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https://gepdecinfra-my.sharepoint.com/personal/mahith_chandra_gepdec_in/Documents/14. DURGAPUR STEEL PLANT (SAIL)/D-Protocols/D8-L2 Schedule/"/>
    </mc:Choice>
  </mc:AlternateContent>
  <xr:revisionPtr revIDLastSave="151" documentId="8_{5A004050-7D14-4658-9534-0C47A8FACC6B}" xr6:coauthVersionLast="47" xr6:coauthVersionMax="47" xr10:uidLastSave="{B1702BCE-F7CB-4A4B-AF6B-9B689EC88CF4}"/>
  <bookViews>
    <workbookView xWindow="-120" yWindow="-120" windowWidth="20730" windowHeight="11160" xr2:uid="{D4B975FB-BB98-4A21-BE71-8B9ABE72307E}"/>
  </bookViews>
  <sheets>
    <sheet name="Project - Schedule - External" sheetId="1" r:id="rId1"/>
  </sheets>
  <definedNames>
    <definedName name="_xlnm._FilterDatabase" localSheetId="0" hidden="1">'Project - Schedule - External'!$B$29:$H$604</definedName>
    <definedName name="Display_Week" localSheetId="0">'Project - Schedule - External'!$G$5</definedName>
    <definedName name="_xlnm.Print_Titles" localSheetId="0">'Project - Schedule - External'!$5:$7</definedName>
    <definedName name="Project_Start" localSheetId="0">'Project - Schedule - External'!$AM$4</definedName>
    <definedName name="task_end" localSheetId="0">'Project - Schedule - External'!$H1</definedName>
    <definedName name="task_progress" localSheetId="0">'Project - Schedule - External'!$F1</definedName>
    <definedName name="task_start" localSheetId="0">'Project - Schedule - External'!$G1</definedName>
    <definedName name="today" localSheetId="0">TODAY()</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1" i="1" l="1"/>
  <c r="I511" i="1" s="1"/>
  <c r="I510" i="1"/>
  <c r="G474" i="1"/>
  <c r="G365" i="1"/>
  <c r="H365" i="1" s="1"/>
  <c r="G366" i="1" s="1"/>
  <c r="H366" i="1" s="1"/>
  <c r="G367" i="1" s="1"/>
  <c r="H367" i="1" s="1"/>
  <c r="G368" i="1" s="1"/>
  <c r="H368" i="1" s="1"/>
  <c r="G369" i="1" s="1"/>
  <c r="H369" i="1" s="1"/>
  <c r="G370" i="1" s="1"/>
  <c r="H370" i="1" s="1"/>
  <c r="G371" i="1" s="1"/>
  <c r="H371" i="1" s="1"/>
  <c r="G372" i="1" s="1"/>
  <c r="H372" i="1" s="1"/>
  <c r="I627" i="1"/>
  <c r="H620" i="1"/>
  <c r="G621" i="1" s="1"/>
  <c r="H621" i="1" s="1"/>
  <c r="H618" i="1"/>
  <c r="I618" i="1" s="1"/>
  <c r="H617" i="1"/>
  <c r="I617" i="1" s="1"/>
  <c r="I615" i="1"/>
  <c r="H615" i="1"/>
  <c r="G624" i="1" s="1"/>
  <c r="H624" i="1" s="1"/>
  <c r="G603" i="1"/>
  <c r="H603" i="1" s="1"/>
  <c r="I603" i="1" s="1"/>
  <c r="I602" i="1"/>
  <c r="I599" i="1"/>
  <c r="H598" i="1"/>
  <c r="H597" i="1"/>
  <c r="G595" i="1"/>
  <c r="H595" i="1" s="1"/>
  <c r="I594" i="1"/>
  <c r="G593" i="1"/>
  <c r="H593" i="1" s="1"/>
  <c r="G588" i="1"/>
  <c r="G589" i="1" s="1"/>
  <c r="G587" i="1"/>
  <c r="H587" i="1" s="1"/>
  <c r="G584" i="1"/>
  <c r="G585" i="1" s="1"/>
  <c r="H583" i="1"/>
  <c r="H582" i="1"/>
  <c r="H581" i="1"/>
  <c r="H574" i="1"/>
  <c r="G575" i="1" s="1"/>
  <c r="H575" i="1" s="1"/>
  <c r="G576" i="1" s="1"/>
  <c r="H576" i="1" s="1"/>
  <c r="G577" i="1" s="1"/>
  <c r="H577" i="1" s="1"/>
  <c r="G578" i="1" s="1"/>
  <c r="H578" i="1" s="1"/>
  <c r="G579" i="1" s="1"/>
  <c r="H579" i="1" s="1"/>
  <c r="H567" i="1"/>
  <c r="H557" i="1"/>
  <c r="I557" i="1" s="1"/>
  <c r="I556" i="1"/>
  <c r="I555" i="1"/>
  <c r="H547" i="1"/>
  <c r="G548" i="1" s="1"/>
  <c r="H548" i="1" s="1"/>
  <c r="G549" i="1" s="1"/>
  <c r="H549" i="1" s="1"/>
  <c r="G550" i="1" s="1"/>
  <c r="H550" i="1" s="1"/>
  <c r="G551" i="1" s="1"/>
  <c r="I546" i="1"/>
  <c r="I537" i="1"/>
  <c r="I528" i="1"/>
  <c r="G520" i="1"/>
  <c r="G529" i="1" s="1"/>
  <c r="I519" i="1"/>
  <c r="H502" i="1"/>
  <c r="G503" i="1" s="1"/>
  <c r="H503" i="1" s="1"/>
  <c r="G504" i="1" s="1"/>
  <c r="H504" i="1" s="1"/>
  <c r="G505" i="1" s="1"/>
  <c r="H505" i="1" s="1"/>
  <c r="G506" i="1" s="1"/>
  <c r="I501" i="1"/>
  <c r="I500" i="1"/>
  <c r="I498" i="1"/>
  <c r="I497" i="1"/>
  <c r="I495" i="1"/>
  <c r="I494" i="1"/>
  <c r="I493" i="1"/>
  <c r="I491" i="1"/>
  <c r="I489" i="1"/>
  <c r="I488" i="1"/>
  <c r="I486" i="1"/>
  <c r="I485" i="1"/>
  <c r="I484" i="1"/>
  <c r="I483" i="1"/>
  <c r="G483" i="1"/>
  <c r="H483" i="1" s="1"/>
  <c r="G484" i="1" s="1"/>
  <c r="I482" i="1"/>
  <c r="I480" i="1"/>
  <c r="I479" i="1"/>
  <c r="I477" i="1"/>
  <c r="I476" i="1"/>
  <c r="I475" i="1"/>
  <c r="I473" i="1"/>
  <c r="I464" i="1"/>
  <c r="H456" i="1"/>
  <c r="G457" i="1" s="1"/>
  <c r="I455" i="1"/>
  <c r="H447" i="1"/>
  <c r="G448" i="1" s="1"/>
  <c r="I446" i="1"/>
  <c r="I437" i="1"/>
  <c r="I428" i="1"/>
  <c r="I419" i="1"/>
  <c r="I418" i="1"/>
  <c r="I409" i="1"/>
  <c r="H401" i="1"/>
  <c r="G402" i="1" s="1"/>
  <c r="H402" i="1" s="1"/>
  <c r="G403" i="1" s="1"/>
  <c r="H403" i="1" s="1"/>
  <c r="G404" i="1" s="1"/>
  <c r="H404" i="1" s="1"/>
  <c r="G405" i="1" s="1"/>
  <c r="I400" i="1"/>
  <c r="G392" i="1"/>
  <c r="G410" i="1" s="1"/>
  <c r="G492" i="1" s="1"/>
  <c r="H492" i="1" s="1"/>
  <c r="G493" i="1" s="1"/>
  <c r="I391" i="1"/>
  <c r="H383" i="1"/>
  <c r="G384" i="1" s="1"/>
  <c r="H384" i="1" s="1"/>
  <c r="G385" i="1" s="1"/>
  <c r="H385" i="1" s="1"/>
  <c r="G386" i="1" s="1"/>
  <c r="H386" i="1" s="1"/>
  <c r="G387" i="1" s="1"/>
  <c r="H387" i="1" s="1"/>
  <c r="G388" i="1" s="1"/>
  <c r="H388" i="1" s="1"/>
  <c r="G389" i="1" s="1"/>
  <c r="H389" i="1" s="1"/>
  <c r="G390" i="1" s="1"/>
  <c r="I382" i="1"/>
  <c r="H374" i="1"/>
  <c r="I373" i="1"/>
  <c r="I364" i="1"/>
  <c r="I362" i="1"/>
  <c r="I444" i="1" s="1"/>
  <c r="I462" i="1" s="1"/>
  <c r="I471" i="1" s="1"/>
  <c r="I361" i="1"/>
  <c r="I443" i="1" s="1"/>
  <c r="I461" i="1" s="1"/>
  <c r="I470" i="1" s="1"/>
  <c r="I359" i="1"/>
  <c r="I441" i="1" s="1"/>
  <c r="I459" i="1" s="1"/>
  <c r="I468" i="1" s="1"/>
  <c r="I358" i="1"/>
  <c r="I440" i="1" s="1"/>
  <c r="I458" i="1" s="1"/>
  <c r="I467" i="1" s="1"/>
  <c r="I357" i="1"/>
  <c r="I439" i="1" s="1"/>
  <c r="I457" i="1" s="1"/>
  <c r="I466" i="1" s="1"/>
  <c r="G356" i="1"/>
  <c r="G438" i="1" s="1"/>
  <c r="H438" i="1" s="1"/>
  <c r="G439" i="1" s="1"/>
  <c r="I355" i="1"/>
  <c r="I353" i="1"/>
  <c r="I352" i="1"/>
  <c r="I350" i="1"/>
  <c r="I349" i="1"/>
  <c r="I348" i="1"/>
  <c r="G347" i="1"/>
  <c r="H347" i="1" s="1"/>
  <c r="G348" i="1" s="1"/>
  <c r="I346" i="1"/>
  <c r="I344" i="1"/>
  <c r="I435" i="1" s="1"/>
  <c r="I343" i="1"/>
  <c r="I434" i="1" s="1"/>
  <c r="I341" i="1"/>
  <c r="I432" i="1" s="1"/>
  <c r="I340" i="1"/>
  <c r="I431" i="1" s="1"/>
  <c r="I339" i="1"/>
  <c r="I430" i="1" s="1"/>
  <c r="G338" i="1"/>
  <c r="G429" i="1" s="1"/>
  <c r="H429" i="1" s="1"/>
  <c r="G430" i="1" s="1"/>
  <c r="I337" i="1"/>
  <c r="I335" i="1"/>
  <c r="I334" i="1"/>
  <c r="I332" i="1"/>
  <c r="I331" i="1"/>
  <c r="I330" i="1"/>
  <c r="G329" i="1"/>
  <c r="H329" i="1" s="1"/>
  <c r="G330" i="1" s="1"/>
  <c r="I328" i="1"/>
  <c r="I319" i="1"/>
  <c r="I310" i="1"/>
  <c r="G302" i="1"/>
  <c r="G311" i="1" s="1"/>
  <c r="I301" i="1"/>
  <c r="H293" i="1"/>
  <c r="G294" i="1" s="1"/>
  <c r="H294" i="1" s="1"/>
  <c r="G295" i="1" s="1"/>
  <c r="H295" i="1" s="1"/>
  <c r="G296" i="1" s="1"/>
  <c r="H296" i="1" s="1"/>
  <c r="G297" i="1" s="1"/>
  <c r="H297" i="1" s="1"/>
  <c r="G298" i="1" s="1"/>
  <c r="H298" i="1" s="1"/>
  <c r="G299" i="1" s="1"/>
  <c r="H299" i="1" s="1"/>
  <c r="G300" i="1" s="1"/>
  <c r="H300" i="1" s="1"/>
  <c r="G616" i="1" s="1"/>
  <c r="I292" i="1"/>
  <c r="I283" i="1"/>
  <c r="I281" i="1"/>
  <c r="I453" i="1" s="1"/>
  <c r="I280" i="1"/>
  <c r="I452" i="1" s="1"/>
  <c r="I279" i="1"/>
  <c r="I451" i="1" s="1"/>
  <c r="I278" i="1"/>
  <c r="I450" i="1" s="1"/>
  <c r="I277" i="1"/>
  <c r="I449" i="1" s="1"/>
  <c r="I276" i="1"/>
  <c r="I448" i="1" s="1"/>
  <c r="G275" i="1"/>
  <c r="G465" i="1" s="1"/>
  <c r="H465" i="1" s="1"/>
  <c r="G466" i="1" s="1"/>
  <c r="I274" i="1"/>
  <c r="I272" i="1"/>
  <c r="I271" i="1"/>
  <c r="I269" i="1"/>
  <c r="I268" i="1"/>
  <c r="I267" i="1"/>
  <c r="I265" i="1"/>
  <c r="I263" i="1"/>
  <c r="I262" i="1"/>
  <c r="I260" i="1"/>
  <c r="I259" i="1"/>
  <c r="I258" i="1"/>
  <c r="I257" i="1"/>
  <c r="G257" i="1"/>
  <c r="H257" i="1" s="1"/>
  <c r="G258" i="1" s="1"/>
  <c r="H258" i="1" s="1"/>
  <c r="G259" i="1" s="1"/>
  <c r="I256" i="1"/>
  <c r="I247" i="1"/>
  <c r="I245" i="1"/>
  <c r="I254" i="1" s="1"/>
  <c r="I244" i="1"/>
  <c r="I253" i="1" s="1"/>
  <c r="I242" i="1"/>
  <c r="I251" i="1" s="1"/>
  <c r="I241" i="1"/>
  <c r="I250" i="1" s="1"/>
  <c r="I240" i="1"/>
  <c r="I249" i="1" s="1"/>
  <c r="G239" i="1"/>
  <c r="H239" i="1" s="1"/>
  <c r="G240" i="1" s="1"/>
  <c r="I238" i="1"/>
  <c r="I236" i="1"/>
  <c r="I426" i="1" s="1"/>
  <c r="I235" i="1"/>
  <c r="I425" i="1" s="1"/>
  <c r="I233" i="1"/>
  <c r="I423" i="1" s="1"/>
  <c r="I232" i="1"/>
  <c r="I422" i="1" s="1"/>
  <c r="I231" i="1"/>
  <c r="I421" i="1" s="1"/>
  <c r="I230" i="1"/>
  <c r="I420" i="1" s="1"/>
  <c r="H420" i="1" s="1"/>
  <c r="G421" i="1" s="1"/>
  <c r="I229" i="1"/>
  <c r="I227" i="1"/>
  <c r="I226" i="1"/>
  <c r="I224" i="1"/>
  <c r="I223" i="1"/>
  <c r="I222" i="1"/>
  <c r="G221" i="1"/>
  <c r="H221" i="1" s="1"/>
  <c r="G222" i="1" s="1"/>
  <c r="I220" i="1"/>
  <c r="I218" i="1"/>
  <c r="I217" i="1"/>
  <c r="I215" i="1"/>
  <c r="I214" i="1"/>
  <c r="I213" i="1"/>
  <c r="I212" i="1"/>
  <c r="G212" i="1"/>
  <c r="H212" i="1" s="1"/>
  <c r="G213" i="1" s="1"/>
  <c r="I211" i="1"/>
  <c r="G202" i="1"/>
  <c r="H202" i="1" s="1"/>
  <c r="I201" i="1"/>
  <c r="H193" i="1"/>
  <c r="I193" i="1" s="1"/>
  <c r="I192" i="1"/>
  <c r="H184" i="1"/>
  <c r="I183" i="1"/>
  <c r="G175" i="1"/>
  <c r="I174" i="1"/>
  <c r="H166" i="1"/>
  <c r="I166" i="1" s="1"/>
  <c r="I165" i="1"/>
  <c r="H157" i="1"/>
  <c r="I157" i="1" s="1"/>
  <c r="I356" i="1" s="1"/>
  <c r="I438" i="1" s="1"/>
  <c r="I456" i="1" s="1"/>
  <c r="I465" i="1" s="1"/>
  <c r="I156" i="1"/>
  <c r="G148" i="1"/>
  <c r="H148" i="1" s="1"/>
  <c r="G149" i="1" s="1"/>
  <c r="H149" i="1" s="1"/>
  <c r="G150" i="1" s="1"/>
  <c r="H150" i="1" s="1"/>
  <c r="G151" i="1" s="1"/>
  <c r="H151" i="1" s="1"/>
  <c r="G152" i="1" s="1"/>
  <c r="I147" i="1"/>
  <c r="H139" i="1"/>
  <c r="G140" i="1" s="1"/>
  <c r="H140" i="1" s="1"/>
  <c r="G141" i="1" s="1"/>
  <c r="H141" i="1" s="1"/>
  <c r="G142" i="1" s="1"/>
  <c r="H142" i="1" s="1"/>
  <c r="G143" i="1" s="1"/>
  <c r="I138" i="1"/>
  <c r="H130" i="1"/>
  <c r="I130" i="1" s="1"/>
  <c r="I338" i="1" s="1"/>
  <c r="I429" i="1" s="1"/>
  <c r="I129" i="1"/>
  <c r="H121" i="1"/>
  <c r="G122" i="1" s="1"/>
  <c r="H122" i="1" s="1"/>
  <c r="G123" i="1" s="1"/>
  <c r="H123" i="1" s="1"/>
  <c r="G124" i="1" s="1"/>
  <c r="H124" i="1" s="1"/>
  <c r="G125" i="1" s="1"/>
  <c r="I120" i="1"/>
  <c r="H112" i="1"/>
  <c r="I112" i="1" s="1"/>
  <c r="I111" i="1"/>
  <c r="H103" i="1"/>
  <c r="I103" i="1" s="1"/>
  <c r="I275" i="1" s="1"/>
  <c r="I102" i="1"/>
  <c r="I93" i="1"/>
  <c r="G85" i="1"/>
  <c r="H85" i="1" s="1"/>
  <c r="G86" i="1" s="1"/>
  <c r="H86" i="1" s="1"/>
  <c r="G87" i="1" s="1"/>
  <c r="H87" i="1" s="1"/>
  <c r="G88" i="1" s="1"/>
  <c r="H88" i="1" s="1"/>
  <c r="G89" i="1" s="1"/>
  <c r="I84" i="1"/>
  <c r="H76" i="1"/>
  <c r="G77" i="1" s="1"/>
  <c r="H77" i="1" s="1"/>
  <c r="G78" i="1" s="1"/>
  <c r="H78" i="1" s="1"/>
  <c r="G79" i="1" s="1"/>
  <c r="H79" i="1" s="1"/>
  <c r="G80" i="1" s="1"/>
  <c r="H67" i="1"/>
  <c r="G68" i="1" s="1"/>
  <c r="H68" i="1" s="1"/>
  <c r="G69" i="1" s="1"/>
  <c r="H69" i="1" s="1"/>
  <c r="G70" i="1" s="1"/>
  <c r="H70" i="1" s="1"/>
  <c r="G71" i="1" s="1"/>
  <c r="I66" i="1"/>
  <c r="H58" i="1"/>
  <c r="G59" i="1" s="1"/>
  <c r="H59" i="1" s="1"/>
  <c r="G60" i="1" s="1"/>
  <c r="H60" i="1" s="1"/>
  <c r="G61" i="1" s="1"/>
  <c r="H61" i="1" s="1"/>
  <c r="G62" i="1" s="1"/>
  <c r="I57" i="1"/>
  <c r="CW50" i="1"/>
  <c r="H49" i="1"/>
  <c r="G50" i="1" s="1"/>
  <c r="H50" i="1" s="1"/>
  <c r="G51" i="1" s="1"/>
  <c r="H51" i="1" s="1"/>
  <c r="G52" i="1" s="1"/>
  <c r="H52" i="1" s="1"/>
  <c r="G53" i="1" s="1"/>
  <c r="I48" i="1"/>
  <c r="H40" i="1"/>
  <c r="G41" i="1" s="1"/>
  <c r="H41" i="1" s="1"/>
  <c r="G42" i="1" s="1"/>
  <c r="H42" i="1" s="1"/>
  <c r="G43" i="1" s="1"/>
  <c r="H43" i="1" s="1"/>
  <c r="G44" i="1" s="1"/>
  <c r="I39" i="1"/>
  <c r="H31" i="1"/>
  <c r="G32" i="1" s="1"/>
  <c r="I30" i="1"/>
  <c r="H27" i="1"/>
  <c r="H22" i="1" s="1"/>
  <c r="H17" i="1" s="1"/>
  <c r="G27" i="1"/>
  <c r="G22" i="1" s="1"/>
  <c r="I26" i="1"/>
  <c r="I25" i="1"/>
  <c r="I24" i="1"/>
  <c r="I23" i="1"/>
  <c r="H15" i="1"/>
  <c r="G16" i="1" s="1"/>
  <c r="I14" i="1"/>
  <c r="H13" i="1"/>
  <c r="I13" i="1" s="1"/>
  <c r="H11" i="1"/>
  <c r="I11" i="1" s="1"/>
  <c r="H10" i="1"/>
  <c r="I10" i="1" s="1"/>
  <c r="H9" i="1"/>
  <c r="I9" i="1" s="1"/>
  <c r="J6" i="1"/>
  <c r="J7" i="1" s="1"/>
  <c r="N5" i="1"/>
  <c r="N6" i="1" s="1"/>
  <c r="N7" i="1" s="1"/>
  <c r="AM4" i="1" a="1"/>
  <c r="AM4" i="1" s="1"/>
  <c r="G512" i="1" l="1"/>
  <c r="H512" i="1" s="1"/>
  <c r="G513" i="1" s="1"/>
  <c r="H513" i="1" s="1"/>
  <c r="G514" i="1" s="1"/>
  <c r="H514" i="1" s="1"/>
  <c r="G515" i="1" s="1"/>
  <c r="H240" i="1"/>
  <c r="G241" i="1" s="1"/>
  <c r="H259" i="1"/>
  <c r="G260" i="1" s="1"/>
  <c r="H260" i="1" s="1"/>
  <c r="G261" i="1" s="1"/>
  <c r="H261" i="1" s="1"/>
  <c r="G262" i="1" s="1"/>
  <c r="H213" i="1"/>
  <c r="G214" i="1" s="1"/>
  <c r="H214" i="1" s="1"/>
  <c r="G215" i="1" s="1"/>
  <c r="H215" i="1" s="1"/>
  <c r="G216" i="1" s="1"/>
  <c r="H216" i="1" s="1"/>
  <c r="G217" i="1" s="1"/>
  <c r="H217" i="1" s="1"/>
  <c r="G218" i="1" s="1"/>
  <c r="H218" i="1" s="1"/>
  <c r="G219" i="1" s="1"/>
  <c r="H219" i="1" s="1"/>
  <c r="G558" i="1"/>
  <c r="H558" i="1" s="1"/>
  <c r="G559" i="1" s="1"/>
  <c r="H559" i="1" s="1"/>
  <c r="G560" i="1" s="1"/>
  <c r="H560" i="1" s="1"/>
  <c r="G561" i="1" s="1"/>
  <c r="H561" i="1" s="1"/>
  <c r="G562" i="1" s="1"/>
  <c r="H562" i="1" s="1"/>
  <c r="G563" i="1" s="1"/>
  <c r="H563" i="1" s="1"/>
  <c r="G564" i="1" s="1"/>
  <c r="G194" i="1"/>
  <c r="H194" i="1" s="1"/>
  <c r="G195" i="1" s="1"/>
  <c r="H195" i="1" s="1"/>
  <c r="G196" i="1" s="1"/>
  <c r="H196" i="1" s="1"/>
  <c r="G197" i="1" s="1"/>
  <c r="H197" i="1" s="1"/>
  <c r="G198" i="1" s="1"/>
  <c r="H198" i="1" s="1"/>
  <c r="G199" i="1" s="1"/>
  <c r="H199" i="1" s="1"/>
  <c r="G200" i="1" s="1"/>
  <c r="I401" i="1"/>
  <c r="G158" i="1"/>
  <c r="H158" i="1" s="1"/>
  <c r="G159" i="1" s="1"/>
  <c r="H159" i="1" s="1"/>
  <c r="G160" i="1" s="1"/>
  <c r="H160" i="1" s="1"/>
  <c r="G161" i="1" s="1"/>
  <c r="H161" i="1" s="1"/>
  <c r="G162" i="1" s="1"/>
  <c r="H162" i="1" s="1"/>
  <c r="G163" i="1" s="1"/>
  <c r="H163" i="1" s="1"/>
  <c r="G164" i="1" s="1"/>
  <c r="H302" i="1"/>
  <c r="I302" i="1" s="1"/>
  <c r="H493" i="1"/>
  <c r="G494" i="1" s="1"/>
  <c r="H494" i="1" s="1"/>
  <c r="G495" i="1" s="1"/>
  <c r="H495" i="1" s="1"/>
  <c r="G496" i="1" s="1"/>
  <c r="H496" i="1" s="1"/>
  <c r="G497" i="1" s="1"/>
  <c r="H497" i="1" s="1"/>
  <c r="G498" i="1" s="1"/>
  <c r="H498" i="1" s="1"/>
  <c r="G499" i="1" s="1"/>
  <c r="H499" i="1" s="1"/>
  <c r="H588" i="1"/>
  <c r="I121" i="1"/>
  <c r="I329" i="1" s="1"/>
  <c r="I15" i="1"/>
  <c r="I547" i="1"/>
  <c r="H584" i="1"/>
  <c r="K6" i="1"/>
  <c r="K7" i="1" s="1"/>
  <c r="I67" i="1"/>
  <c r="I239" i="1" s="1"/>
  <c r="I248" i="1" s="1"/>
  <c r="H241" i="1"/>
  <c r="G242" i="1" s="1"/>
  <c r="H242" i="1" s="1"/>
  <c r="G243" i="1" s="1"/>
  <c r="H243" i="1" s="1"/>
  <c r="G244" i="1" s="1"/>
  <c r="H244" i="1" s="1"/>
  <c r="G245" i="1" s="1"/>
  <c r="H245" i="1" s="1"/>
  <c r="G246" i="1" s="1"/>
  <c r="H246" i="1" s="1"/>
  <c r="H466" i="1"/>
  <c r="G467" i="1" s="1"/>
  <c r="H467" i="1" s="1"/>
  <c r="G468" i="1" s="1"/>
  <c r="H468" i="1" s="1"/>
  <c r="G469" i="1" s="1"/>
  <c r="H469" i="1" s="1"/>
  <c r="G470" i="1" s="1"/>
  <c r="H470" i="1" s="1"/>
  <c r="G471" i="1" s="1"/>
  <c r="H471" i="1" s="1"/>
  <c r="G472" i="1" s="1"/>
  <c r="H472" i="1" s="1"/>
  <c r="H338" i="1"/>
  <c r="G339" i="1" s="1"/>
  <c r="H339" i="1" s="1"/>
  <c r="G340" i="1" s="1"/>
  <c r="H340" i="1" s="1"/>
  <c r="G341" i="1" s="1"/>
  <c r="H341" i="1" s="1"/>
  <c r="G342" i="1" s="1"/>
  <c r="H342" i="1" s="1"/>
  <c r="G343" i="1" s="1"/>
  <c r="H343" i="1" s="1"/>
  <c r="G344" i="1" s="1"/>
  <c r="H344" i="1" s="1"/>
  <c r="G345" i="1" s="1"/>
  <c r="H345" i="1" s="1"/>
  <c r="H392" i="1"/>
  <c r="I392" i="1" s="1"/>
  <c r="H484" i="1"/>
  <c r="G485" i="1" s="1"/>
  <c r="H485" i="1" s="1"/>
  <c r="G486" i="1" s="1"/>
  <c r="H486" i="1" s="1"/>
  <c r="G487" i="1" s="1"/>
  <c r="H487" i="1" s="1"/>
  <c r="G488" i="1" s="1"/>
  <c r="H488" i="1" s="1"/>
  <c r="G489" i="1" s="1"/>
  <c r="H489" i="1" s="1"/>
  <c r="G490" i="1" s="1"/>
  <c r="H490" i="1" s="1"/>
  <c r="H275" i="1"/>
  <c r="G276" i="1" s="1"/>
  <c r="H276" i="1" s="1"/>
  <c r="G277" i="1" s="1"/>
  <c r="H277" i="1" s="1"/>
  <c r="G278" i="1" s="1"/>
  <c r="H278" i="1" s="1"/>
  <c r="G279" i="1" s="1"/>
  <c r="H279" i="1" s="1"/>
  <c r="G280" i="1" s="1"/>
  <c r="H280" i="1" s="1"/>
  <c r="G281" i="1" s="1"/>
  <c r="H281" i="1" s="1"/>
  <c r="G282" i="1" s="1"/>
  <c r="H282" i="1" s="1"/>
  <c r="I286" i="1"/>
  <c r="G113" i="1"/>
  <c r="H113" i="1" s="1"/>
  <c r="G114" i="1" s="1"/>
  <c r="H114" i="1" s="1"/>
  <c r="G115" i="1" s="1"/>
  <c r="H115" i="1" s="1"/>
  <c r="G116" i="1" s="1"/>
  <c r="H116" i="1" s="1"/>
  <c r="G117" i="1" s="1"/>
  <c r="H117" i="1" s="1"/>
  <c r="G118" i="1" s="1"/>
  <c r="H118" i="1" s="1"/>
  <c r="G119" i="1" s="1"/>
  <c r="I139" i="1"/>
  <c r="I347" i="1" s="1"/>
  <c r="G167" i="1"/>
  <c r="H167" i="1" s="1"/>
  <c r="G168" i="1" s="1"/>
  <c r="H168" i="1" s="1"/>
  <c r="G169" i="1" s="1"/>
  <c r="H169" i="1" s="1"/>
  <c r="G170" i="1" s="1"/>
  <c r="H170" i="1" s="1"/>
  <c r="G171" i="1" s="1"/>
  <c r="H171" i="1" s="1"/>
  <c r="G172" i="1" s="1"/>
  <c r="H172" i="1" s="1"/>
  <c r="G173" i="1" s="1"/>
  <c r="H222" i="1"/>
  <c r="G223" i="1" s="1"/>
  <c r="H223" i="1" s="1"/>
  <c r="G224" i="1" s="1"/>
  <c r="H224" i="1" s="1"/>
  <c r="G225" i="1" s="1"/>
  <c r="H225" i="1" s="1"/>
  <c r="G226" i="1" s="1"/>
  <c r="H226" i="1" s="1"/>
  <c r="G227" i="1" s="1"/>
  <c r="H227" i="1" s="1"/>
  <c r="G228" i="1" s="1"/>
  <c r="H228" i="1" s="1"/>
  <c r="H262" i="1"/>
  <c r="G263" i="1" s="1"/>
  <c r="H263" i="1" s="1"/>
  <c r="G264" i="1" s="1"/>
  <c r="H264" i="1" s="1"/>
  <c r="I290" i="1"/>
  <c r="G104" i="1"/>
  <c r="H104" i="1" s="1"/>
  <c r="G105" i="1" s="1"/>
  <c r="H105" i="1" s="1"/>
  <c r="G106" i="1" s="1"/>
  <c r="H106" i="1" s="1"/>
  <c r="G107" i="1" s="1"/>
  <c r="H107" i="1" s="1"/>
  <c r="G108" i="1" s="1"/>
  <c r="H108" i="1" s="1"/>
  <c r="G109" i="1" s="1"/>
  <c r="H109" i="1" s="1"/>
  <c r="G110" i="1" s="1"/>
  <c r="H110" i="1" s="1"/>
  <c r="I110" i="1" s="1"/>
  <c r="I282" i="1" s="1"/>
  <c r="I288" i="1"/>
  <c r="G303" i="1"/>
  <c r="H303" i="1" s="1"/>
  <c r="G304" i="1" s="1"/>
  <c r="H304" i="1" s="1"/>
  <c r="G305" i="1" s="1"/>
  <c r="H305" i="1" s="1"/>
  <c r="G306" i="1" s="1"/>
  <c r="H306" i="1" s="1"/>
  <c r="G307" i="1" s="1"/>
  <c r="H307" i="1" s="1"/>
  <c r="G308" i="1" s="1"/>
  <c r="H308" i="1" s="1"/>
  <c r="G309" i="1" s="1"/>
  <c r="H348" i="1"/>
  <c r="G349" i="1" s="1"/>
  <c r="H349" i="1" s="1"/>
  <c r="G350" i="1" s="1"/>
  <c r="H350" i="1" s="1"/>
  <c r="G351" i="1" s="1"/>
  <c r="H351" i="1" s="1"/>
  <c r="G352" i="1" s="1"/>
  <c r="H352" i="1" s="1"/>
  <c r="G353" i="1" s="1"/>
  <c r="H353" i="1" s="1"/>
  <c r="G354" i="1" s="1"/>
  <c r="H354" i="1" s="1"/>
  <c r="H356" i="1"/>
  <c r="G357" i="1" s="1"/>
  <c r="H357" i="1" s="1"/>
  <c r="G358" i="1" s="1"/>
  <c r="H358" i="1" s="1"/>
  <c r="G359" i="1" s="1"/>
  <c r="H359" i="1" s="1"/>
  <c r="G360" i="1" s="1"/>
  <c r="H360" i="1" s="1"/>
  <c r="G361" i="1" s="1"/>
  <c r="H361" i="1" s="1"/>
  <c r="G362" i="1" s="1"/>
  <c r="H362" i="1" s="1"/>
  <c r="G363" i="1" s="1"/>
  <c r="H363" i="1" s="1"/>
  <c r="G596" i="1"/>
  <c r="H596" i="1" s="1"/>
  <c r="H448" i="1"/>
  <c r="G449" i="1" s="1"/>
  <c r="H449" i="1" s="1"/>
  <c r="G450" i="1" s="1"/>
  <c r="H450" i="1" s="1"/>
  <c r="G451" i="1" s="1"/>
  <c r="H451" i="1" s="1"/>
  <c r="G452" i="1" s="1"/>
  <c r="H452" i="1" s="1"/>
  <c r="G453" i="1" s="1"/>
  <c r="H453" i="1" s="1"/>
  <c r="G454" i="1" s="1"/>
  <c r="H454" i="1" s="1"/>
  <c r="I27" i="1"/>
  <c r="G248" i="1"/>
  <c r="H248" i="1" s="1"/>
  <c r="G249" i="1" s="1"/>
  <c r="H249" i="1" s="1"/>
  <c r="G250" i="1" s="1"/>
  <c r="H250" i="1" s="1"/>
  <c r="G251" i="1" s="1"/>
  <c r="H251" i="1" s="1"/>
  <c r="G252" i="1" s="1"/>
  <c r="H252" i="1" s="1"/>
  <c r="G253" i="1" s="1"/>
  <c r="H253" i="1" s="1"/>
  <c r="G254" i="1" s="1"/>
  <c r="H254" i="1" s="1"/>
  <c r="G255" i="1" s="1"/>
  <c r="H255" i="1" s="1"/>
  <c r="H330" i="1"/>
  <c r="G331" i="1" s="1"/>
  <c r="H331" i="1" s="1"/>
  <c r="G332" i="1" s="1"/>
  <c r="H332" i="1" s="1"/>
  <c r="G333" i="1" s="1"/>
  <c r="H333" i="1" s="1"/>
  <c r="G334" i="1" s="1"/>
  <c r="H334" i="1" s="1"/>
  <c r="G335" i="1" s="1"/>
  <c r="H335" i="1" s="1"/>
  <c r="G336" i="1" s="1"/>
  <c r="H336" i="1" s="1"/>
  <c r="I85" i="1"/>
  <c r="I266" i="1" s="1"/>
  <c r="H421" i="1"/>
  <c r="G422" i="1" s="1"/>
  <c r="H422" i="1" s="1"/>
  <c r="G423" i="1" s="1"/>
  <c r="H423" i="1" s="1"/>
  <c r="G424" i="1" s="1"/>
  <c r="H424" i="1" s="1"/>
  <c r="G425" i="1" s="1"/>
  <c r="H425" i="1" s="1"/>
  <c r="G426" i="1" s="1"/>
  <c r="H426" i="1" s="1"/>
  <c r="G427" i="1" s="1"/>
  <c r="H427" i="1" s="1"/>
  <c r="G284" i="1"/>
  <c r="H284" i="1" s="1"/>
  <c r="G285" i="1" s="1"/>
  <c r="H520" i="1"/>
  <c r="G521" i="1" s="1"/>
  <c r="H521" i="1" s="1"/>
  <c r="G522" i="1" s="1"/>
  <c r="H522" i="1" s="1"/>
  <c r="G523" i="1" s="1"/>
  <c r="H523" i="1" s="1"/>
  <c r="G524" i="1" s="1"/>
  <c r="H524" i="1" s="1"/>
  <c r="G525" i="1" s="1"/>
  <c r="H525" i="1" s="1"/>
  <c r="G526" i="1" s="1"/>
  <c r="H526" i="1" s="1"/>
  <c r="G527" i="1" s="1"/>
  <c r="H53" i="1"/>
  <c r="G54" i="1" s="1"/>
  <c r="H54" i="1" s="1"/>
  <c r="G55" i="1" s="1"/>
  <c r="H55" i="1" s="1"/>
  <c r="G56" i="1" s="1"/>
  <c r="H80" i="1"/>
  <c r="G81" i="1" s="1"/>
  <c r="H81" i="1" s="1"/>
  <c r="G82" i="1" s="1"/>
  <c r="H82" i="1" s="1"/>
  <c r="G83" i="1" s="1"/>
  <c r="H125" i="1"/>
  <c r="G126" i="1" s="1"/>
  <c r="H126" i="1" s="1"/>
  <c r="G127" i="1" s="1"/>
  <c r="H127" i="1" s="1"/>
  <c r="G128" i="1" s="1"/>
  <c r="H44" i="1"/>
  <c r="G45" i="1" s="1"/>
  <c r="H45" i="1" s="1"/>
  <c r="G46" i="1" s="1"/>
  <c r="H46" i="1" s="1"/>
  <c r="G47" i="1" s="1"/>
  <c r="H71" i="1"/>
  <c r="G72" i="1" s="1"/>
  <c r="H72" i="1" s="1"/>
  <c r="G73" i="1" s="1"/>
  <c r="H73" i="1" s="1"/>
  <c r="G74" i="1" s="1"/>
  <c r="H143" i="1"/>
  <c r="G144" i="1" s="1"/>
  <c r="H144" i="1" s="1"/>
  <c r="G145" i="1" s="1"/>
  <c r="H145" i="1" s="1"/>
  <c r="G146" i="1" s="1"/>
  <c r="R5" i="1"/>
  <c r="V5" i="1" s="1"/>
  <c r="Z5" i="1" s="1"/>
  <c r="AD5" i="1" s="1"/>
  <c r="AH5" i="1" s="1"/>
  <c r="AL5" i="1" s="1"/>
  <c r="AP5" i="1" s="1"/>
  <c r="AT5" i="1" s="1"/>
  <c r="AX5" i="1" s="1"/>
  <c r="BB5" i="1" s="1"/>
  <c r="BF5" i="1" s="1"/>
  <c r="BJ5" i="1" s="1"/>
  <c r="BN5" i="1" s="1"/>
  <c r="BR5" i="1" s="1"/>
  <c r="BV5" i="1" s="1"/>
  <c r="BZ5" i="1" s="1"/>
  <c r="CD5" i="1" s="1"/>
  <c r="CH5" i="1" s="1"/>
  <c r="CL5" i="1" s="1"/>
  <c r="G17" i="1"/>
  <c r="I17" i="1" s="1"/>
  <c r="I22" i="1"/>
  <c r="H32" i="1"/>
  <c r="G33" i="1" s="1"/>
  <c r="H33" i="1" s="1"/>
  <c r="G34" i="1" s="1"/>
  <c r="H34" i="1" s="1"/>
  <c r="G35" i="1" s="1"/>
  <c r="O6" i="1"/>
  <c r="H16" i="1"/>
  <c r="I16" i="1" s="1"/>
  <c r="H62" i="1"/>
  <c r="G63" i="1" s="1"/>
  <c r="H63" i="1" s="1"/>
  <c r="G64" i="1" s="1"/>
  <c r="H64" i="1" s="1"/>
  <c r="G65" i="1" s="1"/>
  <c r="H89" i="1"/>
  <c r="G90" i="1" s="1"/>
  <c r="H90" i="1" s="1"/>
  <c r="G91" i="1" s="1"/>
  <c r="H91" i="1" s="1"/>
  <c r="G92" i="1" s="1"/>
  <c r="H152" i="1"/>
  <c r="G153" i="1" s="1"/>
  <c r="H153" i="1" s="1"/>
  <c r="G154" i="1" s="1"/>
  <c r="H154" i="1" s="1"/>
  <c r="G155" i="1" s="1"/>
  <c r="I31" i="1"/>
  <c r="I58" i="1"/>
  <c r="I221" i="1" s="1"/>
  <c r="I148" i="1"/>
  <c r="H175" i="1"/>
  <c r="G176" i="1" s="1"/>
  <c r="H176" i="1" s="1"/>
  <c r="G177" i="1" s="1"/>
  <c r="H177" i="1" s="1"/>
  <c r="G178" i="1" s="1"/>
  <c r="H178" i="1" s="1"/>
  <c r="G179" i="1" s="1"/>
  <c r="H311" i="1"/>
  <c r="G312" i="1" s="1"/>
  <c r="H312" i="1" s="1"/>
  <c r="G313" i="1" s="1"/>
  <c r="H313" i="1" s="1"/>
  <c r="G314" i="1" s="1"/>
  <c r="H314" i="1" s="1"/>
  <c r="G315" i="1" s="1"/>
  <c r="G320" i="1"/>
  <c r="G266" i="1"/>
  <c r="H266" i="1" s="1"/>
  <c r="G267" i="1" s="1"/>
  <c r="H267" i="1" s="1"/>
  <c r="G268" i="1" s="1"/>
  <c r="H268" i="1" s="1"/>
  <c r="G269" i="1" s="1"/>
  <c r="H269" i="1" s="1"/>
  <c r="G270" i="1" s="1"/>
  <c r="H270" i="1" s="1"/>
  <c r="G271" i="1" s="1"/>
  <c r="H271" i="1" s="1"/>
  <c r="G272" i="1" s="1"/>
  <c r="H272" i="1" s="1"/>
  <c r="G273" i="1" s="1"/>
  <c r="H273" i="1" s="1"/>
  <c r="G94" i="1"/>
  <c r="I447" i="1"/>
  <c r="I284" i="1"/>
  <c r="G131" i="1"/>
  <c r="H131" i="1" s="1"/>
  <c r="G132" i="1" s="1"/>
  <c r="H132" i="1" s="1"/>
  <c r="G133" i="1" s="1"/>
  <c r="H133" i="1" s="1"/>
  <c r="G134" i="1" s="1"/>
  <c r="I202" i="1"/>
  <c r="G203" i="1"/>
  <c r="H203" i="1" s="1"/>
  <c r="G204" i="1" s="1"/>
  <c r="H204" i="1" s="1"/>
  <c r="G205" i="1" s="1"/>
  <c r="H205" i="1" s="1"/>
  <c r="G206" i="1" s="1"/>
  <c r="H390" i="1"/>
  <c r="I390" i="1" s="1"/>
  <c r="I490" i="1" s="1"/>
  <c r="G185" i="1"/>
  <c r="H185" i="1" s="1"/>
  <c r="G186" i="1" s="1"/>
  <c r="H186" i="1" s="1"/>
  <c r="G187" i="1" s="1"/>
  <c r="H187" i="1" s="1"/>
  <c r="G188" i="1" s="1"/>
  <c r="I184" i="1"/>
  <c r="H616" i="1"/>
  <c r="I616" i="1" s="1"/>
  <c r="I285" i="1"/>
  <c r="I289" i="1"/>
  <c r="I387" i="1"/>
  <c r="I487" i="1" s="1"/>
  <c r="H230" i="1"/>
  <c r="G231" i="1" s="1"/>
  <c r="H231" i="1" s="1"/>
  <c r="G232" i="1" s="1"/>
  <c r="H232" i="1" s="1"/>
  <c r="G233" i="1" s="1"/>
  <c r="H233" i="1" s="1"/>
  <c r="G234" i="1" s="1"/>
  <c r="H234" i="1" s="1"/>
  <c r="G235" i="1" s="1"/>
  <c r="H235" i="1" s="1"/>
  <c r="G236" i="1" s="1"/>
  <c r="H236" i="1" s="1"/>
  <c r="G237" i="1" s="1"/>
  <c r="H237" i="1" s="1"/>
  <c r="I287" i="1"/>
  <c r="H430" i="1"/>
  <c r="G431" i="1" s="1"/>
  <c r="H431" i="1" s="1"/>
  <c r="G432" i="1" s="1"/>
  <c r="H432" i="1" s="1"/>
  <c r="G433" i="1" s="1"/>
  <c r="H433" i="1" s="1"/>
  <c r="G434" i="1" s="1"/>
  <c r="H434" i="1" s="1"/>
  <c r="G435" i="1" s="1"/>
  <c r="H435" i="1" s="1"/>
  <c r="G436" i="1" s="1"/>
  <c r="H436" i="1" s="1"/>
  <c r="H439" i="1"/>
  <c r="G440" i="1" s="1"/>
  <c r="H440" i="1" s="1"/>
  <c r="G441" i="1" s="1"/>
  <c r="H441" i="1" s="1"/>
  <c r="G442" i="1" s="1"/>
  <c r="H442" i="1" s="1"/>
  <c r="G443" i="1" s="1"/>
  <c r="H443" i="1" s="1"/>
  <c r="G444" i="1" s="1"/>
  <c r="H444" i="1" s="1"/>
  <c r="G445" i="1" s="1"/>
  <c r="H445" i="1" s="1"/>
  <c r="G375" i="1"/>
  <c r="H375" i="1" s="1"/>
  <c r="G376" i="1" s="1"/>
  <c r="H376" i="1" s="1"/>
  <c r="G377" i="1" s="1"/>
  <c r="H377" i="1" s="1"/>
  <c r="G378" i="1" s="1"/>
  <c r="I374" i="1"/>
  <c r="H405" i="1"/>
  <c r="G406" i="1" s="1"/>
  <c r="H406" i="1" s="1"/>
  <c r="G407" i="1" s="1"/>
  <c r="H407" i="1" s="1"/>
  <c r="G408" i="1" s="1"/>
  <c r="H585" i="1"/>
  <c r="G586" i="1"/>
  <c r="H586" i="1" s="1"/>
  <c r="H589" i="1"/>
  <c r="G590" i="1"/>
  <c r="H457" i="1"/>
  <c r="G458" i="1" s="1"/>
  <c r="H458" i="1" s="1"/>
  <c r="G459" i="1" s="1"/>
  <c r="H459" i="1" s="1"/>
  <c r="G460" i="1" s="1"/>
  <c r="H460" i="1" s="1"/>
  <c r="G461" i="1" s="1"/>
  <c r="H461" i="1" s="1"/>
  <c r="G462" i="1" s="1"/>
  <c r="H462" i="1" s="1"/>
  <c r="G463" i="1" s="1"/>
  <c r="H463" i="1" s="1"/>
  <c r="H506" i="1"/>
  <c r="G507" i="1" s="1"/>
  <c r="H507" i="1" s="1"/>
  <c r="G508" i="1" s="1"/>
  <c r="H508" i="1" s="1"/>
  <c r="G509" i="1" s="1"/>
  <c r="H410" i="1"/>
  <c r="G411" i="1" s="1"/>
  <c r="H411" i="1" s="1"/>
  <c r="G412" i="1" s="1"/>
  <c r="H412" i="1" s="1"/>
  <c r="G413" i="1" s="1"/>
  <c r="H413" i="1" s="1"/>
  <c r="G414" i="1" s="1"/>
  <c r="H529" i="1"/>
  <c r="G530" i="1" s="1"/>
  <c r="H530" i="1" s="1"/>
  <c r="G531" i="1" s="1"/>
  <c r="H531" i="1" s="1"/>
  <c r="G532" i="1" s="1"/>
  <c r="H532" i="1" s="1"/>
  <c r="G533" i="1" s="1"/>
  <c r="G538" i="1"/>
  <c r="H551" i="1"/>
  <c r="G552" i="1" s="1"/>
  <c r="H552" i="1" s="1"/>
  <c r="G553" i="1" s="1"/>
  <c r="H553" i="1" s="1"/>
  <c r="G554" i="1" s="1"/>
  <c r="I502" i="1"/>
  <c r="G568" i="1"/>
  <c r="G604" i="1"/>
  <c r="H515" i="1" l="1"/>
  <c r="G516" i="1" s="1"/>
  <c r="H516" i="1" s="1"/>
  <c r="G517" i="1" s="1"/>
  <c r="H517" i="1" s="1"/>
  <c r="G518" i="1" s="1"/>
  <c r="I515" i="1"/>
  <c r="L6" i="1"/>
  <c r="G393" i="1"/>
  <c r="H393" i="1" s="1"/>
  <c r="G394" i="1" s="1"/>
  <c r="H394" i="1" s="1"/>
  <c r="G395" i="1" s="1"/>
  <c r="H395" i="1" s="1"/>
  <c r="G396" i="1" s="1"/>
  <c r="H396" i="1" s="1"/>
  <c r="G397" i="1" s="1"/>
  <c r="H397" i="1" s="1"/>
  <c r="G398" i="1" s="1"/>
  <c r="H398" i="1" s="1"/>
  <c r="G399" i="1" s="1"/>
  <c r="I405" i="1"/>
  <c r="I520" i="1"/>
  <c r="H285" i="1"/>
  <c r="G286" i="1" s="1"/>
  <c r="H286" i="1" s="1"/>
  <c r="G287" i="1" s="1"/>
  <c r="I80" i="1"/>
  <c r="I261" i="1" s="1"/>
  <c r="I44" i="1"/>
  <c r="I234" i="1" s="1"/>
  <c r="I424" i="1" s="1"/>
  <c r="I143" i="1"/>
  <c r="I351" i="1" s="1"/>
  <c r="I551" i="1"/>
  <c r="I175" i="1"/>
  <c r="I152" i="1"/>
  <c r="I89" i="1"/>
  <c r="I270" i="1" s="1"/>
  <c r="I125" i="1"/>
  <c r="I333" i="1" s="1"/>
  <c r="I53" i="1"/>
  <c r="I216" i="1" s="1"/>
  <c r="H287" i="1"/>
  <c r="G288" i="1" s="1"/>
  <c r="H288" i="1" s="1"/>
  <c r="G289" i="1" s="1"/>
  <c r="H289" i="1" s="1"/>
  <c r="G290" i="1" s="1"/>
  <c r="H290" i="1" s="1"/>
  <c r="G291" i="1" s="1"/>
  <c r="H291" i="1" s="1"/>
  <c r="I529" i="1"/>
  <c r="I524" i="1"/>
  <c r="I116" i="1"/>
  <c r="H414" i="1"/>
  <c r="G415" i="1" s="1"/>
  <c r="H415" i="1" s="1"/>
  <c r="G416" i="1" s="1"/>
  <c r="H416" i="1" s="1"/>
  <c r="G417" i="1" s="1"/>
  <c r="H533" i="1"/>
  <c r="G534" i="1" s="1"/>
  <c r="H534" i="1" s="1"/>
  <c r="G535" i="1" s="1"/>
  <c r="H535" i="1" s="1"/>
  <c r="G536" i="1" s="1"/>
  <c r="I506" i="1"/>
  <c r="H568" i="1"/>
  <c r="H554" i="1"/>
  <c r="I554" i="1" s="1"/>
  <c r="I410" i="1"/>
  <c r="I492" i="1" s="1"/>
  <c r="I561" i="1"/>
  <c r="H408" i="1"/>
  <c r="I408" i="1" s="1"/>
  <c r="I365" i="1"/>
  <c r="I474" i="1" s="1"/>
  <c r="G622" i="1"/>
  <c r="G600" i="1"/>
  <c r="H134" i="1"/>
  <c r="G135" i="1" s="1"/>
  <c r="H135" i="1" s="1"/>
  <c r="G136" i="1" s="1"/>
  <c r="H136" i="1" s="1"/>
  <c r="G137" i="1" s="1"/>
  <c r="I170" i="1"/>
  <c r="I62" i="1"/>
  <c r="I225" i="1" s="1"/>
  <c r="I161" i="1"/>
  <c r="I360" i="1" s="1"/>
  <c r="I442" i="1" s="1"/>
  <c r="I460" i="1" s="1"/>
  <c r="I469" i="1" s="1"/>
  <c r="H146" i="1"/>
  <c r="I146" i="1" s="1"/>
  <c r="I354" i="1" s="1"/>
  <c r="H47" i="1"/>
  <c r="I47" i="1" s="1"/>
  <c r="I237" i="1" s="1"/>
  <c r="I427" i="1" s="1"/>
  <c r="H83" i="1"/>
  <c r="I83" i="1" s="1"/>
  <c r="I264" i="1" s="1"/>
  <c r="H564" i="1"/>
  <c r="I564" i="1" s="1"/>
  <c r="G591" i="1"/>
  <c r="H590" i="1"/>
  <c r="H527" i="1"/>
  <c r="I527" i="1" s="1"/>
  <c r="H188" i="1"/>
  <c r="G189" i="1" s="1"/>
  <c r="H189" i="1" s="1"/>
  <c r="G190" i="1" s="1"/>
  <c r="H190" i="1" s="1"/>
  <c r="G191" i="1" s="1"/>
  <c r="H320" i="1"/>
  <c r="G321" i="1" s="1"/>
  <c r="H321" i="1" s="1"/>
  <c r="G322" i="1" s="1"/>
  <c r="H322" i="1" s="1"/>
  <c r="G323" i="1" s="1"/>
  <c r="H323" i="1" s="1"/>
  <c r="G324" i="1" s="1"/>
  <c r="H179" i="1"/>
  <c r="G180" i="1" s="1"/>
  <c r="H180" i="1" s="1"/>
  <c r="G181" i="1" s="1"/>
  <c r="H181" i="1" s="1"/>
  <c r="G182" i="1" s="1"/>
  <c r="I197" i="1"/>
  <c r="H155" i="1"/>
  <c r="I155" i="1" s="1"/>
  <c r="H92" i="1"/>
  <c r="I92" i="1" s="1"/>
  <c r="I273" i="1" s="1"/>
  <c r="H164" i="1"/>
  <c r="I164" i="1" s="1"/>
  <c r="I363" i="1" s="1"/>
  <c r="I445" i="1" s="1"/>
  <c r="I463" i="1" s="1"/>
  <c r="I472" i="1" s="1"/>
  <c r="H35" i="1"/>
  <c r="I35" i="1" s="1"/>
  <c r="M6" i="1"/>
  <c r="L7" i="1"/>
  <c r="H509" i="1"/>
  <c r="I509" i="1" s="1"/>
  <c r="H378" i="1"/>
  <c r="G379" i="1" s="1"/>
  <c r="H379" i="1" s="1"/>
  <c r="G380" i="1" s="1"/>
  <c r="H380" i="1" s="1"/>
  <c r="G381" i="1" s="1"/>
  <c r="H309" i="1"/>
  <c r="G613" i="1" s="1"/>
  <c r="H399" i="1"/>
  <c r="I399" i="1" s="1"/>
  <c r="H206" i="1"/>
  <c r="G207" i="1" s="1"/>
  <c r="H207" i="1" s="1"/>
  <c r="G208" i="1" s="1"/>
  <c r="H208" i="1" s="1"/>
  <c r="G209" i="1" s="1"/>
  <c r="H315" i="1"/>
  <c r="G316" i="1" s="1"/>
  <c r="H316" i="1" s="1"/>
  <c r="G317" i="1" s="1"/>
  <c r="H317" i="1" s="1"/>
  <c r="G318" i="1" s="1"/>
  <c r="H200" i="1"/>
  <c r="I200" i="1" s="1"/>
  <c r="I71" i="1"/>
  <c r="I243" i="1" s="1"/>
  <c r="I252" i="1" s="1"/>
  <c r="H128" i="1"/>
  <c r="I128" i="1" s="1"/>
  <c r="I336" i="1" s="1"/>
  <c r="H56" i="1"/>
  <c r="I56" i="1" s="1"/>
  <c r="I219" i="1" s="1"/>
  <c r="H538" i="1"/>
  <c r="G539" i="1" s="1"/>
  <c r="H539" i="1" s="1"/>
  <c r="G540" i="1" s="1"/>
  <c r="H540" i="1" s="1"/>
  <c r="G541" i="1" s="1"/>
  <c r="H541" i="1" s="1"/>
  <c r="G542" i="1" s="1"/>
  <c r="H604" i="1"/>
  <c r="I604" i="1" s="1"/>
  <c r="H474" i="1"/>
  <c r="G475" i="1" s="1"/>
  <c r="H475" i="1" s="1"/>
  <c r="G476" i="1" s="1"/>
  <c r="H476" i="1" s="1"/>
  <c r="G477" i="1" s="1"/>
  <c r="H477" i="1" s="1"/>
  <c r="G478" i="1" s="1"/>
  <c r="H478" i="1" s="1"/>
  <c r="G479" i="1" s="1"/>
  <c r="H479" i="1" s="1"/>
  <c r="G480" i="1" s="1"/>
  <c r="H480" i="1" s="1"/>
  <c r="G481" i="1" s="1"/>
  <c r="H481" i="1" s="1"/>
  <c r="I306" i="1"/>
  <c r="H94" i="1"/>
  <c r="G95" i="1" s="1"/>
  <c r="H95" i="1" s="1"/>
  <c r="G96" i="1" s="1"/>
  <c r="H96" i="1" s="1"/>
  <c r="G97" i="1" s="1"/>
  <c r="H97" i="1" s="1"/>
  <c r="G98" i="1" s="1"/>
  <c r="H98" i="1" s="1"/>
  <c r="G99" i="1" s="1"/>
  <c r="H99" i="1" s="1"/>
  <c r="G100" i="1" s="1"/>
  <c r="H100" i="1" s="1"/>
  <c r="G101" i="1" s="1"/>
  <c r="I311" i="1"/>
  <c r="H173" i="1"/>
  <c r="I173" i="1" s="1"/>
  <c r="I454" i="1"/>
  <c r="I291" i="1"/>
  <c r="H65" i="1"/>
  <c r="I65" i="1" s="1"/>
  <c r="I228" i="1" s="1"/>
  <c r="O7" i="1"/>
  <c r="P6" i="1"/>
  <c r="H119" i="1"/>
  <c r="I119" i="1" s="1"/>
  <c r="H74" i="1"/>
  <c r="I74" i="1" s="1"/>
  <c r="I246" i="1" s="1"/>
  <c r="I255" i="1" s="1"/>
  <c r="I396" i="1" l="1"/>
  <c r="H518" i="1"/>
  <c r="I518" i="1" s="1"/>
  <c r="I533" i="1"/>
  <c r="I309" i="1"/>
  <c r="I378" i="1"/>
  <c r="I206" i="1"/>
  <c r="I94" i="1"/>
  <c r="I369" i="1"/>
  <c r="I478" i="1" s="1"/>
  <c r="I538" i="1"/>
  <c r="H209" i="1"/>
  <c r="I209" i="1" s="1"/>
  <c r="H613" i="1"/>
  <c r="G614" i="1" s="1"/>
  <c r="G36" i="1"/>
  <c r="I320" i="1"/>
  <c r="I134" i="1"/>
  <c r="I342" i="1" s="1"/>
  <c r="I433" i="1" s="1"/>
  <c r="H536" i="1"/>
  <c r="I536" i="1" s="1"/>
  <c r="H542" i="1"/>
  <c r="G543" i="1" s="1"/>
  <c r="H543" i="1" s="1"/>
  <c r="G544" i="1" s="1"/>
  <c r="H544" i="1" s="1"/>
  <c r="G545" i="1" s="1"/>
  <c r="H318" i="1"/>
  <c r="I318" i="1" s="1"/>
  <c r="H182" i="1"/>
  <c r="I182" i="1" s="1"/>
  <c r="H191" i="1"/>
  <c r="G607" i="1" s="1"/>
  <c r="H137" i="1"/>
  <c r="I137" i="1" s="1"/>
  <c r="I345" i="1" s="1"/>
  <c r="I436" i="1" s="1"/>
  <c r="H101" i="1"/>
  <c r="I101" i="1" s="1"/>
  <c r="I315" i="1"/>
  <c r="H381" i="1"/>
  <c r="I381" i="1" s="1"/>
  <c r="I179" i="1"/>
  <c r="I188" i="1"/>
  <c r="G601" i="1"/>
  <c r="H601" i="1" s="1"/>
  <c r="H600" i="1"/>
  <c r="G569" i="1"/>
  <c r="I414" i="1"/>
  <c r="I496" i="1" s="1"/>
  <c r="P7" i="1"/>
  <c r="Q6" i="1"/>
  <c r="I372" i="1"/>
  <c r="I481" i="1" s="1"/>
  <c r="H324" i="1"/>
  <c r="G325" i="1" s="1"/>
  <c r="H325" i="1" s="1"/>
  <c r="G326" i="1" s="1"/>
  <c r="H326" i="1" s="1"/>
  <c r="G327" i="1" s="1"/>
  <c r="H591" i="1"/>
  <c r="G592" i="1"/>
  <c r="H592" i="1" s="1"/>
  <c r="G623" i="1"/>
  <c r="H623" i="1" s="1"/>
  <c r="H622" i="1"/>
  <c r="H417" i="1"/>
  <c r="I417" i="1" s="1"/>
  <c r="I499" i="1" s="1"/>
  <c r="G210" i="1" l="1"/>
  <c r="I613" i="1"/>
  <c r="I324" i="1"/>
  <c r="I542" i="1"/>
  <c r="I191" i="1"/>
  <c r="H36" i="1"/>
  <c r="G625" i="1"/>
  <c r="H607" i="1"/>
  <c r="G608" i="1"/>
  <c r="H614" i="1"/>
  <c r="I614" i="1" s="1"/>
  <c r="H327" i="1"/>
  <c r="I327" i="1" s="1"/>
  <c r="R6" i="1"/>
  <c r="Q5" i="1"/>
  <c r="Q7" i="1"/>
  <c r="H569" i="1"/>
  <c r="H545" i="1"/>
  <c r="I545" i="1" s="1"/>
  <c r="G570" i="1" l="1"/>
  <c r="H210" i="1"/>
  <c r="I210" i="1" s="1"/>
  <c r="R7" i="1"/>
  <c r="S6" i="1"/>
  <c r="H608" i="1"/>
  <c r="G609" i="1"/>
  <c r="I607" i="1"/>
  <c r="G37" i="1"/>
  <c r="H625" i="1"/>
  <c r="I608" i="1" l="1"/>
  <c r="G610" i="1"/>
  <c r="H609" i="1"/>
  <c r="H37" i="1"/>
  <c r="G626" i="1"/>
  <c r="S7" i="1"/>
  <c r="T6" i="1"/>
  <c r="H570" i="1"/>
  <c r="I609" i="1" l="1"/>
  <c r="H610" i="1"/>
  <c r="G612" i="1" s="1"/>
  <c r="G571" i="1"/>
  <c r="G38" i="1"/>
  <c r="T7" i="1"/>
  <c r="U6" i="1"/>
  <c r="H626" i="1"/>
  <c r="H619" i="1" s="1"/>
  <c r="H21" i="1" s="1"/>
  <c r="G619" i="1"/>
  <c r="I610" i="1" l="1"/>
  <c r="H38" i="1"/>
  <c r="I38" i="1" s="1"/>
  <c r="G29" i="1"/>
  <c r="G28" i="1"/>
  <c r="I619" i="1"/>
  <c r="G21" i="1"/>
  <c r="I21" i="1" s="1"/>
  <c r="H571" i="1"/>
  <c r="G572" i="1" s="1"/>
  <c r="H572" i="1" s="1"/>
  <c r="H565" i="1" s="1"/>
  <c r="H19" i="1" s="1"/>
  <c r="G565" i="1"/>
  <c r="H612" i="1"/>
  <c r="I612" i="1" s="1"/>
  <c r="V6" i="1"/>
  <c r="U7" i="1"/>
  <c r="G18" i="1" l="1"/>
  <c r="I565" i="1"/>
  <c r="G19" i="1"/>
  <c r="I19" i="1" s="1"/>
  <c r="V7" i="1"/>
  <c r="W6" i="1"/>
  <c r="G611" i="1"/>
  <c r="H29" i="1"/>
  <c r="I29" i="1" s="1"/>
  <c r="H28" i="1"/>
  <c r="H18" i="1" s="1"/>
  <c r="I28" i="1" l="1"/>
  <c r="W7" i="1"/>
  <c r="X6" i="1"/>
  <c r="I18" i="1"/>
  <c r="H611" i="1"/>
  <c r="H606" i="1" s="1"/>
  <c r="H20" i="1" s="1"/>
  <c r="I611" i="1"/>
  <c r="G606" i="1"/>
  <c r="I606" i="1" l="1"/>
  <c r="G20" i="1"/>
  <c r="I20" i="1" s="1"/>
  <c r="X7" i="1"/>
  <c r="Y6" i="1"/>
  <c r="X5" i="1"/>
  <c r="Z6" i="1" l="1"/>
  <c r="Y7" i="1"/>
  <c r="AA6" i="1" l="1"/>
  <c r="Z7" i="1"/>
  <c r="AA7" i="1" l="1"/>
  <c r="AB6" i="1"/>
  <c r="AB7" i="1" l="1"/>
  <c r="AC6" i="1"/>
  <c r="AD6" i="1" l="1"/>
  <c r="AC7" i="1"/>
  <c r="AE6" i="1" l="1"/>
  <c r="AD7" i="1"/>
  <c r="AE7" i="1" l="1"/>
  <c r="AF6" i="1"/>
  <c r="AE5" i="1"/>
  <c r="AF7" i="1" l="1"/>
  <c r="AG6" i="1"/>
  <c r="AH6" i="1" l="1"/>
  <c r="AG7" i="1"/>
  <c r="AI6" i="1" l="1"/>
  <c r="AH7" i="1"/>
  <c r="AI7" i="1" l="1"/>
  <c r="AJ6" i="1"/>
  <c r="AJ7" i="1" l="1"/>
  <c r="AK6" i="1"/>
  <c r="AL6" i="1" l="1"/>
  <c r="AK7" i="1"/>
  <c r="AM6" i="1" l="1"/>
  <c r="AL7" i="1"/>
  <c r="AM7" i="1" l="1"/>
  <c r="AN6" i="1"/>
  <c r="AN7" i="1" l="1"/>
  <c r="AO6" i="1"/>
  <c r="AP6" i="1" l="1"/>
  <c r="AO7" i="1"/>
  <c r="AQ6" i="1" l="1"/>
  <c r="AP7" i="1"/>
  <c r="AQ7" i="1" l="1"/>
  <c r="AR6" i="1"/>
  <c r="AR7" i="1" l="1"/>
  <c r="AS6" i="1"/>
  <c r="AT6" i="1" l="1"/>
  <c r="AS7" i="1"/>
  <c r="AS5" i="1"/>
  <c r="AU6" i="1" l="1"/>
  <c r="AT7" i="1"/>
  <c r="AU7" i="1" l="1"/>
  <c r="AV6" i="1"/>
  <c r="AV7" i="1" l="1"/>
  <c r="AW6" i="1"/>
  <c r="AX6" i="1" l="1"/>
  <c r="AW7" i="1"/>
  <c r="AY6" i="1" l="1"/>
  <c r="AX7" i="1"/>
  <c r="AY7" i="1" l="1"/>
  <c r="AZ6" i="1"/>
  <c r="AZ7" i="1" l="1"/>
  <c r="BA6" i="1"/>
  <c r="AZ5" i="1"/>
  <c r="BB6" i="1" l="1"/>
  <c r="BA7" i="1"/>
  <c r="BC6" i="1" l="1"/>
  <c r="BB7" i="1"/>
  <c r="BC7" i="1" l="1"/>
  <c r="BD6" i="1"/>
  <c r="BD7" i="1" l="1"/>
  <c r="BE6" i="1"/>
  <c r="BF6" i="1" l="1"/>
  <c r="BE7" i="1"/>
  <c r="BG6" i="1" l="1"/>
  <c r="BF7" i="1"/>
  <c r="BG7" i="1" l="1"/>
  <c r="BG5" i="1"/>
  <c r="BH6" i="1"/>
  <c r="BH7" i="1" l="1"/>
  <c r="BI6" i="1"/>
  <c r="BJ6" i="1" l="1"/>
  <c r="BI7" i="1"/>
  <c r="BK6" i="1" l="1"/>
  <c r="BJ7" i="1"/>
  <c r="BK7" i="1" l="1"/>
  <c r="BL6" i="1"/>
  <c r="BL7" i="1" l="1"/>
  <c r="BM6" i="1"/>
  <c r="BN6" i="1" l="1"/>
  <c r="BM7" i="1"/>
  <c r="BO6" i="1" l="1"/>
  <c r="BN7" i="1"/>
  <c r="BO7" i="1" l="1"/>
  <c r="BP6" i="1"/>
  <c r="BP7" i="1" l="1"/>
  <c r="BQ6" i="1"/>
  <c r="BR6" i="1" l="1"/>
  <c r="BQ7" i="1"/>
  <c r="BS6" i="1" l="1"/>
  <c r="BR7" i="1"/>
  <c r="BS7" i="1" l="1"/>
  <c r="BT6" i="1"/>
  <c r="BT7" i="1" l="1"/>
  <c r="BT5" i="1"/>
  <c r="BU6" i="1"/>
  <c r="BV6" i="1" l="1"/>
  <c r="BU7" i="1"/>
  <c r="BW6" i="1" l="1"/>
  <c r="BV7" i="1"/>
  <c r="BW7" i="1" l="1"/>
  <c r="BX6" i="1"/>
  <c r="BX7" i="1" l="1"/>
  <c r="BY6" i="1"/>
  <c r="BZ6" i="1" l="1"/>
  <c r="BY7" i="1"/>
  <c r="CA6" i="1" l="1"/>
  <c r="BZ7" i="1"/>
  <c r="CA7" i="1" l="1"/>
  <c r="CA5" i="1"/>
  <c r="CB6" i="1"/>
  <c r="CB7" i="1" l="1"/>
  <c r="CC6" i="1"/>
  <c r="CD6" i="1" l="1"/>
  <c r="CC7" i="1"/>
  <c r="CE6" i="1" l="1"/>
  <c r="CD7" i="1"/>
  <c r="CE7" i="1" l="1"/>
  <c r="CF6" i="1"/>
  <c r="CF7" i="1" l="1"/>
  <c r="CG6" i="1"/>
  <c r="CH6" i="1" l="1"/>
  <c r="CG7" i="1"/>
  <c r="CI6" i="1" l="1"/>
  <c r="CH7" i="1"/>
  <c r="CI7" i="1" l="1"/>
  <c r="CJ6" i="1"/>
  <c r="CI5" i="1"/>
  <c r="CJ7" i="1" l="1"/>
  <c r="CK6" i="1"/>
  <c r="CL6" i="1" l="1"/>
  <c r="CK7" i="1"/>
  <c r="CM6" i="1" l="1"/>
  <c r="CL7" i="1"/>
  <c r="CM7" i="1" l="1"/>
  <c r="CN6" i="1"/>
  <c r="CN7" i="1" l="1"/>
  <c r="CO6" i="1"/>
  <c r="CO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tc={0A822B6F-C2DD-4392-B564-EE74A1E67463}</author>
    <author>tc={B46485C7-8F39-4E56-B57B-E43E304969B7}</author>
    <author>tc={97E7B2AA-E86E-45B2-9178-8F80C827EAEF}</author>
    <author>tc={81E4B1DE-8A2C-4F54-AD96-49954F0871F7}</author>
  </authors>
  <commentList>
    <comment ref="B364" authorId="0" shapeId="0" xr:uid="{0A822B6F-C2DD-4392-B564-EE74A1E67463}">
      <text>
        <t xml:space="preserve">[Threaded comment]
Your version of Excel allows you to read this threaded comment; however, any edits to it will get removed if the file is opened in a newer version of Excel. Learn more: https://go.microsoft.com/fwlink/?linkid=870924
Comment:
    INCLUDING CSS
</t>
      </text>
    </comment>
    <comment ref="B373" authorId="1" shapeId="0" xr:uid="{B46485C7-8F39-4E56-B57B-E43E304969B7}">
      <text>
        <t xml:space="preserve">[Threaded comment]
Your version of Excel allows you to read this threaded comment; however, any edits to it will get removed if the file is opened in a newer version of Excel. Learn more: https://go.microsoft.com/fwlink/?linkid=870924
Comment:
    INCLUDING CSS
</t>
      </text>
    </comment>
    <comment ref="B455" authorId="2" shapeId="0" xr:uid="{97E7B2AA-E86E-45B2-9178-8F80C827EAEF}">
      <text>
        <t xml:space="preserve">[Threaded comment]
Your version of Excel allows you to read this threaded comment; however, any edits to it will get removed if the file is opened in a newer version of Excel. Learn more: https://go.microsoft.com/fwlink/?linkid=870924
Comment:
    INCLUDING CSS
</t>
      </text>
    </comment>
    <comment ref="B473" authorId="3" shapeId="0" xr:uid="{81E4B1DE-8A2C-4F54-AD96-49954F0871F7}">
      <text>
        <t xml:space="preserve">[Threaded comment]
Your version of Excel allows you to read this threaded comment; however, any edits to it will get removed if the file is opened in a newer version of Excel. Learn more: https://go.microsoft.com/fwlink/?linkid=870924
Comment:
    INCLUDING CSS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<sst xmlns="http://schemas.openxmlformats.org/spreadsheetml/2006/main" count="701" uniqueCount="178">
  <si>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</si>
  <si>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Power Augmentation of New Oxygen Plant at Durgapur Steel Plant</t>
  </si>
  <si>
    <t>Enter Company Name in cell B2.</t>
  </si>
  <si>
    <t>Gepdec Infratech Limited</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</si>
  <si>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</si>
  <si>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</si>
  <si>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</si>
  <si>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Month:</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</si>
  <si>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</si>
  <si>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TASK</t>
  </si>
  <si>
    <t>Unit</t>
  </si>
  <si>
    <t>Qty</t>
  </si>
  <si>
    <t>PROGRESS</t>
  </si>
  <si>
    <t>START</t>
  </si>
  <si>
    <t>END</t>
  </si>
  <si>
    <t>Days</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</si>
  <si>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</si>
  <si>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DSP MILESTONE / LOA</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</si>
  <si>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</si>
  <si>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Date of LOA (SAIL DSP)</t>
  </si>
  <si>
    <t>Agreement date/Vendor Registeration at DSP</t>
  </si>
  <si>
    <t>Project Timeline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</si>
  <si>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</si>
  <si>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GEPDEC MILESTONE</t>
  </si>
  <si>
    <t>Site Survey</t>
  </si>
  <si>
    <t>Conducting of Soil Investinagtion and earth resisitivity</t>
  </si>
  <si>
    <t>Completed</t>
  </si>
  <si>
    <t>Finalisation of contractor for Site</t>
  </si>
  <si>
    <t>Mobilisation of Workpower - Civil Manpower</t>
  </si>
  <si>
    <t>Completion of Design &amp; Engineering</t>
  </si>
  <si>
    <t>Completion of Delivery of Supply Items</t>
  </si>
  <si>
    <t>Completion of Civil activities.</t>
  </si>
  <si>
    <t>Completon of Erection Activities</t>
  </si>
  <si>
    <t>Testing &amp; Commissioning</t>
  </si>
  <si>
    <t>ENGINEERING</t>
  </si>
  <si>
    <t>Electrica</t>
  </si>
  <si>
    <t>Basic Engineering (Electrical and Civil)</t>
  </si>
  <si>
    <t>Detail Engineering (Electrical)</t>
  </si>
  <si>
    <t>Detail Engineering (Civil)</t>
  </si>
  <si>
    <t>Equipment Engineering</t>
  </si>
  <si>
    <t>Approval from CET</t>
  </si>
  <si>
    <t>Sample phase title block</t>
  </si>
  <si>
    <t>PROCUREMENT - ORDER PLACEMENT, DRAWING SUBMISSION &amp; APPROVAL, MANUFACTURING, DISPATCH, RECEIVE AT SITE</t>
  </si>
  <si>
    <t>220 kV Equipment</t>
  </si>
  <si>
    <t>220/33kV, 80MVA Power Transformer</t>
  </si>
  <si>
    <t>Nos</t>
  </si>
  <si>
    <t>RFQ to Vendors</t>
  </si>
  <si>
    <t>Ordering</t>
  </si>
  <si>
    <t>Receipt of Drawing and Documents from Vendor</t>
  </si>
  <si>
    <t>Approval of Drawings and Documents from Client</t>
  </si>
  <si>
    <t xml:space="preserve">Release of MFC </t>
  </si>
  <si>
    <t>Manufacturing Lead time</t>
  </si>
  <si>
    <t xml:space="preserve">Inspection and Dispatch </t>
  </si>
  <si>
    <t>Receipt at Site</t>
  </si>
  <si>
    <t>220KV Isolator (Including 24 nos. BPI)</t>
  </si>
  <si>
    <t xml:space="preserve">Set </t>
  </si>
  <si>
    <t>220kV Circuit Breaker</t>
  </si>
  <si>
    <t>220kV Lighting Arrestor</t>
  </si>
  <si>
    <t>220kV Current Transformer</t>
  </si>
  <si>
    <t>220kV BPI for Bus</t>
  </si>
  <si>
    <t>Bay Marshelling Boxes in 220kV yard</t>
  </si>
  <si>
    <t>Disc Insulator in 220kV yard</t>
  </si>
  <si>
    <t>CRP (MRS Control room Building)</t>
  </si>
  <si>
    <t>Lot</t>
  </si>
  <si>
    <t>SCADA</t>
  </si>
  <si>
    <t>HT Cables (3C*400 sq.mm)</t>
  </si>
  <si>
    <t>Mtr</t>
  </si>
  <si>
    <t>LT Power / Control Cables and accesssories</t>
  </si>
  <si>
    <t>Cable Termination Kits - Straight Through &amp; End Termaintion</t>
  </si>
  <si>
    <t>Cable accessories</t>
  </si>
  <si>
    <t>Cable Trench (including bridge, cable tray etc.)</t>
  </si>
  <si>
    <t>Erection Hardware (220kV, 33kV, 11kV)</t>
  </si>
  <si>
    <t xml:space="preserve">Erection Hardware (electrical equipment, panels, cabling, jointing &amp; termination kits for cables, lighting and earthing like cable trays, GI conduits, M.S. angles, channels, flats, clamps, hangers, supporting brackets, cable lugs, ferrules, glands, GI wire, chequered plates, nuts, bolts, washers and all related items) - both 33kV and 11kV </t>
  </si>
  <si>
    <t>Structure Material including Foundation Bolt</t>
  </si>
  <si>
    <t>MT</t>
  </si>
  <si>
    <t>Placement of Offer</t>
  </si>
  <si>
    <t>Submission of Drawing</t>
  </si>
  <si>
    <t>Receipt of Drawing Approval</t>
  </si>
  <si>
    <t>Manufacturing Claearance</t>
  </si>
  <si>
    <t>Inspection &amp; issuance of Inspection Certificate</t>
  </si>
  <si>
    <t>Earthing Material (MS Rod and flat)</t>
  </si>
  <si>
    <t>Earthing (3000mm long, 40mm dia electrode = 5, and Earthpit Chamber = 5 )</t>
  </si>
  <si>
    <t>33KV Equipment</t>
  </si>
  <si>
    <t>33kV Circuit Breaker</t>
  </si>
  <si>
    <t>Set</t>
  </si>
  <si>
    <t>33kV Lighting Arrestor</t>
  </si>
  <si>
    <t>33kV Isolator</t>
  </si>
  <si>
    <t>33kV Current Transformer including 01 JB</t>
  </si>
  <si>
    <t>33kV Potential Transformer including 01 JB</t>
  </si>
  <si>
    <t>33kV BPI for Bus</t>
  </si>
  <si>
    <t>Bay Marshelling Boxes in 33kV yard</t>
  </si>
  <si>
    <t>CRP for 33kV GIS Building</t>
  </si>
  <si>
    <t>LT Panel</t>
  </si>
  <si>
    <t>33kV Gas Insulated Substation (GIS) Switchgear</t>
  </si>
  <si>
    <t>25/30 MVA 33/11.5 kV ONAN/ONAF Transformer</t>
  </si>
  <si>
    <t>Neutral Grounding Resistor (NGR)</t>
  </si>
  <si>
    <t>GIB (Gas Insulated Bus)</t>
  </si>
  <si>
    <t>HT Cables (3C * 240 sq.mm)</t>
  </si>
  <si>
    <t xml:space="preserve">Lot </t>
  </si>
  <si>
    <t>Cable Trench (outdoor switchyard and GIS.)</t>
  </si>
  <si>
    <t>GI Conduit</t>
  </si>
  <si>
    <t>HDPE Pipe</t>
  </si>
  <si>
    <t xml:space="preserve">Battery / Battery Chargery </t>
  </si>
  <si>
    <t>Set/Nos</t>
  </si>
  <si>
    <t>ACDB/DCDB</t>
  </si>
  <si>
    <t>NIFPS System for transformer</t>
  </si>
  <si>
    <t>Illumination System</t>
  </si>
  <si>
    <t>11kV Switchgear Building</t>
  </si>
  <si>
    <t>11kV Isolator - wall mounted</t>
  </si>
  <si>
    <t>Indoor Panel</t>
  </si>
  <si>
    <t>CRP</t>
  </si>
  <si>
    <t>Other Utilities</t>
  </si>
  <si>
    <t xml:space="preserve">AC </t>
  </si>
  <si>
    <t>Ventilation system (Both GIS and Oxygen Plant)</t>
  </si>
  <si>
    <t>Fire Protection system for 33kV GIS</t>
  </si>
  <si>
    <t>Fire Fighting for 220kV Bay</t>
  </si>
  <si>
    <t>Telecommunication System</t>
  </si>
  <si>
    <t>Sundary Items - Cable Tray / IPS Tube / ACSR Conductor</t>
  </si>
  <si>
    <t>MISC and Spare Material</t>
  </si>
  <si>
    <t>Safety Eqp, Special tools and tackles</t>
  </si>
  <si>
    <t>CIVIL AND STRUCTURAL WORK</t>
  </si>
  <si>
    <t>33kV GIS BUILDING</t>
  </si>
  <si>
    <t xml:space="preserve">EARTH WORK AND EXCAVATION </t>
  </si>
  <si>
    <t xml:space="preserve">BUILDING FOUNDATION </t>
  </si>
  <si>
    <t>SUPER STRUCTURE WORK</t>
  </si>
  <si>
    <t>BRICK WORK, PLASTERING, FLOORING &amp; FINISHING</t>
  </si>
  <si>
    <t>PLINTH PROTECTION, ARCHITECHTURAL ETC.</t>
  </si>
  <si>
    <t>COMPETION OF SUBSTATION BUILDING</t>
  </si>
  <si>
    <t>11kV Switchgear Buildung</t>
  </si>
  <si>
    <t>BUILDING FOUNDATION</t>
  </si>
  <si>
    <t>COMPETION OF SWITCHGEAR BUILDING</t>
  </si>
  <si>
    <t>YARD FOUNDATIONS</t>
  </si>
  <si>
    <t>80 mVA Transformer Foundation</t>
  </si>
  <si>
    <t>220 kV Isolator Foundation</t>
  </si>
  <si>
    <t>220 kV Circuit Breaker with ladder foundation</t>
  </si>
  <si>
    <t>220 kV Current Transformer Foundation</t>
  </si>
  <si>
    <t>220 kV Surge/ Lighting Arrestor</t>
  </si>
  <si>
    <t>220 kV Bus Post Insulator Foundation</t>
  </si>
  <si>
    <t>Soak Pit/ Burnt Oil Pit - Including with approved PVC/ RCC Pipe from Transformer Foundation</t>
  </si>
  <si>
    <t>33 kV Isolator Foundation</t>
  </si>
  <si>
    <t>33 kV Surge/ Lighting Arrestor</t>
  </si>
  <si>
    <t>33 kV Circuit Breaker</t>
  </si>
  <si>
    <t>33 kV Current Transformer</t>
  </si>
  <si>
    <t>33 kV Bus Post Insulatior</t>
  </si>
  <si>
    <t>Cable Support Structure</t>
  </si>
  <si>
    <t>Cable Trenches</t>
  </si>
  <si>
    <t>Section 3-3 (1050 mm Wide)</t>
  </si>
  <si>
    <t>Section 4-4 (600 mm Wide)</t>
  </si>
  <si>
    <t xml:space="preserve">HDD </t>
  </si>
  <si>
    <t>Low Height Cable Gallery</t>
  </si>
  <si>
    <t>OTHERS</t>
  </si>
  <si>
    <t>Concrete Road</t>
  </si>
  <si>
    <t>Drains</t>
  </si>
  <si>
    <t>MULSIFIER SYSTEM</t>
  </si>
  <si>
    <t>FFPH Building</t>
  </si>
  <si>
    <t>Fire Hydrant Line for 80 MVA Xformer(Only Civil)</t>
  </si>
  <si>
    <t>ELECTRICAL INSTALLATION / ERECTION WORK</t>
  </si>
  <si>
    <t>220KV Structure Erection</t>
  </si>
  <si>
    <t>33KV Structure Erection</t>
  </si>
  <si>
    <t>220kV Equipment Erection</t>
  </si>
  <si>
    <t>33kV Equipment Erection</t>
  </si>
  <si>
    <t>80Mva transformer Erection</t>
  </si>
  <si>
    <t>Equipement Interconnections</t>
  </si>
  <si>
    <t xml:space="preserve">30Mva Transformer Erection </t>
  </si>
  <si>
    <t>11kV Switchgear Erection</t>
  </si>
  <si>
    <t>HT Cable Laying</t>
  </si>
  <si>
    <t>GIS (33KV) ERECTION WORK</t>
  </si>
  <si>
    <t>Control &amp; Relay Panel Erection</t>
  </si>
  <si>
    <t>LT &amp; Control Cable Laying and Termination</t>
  </si>
  <si>
    <t>TESTING AND COMMISSIONING</t>
  </si>
  <si>
    <t>Testing of 80MvA Transformer</t>
  </si>
  <si>
    <t>Testing of 30MvA Transformer</t>
  </si>
  <si>
    <t>Testing of 33kV GIS</t>
  </si>
  <si>
    <t>Testing of Outdoor Equipments ( 220kV &amp; 33kV Bays)</t>
  </si>
  <si>
    <t xml:space="preserve">Cable Testing </t>
  </si>
  <si>
    <t>Relay Testing and coordination with SCADA &amp; Existing CRP</t>
  </si>
  <si>
    <t>Project Completion</t>
  </si>
  <si>
    <t>This row marks the end of the Project Schedule. DO NOT enter anything in this row. 
Insert new rows ABOVE this one to continue building out your Project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</si>
</sst>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m/d/yyyy"/>
    <numFmt numFmtId="165" formatCode="mmm\ d\,\ yyyy"/>
    <numFmt numFmtId="166" formatCode="d"/>
    <numFmt numFmtId="167" formatCode="m/d/yy;@"/>
    <numFmt numFmtId="168" formatCode="[$-409]d\-mmm\-yy;@"/>
  </numFmts>
  <fonts count="23">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22"/>
      <color theme="1" tint="0.34998626667073579"/>
      <name val="Calibri Light"/>
      <family val="2"/>
      <scheme val="major"/>
    </font>
    <font>
      <b/>
      <sz val="26"/>
      <color theme="1" tint="0.34998626667073579"/>
      <name val="Calibri Light"/>
      <family val="2"/>
      <scheme val="major"/>
    </font>
    <font>
      <sz val="14"/>
      <color theme="1"/>
      <name val="Calibri"/>
      <family val="2"/>
      <scheme val="minor"/>
    </font>
    <font>
      <b/>
      <sz val="22"/>
      <color theme="1"/>
      <name val="Calibri"/>
      <family val="2"/>
      <scheme val="minor"/>
    </font>
    <font>
      <b/>
      <sz val="18"/>
      <color theme="1"/>
      <name val="Calibri"/>
      <family val="2"/>
      <scheme val="minor"/>
    </font>
    <font>
      <sz val="16"/>
      <color theme="1"/>
      <name val="Calibri"/>
      <family val="2"/>
      <scheme val="minor"/>
    </font>
    <font>
      <sz val="9"/>
      <name val="Calibri"/>
      <family val="2"/>
      <scheme val="minor"/>
    </font>
    <font>
      <b/>
      <sz val="9"/>
      <color theme="0"/>
      <name val="Calibri"/>
      <family val="2"/>
      <scheme val="minor"/>
    </font>
    <font>
      <sz val="8"/>
      <color theme="0"/>
      <name val="Calibri"/>
      <family val="2"/>
      <scheme val="minor"/>
    </font>
    <font>
      <sz val="11"/>
      <name val="Calibri"/>
      <family val="2"/>
      <scheme val="minor"/>
    </font>
    <font>
      <b/>
      <sz val="12"/>
      <color theme="1"/>
      <name val="Calibri"/>
      <family val="2"/>
      <scheme val="minor"/>
    </font>
    <font>
      <b/>
      <sz val="12"/>
      <name val="Calibri"/>
      <family val="2"/>
      <scheme val="minor"/>
    </font>
    <font>
      <b/>
      <sz val="11"/>
      <name val="Calibri"/>
      <family val="2"/>
      <scheme val="minor"/>
    </font>
    <font>
      <b/>
      <sz val="11"/>
      <color rgb="FFFF0000"/>
      <name val="Calibri"/>
      <family val="2"/>
      <scheme val="minor"/>
    </font>
    <font>
      <i/>
      <sz val="9"/>
      <color theme="1"/>
      <name val="Calibri"/>
      <family val="2"/>
      <scheme val="minor"/>
    </font>
    <font>
      <sz val="10"/>
      <color theme="1" tint="0.499984740745262"/>
      <name val="Calibri"/>
      <family val="2"/>
      <scheme val="minor"/>
    </font>
    <font>
      <b/>
      <sz val="11"/>
      <color theme="1" tint="0.499984740745262"/>
      <name val="Calibri"/>
      <family val="2"/>
      <scheme val="minor"/>
    </font>
    <font>
      <u/>
      <sz val="11"/>
      <color indexed="12"/>
      <name val="Arial"/>
      <family val="2"/>
    </font>
    <font>
      <sz val="10"/>
      <color theme="1" tint="0.499984740745262"/>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right style="thin">
        <color theme="0" tint="-0.34998626667073579"/>
      </right>
      <top style="medium">
        <color indexed="64"/>
      </top>
      <bottom/>
      <diagonal/>
    </border>
    <border>
      <left style="thin">
        <color theme="0" tint="-0.34998626667073579"/>
      </left>
      <right style="thin">
        <color theme="0" tint="-0.34998626667073579"/>
      </right>
      <top style="medium">
        <color indexed="64"/>
      </top>
      <bottom style="medium">
        <color theme="0" tint="-0.14996795556505021"/>
      </bottom>
      <diagonal/>
    </border>
    <border>
      <left style="thin">
        <color theme="0" tint="-0.34998626667073579"/>
      </left>
      <right style="medium">
        <color indexed="64"/>
      </right>
      <top style="medium">
        <color indexed="64"/>
      </top>
      <bottom style="medium">
        <color theme="0" tint="-0.149967955565050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theme="0" tint="-0.14993743705557422"/>
      </left>
      <right style="medium">
        <color indexed="64"/>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medium">
        <color indexed="64"/>
      </right>
      <top/>
      <bottom style="thin">
        <color indexed="64"/>
      </bottom>
      <diagonal/>
    </border>
    <border>
      <left/>
      <right style="thin">
        <color theme="0" tint="-0.14993743705557422"/>
      </right>
      <top style="medium">
        <color theme="0" tint="-0.14996795556505021"/>
      </top>
      <bottom style="medium">
        <color indexed="64"/>
      </bottom>
      <diagonal/>
    </border>
    <border>
      <left style="thin">
        <color theme="0" tint="-0.14993743705557422"/>
      </left>
      <right style="thin">
        <color theme="0" tint="-0.14993743705557422"/>
      </right>
      <top style="medium">
        <color theme="0" tint="-0.14996795556505021"/>
      </top>
      <bottom style="medium">
        <color indexed="64"/>
      </bottom>
      <diagonal/>
    </border>
    <border>
      <left style="thin">
        <color theme="0" tint="-0.14993743705557422"/>
      </left>
      <right style="medium">
        <color indexed="64"/>
      </right>
      <top style="medium">
        <color theme="0" tint="-0.14996795556505021"/>
      </top>
      <bottom style="medium">
        <color indexed="64"/>
      </bottom>
      <diagonal/>
    </border>
  </borders>
  <cellStyleXfs count="12">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1" fillId="0" borderId="0" applyNumberFormat="0" applyFill="0" applyProtection="0">
      <alignment horizontal="right" indent="1"/>
    </xf>
    <xf numFmtId="0" fontId="3" fillId="0" borderId="0"/>
    <xf numFmtId="164" fontId="1" fillId="0" borderId="12">
      <alignment horizontal="center" vertical="center"/>
    </xf>
    <xf numFmtId="0" fontId="1" fillId="0" borderId="26" applyFill="0">
      <alignment horizontal="center" vertical="center"/>
    </xf>
    <xf numFmtId="167" fontId="1" fillId="0" borderId="26" applyFill="0">
      <alignment horizontal="center" vertical="center"/>
    </xf>
    <xf numFmtId="0" fontId="1" fillId="0" borderId="26" applyFill="0">
      <alignment horizontal="left" vertical="center" indent="2"/>
    </xf>
    <xf numFmtId="0" fontId="21" fillId="0" borderId="0" applyNumberFormat="0" applyFill="0" applyBorder="0" applyAlignment="0" applyProtection="0">
      <alignment vertical="top"/>
      <protection locked="0"/>
    </xf>
  </cellStyleXfs>
  <cellXfs count="121">
    <xf numFmtId="0" fontId="0" fillId="0" borderId="0" xfId="0"/>
    <xf numFmtId="0" fontId="3" fillId="0" borderId="0" xfId="6" applyAlignment="1">
      <alignment wrapText="1"/>
    </xf>
    <xf numFmtId="0" fontId="3" fillId="0" borderId="0" xfId="6"/>
    <xf numFmtId="0" fontId="0" fillId="0" borderId="10" xfId="0" applyBorder="1"/>
    <xf numFmtId="0" fontId="0" fillId="0" borderId="11" xfId="0" applyBorder="1"/>
    <xf numFmtId="0" fontId="11" fillId="3" borderId="1" xfId="0" applyFont="1" applyFill="1" applyBorder="1" applyAlignment="1">
      <alignment vertical="center"/>
    </xf>
    <xf numFmtId="0" fontId="11" fillId="3" borderId="2" xfId="0" applyFont="1" applyFill="1" applyBorder="1" applyAlignment="1">
      <alignment vertical="center"/>
    </xf>
    <xf numFmtId="0" fontId="11" fillId="3" borderId="2"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2" fillId="4" borderId="18" xfId="0" applyFont="1" applyFill="1" applyBorder="1" applyAlignment="1">
      <alignment horizontal="center" vertical="center" shrinkToFit="1"/>
    </xf>
    <xf numFmtId="0" fontId="12" fillId="4" borderId="19" xfId="0" applyFont="1" applyFill="1" applyBorder="1" applyAlignment="1">
      <alignment horizontal="center" vertical="center" shrinkToFit="1"/>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0" xfId="0" applyAlignment="1">
      <alignment vertical="center"/>
    </xf>
    <xf numFmtId="0" fontId="1" fillId="0" borderId="27" xfId="8" applyFill="1" applyBorder="1" applyAlignment="1">
      <alignment vertical="center"/>
    </xf>
    <xf numFmtId="0" fontId="1" fillId="0" borderId="28" xfId="8" applyFill="1" applyBorder="1" applyAlignment="1">
      <alignment vertical="center"/>
    </xf>
    <xf numFmtId="0" fontId="1" fillId="0" borderId="28" xfId="8" applyFill="1" applyBorder="1">
      <alignment horizontal="center" vertical="center"/>
    </xf>
    <xf numFmtId="9" fontId="13" fillId="0" borderId="28" xfId="1" applyFont="1" applyFill="1" applyBorder="1" applyAlignment="1">
      <alignment horizontal="center" vertical="center"/>
    </xf>
    <xf numFmtId="168" fontId="1" fillId="0" borderId="28" xfId="9" applyNumberFormat="1" applyFill="1" applyBorder="1">
      <alignment horizontal="center" vertical="center"/>
    </xf>
    <xf numFmtId="0" fontId="13" fillId="0" borderId="29" xfId="0" applyFont="1" applyBorder="1" applyAlignment="1">
      <alignment horizontal="center" vertical="center"/>
    </xf>
    <xf numFmtId="0" fontId="1" fillId="0" borderId="27" xfId="8" applyFill="1" applyBorder="1" applyAlignment="1">
      <alignment vertical="center" wrapText="1"/>
    </xf>
    <xf numFmtId="0" fontId="1" fillId="0" borderId="28" xfId="8" applyFill="1" applyBorder="1" applyAlignment="1">
      <alignment vertical="center" wrapText="1"/>
    </xf>
    <xf numFmtId="0" fontId="1" fillId="0" borderId="28" xfId="8" applyFill="1" applyBorder="1" applyAlignment="1">
      <alignment horizontal="center" vertical="center" wrapText="1"/>
    </xf>
    <xf numFmtId="168" fontId="1" fillId="7" borderId="28" xfId="9" applyNumberFormat="1" applyFill="1" applyBorder="1">
      <alignment horizontal="center" vertical="center"/>
    </xf>
    <xf numFmtId="0" fontId="0" fillId="0" borderId="24" xfId="0" applyBorder="1" applyAlignment="1">
      <alignment horizontal="right" vertical="center"/>
    </xf>
    <xf numFmtId="0" fontId="2" fillId="8" borderId="27" xfId="0" applyFont="1" applyFill="1" applyBorder="1" applyAlignment="1">
      <alignment vertical="center"/>
    </xf>
    <xf numFmtId="0" fontId="2" fillId="8" borderId="28" xfId="0" applyFont="1" applyFill="1" applyBorder="1" applyAlignment="1">
      <alignment vertical="center"/>
    </xf>
    <xf numFmtId="0" fontId="2" fillId="8" borderId="28" xfId="0" applyFont="1" applyFill="1" applyBorder="1" applyAlignment="1">
      <alignment horizontal="center" vertical="center"/>
    </xf>
    <xf numFmtId="0" fontId="1" fillId="8" borderId="28" xfId="8" applyFill="1" applyBorder="1">
      <alignment horizontal="center" vertical="center"/>
    </xf>
    <xf numFmtId="9" fontId="13" fillId="8" borderId="28" xfId="1" applyFont="1" applyFill="1" applyBorder="1" applyAlignment="1">
      <alignment horizontal="center" vertical="center"/>
    </xf>
    <xf numFmtId="168" fontId="14" fillId="8" borderId="28" xfId="0" applyNumberFormat="1" applyFont="1" applyFill="1" applyBorder="1" applyAlignment="1">
      <alignment horizontal="center" vertical="center"/>
    </xf>
    <xf numFmtId="168" fontId="15" fillId="8" borderId="28" xfId="0" applyNumberFormat="1" applyFont="1" applyFill="1" applyBorder="1" applyAlignment="1">
      <alignment horizontal="center" vertical="center"/>
    </xf>
    <xf numFmtId="0" fontId="1" fillId="0" borderId="27" xfId="10" applyFill="1" applyBorder="1" applyAlignment="1">
      <alignment vertical="center"/>
    </xf>
    <xf numFmtId="0" fontId="1" fillId="0" borderId="28" xfId="10" applyFill="1" applyBorder="1" applyAlignment="1">
      <alignment vertical="center"/>
    </xf>
    <xf numFmtId="0" fontId="1" fillId="0" borderId="28" xfId="10" applyFill="1" applyBorder="1" applyAlignment="1">
      <alignment horizontal="center" vertical="center"/>
    </xf>
    <xf numFmtId="168" fontId="0" fillId="0" borderId="28" xfId="9" applyNumberFormat="1" applyFont="1" applyBorder="1">
      <alignment horizontal="center" vertical="center"/>
    </xf>
    <xf numFmtId="168" fontId="2" fillId="7" borderId="28" xfId="0" applyNumberFormat="1" applyFont="1" applyFill="1" applyBorder="1" applyAlignment="1">
      <alignment horizontal="center" vertical="center" wrapText="1"/>
    </xf>
    <xf numFmtId="0" fontId="2" fillId="9" borderId="27" xfId="0" applyFont="1" applyFill="1" applyBorder="1" applyAlignment="1">
      <alignment vertical="center"/>
    </xf>
    <xf numFmtId="0" fontId="2" fillId="9" borderId="28" xfId="0" applyFont="1" applyFill="1" applyBorder="1" applyAlignment="1">
      <alignment vertical="center"/>
    </xf>
    <xf numFmtId="0" fontId="2" fillId="9" borderId="28" xfId="0" applyFont="1" applyFill="1" applyBorder="1" applyAlignment="1">
      <alignment horizontal="center" vertical="center"/>
    </xf>
    <xf numFmtId="168" fontId="14" fillId="9" borderId="28" xfId="0" applyNumberFormat="1" applyFont="1" applyFill="1" applyBorder="1" applyAlignment="1">
      <alignment vertical="center"/>
    </xf>
    <xf numFmtId="0" fontId="2" fillId="5" borderId="27" xfId="8" applyFont="1" applyFill="1" applyBorder="1" applyAlignment="1">
      <alignment vertical="center"/>
    </xf>
    <xf numFmtId="0" fontId="1" fillId="5" borderId="28" xfId="8" applyFill="1" applyBorder="1" applyAlignment="1">
      <alignment vertical="center"/>
    </xf>
    <xf numFmtId="0" fontId="1" fillId="5" borderId="28" xfId="8" applyFill="1" applyBorder="1">
      <alignment horizontal="center" vertical="center"/>
    </xf>
    <xf numFmtId="9" fontId="13" fillId="5" borderId="28" xfId="1" applyFont="1" applyFill="1" applyBorder="1" applyAlignment="1">
      <alignment horizontal="center" vertical="center"/>
    </xf>
    <xf numFmtId="168" fontId="1" fillId="5" borderId="28" xfId="9" applyNumberFormat="1" applyFill="1" applyBorder="1">
      <alignment horizontal="center" vertical="center"/>
    </xf>
    <xf numFmtId="0" fontId="2" fillId="5" borderId="28" xfId="8" applyFont="1" applyFill="1" applyBorder="1" applyAlignment="1">
      <alignment vertical="center"/>
    </xf>
    <xf numFmtId="0" fontId="2" fillId="5" borderId="28" xfId="8" applyFont="1" applyFill="1" applyBorder="1">
      <alignment horizontal="center" vertical="center"/>
    </xf>
    <xf numFmtId="9" fontId="16" fillId="5" borderId="28" xfId="1" applyFont="1" applyFill="1" applyBorder="1" applyAlignment="1">
      <alignment horizontal="center" vertical="center"/>
    </xf>
    <xf numFmtId="168" fontId="2" fillId="5" borderId="28" xfId="9" applyNumberFormat="1" applyFont="1" applyFill="1" applyBorder="1">
      <alignment horizontal="center" vertical="center"/>
    </xf>
    <xf numFmtId="0" fontId="17" fillId="5" borderId="28" xfId="8" applyFont="1" applyFill="1" applyBorder="1" applyAlignment="1">
      <alignment vertical="center"/>
    </xf>
    <xf numFmtId="9" fontId="17" fillId="5" borderId="28" xfId="1" applyFont="1" applyFill="1" applyBorder="1" applyAlignment="1">
      <alignment horizontal="center" vertical="center"/>
    </xf>
    <xf numFmtId="168" fontId="17" fillId="5" borderId="28" xfId="9" applyNumberFormat="1" applyFont="1" applyFill="1" applyBorder="1">
      <alignment horizontal="center" vertical="center"/>
    </xf>
    <xf numFmtId="168" fontId="2" fillId="9" borderId="28" xfId="0" applyNumberFormat="1" applyFont="1" applyFill="1" applyBorder="1" applyAlignment="1">
      <alignment vertical="center"/>
    </xf>
    <xf numFmtId="0" fontId="2" fillId="5" borderId="27" xfId="8" applyFont="1" applyFill="1" applyBorder="1" applyAlignment="1">
      <alignment horizontal="left" vertical="center"/>
    </xf>
    <xf numFmtId="168" fontId="14" fillId="5" borderId="28" xfId="0" applyNumberFormat="1" applyFont="1" applyFill="1" applyBorder="1" applyAlignment="1">
      <alignment horizontal="center" vertical="center"/>
    </xf>
    <xf numFmtId="168" fontId="15" fillId="5" borderId="28" xfId="0" applyNumberFormat="1" applyFont="1" applyFill="1" applyBorder="1" applyAlignment="1">
      <alignment horizontal="center" vertical="center"/>
    </xf>
    <xf numFmtId="0" fontId="1" fillId="0" borderId="27" xfId="8" applyFill="1" applyBorder="1" applyAlignment="1">
      <alignment horizontal="left" vertical="center"/>
    </xf>
    <xf numFmtId="0" fontId="1" fillId="0" borderId="28" xfId="8" applyFill="1" applyBorder="1" applyAlignment="1">
      <alignment horizontal="left" vertical="center"/>
    </xf>
    <xf numFmtId="0" fontId="1" fillId="0" borderId="28" xfId="8" applyFill="1" applyBorder="1" applyAlignment="1">
      <alignment horizontal="left" vertical="center" wrapText="1"/>
    </xf>
    <xf numFmtId="168" fontId="14" fillId="5" borderId="28" xfId="9" applyNumberFormat="1" applyFont="1" applyFill="1" applyBorder="1">
      <alignment horizontal="center" vertical="center"/>
    </xf>
    <xf numFmtId="0" fontId="0" fillId="0" borderId="27" xfId="8" applyFont="1" applyFill="1" applyBorder="1" applyAlignment="1">
      <alignment horizontal="left" vertical="center"/>
    </xf>
    <xf numFmtId="0" fontId="0" fillId="0" borderId="34" xfId="8" applyFont="1" applyFill="1" applyBorder="1" applyAlignment="1">
      <alignment horizontal="left" vertical="center"/>
    </xf>
    <xf numFmtId="0" fontId="1" fillId="0" borderId="35" xfId="8" applyFill="1" applyBorder="1">
      <alignment horizontal="center" vertical="center"/>
    </xf>
    <xf numFmtId="9" fontId="13" fillId="0" borderId="35" xfId="1" applyFont="1" applyFill="1" applyBorder="1" applyAlignment="1">
      <alignment horizontal="center" vertical="center"/>
    </xf>
    <xf numFmtId="168" fontId="1" fillId="0" borderId="35" xfId="9" applyNumberFormat="1" applyFill="1" applyBorder="1">
      <alignment horizontal="center" vertical="center"/>
    </xf>
    <xf numFmtId="0" fontId="13" fillId="0" borderId="36" xfId="0" applyFont="1" applyBorder="1" applyAlignment="1">
      <alignment horizontal="center" vertical="center"/>
    </xf>
    <xf numFmtId="0" fontId="18" fillId="10" borderId="37" xfId="0" applyFont="1" applyFill="1" applyBorder="1" applyAlignment="1">
      <alignment horizontal="center" vertical="center"/>
    </xf>
    <xf numFmtId="9" fontId="13" fillId="10" borderId="37" xfId="1" applyFont="1" applyFill="1" applyBorder="1" applyAlignment="1">
      <alignment horizontal="center" vertical="center"/>
    </xf>
    <xf numFmtId="167" fontId="19" fillId="10" borderId="37" xfId="0" applyNumberFormat="1" applyFont="1" applyFill="1" applyBorder="1" applyAlignment="1">
      <alignment horizontal="left" vertical="center"/>
    </xf>
    <xf numFmtId="167" fontId="13" fillId="10" borderId="37" xfId="0" applyNumberFormat="1" applyFont="1" applyFill="1" applyBorder="1" applyAlignment="1">
      <alignment horizontal="center" vertical="center"/>
    </xf>
    <xf numFmtId="0" fontId="13" fillId="10" borderId="37" xfId="0" applyFont="1" applyFill="1" applyBorder="1" applyAlignment="1">
      <alignment horizontal="center" vertical="center"/>
    </xf>
    <xf numFmtId="0" fontId="0" fillId="0" borderId="0" xfId="0" applyAlignment="1">
      <alignment horizontal="center" vertical="center"/>
    </xf>
    <xf numFmtId="0" fontId="20"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22" fillId="0" borderId="0" xfId="11" applyFont="1" applyAlignment="1" applyProtection="1">
      <alignment horizontal="center" vertical="center"/>
    </xf>
    <xf numFmtId="1" fontId="2" fillId="5" borderId="28" xfId="8" applyNumberFormat="1" applyFont="1" applyFill="1" applyBorder="1">
      <alignment horizontal="center" vertical="center"/>
    </xf>
    <xf numFmtId="0" fontId="0" fillId="10" borderId="38" xfId="0" applyFill="1" applyBorder="1" applyAlignment="1">
      <alignment vertical="center"/>
    </xf>
    <xf numFmtId="166" fontId="10" fillId="2" borderId="0" xfId="0" applyNumberFormat="1" applyFont="1" applyFill="1" applyAlignment="1">
      <alignment horizontal="center" vertical="center"/>
    </xf>
    <xf numFmtId="166" fontId="10" fillId="2" borderId="5" xfId="0" applyNumberFormat="1" applyFont="1" applyFill="1" applyBorder="1" applyAlignment="1">
      <alignment horizontal="center" vertical="center"/>
    </xf>
    <xf numFmtId="168" fontId="0" fillId="0" borderId="35" xfId="9" applyNumberFormat="1" applyFont="1" applyBorder="1">
      <alignment horizontal="center" vertical="center"/>
    </xf>
    <xf numFmtId="0" fontId="0" fillId="0" borderId="40" xfId="0" applyBorder="1" applyAlignment="1">
      <alignment vertical="center"/>
    </xf>
    <xf numFmtId="0" fontId="0" fillId="0" borderId="41" xfId="0" applyBorder="1" applyAlignment="1">
      <alignment vertical="center"/>
    </xf>
    <xf numFmtId="0" fontId="0" fillId="0" borderId="42" xfId="0" applyBorder="1" applyAlignment="1">
      <alignment vertical="center"/>
    </xf>
    <xf numFmtId="0" fontId="5" fillId="0" borderId="1" xfId="2" applyFont="1" applyBorder="1" applyAlignment="1">
      <alignment horizontal="center"/>
    </xf>
    <xf numFmtId="0" fontId="5" fillId="0" borderId="2" xfId="2" applyFont="1" applyBorder="1" applyAlignment="1">
      <alignment horizontal="center"/>
    </xf>
    <xf numFmtId="0" fontId="5" fillId="0" borderId="3" xfId="2" applyFont="1" applyBorder="1" applyAlignment="1">
      <alignment horizontal="center"/>
    </xf>
    <xf numFmtId="0" fontId="7" fillId="0" borderId="4" xfId="3" applyFont="1" applyBorder="1" applyAlignment="1">
      <alignment horizontal="center"/>
    </xf>
    <xf numFmtId="0" fontId="7" fillId="0" borderId="0" xfId="3" applyFont="1" applyAlignment="1">
      <alignment horizontal="center"/>
    </xf>
    <xf numFmtId="0" fontId="7" fillId="0" borderId="5" xfId="3" applyFont="1" applyBorder="1" applyAlignment="1">
      <alignment horizontal="center"/>
    </xf>
    <xf numFmtId="0" fontId="8" fillId="0" borderId="6" xfId="4" applyFont="1" applyBorder="1" applyAlignment="1">
      <alignment horizontal="center" vertical="top" wrapText="1"/>
    </xf>
    <xf numFmtId="0" fontId="8" fillId="0" borderId="7" xfId="4" applyFont="1" applyBorder="1" applyAlignment="1">
      <alignment horizontal="center" vertical="top" wrapText="1"/>
    </xf>
    <xf numFmtId="0" fontId="8" fillId="0" borderId="8" xfId="4" applyFont="1" applyBorder="1" applyAlignment="1">
      <alignment horizontal="center" vertical="top" wrapText="1"/>
    </xf>
    <xf numFmtId="0" fontId="9" fillId="0" borderId="9" xfId="5" applyFont="1" applyBorder="1" applyAlignment="1">
      <alignment horizontal="right" vertical="center"/>
    </xf>
    <xf numFmtId="0" fontId="9" fillId="0" borderId="10" xfId="5" applyFont="1" applyBorder="1" applyAlignment="1">
      <alignment horizontal="right" vertical="center"/>
    </xf>
    <xf numFmtId="0" fontId="9" fillId="0" borderId="11" xfId="5" applyFont="1" applyBorder="1" applyAlignment="1">
      <alignment horizontal="right" vertical="center"/>
    </xf>
    <xf numFmtId="0" fontId="2" fillId="7" borderId="30" xfId="0" applyFont="1" applyFill="1" applyBorder="1" applyAlignment="1">
      <alignment horizontal="left" vertical="center" wrapText="1"/>
    </xf>
    <xf numFmtId="0" fontId="2" fillId="7" borderId="31" xfId="0" applyFont="1" applyFill="1" applyBorder="1" applyAlignment="1">
      <alignment horizontal="left" vertical="center" wrapText="1"/>
    </xf>
    <xf numFmtId="0" fontId="2" fillId="7" borderId="33" xfId="0" applyFont="1" applyFill="1" applyBorder="1" applyAlignment="1">
      <alignment horizontal="left" vertical="center" wrapText="1"/>
    </xf>
    <xf numFmtId="165" fontId="0" fillId="2" borderId="15" xfId="0" applyNumberFormat="1" applyFill="1" applyBorder="1" applyAlignment="1">
      <alignment horizontal="center" vertical="center" wrapText="1"/>
    </xf>
    <xf numFmtId="165" fontId="0" fillId="2" borderId="39" xfId="0" applyNumberFormat="1" applyFill="1" applyBorder="1" applyAlignment="1">
      <alignment horizontal="center" vertical="center" wrapText="1"/>
    </xf>
    <xf numFmtId="0" fontId="2" fillId="5" borderId="20" xfId="0" applyFont="1" applyFill="1" applyBorder="1" applyAlignment="1">
      <alignment horizontal="left" vertical="center"/>
    </xf>
    <xf numFmtId="0" fontId="2" fillId="5" borderId="21" xfId="0" applyFont="1" applyFill="1" applyBorder="1" applyAlignment="1">
      <alignment horizontal="left" vertical="center"/>
    </xf>
    <xf numFmtId="0" fontId="2" fillId="5" borderId="22" xfId="0" applyFont="1" applyFill="1" applyBorder="1" applyAlignment="1">
      <alignment horizontal="left" vertical="center"/>
    </xf>
    <xf numFmtId="0" fontId="2" fillId="6" borderId="30" xfId="0" applyFont="1" applyFill="1" applyBorder="1" applyAlignment="1">
      <alignment horizontal="left" vertical="center"/>
    </xf>
    <xf numFmtId="0" fontId="2" fillId="6" borderId="31" xfId="0" applyFont="1" applyFill="1" applyBorder="1" applyAlignment="1">
      <alignment horizontal="left" vertical="center"/>
    </xf>
    <xf numFmtId="0" fontId="2" fillId="6" borderId="32" xfId="0" applyFont="1" applyFill="1" applyBorder="1" applyAlignment="1">
      <alignment horizontal="left" vertical="center"/>
    </xf>
    <xf numFmtId="0" fontId="1" fillId="0" borderId="1" xfId="5" applyBorder="1" applyAlignment="1">
      <alignment horizontal="right" vertical="center"/>
    </xf>
    <xf numFmtId="0" fontId="1" fillId="0" borderId="2" xfId="5" applyBorder="1" applyAlignment="1">
      <alignment horizontal="right" vertical="center"/>
    </xf>
    <xf numFmtId="0" fontId="1" fillId="0" borderId="4" xfId="5" applyBorder="1" applyAlignment="1">
      <alignment horizontal="right" vertical="center"/>
    </xf>
    <xf numFmtId="0" fontId="1" fillId="0" borderId="0" xfId="5" applyAlignment="1">
      <alignment horizontal="right"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165" fontId="0" fillId="2" borderId="14" xfId="0" applyNumberFormat="1" applyFill="1" applyBorder="1" applyAlignment="1">
      <alignment horizontal="center" vertical="center" wrapText="1"/>
    </xf>
    <xf numFmtId="164" fontId="9" fillId="0" borderId="10" xfId="7" applyFont="1" applyBorder="1" applyAlignment="1">
      <alignment horizontal="center" vertical="center"/>
    </xf>
    <xf numFmtId="168" fontId="1" fillId="7" borderId="28" xfId="9" applyNumberFormat="1" applyFill="1" applyBorder="1" applyAlignment="1">
      <alignment horizontal="center" vertical="center"/>
    </xf>
  </cellXfs>
  <cellStyles count="12">
    <cellStyle name="Date" xfId="9" xr:uid="{2BAD9E11-DA0E-4669-8C17-EAD8959D1FB0}"/>
    <cellStyle name="Heading 1" xfId="3" builtinId="16"/>
    <cellStyle name="Heading 2" xfId="4" builtinId="17"/>
    <cellStyle name="Heading 3" xfId="5" builtinId="18"/>
    <cellStyle name="Hyperlink" xfId="11" builtinId="8"/>
    <cellStyle name="Name" xfId="8" xr:uid="{3C5BA5A2-E348-4C85-8800-C47EC6217068}"/>
    <cellStyle name="Normal" xfId="0" builtinId="0"/>
    <cellStyle name="Percent" xfId="1" builtinId="5"/>
    <cellStyle name="Project Start" xfId="7" xr:uid="{F13944D6-BFC6-4834-AA52-6F9693716EF0}"/>
    <cellStyle name="Task" xfId="10" xr:uid="{8A57A3DE-A266-45B0-806B-F005FE39B76B}"/>
    <cellStyle name="Title" xfId="2" builtinId="15"/>
    <cellStyle name="zHiddenText" xfId="6" xr:uid="{F0FDA3E7-0D7A-468B-839A-449CD386A7F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4" dT="2022-04-06T05:28:00.42" personId="{00000000-0000-0000-0000-000000000000}" id="{0A822B6F-C2DD-4392-B564-EE74A1E67463}">
    <text xml:space="preserve">INCLUDING CSS
</text>
  </threadedComment>
  <threadedComment ref="B373" dT="2022-04-06T05:28:00.42" personId="{00000000-0000-0000-0000-000000000000}" id="{B46485C7-8F39-4E56-B57B-E43E304969B7}">
    <text xml:space="preserve">INCLUDING CSS
</text>
  </threadedComment>
  <threadedComment ref="B455" dT="2022-04-06T05:28:00.42" personId="{00000000-0000-0000-0000-000000000000}" id="{97E7B2AA-E86E-45B2-9178-8F80C827EAEF}">
    <text xml:space="preserve">INCLUDING CSS
</text>
  </threadedComment>
  <threadedComment ref="B473" dT="2022-04-06T05:28:00.42" personId="{00000000-0000-0000-0000-000000000000}" id="{81E4B1DE-8A2C-4F54-AD96-49954F0871F7}">
    <text xml:space="preserve">INCLUDING CSS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632D8-1A7C-4448-AA88-287993000677}">
  <sheetPr>
    <pageSetUpPr fitToPage="1"/>
  </sheetPr>
  <dimension ref="A1:CW630"/>
  <sheetViews>
    <sheetView showGridLines="0" tabSelected="1" showRuler="0" zoomScale="80" zoomScaleNormal="80" zoomScaleSheetLayoutView="50" zoomScalePageLayoutView="70" workbookViewId="0">
      <pane xSplit="3" ySplit="7" topLeftCell="D8" activePane="bottomRight" state="frozen"/>
      <selection pane="bottomRight" activeCell="G9" sqref="G9"/>
      <selection pane="bottomLeft" activeCell="A9" sqref="A9"/>
      <selection pane="topRight" activeCell="D5" sqref="D5"/>
    </sheetView>
  </sheetViews>
  <sheetFormatPr defaultRowHeight="30" customHeight="1"/>
  <cols>
    <col min="1" max="1" width="2.7109375" style="2" customWidth="1"/>
    <col min="2" max="2" width="40.7109375" customWidth="1"/>
    <col min="3" max="3" width="49.42578125" customWidth="1"/>
    <col min="4" max="4" width="14" style="74" customWidth="1"/>
    <col min="5" max="5" width="13.28515625" style="74" customWidth="1"/>
    <col min="6" max="6" width="13.140625" customWidth="1"/>
    <col min="7" max="7" width="16.5703125" style="76" bestFit="1" customWidth="1"/>
    <col min="8" max="8" width="17" bestFit="1" customWidth="1"/>
    <col min="9" max="9" width="10.28515625" customWidth="1"/>
    <col min="10" max="10" width="2.7109375" customWidth="1"/>
    <col min="11" max="13" width="4.140625" customWidth="1"/>
    <col min="14" max="14" width="3.5703125" customWidth="1"/>
    <col min="15" max="15" width="4.7109375" customWidth="1"/>
    <col min="16" max="16" width="5.5703125" customWidth="1"/>
    <col min="17" max="17" width="5.28515625" customWidth="1"/>
    <col min="18" max="18" width="4.7109375" customWidth="1"/>
    <col min="19" max="19" width="3.5703125" customWidth="1"/>
    <col min="20" max="20" width="4.42578125" customWidth="1"/>
    <col min="21" max="21" width="4" customWidth="1"/>
    <col min="22" max="23" width="4.140625" customWidth="1"/>
    <col min="24" max="28" width="2.5703125" customWidth="1"/>
    <col min="29" max="29" width="5.5703125" customWidth="1"/>
    <col min="30" max="32" width="2.5703125" customWidth="1"/>
    <col min="33" max="33" width="7.42578125" customWidth="1"/>
    <col min="34" max="34" width="2.5703125" customWidth="1"/>
    <col min="35" max="35" width="5.140625" customWidth="1"/>
    <col min="36" max="36" width="3.42578125" bestFit="1" customWidth="1"/>
    <col min="37" max="37" width="3.5703125" customWidth="1"/>
    <col min="38" max="38" width="2.5703125" customWidth="1"/>
    <col min="39" max="40" width="4.5703125" customWidth="1"/>
    <col min="41" max="41" width="3.140625" customWidth="1"/>
    <col min="42" max="42" width="4.5703125" customWidth="1"/>
    <col min="43" max="43" width="3.7109375" customWidth="1"/>
    <col min="44" max="44" width="3.42578125" bestFit="1" customWidth="1"/>
    <col min="45" max="45" width="3" bestFit="1" customWidth="1"/>
    <col min="46" max="46" width="3.28515625" customWidth="1"/>
    <col min="47" max="47" width="3" bestFit="1" customWidth="1"/>
    <col min="48" max="48" width="4.28515625" customWidth="1"/>
    <col min="49" max="49" width="6.85546875" customWidth="1"/>
    <col min="50" max="50" width="4.28515625" customWidth="1"/>
    <col min="51" max="51" width="3" bestFit="1" customWidth="1"/>
    <col min="52" max="52" width="5" customWidth="1"/>
    <col min="53" max="53" width="3" bestFit="1" customWidth="1"/>
    <col min="54" max="54" width="2.28515625" bestFit="1" customWidth="1"/>
    <col min="55" max="55" width="3" bestFit="1" customWidth="1"/>
    <col min="56" max="57" width="5.5703125" customWidth="1"/>
    <col min="58" max="58" width="4.28515625" customWidth="1"/>
    <col min="59" max="59" width="3" bestFit="1" customWidth="1"/>
    <col min="60" max="61" width="3.42578125" bestFit="1" customWidth="1"/>
    <col min="62" max="62" width="3.5703125" customWidth="1"/>
    <col min="63" max="63" width="3.140625" customWidth="1"/>
    <col min="64" max="64" width="3.42578125" bestFit="1" customWidth="1"/>
    <col min="65" max="65" width="3" bestFit="1" customWidth="1"/>
    <col min="66" max="66" width="3.28515625" customWidth="1"/>
    <col min="67" max="67" width="3" bestFit="1" customWidth="1"/>
    <col min="68" max="68" width="4.28515625" customWidth="1"/>
    <col min="69" max="69" width="6.85546875" customWidth="1"/>
    <col min="70" max="70" width="3.5703125" customWidth="1"/>
    <col min="71" max="71" width="3" bestFit="1" customWidth="1"/>
    <col min="72" max="72" width="3.42578125" bestFit="1" customWidth="1"/>
    <col min="73" max="73" width="3" bestFit="1" customWidth="1"/>
    <col min="74" max="74" width="2.7109375" bestFit="1" customWidth="1"/>
    <col min="75" max="75" width="3" bestFit="1" customWidth="1"/>
    <col min="76" max="77" width="5.5703125" customWidth="1"/>
    <col min="78" max="78" width="5.7109375" customWidth="1"/>
    <col min="79" max="79" width="3" bestFit="1" customWidth="1"/>
    <col min="80" max="80" width="3.42578125" bestFit="1" customWidth="1"/>
    <col min="81" max="81" width="3" bestFit="1" customWidth="1"/>
    <col min="82" max="82" width="5.5703125" customWidth="1"/>
    <col min="83" max="83" width="3" bestFit="1" customWidth="1"/>
    <col min="84" max="84" width="3.42578125" bestFit="1" customWidth="1"/>
    <col min="85" max="85" width="3" bestFit="1" customWidth="1"/>
    <col min="86" max="86" width="5.7109375" customWidth="1"/>
    <col min="87" max="87" width="3" bestFit="1" customWidth="1"/>
    <col min="88" max="89" width="3.42578125" bestFit="1" customWidth="1"/>
    <col min="90" max="90" width="5.5703125" customWidth="1"/>
    <col min="91" max="91" width="3" bestFit="1" customWidth="1"/>
    <col min="92" max="92" width="3.42578125" bestFit="1" customWidth="1"/>
    <col min="93" max="93" width="3" bestFit="1" customWidth="1"/>
  </cols>
  <sheetData>
    <row r="1" spans="1:93" ht="25.5" customHeight="1">
      <c r="A1" s="1" t="s">
        <v>0</v>
      </c>
      <c r="B1" s="87" t="s">
        <v>1</v>
      </c>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9"/>
    </row>
    <row r="2" spans="1:93" ht="28.5">
      <c r="A2" s="2" t="s">
        <v>2</v>
      </c>
      <c r="B2" s="90" t="s">
        <v>3</v>
      </c>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2"/>
    </row>
    <row r="3" spans="1:93" ht="23.25">
      <c r="B3" s="93"/>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4"/>
      <c r="CK3" s="94"/>
      <c r="CL3" s="94"/>
      <c r="CM3" s="94"/>
      <c r="CN3" s="94"/>
      <c r="CO3" s="95"/>
    </row>
    <row r="4" spans="1:93" ht="21.75" thickBot="1">
      <c r="A4" s="2" t="s">
        <v>4</v>
      </c>
      <c r="B4" s="96" t="s">
        <v>5</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8"/>
      <c r="AM4" s="119" cm="1">
        <f t="array" aca="1" ref="AM4" ca="1">today+10</f>
        <v>45127</v>
      </c>
      <c r="AN4" s="119"/>
      <c r="AO4" s="119"/>
      <c r="AP4" s="119"/>
      <c r="AQ4" s="119"/>
      <c r="AR4" s="119"/>
      <c r="AS4" s="119"/>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1:93" ht="30" customHeight="1">
      <c r="A5" s="1" t="s">
        <v>6</v>
      </c>
      <c r="B5" s="110" t="s">
        <v>7</v>
      </c>
      <c r="C5" s="111"/>
      <c r="D5" s="111"/>
      <c r="E5" s="111"/>
      <c r="F5" s="111"/>
      <c r="G5" s="114">
        <v>1</v>
      </c>
      <c r="H5" s="114">
        <v>8</v>
      </c>
      <c r="I5" s="116"/>
      <c r="J5" s="118">
        <v>44593</v>
      </c>
      <c r="K5" s="102"/>
      <c r="L5" s="102"/>
      <c r="M5" s="102"/>
      <c r="N5" s="102">
        <f>J5+28</f>
        <v>44621</v>
      </c>
      <c r="O5" s="102"/>
      <c r="P5" s="102"/>
      <c r="Q5" s="102">
        <f>Q6</f>
        <v>44651</v>
      </c>
      <c r="R5" s="102">
        <f>N5+31</f>
        <v>44652</v>
      </c>
      <c r="S5" s="102"/>
      <c r="T5" s="102"/>
      <c r="U5" s="102"/>
      <c r="V5" s="102">
        <f>R5+30</f>
        <v>44682</v>
      </c>
      <c r="W5" s="102"/>
      <c r="X5" s="102">
        <f>X6</f>
        <v>44704</v>
      </c>
      <c r="Y5" s="102"/>
      <c r="Z5" s="102">
        <f>V5+31</f>
        <v>44713</v>
      </c>
      <c r="AA5" s="102"/>
      <c r="AB5" s="102"/>
      <c r="AC5" s="102"/>
      <c r="AD5" s="102">
        <f>Z5+30</f>
        <v>44743</v>
      </c>
      <c r="AE5" s="102">
        <f>AE6</f>
        <v>44757</v>
      </c>
      <c r="AF5" s="102"/>
      <c r="AG5" s="102"/>
      <c r="AH5" s="102">
        <f>AD5+31</f>
        <v>44774</v>
      </c>
      <c r="AI5" s="102"/>
      <c r="AJ5" s="102"/>
      <c r="AK5" s="102"/>
      <c r="AL5" s="102">
        <f>AH5+31</f>
        <v>44805</v>
      </c>
      <c r="AM5" s="102"/>
      <c r="AN5" s="102"/>
      <c r="AO5" s="102"/>
      <c r="AP5" s="102">
        <f>AL5+30</f>
        <v>44835</v>
      </c>
      <c r="AQ5" s="102"/>
      <c r="AR5" s="102"/>
      <c r="AS5" s="102">
        <f>AS6</f>
        <v>44865</v>
      </c>
      <c r="AT5" s="102">
        <f>AP5+31</f>
        <v>44866</v>
      </c>
      <c r="AU5" s="102"/>
      <c r="AV5" s="102"/>
      <c r="AW5" s="102"/>
      <c r="AX5" s="102">
        <f>AT5+30</f>
        <v>44896</v>
      </c>
      <c r="AY5" s="102"/>
      <c r="AZ5" s="102">
        <f>AZ6</f>
        <v>44918</v>
      </c>
      <c r="BA5" s="102"/>
      <c r="BB5" s="102">
        <f>AX5+31</f>
        <v>44927</v>
      </c>
      <c r="BC5" s="102"/>
      <c r="BD5" s="102"/>
      <c r="BE5" s="102"/>
      <c r="BF5" s="102">
        <f>BB5+31</f>
        <v>44958</v>
      </c>
      <c r="BG5" s="102">
        <f>BG6</f>
        <v>44972</v>
      </c>
      <c r="BH5" s="102"/>
      <c r="BI5" s="102"/>
      <c r="BJ5" s="102">
        <f>BF5+28</f>
        <v>44986</v>
      </c>
      <c r="BK5" s="102"/>
      <c r="BL5" s="102"/>
      <c r="BM5" s="102"/>
      <c r="BN5" s="102">
        <f>BJ5+31</f>
        <v>45017</v>
      </c>
      <c r="BO5" s="102"/>
      <c r="BP5" s="102"/>
      <c r="BQ5" s="102"/>
      <c r="BR5" s="102">
        <f>BN5+30</f>
        <v>45047</v>
      </c>
      <c r="BS5" s="102"/>
      <c r="BT5" s="102">
        <f>BT6</f>
        <v>45069</v>
      </c>
      <c r="BU5" s="102"/>
      <c r="BV5" s="102">
        <f>BR5+31</f>
        <v>45078</v>
      </c>
      <c r="BW5" s="102"/>
      <c r="BX5" s="102"/>
      <c r="BY5" s="102"/>
      <c r="BZ5" s="102">
        <f>BV5+30</f>
        <v>45108</v>
      </c>
      <c r="CA5" s="102">
        <f>CA6</f>
        <v>45122</v>
      </c>
      <c r="CB5" s="102"/>
      <c r="CC5" s="102"/>
      <c r="CD5" s="102">
        <f>BZ5+31</f>
        <v>45139</v>
      </c>
      <c r="CE5" s="102"/>
      <c r="CF5" s="102"/>
      <c r="CG5" s="102"/>
      <c r="CH5" s="102">
        <f>CD5+31</f>
        <v>45170</v>
      </c>
      <c r="CI5" s="102">
        <f>CI6</f>
        <v>45184</v>
      </c>
      <c r="CJ5" s="102"/>
      <c r="CK5" s="102"/>
      <c r="CL5" s="102">
        <f>CH5+30</f>
        <v>45200</v>
      </c>
      <c r="CM5" s="102"/>
      <c r="CN5" s="102"/>
      <c r="CO5" s="103"/>
    </row>
    <row r="6" spans="1:93" ht="15" customHeight="1" thickBot="1">
      <c r="A6" s="1" t="s">
        <v>8</v>
      </c>
      <c r="B6" s="112"/>
      <c r="C6" s="113"/>
      <c r="D6" s="113"/>
      <c r="E6" s="113"/>
      <c r="F6" s="113"/>
      <c r="G6" s="115"/>
      <c r="H6" s="115"/>
      <c r="I6" s="117"/>
      <c r="J6" s="81">
        <f>I6+7</f>
        <v>7</v>
      </c>
      <c r="K6" s="81">
        <f t="shared" ref="K6:L6" si="0">J6+8</f>
        <v>15</v>
      </c>
      <c r="L6" s="81">
        <f t="shared" si="0"/>
        <v>23</v>
      </c>
      <c r="M6" s="81">
        <f>L6+5</f>
        <v>28</v>
      </c>
      <c r="N6" s="81">
        <f>N5+7</f>
        <v>44628</v>
      </c>
      <c r="O6" s="81">
        <f>N6+8</f>
        <v>44636</v>
      </c>
      <c r="P6" s="81">
        <f t="shared" ref="P6" si="1">O6+8</f>
        <v>44644</v>
      </c>
      <c r="Q6" s="81">
        <f>P6+7</f>
        <v>44651</v>
      </c>
      <c r="R6" s="81">
        <f>Q6+7</f>
        <v>44658</v>
      </c>
      <c r="S6" s="81">
        <f t="shared" ref="S6:BL6" si="2">R6+8</f>
        <v>44666</v>
      </c>
      <c r="T6" s="81">
        <f t="shared" si="2"/>
        <v>44674</v>
      </c>
      <c r="U6" s="81">
        <f>T6+7</f>
        <v>44681</v>
      </c>
      <c r="V6" s="81">
        <f>U6+7</f>
        <v>44688</v>
      </c>
      <c r="W6" s="81">
        <f>V6+8</f>
        <v>44696</v>
      </c>
      <c r="X6" s="81">
        <f>W6+8</f>
        <v>44704</v>
      </c>
      <c r="Y6" s="81">
        <f>X6+8</f>
        <v>44712</v>
      </c>
      <c r="Z6" s="81">
        <f>Y6+7</f>
        <v>44719</v>
      </c>
      <c r="AA6" s="81">
        <f t="shared" si="2"/>
        <v>44727</v>
      </c>
      <c r="AB6" s="81">
        <f t="shared" si="2"/>
        <v>44735</v>
      </c>
      <c r="AC6" s="81">
        <f>AB6+7</f>
        <v>44742</v>
      </c>
      <c r="AD6" s="81">
        <f>AC6+7</f>
        <v>44749</v>
      </c>
      <c r="AE6" s="81">
        <f>AD6+8</f>
        <v>44757</v>
      </c>
      <c r="AF6" s="81">
        <f>AE6+8</f>
        <v>44765</v>
      </c>
      <c r="AG6" s="81">
        <f t="shared" si="2"/>
        <v>44773</v>
      </c>
      <c r="AH6" s="81">
        <f>AG6+7</f>
        <v>44780</v>
      </c>
      <c r="AI6" s="81">
        <f t="shared" si="2"/>
        <v>44788</v>
      </c>
      <c r="AJ6" s="81">
        <f t="shared" si="2"/>
        <v>44796</v>
      </c>
      <c r="AK6" s="81">
        <f>AJ6+8</f>
        <v>44804</v>
      </c>
      <c r="AL6" s="81">
        <f>AK6+7</f>
        <v>44811</v>
      </c>
      <c r="AM6" s="81">
        <f>AL6+8</f>
        <v>44819</v>
      </c>
      <c r="AN6" s="81">
        <f>AM6+8</f>
        <v>44827</v>
      </c>
      <c r="AO6" s="81">
        <f>AN6+7</f>
        <v>44834</v>
      </c>
      <c r="AP6" s="81">
        <f>AO6+7</f>
        <v>44841</v>
      </c>
      <c r="AQ6" s="81">
        <f t="shared" si="2"/>
        <v>44849</v>
      </c>
      <c r="AR6" s="81">
        <f t="shared" si="2"/>
        <v>44857</v>
      </c>
      <c r="AS6" s="81">
        <f>AR6+8</f>
        <v>44865</v>
      </c>
      <c r="AT6" s="81">
        <f>AS6+7</f>
        <v>44872</v>
      </c>
      <c r="AU6" s="81">
        <f>AT6+8</f>
        <v>44880</v>
      </c>
      <c r="AV6" s="81">
        <f>AU6+8</f>
        <v>44888</v>
      </c>
      <c r="AW6" s="81">
        <f>AV6+7</f>
        <v>44895</v>
      </c>
      <c r="AX6" s="81">
        <f>AW6+7</f>
        <v>44902</v>
      </c>
      <c r="AY6" s="81">
        <f t="shared" si="2"/>
        <v>44910</v>
      </c>
      <c r="AZ6" s="81">
        <f t="shared" si="2"/>
        <v>44918</v>
      </c>
      <c r="BA6" s="81">
        <f>AZ6+8</f>
        <v>44926</v>
      </c>
      <c r="BB6" s="81">
        <f>BA6+7</f>
        <v>44933</v>
      </c>
      <c r="BC6" s="81">
        <f t="shared" si="2"/>
        <v>44941</v>
      </c>
      <c r="BD6" s="81">
        <f t="shared" si="2"/>
        <v>44949</v>
      </c>
      <c r="BE6" s="81">
        <f>BD6+8</f>
        <v>44957</v>
      </c>
      <c r="BF6" s="81">
        <f>BE6+7</f>
        <v>44964</v>
      </c>
      <c r="BG6" s="81">
        <f t="shared" si="2"/>
        <v>44972</v>
      </c>
      <c r="BH6" s="81">
        <f t="shared" si="2"/>
        <v>44980</v>
      </c>
      <c r="BI6" s="81">
        <f>BH6+5</f>
        <v>44985</v>
      </c>
      <c r="BJ6" s="81">
        <f>BI6+7</f>
        <v>44992</v>
      </c>
      <c r="BK6" s="81">
        <f t="shared" si="2"/>
        <v>45000</v>
      </c>
      <c r="BL6" s="81">
        <f t="shared" si="2"/>
        <v>45008</v>
      </c>
      <c r="BM6" s="81">
        <f>BL6+8</f>
        <v>45016</v>
      </c>
      <c r="BN6" s="81">
        <f>BM6+7</f>
        <v>45023</v>
      </c>
      <c r="BO6" s="81">
        <f>BN6+8</f>
        <v>45031</v>
      </c>
      <c r="BP6" s="81">
        <f>BO6+8</f>
        <v>45039</v>
      </c>
      <c r="BQ6" s="81">
        <f>BP6+7</f>
        <v>45046</v>
      </c>
      <c r="BR6" s="81">
        <f>BQ6+7</f>
        <v>45053</v>
      </c>
      <c r="BS6" s="81">
        <f t="shared" ref="BS6:BT6" si="3">BR6+8</f>
        <v>45061</v>
      </c>
      <c r="BT6" s="81">
        <f t="shared" si="3"/>
        <v>45069</v>
      </c>
      <c r="BU6" s="81">
        <f>BT6+8</f>
        <v>45077</v>
      </c>
      <c r="BV6" s="81">
        <f>BU6+7</f>
        <v>45084</v>
      </c>
      <c r="BW6" s="81">
        <f t="shared" ref="BW6:BX6" si="4">BV6+8</f>
        <v>45092</v>
      </c>
      <c r="BX6" s="81">
        <f t="shared" si="4"/>
        <v>45100</v>
      </c>
      <c r="BY6" s="81">
        <f>BX6+7</f>
        <v>45107</v>
      </c>
      <c r="BZ6" s="81">
        <f>BY6+7</f>
        <v>45114</v>
      </c>
      <c r="CA6" s="81">
        <f t="shared" ref="CA6:CB6" si="5">BZ6+8</f>
        <v>45122</v>
      </c>
      <c r="CB6" s="81">
        <f t="shared" si="5"/>
        <v>45130</v>
      </c>
      <c r="CC6" s="81">
        <f>CB6+8</f>
        <v>45138</v>
      </c>
      <c r="CD6" s="81">
        <f>CC6+7</f>
        <v>45145</v>
      </c>
      <c r="CE6" s="81">
        <f t="shared" ref="CE6:CF6" si="6">CD6+8</f>
        <v>45153</v>
      </c>
      <c r="CF6" s="81">
        <f t="shared" si="6"/>
        <v>45161</v>
      </c>
      <c r="CG6" s="81">
        <f>CF6+8</f>
        <v>45169</v>
      </c>
      <c r="CH6" s="81">
        <f>CG6+7</f>
        <v>45176</v>
      </c>
      <c r="CI6" s="81">
        <f t="shared" ref="CI6:CJ6" si="7">CH6+8</f>
        <v>45184</v>
      </c>
      <c r="CJ6" s="81">
        <f t="shared" si="7"/>
        <v>45192</v>
      </c>
      <c r="CK6" s="81">
        <f>CJ6+7</f>
        <v>45199</v>
      </c>
      <c r="CL6" s="81">
        <f>CK6+7</f>
        <v>45206</v>
      </c>
      <c r="CM6" s="81">
        <f t="shared" ref="CM6:CN6" si="8">CL6+8</f>
        <v>45214</v>
      </c>
      <c r="CN6" s="81">
        <f t="shared" si="8"/>
        <v>45222</v>
      </c>
      <c r="CO6" s="82">
        <f>CN6+8</f>
        <v>45230</v>
      </c>
    </row>
    <row r="7" spans="1:93" ht="30" customHeight="1" thickBot="1">
      <c r="A7" s="1"/>
      <c r="B7" s="5" t="s">
        <v>9</v>
      </c>
      <c r="C7" s="6"/>
      <c r="D7" s="7" t="s">
        <v>10</v>
      </c>
      <c r="E7" s="8" t="s">
        <v>11</v>
      </c>
      <c r="F7" s="8" t="s">
        <v>12</v>
      </c>
      <c r="G7" s="8" t="s">
        <v>13</v>
      </c>
      <c r="H7" s="8" t="s">
        <v>14</v>
      </c>
      <c r="I7" s="9" t="s">
        <v>15</v>
      </c>
      <c r="J7" s="10" t="str">
        <f t="shared" ref="J7:BU7" si="9">LEFT(TEXT(J6,"ddd"),1)</f>
        <v>S</v>
      </c>
      <c r="K7" s="10" t="str">
        <f t="shared" si="9"/>
        <v>S</v>
      </c>
      <c r="L7" s="10" t="str">
        <f t="shared" si="9"/>
        <v>M</v>
      </c>
      <c r="M7" s="10"/>
      <c r="N7" s="10" t="str">
        <f t="shared" si="9"/>
        <v>T</v>
      </c>
      <c r="O7" s="10" t="str">
        <f t="shared" si="9"/>
        <v>W</v>
      </c>
      <c r="P7" s="10" t="str">
        <f t="shared" si="9"/>
        <v>T</v>
      </c>
      <c r="Q7" s="10" t="str">
        <f t="shared" si="9"/>
        <v>T</v>
      </c>
      <c r="R7" s="10" t="str">
        <f t="shared" si="9"/>
        <v>T</v>
      </c>
      <c r="S7" s="10" t="str">
        <f t="shared" si="9"/>
        <v>F</v>
      </c>
      <c r="T7" s="10" t="str">
        <f t="shared" si="9"/>
        <v>S</v>
      </c>
      <c r="U7" s="10" t="str">
        <f t="shared" si="9"/>
        <v>S</v>
      </c>
      <c r="V7" s="10" t="str">
        <f t="shared" si="9"/>
        <v>S</v>
      </c>
      <c r="W7" s="10" t="str">
        <f t="shared" si="9"/>
        <v>S</v>
      </c>
      <c r="X7" s="10" t="str">
        <f t="shared" si="9"/>
        <v>M</v>
      </c>
      <c r="Y7" s="10" t="str">
        <f t="shared" si="9"/>
        <v>T</v>
      </c>
      <c r="Z7" s="10" t="str">
        <f t="shared" si="9"/>
        <v>T</v>
      </c>
      <c r="AA7" s="10" t="str">
        <f t="shared" si="9"/>
        <v>W</v>
      </c>
      <c r="AB7" s="10" t="str">
        <f t="shared" si="9"/>
        <v>T</v>
      </c>
      <c r="AC7" s="10" t="str">
        <f t="shared" si="9"/>
        <v>T</v>
      </c>
      <c r="AD7" s="10" t="str">
        <f t="shared" si="9"/>
        <v>T</v>
      </c>
      <c r="AE7" s="10" t="str">
        <f t="shared" si="9"/>
        <v>F</v>
      </c>
      <c r="AF7" s="10" t="str">
        <f t="shared" si="9"/>
        <v>S</v>
      </c>
      <c r="AG7" s="10" t="str">
        <f t="shared" si="9"/>
        <v>S</v>
      </c>
      <c r="AH7" s="10" t="str">
        <f t="shared" si="9"/>
        <v>S</v>
      </c>
      <c r="AI7" s="10" t="str">
        <f t="shared" si="9"/>
        <v>M</v>
      </c>
      <c r="AJ7" s="10" t="str">
        <f t="shared" si="9"/>
        <v>T</v>
      </c>
      <c r="AK7" s="10" t="str">
        <f t="shared" si="9"/>
        <v>W</v>
      </c>
      <c r="AL7" s="10" t="str">
        <f t="shared" si="9"/>
        <v>W</v>
      </c>
      <c r="AM7" s="10" t="str">
        <f t="shared" si="9"/>
        <v>T</v>
      </c>
      <c r="AN7" s="10" t="str">
        <f t="shared" si="9"/>
        <v>F</v>
      </c>
      <c r="AO7" s="10" t="str">
        <f t="shared" si="9"/>
        <v>F</v>
      </c>
      <c r="AP7" s="10" t="str">
        <f t="shared" si="9"/>
        <v>F</v>
      </c>
      <c r="AQ7" s="10" t="str">
        <f t="shared" si="9"/>
        <v>S</v>
      </c>
      <c r="AR7" s="10" t="str">
        <f t="shared" si="9"/>
        <v>S</v>
      </c>
      <c r="AS7" s="10" t="str">
        <f t="shared" si="9"/>
        <v>M</v>
      </c>
      <c r="AT7" s="10" t="str">
        <f t="shared" si="9"/>
        <v>M</v>
      </c>
      <c r="AU7" s="10" t="str">
        <f t="shared" si="9"/>
        <v>T</v>
      </c>
      <c r="AV7" s="10" t="str">
        <f t="shared" si="9"/>
        <v>W</v>
      </c>
      <c r="AW7" s="10" t="str">
        <f t="shared" si="9"/>
        <v>W</v>
      </c>
      <c r="AX7" s="10" t="str">
        <f t="shared" si="9"/>
        <v>W</v>
      </c>
      <c r="AY7" s="10" t="str">
        <f t="shared" si="9"/>
        <v>T</v>
      </c>
      <c r="AZ7" s="10" t="str">
        <f t="shared" si="9"/>
        <v>F</v>
      </c>
      <c r="BA7" s="10" t="str">
        <f t="shared" si="9"/>
        <v>S</v>
      </c>
      <c r="BB7" s="10" t="str">
        <f t="shared" si="9"/>
        <v>S</v>
      </c>
      <c r="BC7" s="10" t="str">
        <f t="shared" si="9"/>
        <v>S</v>
      </c>
      <c r="BD7" s="10" t="str">
        <f t="shared" si="9"/>
        <v>M</v>
      </c>
      <c r="BE7" s="10" t="str">
        <f t="shared" si="9"/>
        <v>T</v>
      </c>
      <c r="BF7" s="10" t="str">
        <f t="shared" si="9"/>
        <v>T</v>
      </c>
      <c r="BG7" s="10" t="str">
        <f t="shared" si="9"/>
        <v>W</v>
      </c>
      <c r="BH7" s="10" t="str">
        <f t="shared" si="9"/>
        <v>T</v>
      </c>
      <c r="BI7" s="10" t="str">
        <f t="shared" si="9"/>
        <v>T</v>
      </c>
      <c r="BJ7" s="10" t="str">
        <f t="shared" si="9"/>
        <v>T</v>
      </c>
      <c r="BK7" s="10" t="str">
        <f t="shared" si="9"/>
        <v>W</v>
      </c>
      <c r="BL7" s="10" t="str">
        <f t="shared" si="9"/>
        <v>T</v>
      </c>
      <c r="BM7" s="10" t="str">
        <f t="shared" si="9"/>
        <v>F</v>
      </c>
      <c r="BN7" s="10" t="str">
        <f t="shared" si="9"/>
        <v>F</v>
      </c>
      <c r="BO7" s="10" t="str">
        <f t="shared" si="9"/>
        <v>S</v>
      </c>
      <c r="BP7" s="10" t="str">
        <f t="shared" si="9"/>
        <v>S</v>
      </c>
      <c r="BQ7" s="10" t="str">
        <f t="shared" si="9"/>
        <v>S</v>
      </c>
      <c r="BR7" s="10" t="str">
        <f t="shared" si="9"/>
        <v>S</v>
      </c>
      <c r="BS7" s="10" t="str">
        <f t="shared" si="9"/>
        <v>M</v>
      </c>
      <c r="BT7" s="10" t="str">
        <f t="shared" si="9"/>
        <v>T</v>
      </c>
      <c r="BU7" s="10" t="str">
        <f t="shared" si="9"/>
        <v>W</v>
      </c>
      <c r="BV7" s="10" t="str">
        <f t="shared" ref="BV7:CO7" si="10">LEFT(TEXT(BV6,"ddd"),1)</f>
        <v>W</v>
      </c>
      <c r="BW7" s="10" t="str">
        <f t="shared" si="10"/>
        <v>T</v>
      </c>
      <c r="BX7" s="10" t="str">
        <f t="shared" si="10"/>
        <v>F</v>
      </c>
      <c r="BY7" s="10" t="str">
        <f t="shared" si="10"/>
        <v>F</v>
      </c>
      <c r="BZ7" s="10" t="str">
        <f t="shared" si="10"/>
        <v>F</v>
      </c>
      <c r="CA7" s="10" t="str">
        <f t="shared" si="10"/>
        <v>S</v>
      </c>
      <c r="CB7" s="10" t="str">
        <f t="shared" si="10"/>
        <v>S</v>
      </c>
      <c r="CC7" s="10" t="str">
        <f t="shared" si="10"/>
        <v>M</v>
      </c>
      <c r="CD7" s="10" t="str">
        <f t="shared" si="10"/>
        <v>M</v>
      </c>
      <c r="CE7" s="10" t="str">
        <f t="shared" si="10"/>
        <v>T</v>
      </c>
      <c r="CF7" s="10" t="str">
        <f t="shared" si="10"/>
        <v>W</v>
      </c>
      <c r="CG7" s="10" t="str">
        <f t="shared" si="10"/>
        <v>T</v>
      </c>
      <c r="CH7" s="10" t="str">
        <f t="shared" si="10"/>
        <v>T</v>
      </c>
      <c r="CI7" s="10" t="str">
        <f t="shared" si="10"/>
        <v>F</v>
      </c>
      <c r="CJ7" s="10" t="str">
        <f t="shared" si="10"/>
        <v>S</v>
      </c>
      <c r="CK7" s="10" t="str">
        <f t="shared" si="10"/>
        <v>S</v>
      </c>
      <c r="CL7" s="10" t="str">
        <f t="shared" si="10"/>
        <v>S</v>
      </c>
      <c r="CM7" s="10" t="str">
        <f t="shared" si="10"/>
        <v>S</v>
      </c>
      <c r="CN7" s="10" t="str">
        <f t="shared" si="10"/>
        <v>M</v>
      </c>
      <c r="CO7" s="11" t="str">
        <f t="shared" si="10"/>
        <v>T</v>
      </c>
    </row>
    <row r="8" spans="1:93" s="15" customFormat="1" ht="23.25" customHeight="1" thickBot="1">
      <c r="A8" s="1" t="s">
        <v>16</v>
      </c>
      <c r="B8" s="104" t="s">
        <v>17</v>
      </c>
      <c r="C8" s="105"/>
      <c r="D8" s="105"/>
      <c r="E8" s="105"/>
      <c r="F8" s="105"/>
      <c r="G8" s="105"/>
      <c r="H8" s="105"/>
      <c r="I8" s="106"/>
      <c r="J8" s="12"/>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4"/>
    </row>
    <row r="9" spans="1:93" s="15" customFormat="1" ht="15.75" customHeight="1" thickBot="1">
      <c r="A9" s="1" t="s">
        <v>18</v>
      </c>
      <c r="B9" s="16" t="s">
        <v>19</v>
      </c>
      <c r="C9" s="17"/>
      <c r="D9" s="18"/>
      <c r="E9" s="18"/>
      <c r="F9" s="19"/>
      <c r="G9" s="20">
        <v>44615</v>
      </c>
      <c r="H9" s="20">
        <f>G9</f>
        <v>44615</v>
      </c>
      <c r="I9" s="21">
        <f t="shared" ref="I9:I627" ca="1" si="11">IF(OR(ISBLANK(task_start),ISBLANK(task_end)),"",task_end-task_start+1)</f>
        <v>1</v>
      </c>
      <c r="J9" s="12"/>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4"/>
    </row>
    <row r="10" spans="1:93" s="15" customFormat="1" ht="30.75" thickBot="1">
      <c r="A10" s="1"/>
      <c r="B10" s="22" t="s">
        <v>20</v>
      </c>
      <c r="C10" s="23"/>
      <c r="D10" s="24"/>
      <c r="E10" s="18"/>
      <c r="F10" s="19"/>
      <c r="G10" s="20">
        <v>44642</v>
      </c>
      <c r="H10" s="20">
        <f>G10</f>
        <v>44642</v>
      </c>
      <c r="I10" s="21">
        <f t="shared" ca="1" si="11"/>
        <v>1</v>
      </c>
      <c r="J10" s="12"/>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4"/>
    </row>
    <row r="11" spans="1:93" s="15" customFormat="1" ht="15.75" thickBot="1">
      <c r="A11" s="2"/>
      <c r="B11" s="16" t="s">
        <v>21</v>
      </c>
      <c r="C11" s="17"/>
      <c r="D11" s="18"/>
      <c r="E11" s="18"/>
      <c r="F11" s="19"/>
      <c r="G11" s="20">
        <v>44642</v>
      </c>
      <c r="H11" s="20">
        <f>G11+(18*30)</f>
        <v>45182</v>
      </c>
      <c r="I11" s="21">
        <f ca="1">H11-G11</f>
        <v>540</v>
      </c>
      <c r="J11" s="12"/>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4"/>
    </row>
    <row r="12" spans="1:93" s="15" customFormat="1" ht="20.25" customHeight="1" thickBot="1">
      <c r="A12" s="1" t="s">
        <v>22</v>
      </c>
      <c r="B12" s="107" t="s">
        <v>23</v>
      </c>
      <c r="C12" s="108"/>
      <c r="D12" s="108"/>
      <c r="E12" s="108"/>
      <c r="F12" s="108"/>
      <c r="G12" s="108"/>
      <c r="H12" s="108"/>
      <c r="I12" s="109"/>
      <c r="J12" s="12"/>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4"/>
    </row>
    <row r="13" spans="1:93" s="15" customFormat="1" ht="15.75" thickBot="1">
      <c r="A13" s="1"/>
      <c r="B13" s="16" t="s">
        <v>24</v>
      </c>
      <c r="C13" s="23"/>
      <c r="D13" s="24"/>
      <c r="E13" s="18"/>
      <c r="F13" s="19"/>
      <c r="G13" s="25">
        <v>44463</v>
      </c>
      <c r="H13" s="25">
        <f>G13</f>
        <v>44463</v>
      </c>
      <c r="I13" s="21">
        <f t="shared" ca="1" si="11"/>
        <v>1</v>
      </c>
      <c r="J13" s="12"/>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4"/>
    </row>
    <row r="14" spans="1:93" s="15" customFormat="1" ht="15.75" thickBot="1">
      <c r="A14" s="2"/>
      <c r="B14" s="16" t="s">
        <v>25</v>
      </c>
      <c r="C14" s="23"/>
      <c r="D14" s="24"/>
      <c r="E14" s="18"/>
      <c r="F14" s="19"/>
      <c r="G14" s="120" t="s">
        <v>26</v>
      </c>
      <c r="H14" s="120"/>
      <c r="I14" s="21" t="str">
        <f t="shared" ca="1" si="11"/>
        <v/>
      </c>
      <c r="J14" s="12"/>
      <c r="K14" s="13"/>
      <c r="L14" s="13"/>
      <c r="M14" s="13"/>
      <c r="N14" s="13"/>
      <c r="O14" s="13"/>
      <c r="P14" s="13"/>
      <c r="Q14" s="13"/>
      <c r="R14" s="13"/>
      <c r="S14" s="13"/>
      <c r="T14" s="13"/>
      <c r="U14" s="13"/>
      <c r="V14" s="26"/>
      <c r="W14" s="26"/>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4"/>
    </row>
    <row r="15" spans="1:93" s="15" customFormat="1" ht="15.75" thickBot="1">
      <c r="A15" s="2"/>
      <c r="B15" s="16" t="s">
        <v>27</v>
      </c>
      <c r="C15" s="23"/>
      <c r="D15" s="24"/>
      <c r="E15" s="18"/>
      <c r="F15" s="19"/>
      <c r="G15" s="20">
        <v>44661</v>
      </c>
      <c r="H15" s="20">
        <f>G15+20</f>
        <v>44681</v>
      </c>
      <c r="I15" s="21">
        <f t="shared" ca="1" si="11"/>
        <v>21</v>
      </c>
      <c r="J15" s="12"/>
      <c r="K15" s="13"/>
      <c r="L15" s="13"/>
      <c r="M15" s="13"/>
      <c r="N15" s="13"/>
      <c r="O15" s="13"/>
      <c r="P15" s="13"/>
      <c r="Q15" s="13"/>
      <c r="R15" s="13"/>
      <c r="S15" s="13"/>
      <c r="T15" s="13"/>
      <c r="U15" s="13"/>
      <c r="V15" s="26"/>
      <c r="W15" s="26"/>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4"/>
    </row>
    <row r="16" spans="1:93" s="15" customFormat="1" ht="15.75" thickBot="1">
      <c r="A16" s="2"/>
      <c r="B16" s="16" t="s">
        <v>28</v>
      </c>
      <c r="C16" s="23"/>
      <c r="D16" s="24"/>
      <c r="E16" s="18"/>
      <c r="F16" s="19"/>
      <c r="G16" s="20">
        <f>H15+5</f>
        <v>44686</v>
      </c>
      <c r="H16" s="20">
        <f>G16+10</f>
        <v>44696</v>
      </c>
      <c r="I16" s="21">
        <f t="shared" ca="1" si="11"/>
        <v>11</v>
      </c>
      <c r="J16" s="12"/>
      <c r="K16" s="13"/>
      <c r="L16" s="13"/>
      <c r="M16" s="13"/>
      <c r="N16" s="13"/>
      <c r="O16" s="13"/>
      <c r="P16" s="13"/>
      <c r="Q16" s="13"/>
      <c r="R16" s="13"/>
      <c r="S16" s="13"/>
      <c r="T16" s="13"/>
      <c r="U16" s="13"/>
      <c r="V16" s="26"/>
      <c r="W16" s="26"/>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4"/>
    </row>
    <row r="17" spans="1:93" s="15" customFormat="1" ht="15.75" thickBot="1">
      <c r="A17" s="2"/>
      <c r="B17" s="16" t="s">
        <v>29</v>
      </c>
      <c r="C17" s="23"/>
      <c r="D17" s="24"/>
      <c r="E17" s="18"/>
      <c r="F17" s="19"/>
      <c r="G17" s="20">
        <f>G22</f>
        <v>44635</v>
      </c>
      <c r="H17" s="20">
        <f>H22</f>
        <v>44864</v>
      </c>
      <c r="I17" s="21">
        <f t="shared" ca="1" si="11"/>
        <v>230</v>
      </c>
      <c r="J17" s="12"/>
      <c r="K17" s="13"/>
      <c r="L17" s="13"/>
      <c r="M17" s="13"/>
      <c r="N17" s="13"/>
      <c r="O17" s="13"/>
      <c r="P17" s="13"/>
      <c r="Q17" s="13"/>
      <c r="R17" s="13"/>
      <c r="S17" s="13"/>
      <c r="T17" s="13"/>
      <c r="U17" s="13"/>
      <c r="V17" s="26"/>
      <c r="W17" s="26"/>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4"/>
    </row>
    <row r="18" spans="1:93" s="15" customFormat="1" ht="15.75" thickBot="1">
      <c r="A18" s="2"/>
      <c r="B18" s="16" t="s">
        <v>30</v>
      </c>
      <c r="C18" s="23"/>
      <c r="D18" s="24"/>
      <c r="E18" s="18"/>
      <c r="F18" s="19"/>
      <c r="G18" s="20">
        <f>G28</f>
        <v>44681</v>
      </c>
      <c r="H18" s="20">
        <f>H28</f>
        <v>45024</v>
      </c>
      <c r="I18" s="21">
        <f t="shared" ca="1" si="11"/>
        <v>344</v>
      </c>
      <c r="J18" s="12"/>
      <c r="K18" s="13"/>
      <c r="L18" s="13"/>
      <c r="M18" s="13"/>
      <c r="N18" s="13"/>
      <c r="O18" s="13"/>
      <c r="P18" s="13"/>
      <c r="Q18" s="13"/>
      <c r="R18" s="13"/>
      <c r="S18" s="13"/>
      <c r="T18" s="13"/>
      <c r="U18" s="13"/>
      <c r="V18" s="26"/>
      <c r="W18" s="26"/>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4"/>
    </row>
    <row r="19" spans="1:93" s="15" customFormat="1" ht="15.75" thickBot="1">
      <c r="A19" s="2"/>
      <c r="B19" s="16" t="s">
        <v>31</v>
      </c>
      <c r="C19" s="23"/>
      <c r="D19" s="24"/>
      <c r="E19" s="18"/>
      <c r="F19" s="19"/>
      <c r="G19" s="20">
        <f>G565</f>
        <v>44696</v>
      </c>
      <c r="H19" s="20">
        <f>H565</f>
        <v>45110</v>
      </c>
      <c r="I19" s="21">
        <f t="shared" ca="1" si="11"/>
        <v>415</v>
      </c>
      <c r="J19" s="12"/>
      <c r="K19" s="13"/>
      <c r="L19" s="13"/>
      <c r="M19" s="13"/>
      <c r="N19" s="13"/>
      <c r="O19" s="13"/>
      <c r="P19" s="13"/>
      <c r="Q19" s="13"/>
      <c r="R19" s="13"/>
      <c r="S19" s="13"/>
      <c r="T19" s="13"/>
      <c r="U19" s="13"/>
      <c r="V19" s="26"/>
      <c r="W19" s="26"/>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4"/>
    </row>
    <row r="20" spans="1:93" s="15" customFormat="1" ht="15.75" thickBot="1">
      <c r="A20" s="2"/>
      <c r="B20" s="16" t="s">
        <v>32</v>
      </c>
      <c r="C20" s="23"/>
      <c r="D20" s="24"/>
      <c r="E20" s="18"/>
      <c r="F20" s="19"/>
      <c r="G20" s="20">
        <f>G606</f>
        <v>44875</v>
      </c>
      <c r="H20" s="20">
        <f>H606</f>
        <v>45076</v>
      </c>
      <c r="I20" s="21">
        <f t="shared" ca="1" si="11"/>
        <v>202</v>
      </c>
      <c r="J20" s="12"/>
      <c r="K20" s="13"/>
      <c r="L20" s="13"/>
      <c r="M20" s="13"/>
      <c r="N20" s="13"/>
      <c r="O20" s="13"/>
      <c r="P20" s="13"/>
      <c r="Q20" s="13"/>
      <c r="R20" s="13"/>
      <c r="S20" s="13"/>
      <c r="T20" s="13"/>
      <c r="U20" s="13"/>
      <c r="V20" s="26"/>
      <c r="W20" s="26"/>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4"/>
    </row>
    <row r="21" spans="1:93" s="15" customFormat="1" ht="15.75" thickBot="1">
      <c r="A21" s="2"/>
      <c r="B21" s="16" t="s">
        <v>33</v>
      </c>
      <c r="C21" s="23"/>
      <c r="D21" s="24"/>
      <c r="E21" s="18"/>
      <c r="F21" s="19"/>
      <c r="G21" s="20">
        <f>G619</f>
        <v>44986</v>
      </c>
      <c r="H21" s="20">
        <f>H619</f>
        <v>45153</v>
      </c>
      <c r="I21" s="21">
        <f t="shared" ca="1" si="11"/>
        <v>168</v>
      </c>
      <c r="J21" s="12"/>
      <c r="K21" s="13"/>
      <c r="L21" s="13"/>
      <c r="M21" s="13"/>
      <c r="N21" s="13"/>
      <c r="O21" s="13"/>
      <c r="P21" s="13"/>
      <c r="Q21" s="13"/>
      <c r="R21" s="13"/>
      <c r="S21" s="13"/>
      <c r="T21" s="13"/>
      <c r="U21" s="13"/>
      <c r="V21" s="26"/>
      <c r="W21" s="26"/>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4"/>
    </row>
    <row r="22" spans="1:93" s="15" customFormat="1" ht="16.5" thickBot="1">
      <c r="A22" s="2"/>
      <c r="B22" s="27" t="s">
        <v>34</v>
      </c>
      <c r="C22" s="28"/>
      <c r="D22" s="29"/>
      <c r="E22" s="30"/>
      <c r="F22" s="31"/>
      <c r="G22" s="32">
        <f>MIN(G23:G27)</f>
        <v>44635</v>
      </c>
      <c r="H22" s="33">
        <f>MAX(H23:H27)</f>
        <v>44864</v>
      </c>
      <c r="I22" s="21">
        <f t="shared" ca="1" si="11"/>
        <v>230</v>
      </c>
      <c r="J22" s="12"/>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4"/>
    </row>
    <row r="23" spans="1:93" s="15" customFormat="1" ht="15.75" thickBot="1">
      <c r="A23" s="2" t="s">
        <v>35</v>
      </c>
      <c r="B23" s="34" t="s">
        <v>36</v>
      </c>
      <c r="C23" s="35"/>
      <c r="D23" s="36"/>
      <c r="E23" s="18"/>
      <c r="F23" s="19"/>
      <c r="G23" s="37">
        <v>44635</v>
      </c>
      <c r="H23" s="37">
        <v>44694</v>
      </c>
      <c r="I23" s="21">
        <f t="shared" ca="1" si="11"/>
        <v>60</v>
      </c>
      <c r="J23" s="12"/>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4"/>
    </row>
    <row r="24" spans="1:93" s="15" customFormat="1" ht="15.75" thickBot="1">
      <c r="A24" s="2"/>
      <c r="B24" s="34" t="s">
        <v>37</v>
      </c>
      <c r="C24" s="35"/>
      <c r="D24" s="36"/>
      <c r="E24" s="18"/>
      <c r="F24" s="19"/>
      <c r="G24" s="37">
        <v>44697</v>
      </c>
      <c r="H24" s="37">
        <v>44771</v>
      </c>
      <c r="I24" s="21">
        <f t="shared" ca="1" si="11"/>
        <v>75</v>
      </c>
      <c r="J24" s="12"/>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4"/>
    </row>
    <row r="25" spans="1:93" s="15" customFormat="1" ht="15.75" thickBot="1">
      <c r="A25" s="2"/>
      <c r="B25" s="34" t="s">
        <v>38</v>
      </c>
      <c r="C25" s="35"/>
      <c r="D25" s="36"/>
      <c r="E25" s="18"/>
      <c r="F25" s="19"/>
      <c r="G25" s="37">
        <v>44697</v>
      </c>
      <c r="H25" s="37">
        <v>44853</v>
      </c>
      <c r="I25" s="21">
        <f t="shared" ca="1" si="11"/>
        <v>157</v>
      </c>
      <c r="J25" s="12"/>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4"/>
    </row>
    <row r="26" spans="1:93" s="15" customFormat="1" ht="15.75" thickBot="1">
      <c r="A26" s="2"/>
      <c r="B26" s="34" t="s">
        <v>39</v>
      </c>
      <c r="C26" s="35"/>
      <c r="D26" s="36"/>
      <c r="E26" s="18"/>
      <c r="F26" s="19"/>
      <c r="G26" s="37">
        <v>44655</v>
      </c>
      <c r="H26" s="37">
        <v>44850</v>
      </c>
      <c r="I26" s="21">
        <f t="shared" ca="1" si="11"/>
        <v>196</v>
      </c>
      <c r="J26" s="12"/>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4"/>
    </row>
    <row r="27" spans="1:93" s="15" customFormat="1" ht="15.75" thickBot="1">
      <c r="A27" s="2"/>
      <c r="B27" s="34" t="s">
        <v>40</v>
      </c>
      <c r="C27" s="35"/>
      <c r="D27" s="36"/>
      <c r="E27" s="18"/>
      <c r="F27" s="19"/>
      <c r="G27" s="20">
        <f>G23+14</f>
        <v>44649</v>
      </c>
      <c r="H27" s="20">
        <f>H26+14</f>
        <v>44864</v>
      </c>
      <c r="I27" s="21">
        <f t="shared" ca="1" si="11"/>
        <v>216</v>
      </c>
      <c r="J27" s="12"/>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4"/>
    </row>
    <row r="28" spans="1:93" s="15" customFormat="1" ht="34.5" customHeight="1" thickBot="1">
      <c r="A28" s="2" t="s">
        <v>41</v>
      </c>
      <c r="B28" s="99" t="s">
        <v>42</v>
      </c>
      <c r="C28" s="100"/>
      <c r="D28" s="100"/>
      <c r="E28" s="100"/>
      <c r="F28" s="101"/>
      <c r="G28" s="38">
        <f>MIN(G31:G564)</f>
        <v>44681</v>
      </c>
      <c r="H28" s="38">
        <f>MAX(H31:H564)</f>
        <v>45024</v>
      </c>
      <c r="I28" s="21">
        <f t="shared" ca="1" si="11"/>
        <v>344</v>
      </c>
      <c r="J28" s="12"/>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4"/>
    </row>
    <row r="29" spans="1:93" s="15" customFormat="1" ht="16.5" thickBot="1">
      <c r="A29" s="2"/>
      <c r="B29" s="39" t="s">
        <v>43</v>
      </c>
      <c r="C29" s="40"/>
      <c r="D29" s="41"/>
      <c r="E29" s="41"/>
      <c r="F29" s="40"/>
      <c r="G29" s="42">
        <f>MIN(G31:G209)</f>
        <v>44681</v>
      </c>
      <c r="H29" s="42">
        <f>MAX(H31:H209)</f>
        <v>44978</v>
      </c>
      <c r="I29" s="21">
        <f t="shared" ca="1" si="11"/>
        <v>298</v>
      </c>
      <c r="J29" s="12"/>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4"/>
    </row>
    <row r="30" spans="1:93" s="15" customFormat="1" ht="15.75" thickBot="1">
      <c r="A30" s="2"/>
      <c r="B30" s="43" t="s">
        <v>44</v>
      </c>
      <c r="C30" s="44"/>
      <c r="D30" s="45" t="s">
        <v>45</v>
      </c>
      <c r="E30" s="45">
        <v>1</v>
      </c>
      <c r="F30" s="46"/>
      <c r="G30" s="47"/>
      <c r="H30" s="47"/>
      <c r="I30" s="21" t="str">
        <f ca="1">IF(OR(ISBLANK(task_start),ISBLANK(task_end)),"",task_end-task_start+1)</f>
        <v/>
      </c>
      <c r="J30" s="12"/>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4"/>
    </row>
    <row r="31" spans="1:93" s="15" customFormat="1" ht="15.75" thickBot="1">
      <c r="A31" s="2"/>
      <c r="B31" s="16"/>
      <c r="C31" s="17" t="s">
        <v>46</v>
      </c>
      <c r="D31" s="18"/>
      <c r="E31" s="18"/>
      <c r="F31" s="19"/>
      <c r="G31" s="20">
        <v>44681</v>
      </c>
      <c r="H31" s="20">
        <f>G31</f>
        <v>44681</v>
      </c>
      <c r="I31" s="21">
        <f t="shared" ca="1" si="11"/>
        <v>1</v>
      </c>
      <c r="J31" s="12"/>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4"/>
    </row>
    <row r="32" spans="1:93" s="15" customFormat="1" ht="15.75" thickBot="1">
      <c r="A32" s="2"/>
      <c r="B32" s="16"/>
      <c r="C32" s="17" t="s">
        <v>47</v>
      </c>
      <c r="D32" s="18"/>
      <c r="E32" s="18"/>
      <c r="F32" s="19"/>
      <c r="G32" s="20">
        <f>H31+1</f>
        <v>44682</v>
      </c>
      <c r="H32" s="20">
        <f>G32+I32</f>
        <v>44703</v>
      </c>
      <c r="I32" s="21">
        <v>21</v>
      </c>
      <c r="J32" s="12"/>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4"/>
    </row>
    <row r="33" spans="1:93" s="15" customFormat="1" ht="15.75" thickBot="1">
      <c r="A33" s="2"/>
      <c r="B33" s="16"/>
      <c r="C33" s="17" t="s">
        <v>48</v>
      </c>
      <c r="D33" s="18"/>
      <c r="E33" s="18"/>
      <c r="F33" s="19"/>
      <c r="G33" s="20">
        <f>H32+1</f>
        <v>44704</v>
      </c>
      <c r="H33" s="20">
        <f>G33+I33</f>
        <v>44725</v>
      </c>
      <c r="I33" s="21">
        <v>21</v>
      </c>
      <c r="J33" s="12"/>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4"/>
    </row>
    <row r="34" spans="1:93" s="15" customFormat="1" ht="15.75" thickBot="1">
      <c r="A34" s="2"/>
      <c r="B34" s="16"/>
      <c r="C34" s="17" t="s">
        <v>49</v>
      </c>
      <c r="D34" s="18"/>
      <c r="E34" s="18"/>
      <c r="F34" s="19"/>
      <c r="G34" s="20">
        <f>H33+1</f>
        <v>44726</v>
      </c>
      <c r="H34" s="20">
        <f>G34+I34</f>
        <v>44740</v>
      </c>
      <c r="I34" s="21">
        <v>14</v>
      </c>
      <c r="J34" s="12"/>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4"/>
    </row>
    <row r="35" spans="1:93" s="15" customFormat="1" ht="15.75" thickBot="1">
      <c r="A35" s="2"/>
      <c r="B35" s="16"/>
      <c r="C35" s="17" t="s">
        <v>50</v>
      </c>
      <c r="D35" s="18"/>
      <c r="E35" s="18"/>
      <c r="F35" s="19"/>
      <c r="G35" s="20">
        <f>H34</f>
        <v>44740</v>
      </c>
      <c r="H35" s="20">
        <f>G35</f>
        <v>44740</v>
      </c>
      <c r="I35" s="21">
        <f t="shared" ca="1" si="11"/>
        <v>1</v>
      </c>
      <c r="J35" s="12"/>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4"/>
    </row>
    <row r="36" spans="1:93" s="15" customFormat="1" ht="15.75" thickBot="1">
      <c r="A36" s="2"/>
      <c r="B36" s="16"/>
      <c r="C36" s="17" t="s">
        <v>51</v>
      </c>
      <c r="D36" s="18"/>
      <c r="E36" s="18"/>
      <c r="F36" s="19"/>
      <c r="G36" s="20">
        <f>H35+1</f>
        <v>44741</v>
      </c>
      <c r="H36" s="20">
        <f>G36+I36</f>
        <v>44891</v>
      </c>
      <c r="I36" s="21">
        <v>150</v>
      </c>
      <c r="J36" s="12"/>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4"/>
    </row>
    <row r="37" spans="1:93" s="15" customFormat="1" ht="15.75" thickBot="1">
      <c r="A37" s="2"/>
      <c r="B37" s="16"/>
      <c r="C37" s="17" t="s">
        <v>52</v>
      </c>
      <c r="D37" s="18"/>
      <c r="E37" s="18"/>
      <c r="F37" s="19"/>
      <c r="G37" s="20">
        <f>H36+1</f>
        <v>44892</v>
      </c>
      <c r="H37" s="20">
        <f>G37+I37</f>
        <v>44904</v>
      </c>
      <c r="I37" s="21">
        <v>12</v>
      </c>
      <c r="J37" s="12"/>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4"/>
    </row>
    <row r="38" spans="1:93" s="15" customFormat="1" ht="15.75" thickBot="1">
      <c r="A38" s="2"/>
      <c r="B38" s="16"/>
      <c r="C38" s="17" t="s">
        <v>53</v>
      </c>
      <c r="D38" s="18"/>
      <c r="E38" s="18"/>
      <c r="F38" s="19"/>
      <c r="G38" s="20">
        <f>H37+1</f>
        <v>44905</v>
      </c>
      <c r="H38" s="20">
        <f>G38+8</f>
        <v>44913</v>
      </c>
      <c r="I38" s="21">
        <f t="shared" ca="1" si="11"/>
        <v>9</v>
      </c>
      <c r="J38" s="12"/>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4"/>
    </row>
    <row r="39" spans="1:93" s="15" customFormat="1" ht="15.75" thickBot="1">
      <c r="A39" s="2"/>
      <c r="B39" s="43" t="s">
        <v>54</v>
      </c>
      <c r="C39" s="44"/>
      <c r="D39" s="45" t="s">
        <v>55</v>
      </c>
      <c r="E39" s="45">
        <v>4</v>
      </c>
      <c r="F39" s="46"/>
      <c r="G39" s="47"/>
      <c r="H39" s="47"/>
      <c r="I39" s="21" t="str">
        <f t="shared" ca="1" si="11"/>
        <v/>
      </c>
      <c r="J39" s="12"/>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4"/>
    </row>
    <row r="40" spans="1:93" s="15" customFormat="1" ht="15.75" thickBot="1">
      <c r="A40" s="2"/>
      <c r="B40" s="16"/>
      <c r="C40" s="17" t="s">
        <v>46</v>
      </c>
      <c r="D40" s="18"/>
      <c r="E40" s="18"/>
      <c r="F40" s="19"/>
      <c r="G40" s="20">
        <v>44706</v>
      </c>
      <c r="H40" s="20">
        <f>G40+I40</f>
        <v>44707</v>
      </c>
      <c r="I40" s="21">
        <v>1</v>
      </c>
      <c r="J40" s="12"/>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4"/>
    </row>
    <row r="41" spans="1:93" s="15" customFormat="1" ht="15.75" thickBot="1">
      <c r="A41" s="2"/>
      <c r="B41" s="16"/>
      <c r="C41" s="17" t="s">
        <v>47</v>
      </c>
      <c r="D41" s="18"/>
      <c r="E41" s="18"/>
      <c r="F41" s="19"/>
      <c r="G41" s="20">
        <f>H40+1</f>
        <v>44708</v>
      </c>
      <c r="H41" s="20">
        <f>G41+I41</f>
        <v>44729</v>
      </c>
      <c r="I41" s="21">
        <v>21</v>
      </c>
      <c r="J41" s="12"/>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4"/>
    </row>
    <row r="42" spans="1:93" s="15" customFormat="1" ht="15.75" thickBot="1">
      <c r="A42" s="2"/>
      <c r="B42" s="16"/>
      <c r="C42" s="17" t="s">
        <v>48</v>
      </c>
      <c r="D42" s="18"/>
      <c r="E42" s="18"/>
      <c r="F42" s="19"/>
      <c r="G42" s="20">
        <f>H41+1</f>
        <v>44730</v>
      </c>
      <c r="H42" s="20">
        <f>G42+I42</f>
        <v>44751</v>
      </c>
      <c r="I42" s="21">
        <v>21</v>
      </c>
      <c r="J42" s="12"/>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4"/>
    </row>
    <row r="43" spans="1:93" s="15" customFormat="1" ht="15.75" thickBot="1">
      <c r="A43" s="2"/>
      <c r="B43" s="16"/>
      <c r="C43" s="17" t="s">
        <v>49</v>
      </c>
      <c r="D43" s="18"/>
      <c r="E43" s="18"/>
      <c r="F43" s="19"/>
      <c r="G43" s="20">
        <f>H42+1</f>
        <v>44752</v>
      </c>
      <c r="H43" s="20">
        <f>G43+I43</f>
        <v>44766</v>
      </c>
      <c r="I43" s="21">
        <v>14</v>
      </c>
      <c r="J43" s="12"/>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4"/>
    </row>
    <row r="44" spans="1:93" s="15" customFormat="1" ht="15.75" thickBot="1">
      <c r="A44" s="2"/>
      <c r="B44" s="16"/>
      <c r="C44" s="17" t="s">
        <v>50</v>
      </c>
      <c r="D44" s="18"/>
      <c r="E44" s="18"/>
      <c r="F44" s="19"/>
      <c r="G44" s="20">
        <f>H43</f>
        <v>44766</v>
      </c>
      <c r="H44" s="20">
        <f>G44</f>
        <v>44766</v>
      </c>
      <c r="I44" s="21">
        <f t="shared" ref="I44:I47" ca="1" si="12">IF(OR(ISBLANK(task_start),ISBLANK(task_end)),"",task_end-task_start+1)</f>
        <v>1</v>
      </c>
      <c r="J44" s="12"/>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4"/>
    </row>
    <row r="45" spans="1:93" s="15" customFormat="1" ht="15.75" thickBot="1">
      <c r="A45" s="2"/>
      <c r="B45" s="16"/>
      <c r="C45" s="17" t="s">
        <v>51</v>
      </c>
      <c r="D45" s="18"/>
      <c r="E45" s="18"/>
      <c r="F45" s="19"/>
      <c r="G45" s="20">
        <f>H44+1</f>
        <v>44767</v>
      </c>
      <c r="H45" s="20">
        <f>G45+I45</f>
        <v>44857</v>
      </c>
      <c r="I45" s="21">
        <v>90</v>
      </c>
      <c r="J45" s="12"/>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4"/>
    </row>
    <row r="46" spans="1:93" s="15" customFormat="1" ht="15.75" thickBot="1">
      <c r="A46" s="2"/>
      <c r="B46" s="16"/>
      <c r="C46" s="17" t="s">
        <v>52</v>
      </c>
      <c r="D46" s="18"/>
      <c r="E46" s="18"/>
      <c r="F46" s="19"/>
      <c r="G46" s="20">
        <f>H45+1</f>
        <v>44858</v>
      </c>
      <c r="H46" s="20">
        <f>G46+I46</f>
        <v>44873</v>
      </c>
      <c r="I46" s="21">
        <v>15</v>
      </c>
      <c r="J46" s="12"/>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4"/>
    </row>
    <row r="47" spans="1:93" s="15" customFormat="1" ht="15.75" thickBot="1">
      <c r="A47" s="2"/>
      <c r="B47" s="16"/>
      <c r="C47" s="17" t="s">
        <v>53</v>
      </c>
      <c r="D47" s="18"/>
      <c r="E47" s="18"/>
      <c r="F47" s="19"/>
      <c r="G47" s="20">
        <f>H46+1</f>
        <v>44874</v>
      </c>
      <c r="H47" s="20">
        <f>G47+8</f>
        <v>44882</v>
      </c>
      <c r="I47" s="21">
        <f t="shared" ca="1" si="12"/>
        <v>9</v>
      </c>
      <c r="J47" s="12"/>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4"/>
    </row>
    <row r="48" spans="1:93" s="15" customFormat="1" ht="15.75" thickBot="1">
      <c r="A48" s="2"/>
      <c r="B48" s="43" t="s">
        <v>56</v>
      </c>
      <c r="C48" s="44"/>
      <c r="D48" s="45" t="s">
        <v>55</v>
      </c>
      <c r="E48" s="45">
        <v>1</v>
      </c>
      <c r="F48" s="46"/>
      <c r="G48" s="47"/>
      <c r="H48" s="47"/>
      <c r="I48" s="21" t="str">
        <f t="shared" ca="1" si="11"/>
        <v/>
      </c>
      <c r="J48" s="12"/>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4"/>
    </row>
    <row r="49" spans="1:101" s="15" customFormat="1" ht="15.75" thickBot="1">
      <c r="A49" s="2"/>
      <c r="B49" s="16"/>
      <c r="C49" s="17" t="s">
        <v>46</v>
      </c>
      <c r="D49" s="18"/>
      <c r="E49" s="18"/>
      <c r="F49" s="19"/>
      <c r="G49" s="20">
        <v>44725</v>
      </c>
      <c r="H49" s="20">
        <f>G49+I49</f>
        <v>44726</v>
      </c>
      <c r="I49" s="21">
        <v>1</v>
      </c>
      <c r="J49" s="12"/>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4"/>
    </row>
    <row r="50" spans="1:101" s="15" customFormat="1" ht="15.75" thickBot="1">
      <c r="A50" s="2"/>
      <c r="B50" s="16"/>
      <c r="C50" s="17" t="s">
        <v>47</v>
      </c>
      <c r="D50" s="18"/>
      <c r="E50" s="18"/>
      <c r="F50" s="19"/>
      <c r="G50" s="20">
        <f>H49+1</f>
        <v>44727</v>
      </c>
      <c r="H50" s="20">
        <f>G50+I50</f>
        <v>44742</v>
      </c>
      <c r="I50" s="21">
        <v>15</v>
      </c>
      <c r="J50" s="12"/>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4"/>
      <c r="CW50" s="15">
        <f>328-29</f>
        <v>299</v>
      </c>
    </row>
    <row r="51" spans="1:101" s="15" customFormat="1" ht="15.75" thickBot="1">
      <c r="A51" s="2"/>
      <c r="B51" s="16"/>
      <c r="C51" s="17" t="s">
        <v>48</v>
      </c>
      <c r="D51" s="18"/>
      <c r="E51" s="18"/>
      <c r="F51" s="19"/>
      <c r="G51" s="20">
        <f>H50+1</f>
        <v>44743</v>
      </c>
      <c r="H51" s="20">
        <f>G51+I51</f>
        <v>44764</v>
      </c>
      <c r="I51" s="21">
        <v>21</v>
      </c>
      <c r="J51" s="12"/>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4"/>
    </row>
    <row r="52" spans="1:101" s="15" customFormat="1" ht="15.75" thickBot="1">
      <c r="A52" s="2"/>
      <c r="B52" s="16"/>
      <c r="C52" s="17" t="s">
        <v>49</v>
      </c>
      <c r="D52" s="18"/>
      <c r="E52" s="18"/>
      <c r="F52" s="19"/>
      <c r="G52" s="20">
        <f>H51+1</f>
        <v>44765</v>
      </c>
      <c r="H52" s="20">
        <f>G52+I52</f>
        <v>44786</v>
      </c>
      <c r="I52" s="21">
        <v>21</v>
      </c>
      <c r="J52" s="12"/>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4"/>
    </row>
    <row r="53" spans="1:101" s="15" customFormat="1" ht="15.75" thickBot="1">
      <c r="A53" s="2"/>
      <c r="B53" s="16"/>
      <c r="C53" s="17" t="s">
        <v>50</v>
      </c>
      <c r="D53" s="18"/>
      <c r="E53" s="18"/>
      <c r="F53" s="19"/>
      <c r="G53" s="20">
        <f>H52</f>
        <v>44786</v>
      </c>
      <c r="H53" s="20">
        <f>G53</f>
        <v>44786</v>
      </c>
      <c r="I53" s="21">
        <f t="shared" ca="1" si="11"/>
        <v>1</v>
      </c>
      <c r="J53" s="12"/>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4"/>
    </row>
    <row r="54" spans="1:101" s="15" customFormat="1" ht="15.75" thickBot="1">
      <c r="A54" s="2"/>
      <c r="B54" s="16"/>
      <c r="C54" s="17" t="s">
        <v>51</v>
      </c>
      <c r="D54" s="18"/>
      <c r="E54" s="18"/>
      <c r="F54" s="19"/>
      <c r="G54" s="20">
        <f>H53+1</f>
        <v>44787</v>
      </c>
      <c r="H54" s="20">
        <f>G54+I54</f>
        <v>44862</v>
      </c>
      <c r="I54" s="21">
        <v>75</v>
      </c>
      <c r="J54" s="12"/>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4"/>
    </row>
    <row r="55" spans="1:101" s="15" customFormat="1" ht="15.75" thickBot="1">
      <c r="A55" s="2"/>
      <c r="B55" s="16"/>
      <c r="C55" s="17" t="s">
        <v>52</v>
      </c>
      <c r="D55" s="18"/>
      <c r="E55" s="18"/>
      <c r="F55" s="19"/>
      <c r="G55" s="20">
        <f>H54+1</f>
        <v>44863</v>
      </c>
      <c r="H55" s="20">
        <f>G55+I55</f>
        <v>44878</v>
      </c>
      <c r="I55" s="21">
        <v>15</v>
      </c>
      <c r="J55" s="12"/>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4"/>
    </row>
    <row r="56" spans="1:101" s="15" customFormat="1" ht="15.75" thickBot="1">
      <c r="A56" s="2"/>
      <c r="B56" s="16"/>
      <c r="C56" s="17" t="s">
        <v>53</v>
      </c>
      <c r="D56" s="18"/>
      <c r="E56" s="18"/>
      <c r="F56" s="19"/>
      <c r="G56" s="20">
        <f>H55+1</f>
        <v>44879</v>
      </c>
      <c r="H56" s="20">
        <f>G56+8</f>
        <v>44887</v>
      </c>
      <c r="I56" s="21">
        <f t="shared" ca="1" si="11"/>
        <v>9</v>
      </c>
      <c r="J56" s="12"/>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4"/>
    </row>
    <row r="57" spans="1:101" s="15" customFormat="1" ht="15.75" thickBot="1">
      <c r="A57" s="2"/>
      <c r="B57" s="43" t="s">
        <v>57</v>
      </c>
      <c r="C57" s="44"/>
      <c r="D57" s="45" t="s">
        <v>45</v>
      </c>
      <c r="E57" s="45">
        <v>3</v>
      </c>
      <c r="F57" s="46"/>
      <c r="G57" s="47"/>
      <c r="H57" s="47"/>
      <c r="I57" s="21" t="str">
        <f t="shared" ca="1" si="11"/>
        <v/>
      </c>
      <c r="J57" s="12"/>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4"/>
    </row>
    <row r="58" spans="1:101" s="15" customFormat="1" ht="15.75" thickBot="1">
      <c r="A58" s="2"/>
      <c r="B58" s="16"/>
      <c r="C58" s="17" t="s">
        <v>46</v>
      </c>
      <c r="D58" s="18"/>
      <c r="E58" s="18"/>
      <c r="F58" s="19"/>
      <c r="G58" s="20">
        <v>44760</v>
      </c>
      <c r="H58" s="20">
        <f>G58</f>
        <v>44760</v>
      </c>
      <c r="I58" s="21">
        <f t="shared" ca="1" si="11"/>
        <v>1</v>
      </c>
      <c r="J58" s="12"/>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4"/>
    </row>
    <row r="59" spans="1:101" s="15" customFormat="1" ht="15.75" thickBot="1">
      <c r="A59" s="2"/>
      <c r="B59" s="16"/>
      <c r="C59" s="17" t="s">
        <v>47</v>
      </c>
      <c r="D59" s="18"/>
      <c r="E59" s="18"/>
      <c r="F59" s="19"/>
      <c r="G59" s="20">
        <f>H58+1</f>
        <v>44761</v>
      </c>
      <c r="H59" s="20">
        <f>G59+I59</f>
        <v>44776</v>
      </c>
      <c r="I59" s="21">
        <v>15</v>
      </c>
      <c r="J59" s="12"/>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4"/>
    </row>
    <row r="60" spans="1:101" s="15" customFormat="1" ht="15.75" thickBot="1">
      <c r="A60" s="2"/>
      <c r="B60" s="16"/>
      <c r="C60" s="17" t="s">
        <v>48</v>
      </c>
      <c r="D60" s="18"/>
      <c r="E60" s="18"/>
      <c r="F60" s="19"/>
      <c r="G60" s="20">
        <f>H59+1</f>
        <v>44777</v>
      </c>
      <c r="H60" s="20">
        <f>G60+I60</f>
        <v>44798</v>
      </c>
      <c r="I60" s="21">
        <v>21</v>
      </c>
      <c r="J60" s="12"/>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4"/>
    </row>
    <row r="61" spans="1:101" s="15" customFormat="1" ht="15.75" thickBot="1">
      <c r="A61" s="2"/>
      <c r="B61" s="16"/>
      <c r="C61" s="17" t="s">
        <v>49</v>
      </c>
      <c r="D61" s="18"/>
      <c r="E61" s="18"/>
      <c r="F61" s="19"/>
      <c r="G61" s="20">
        <f>H60+1</f>
        <v>44799</v>
      </c>
      <c r="H61" s="20">
        <f>G61+I61</f>
        <v>44820</v>
      </c>
      <c r="I61" s="21">
        <v>21</v>
      </c>
      <c r="J61" s="12"/>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4"/>
    </row>
    <row r="62" spans="1:101" s="15" customFormat="1" ht="15.75" thickBot="1">
      <c r="A62" s="2"/>
      <c r="B62" s="16"/>
      <c r="C62" s="17" t="s">
        <v>50</v>
      </c>
      <c r="D62" s="18"/>
      <c r="E62" s="18"/>
      <c r="F62" s="19"/>
      <c r="G62" s="20">
        <f>H61</f>
        <v>44820</v>
      </c>
      <c r="H62" s="20">
        <f>G62</f>
        <v>44820</v>
      </c>
      <c r="I62" s="21">
        <f t="shared" ca="1" si="11"/>
        <v>1</v>
      </c>
      <c r="J62" s="12"/>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4"/>
    </row>
    <row r="63" spans="1:101" s="15" customFormat="1" ht="15.75" thickBot="1">
      <c r="A63" s="2"/>
      <c r="B63" s="16"/>
      <c r="C63" s="17" t="s">
        <v>51</v>
      </c>
      <c r="D63" s="18"/>
      <c r="E63" s="18"/>
      <c r="F63" s="19"/>
      <c r="G63" s="20">
        <f>H62+1</f>
        <v>44821</v>
      </c>
      <c r="H63" s="20">
        <f>G63+I63</f>
        <v>44896</v>
      </c>
      <c r="I63" s="21">
        <v>75</v>
      </c>
      <c r="J63" s="12"/>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4"/>
    </row>
    <row r="64" spans="1:101" s="15" customFormat="1" ht="15.75" thickBot="1">
      <c r="A64" s="2"/>
      <c r="B64" s="16"/>
      <c r="C64" s="17" t="s">
        <v>52</v>
      </c>
      <c r="D64" s="18"/>
      <c r="E64" s="18"/>
      <c r="F64" s="19"/>
      <c r="G64" s="20">
        <f>H63+1</f>
        <v>44897</v>
      </c>
      <c r="H64" s="20">
        <f>G64+I64</f>
        <v>44912</v>
      </c>
      <c r="I64" s="21">
        <v>15</v>
      </c>
      <c r="J64" s="12"/>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4"/>
    </row>
    <row r="65" spans="1:93" s="15" customFormat="1" ht="15.75" thickBot="1">
      <c r="A65" s="2"/>
      <c r="B65" s="16"/>
      <c r="C65" s="17" t="s">
        <v>53</v>
      </c>
      <c r="D65" s="18"/>
      <c r="E65" s="18"/>
      <c r="F65" s="19"/>
      <c r="G65" s="20">
        <f>H64+1</f>
        <v>44913</v>
      </c>
      <c r="H65" s="20">
        <f>G65+8</f>
        <v>44921</v>
      </c>
      <c r="I65" s="21">
        <f t="shared" ca="1" si="11"/>
        <v>9</v>
      </c>
      <c r="J65" s="12"/>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4"/>
    </row>
    <row r="66" spans="1:93" s="15" customFormat="1" ht="15.75" thickBot="1">
      <c r="A66" s="2"/>
      <c r="B66" s="43" t="s">
        <v>58</v>
      </c>
      <c r="C66" s="44"/>
      <c r="D66" s="45" t="s">
        <v>45</v>
      </c>
      <c r="E66" s="45">
        <v>3</v>
      </c>
      <c r="F66" s="46"/>
      <c r="G66" s="47"/>
      <c r="H66" s="47"/>
      <c r="I66" s="21" t="str">
        <f t="shared" ca="1" si="11"/>
        <v/>
      </c>
      <c r="J66" s="12"/>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4"/>
    </row>
    <row r="67" spans="1:93" s="15" customFormat="1" ht="15.75" thickBot="1">
      <c r="A67" s="2"/>
      <c r="B67" s="16"/>
      <c r="C67" s="17" t="s">
        <v>46</v>
      </c>
      <c r="D67" s="18"/>
      <c r="E67" s="18"/>
      <c r="F67" s="19"/>
      <c r="G67" s="20">
        <v>44727</v>
      </c>
      <c r="H67" s="20">
        <f>G67</f>
        <v>44727</v>
      </c>
      <c r="I67" s="21">
        <f t="shared" ca="1" si="11"/>
        <v>1</v>
      </c>
      <c r="J67" s="12"/>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4"/>
    </row>
    <row r="68" spans="1:93" s="15" customFormat="1" ht="15.75" thickBot="1">
      <c r="A68" s="2"/>
      <c r="B68" s="16"/>
      <c r="C68" s="17" t="s">
        <v>47</v>
      </c>
      <c r="D68" s="18"/>
      <c r="E68" s="18"/>
      <c r="F68" s="19"/>
      <c r="G68" s="20">
        <f>H67+1</f>
        <v>44728</v>
      </c>
      <c r="H68" s="20">
        <f>G68+I68</f>
        <v>44743</v>
      </c>
      <c r="I68" s="21">
        <v>15</v>
      </c>
      <c r="J68" s="12"/>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4"/>
    </row>
    <row r="69" spans="1:93" s="15" customFormat="1" ht="15.75" thickBot="1">
      <c r="A69" s="2"/>
      <c r="B69" s="16"/>
      <c r="C69" s="17" t="s">
        <v>48</v>
      </c>
      <c r="D69" s="18"/>
      <c r="E69" s="18"/>
      <c r="F69" s="19"/>
      <c r="G69" s="20">
        <f>H68+1</f>
        <v>44744</v>
      </c>
      <c r="H69" s="20">
        <f>G69+I69</f>
        <v>44765</v>
      </c>
      <c r="I69" s="21">
        <v>21</v>
      </c>
      <c r="J69" s="12"/>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4"/>
    </row>
    <row r="70" spans="1:93" s="15" customFormat="1" ht="15.75" thickBot="1">
      <c r="A70" s="2"/>
      <c r="B70" s="16"/>
      <c r="C70" s="17" t="s">
        <v>49</v>
      </c>
      <c r="D70" s="18"/>
      <c r="E70" s="18"/>
      <c r="F70" s="19"/>
      <c r="G70" s="20">
        <f>H69+1</f>
        <v>44766</v>
      </c>
      <c r="H70" s="20">
        <f>G70+I70</f>
        <v>44787</v>
      </c>
      <c r="I70" s="21">
        <v>21</v>
      </c>
      <c r="J70" s="12"/>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4"/>
    </row>
    <row r="71" spans="1:93" s="15" customFormat="1" ht="15.75" thickBot="1">
      <c r="A71" s="2"/>
      <c r="B71" s="16"/>
      <c r="C71" s="17" t="s">
        <v>50</v>
      </c>
      <c r="D71" s="18"/>
      <c r="E71" s="18"/>
      <c r="F71" s="19"/>
      <c r="G71" s="20">
        <f>H70</f>
        <v>44787</v>
      </c>
      <c r="H71" s="20">
        <f>G71</f>
        <v>44787</v>
      </c>
      <c r="I71" s="21">
        <f t="shared" ca="1" si="11"/>
        <v>1</v>
      </c>
      <c r="J71" s="12"/>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4"/>
    </row>
    <row r="72" spans="1:93" s="15" customFormat="1" ht="15.75" thickBot="1">
      <c r="A72" s="2"/>
      <c r="B72" s="16"/>
      <c r="C72" s="17" t="s">
        <v>51</v>
      </c>
      <c r="D72" s="18"/>
      <c r="E72" s="18"/>
      <c r="F72" s="19"/>
      <c r="G72" s="20">
        <f>H71+1</f>
        <v>44788</v>
      </c>
      <c r="H72" s="20">
        <f>G72+I72</f>
        <v>44863</v>
      </c>
      <c r="I72" s="21">
        <v>75</v>
      </c>
      <c r="J72" s="12"/>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4"/>
    </row>
    <row r="73" spans="1:93" s="15" customFormat="1" ht="15.75" thickBot="1">
      <c r="A73" s="2"/>
      <c r="B73" s="16"/>
      <c r="C73" s="17" t="s">
        <v>52</v>
      </c>
      <c r="D73" s="18"/>
      <c r="E73" s="18"/>
      <c r="F73" s="19"/>
      <c r="G73" s="20">
        <f>H72+1</f>
        <v>44864</v>
      </c>
      <c r="H73" s="20">
        <f>G73+I73</f>
        <v>44879</v>
      </c>
      <c r="I73" s="21">
        <v>15</v>
      </c>
      <c r="J73" s="12"/>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4"/>
    </row>
    <row r="74" spans="1:93" s="15" customFormat="1" ht="15.75" thickBot="1">
      <c r="A74" s="2"/>
      <c r="B74" s="16"/>
      <c r="C74" s="17" t="s">
        <v>53</v>
      </c>
      <c r="D74" s="18"/>
      <c r="E74" s="18"/>
      <c r="F74" s="19"/>
      <c r="G74" s="20">
        <f>H73+1</f>
        <v>44880</v>
      </c>
      <c r="H74" s="20">
        <f>G74+8</f>
        <v>44888</v>
      </c>
      <c r="I74" s="21">
        <f t="shared" ca="1" si="11"/>
        <v>9</v>
      </c>
      <c r="J74" s="12"/>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4"/>
    </row>
    <row r="75" spans="1:93" s="15" customFormat="1" ht="15.75" thickBot="1">
      <c r="A75" s="2"/>
      <c r="B75" s="43" t="s">
        <v>59</v>
      </c>
      <c r="C75" s="48"/>
      <c r="D75" s="49" t="s">
        <v>45</v>
      </c>
      <c r="E75" s="49">
        <v>18</v>
      </c>
      <c r="F75" s="50"/>
      <c r="G75" s="51"/>
      <c r="H75" s="51"/>
      <c r="I75" s="21"/>
      <c r="J75" s="12"/>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4"/>
    </row>
    <row r="76" spans="1:93" s="15" customFormat="1" ht="15.75" thickBot="1">
      <c r="A76" s="2"/>
      <c r="B76" s="16"/>
      <c r="C76" s="17" t="s">
        <v>46</v>
      </c>
      <c r="D76" s="18"/>
      <c r="E76" s="18"/>
      <c r="F76" s="19"/>
      <c r="G76" s="20">
        <v>44763</v>
      </c>
      <c r="H76" s="20">
        <f>G76</f>
        <v>44763</v>
      </c>
      <c r="I76" s="21">
        <v>1</v>
      </c>
      <c r="J76" s="12"/>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4"/>
    </row>
    <row r="77" spans="1:93" s="15" customFormat="1" ht="15.75" thickBot="1">
      <c r="A77" s="2"/>
      <c r="B77" s="16"/>
      <c r="C77" s="17" t="s">
        <v>47</v>
      </c>
      <c r="D77" s="18"/>
      <c r="E77" s="18"/>
      <c r="F77" s="19"/>
      <c r="G77" s="20">
        <f>H76+1</f>
        <v>44764</v>
      </c>
      <c r="H77" s="20">
        <f>G77+I77</f>
        <v>44778</v>
      </c>
      <c r="I77" s="21">
        <v>14</v>
      </c>
      <c r="J77" s="12"/>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4"/>
    </row>
    <row r="78" spans="1:93" s="15" customFormat="1" ht="15.75" thickBot="1">
      <c r="A78" s="2"/>
      <c r="B78" s="16"/>
      <c r="C78" s="17" t="s">
        <v>48</v>
      </c>
      <c r="D78" s="18"/>
      <c r="E78" s="18"/>
      <c r="F78" s="19"/>
      <c r="G78" s="20">
        <f>H77+1</f>
        <v>44779</v>
      </c>
      <c r="H78" s="20">
        <f>G78+I78</f>
        <v>44793</v>
      </c>
      <c r="I78" s="21">
        <v>14</v>
      </c>
      <c r="J78" s="12"/>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4"/>
    </row>
    <row r="79" spans="1:93" s="15" customFormat="1" ht="15.75" thickBot="1">
      <c r="A79" s="2"/>
      <c r="B79" s="16"/>
      <c r="C79" s="17" t="s">
        <v>49</v>
      </c>
      <c r="D79" s="18"/>
      <c r="E79" s="18"/>
      <c r="F79" s="19"/>
      <c r="G79" s="20">
        <f>H78+1</f>
        <v>44794</v>
      </c>
      <c r="H79" s="20">
        <f>G79+I79</f>
        <v>44808</v>
      </c>
      <c r="I79" s="21">
        <v>14</v>
      </c>
      <c r="J79" s="12"/>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4"/>
    </row>
    <row r="80" spans="1:93" s="15" customFormat="1" ht="15.75" thickBot="1">
      <c r="A80" s="2"/>
      <c r="B80" s="16"/>
      <c r="C80" s="17" t="s">
        <v>50</v>
      </c>
      <c r="D80" s="18"/>
      <c r="E80" s="18"/>
      <c r="F80" s="19"/>
      <c r="G80" s="20">
        <f>H79</f>
        <v>44808</v>
      </c>
      <c r="H80" s="20">
        <f>G80</f>
        <v>44808</v>
      </c>
      <c r="I80" s="21">
        <f ca="1">IF(OR(ISBLANK(task_start),ISBLANK(task_end)),"",task_end-task_start+1)</f>
        <v>1</v>
      </c>
      <c r="J80" s="12"/>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4"/>
    </row>
    <row r="81" spans="1:93" s="15" customFormat="1" ht="15.75" thickBot="1">
      <c r="A81" s="2"/>
      <c r="B81" s="16"/>
      <c r="C81" s="17" t="s">
        <v>51</v>
      </c>
      <c r="D81" s="18"/>
      <c r="E81" s="18"/>
      <c r="F81" s="19"/>
      <c r="G81" s="20">
        <f>H80+1</f>
        <v>44809</v>
      </c>
      <c r="H81" s="20">
        <f>G81+I81</f>
        <v>44869</v>
      </c>
      <c r="I81" s="21">
        <v>60</v>
      </c>
      <c r="J81" s="12"/>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4"/>
    </row>
    <row r="82" spans="1:93" s="15" customFormat="1" ht="15.75" thickBot="1">
      <c r="A82" s="2"/>
      <c r="B82" s="16"/>
      <c r="C82" s="17" t="s">
        <v>52</v>
      </c>
      <c r="D82" s="18"/>
      <c r="E82" s="18"/>
      <c r="F82" s="19"/>
      <c r="G82" s="20">
        <f>H81+1</f>
        <v>44870</v>
      </c>
      <c r="H82" s="20">
        <f>G82+I82</f>
        <v>44885</v>
      </c>
      <c r="I82" s="21">
        <v>15</v>
      </c>
      <c r="J82" s="12"/>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4"/>
    </row>
    <row r="83" spans="1:93" s="15" customFormat="1" ht="15.75" thickBot="1">
      <c r="A83" s="2"/>
      <c r="B83" s="16"/>
      <c r="C83" s="17" t="s">
        <v>53</v>
      </c>
      <c r="D83" s="18"/>
      <c r="E83" s="18"/>
      <c r="F83" s="19"/>
      <c r="G83" s="20">
        <f>H82+1</f>
        <v>44886</v>
      </c>
      <c r="H83" s="20">
        <f>G83+8</f>
        <v>44894</v>
      </c>
      <c r="I83" s="21">
        <f ca="1">IF(OR(ISBLANK(task_start),ISBLANK(task_end)),"",task_end-task_start+1)</f>
        <v>9</v>
      </c>
      <c r="J83" s="12"/>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4"/>
    </row>
    <row r="84" spans="1:93" s="15" customFormat="1" ht="15.75" thickBot="1">
      <c r="A84" s="2"/>
      <c r="B84" s="43" t="s">
        <v>60</v>
      </c>
      <c r="C84" s="48"/>
      <c r="D84" s="49" t="s">
        <v>45</v>
      </c>
      <c r="E84" s="49">
        <v>1</v>
      </c>
      <c r="F84" s="50"/>
      <c r="G84" s="51"/>
      <c r="H84" s="51"/>
      <c r="I84" s="21" t="str">
        <f ca="1">IF(OR(ISBLANK(task_start),ISBLANK(task_end)),"",task_end-task_start+1)</f>
        <v/>
      </c>
      <c r="J84" s="12"/>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4"/>
    </row>
    <row r="85" spans="1:93" s="15" customFormat="1" ht="15.75" thickBot="1">
      <c r="A85" s="2"/>
      <c r="B85" s="16"/>
      <c r="C85" s="17" t="s">
        <v>46</v>
      </c>
      <c r="D85" s="18"/>
      <c r="E85" s="18"/>
      <c r="F85" s="19"/>
      <c r="G85" s="20">
        <f>G76+30</f>
        <v>44793</v>
      </c>
      <c r="H85" s="20">
        <f>G85</f>
        <v>44793</v>
      </c>
      <c r="I85" s="21">
        <f ca="1">IF(OR(ISBLANK(task_start),ISBLANK(task_end)),"",task_end-task_start+1)</f>
        <v>1</v>
      </c>
      <c r="J85" s="12"/>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4"/>
    </row>
    <row r="86" spans="1:93" s="15" customFormat="1" ht="15.75" thickBot="1">
      <c r="A86" s="2"/>
      <c r="B86" s="16"/>
      <c r="C86" s="17" t="s">
        <v>47</v>
      </c>
      <c r="D86" s="18"/>
      <c r="E86" s="18"/>
      <c r="F86" s="19"/>
      <c r="G86" s="20">
        <f>H85+1</f>
        <v>44794</v>
      </c>
      <c r="H86" s="20">
        <f>G86+I86</f>
        <v>44809</v>
      </c>
      <c r="I86" s="21">
        <v>15</v>
      </c>
      <c r="J86" s="12"/>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4"/>
    </row>
    <row r="87" spans="1:93" s="15" customFormat="1" ht="15.75" thickBot="1">
      <c r="A87" s="2"/>
      <c r="B87" s="16"/>
      <c r="C87" s="17" t="s">
        <v>48</v>
      </c>
      <c r="D87" s="18"/>
      <c r="E87" s="18"/>
      <c r="F87" s="19"/>
      <c r="G87" s="20">
        <f>H86+1</f>
        <v>44810</v>
      </c>
      <c r="H87" s="20">
        <f>G87+I87</f>
        <v>44831</v>
      </c>
      <c r="I87" s="21">
        <v>21</v>
      </c>
      <c r="J87" s="12"/>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4"/>
    </row>
    <row r="88" spans="1:93" s="15" customFormat="1" ht="15.75" thickBot="1">
      <c r="A88" s="2"/>
      <c r="B88" s="16"/>
      <c r="C88" s="17" t="s">
        <v>49</v>
      </c>
      <c r="D88" s="18"/>
      <c r="E88" s="18"/>
      <c r="F88" s="19"/>
      <c r="G88" s="20">
        <f>H87+1</f>
        <v>44832</v>
      </c>
      <c r="H88" s="20">
        <f>G88+I88</f>
        <v>44853</v>
      </c>
      <c r="I88" s="21">
        <v>21</v>
      </c>
      <c r="J88" s="12"/>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4"/>
    </row>
    <row r="89" spans="1:93" s="15" customFormat="1" ht="15.75" thickBot="1">
      <c r="A89" s="2"/>
      <c r="B89" s="16"/>
      <c r="C89" s="17" t="s">
        <v>50</v>
      </c>
      <c r="D89" s="18"/>
      <c r="E89" s="18"/>
      <c r="F89" s="19"/>
      <c r="G89" s="20">
        <f>H88</f>
        <v>44853</v>
      </c>
      <c r="H89" s="20">
        <f>G89</f>
        <v>44853</v>
      </c>
      <c r="I89" s="21">
        <f ca="1">IF(OR(ISBLANK(task_start),ISBLANK(task_end)),"",task_end-task_start+1)</f>
        <v>1</v>
      </c>
      <c r="J89" s="12"/>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4"/>
    </row>
    <row r="90" spans="1:93" s="15" customFormat="1" ht="15.75" thickBot="1">
      <c r="A90" s="2"/>
      <c r="B90" s="16"/>
      <c r="C90" s="17" t="s">
        <v>51</v>
      </c>
      <c r="D90" s="18"/>
      <c r="E90" s="18"/>
      <c r="F90" s="19"/>
      <c r="G90" s="20">
        <f>H89+1</f>
        <v>44854</v>
      </c>
      <c r="H90" s="20">
        <f>G90+I90</f>
        <v>44914</v>
      </c>
      <c r="I90" s="21">
        <v>60</v>
      </c>
      <c r="J90" s="12"/>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4"/>
    </row>
    <row r="91" spans="1:93" s="15" customFormat="1" ht="15.75" thickBot="1">
      <c r="A91" s="2"/>
      <c r="B91" s="16"/>
      <c r="C91" s="17" t="s">
        <v>52</v>
      </c>
      <c r="D91" s="18"/>
      <c r="E91" s="18"/>
      <c r="F91" s="19"/>
      <c r="G91" s="20">
        <f>H90+1</f>
        <v>44915</v>
      </c>
      <c r="H91" s="20">
        <f>G91+I91</f>
        <v>44930</v>
      </c>
      <c r="I91" s="21">
        <v>15</v>
      </c>
      <c r="J91" s="12"/>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4"/>
    </row>
    <row r="92" spans="1:93" s="15" customFormat="1" ht="15.75" thickBot="1">
      <c r="A92" s="2"/>
      <c r="B92" s="16"/>
      <c r="C92" s="17" t="s">
        <v>53</v>
      </c>
      <c r="D92" s="18"/>
      <c r="E92" s="18"/>
      <c r="F92" s="19"/>
      <c r="G92" s="20">
        <f>H91+1</f>
        <v>44931</v>
      </c>
      <c r="H92" s="20">
        <f>G92+8</f>
        <v>44939</v>
      </c>
      <c r="I92" s="21">
        <f ca="1">IF(OR(ISBLANK(task_start),ISBLANK(task_end)),"",task_end-task_start+1)</f>
        <v>9</v>
      </c>
      <c r="J92" s="12"/>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4"/>
    </row>
    <row r="93" spans="1:93" s="15" customFormat="1" ht="15.75" thickBot="1">
      <c r="A93" s="2"/>
      <c r="B93" s="43" t="s">
        <v>61</v>
      </c>
      <c r="C93" s="48"/>
      <c r="D93" s="49" t="s">
        <v>45</v>
      </c>
      <c r="E93" s="49">
        <v>180</v>
      </c>
      <c r="F93" s="50"/>
      <c r="G93" s="51"/>
      <c r="H93" s="51"/>
      <c r="I93" s="21" t="str">
        <f ca="1">IF(OR(ISBLANK(task_start),ISBLANK(task_end)),"",task_end-task_start+1)</f>
        <v/>
      </c>
      <c r="J93" s="12"/>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4"/>
    </row>
    <row r="94" spans="1:93" s="15" customFormat="1" ht="15.75" thickBot="1">
      <c r="A94" s="2"/>
      <c r="B94" s="16"/>
      <c r="C94" s="17" t="s">
        <v>46</v>
      </c>
      <c r="D94" s="18"/>
      <c r="E94" s="18"/>
      <c r="F94" s="19"/>
      <c r="G94" s="20">
        <f>G85</f>
        <v>44793</v>
      </c>
      <c r="H94" s="20">
        <f>G94</f>
        <v>44793</v>
      </c>
      <c r="I94" s="21">
        <f ca="1">IF(OR(ISBLANK(task_start),ISBLANK(task_end)),"",task_end-task_start+1)</f>
        <v>1</v>
      </c>
      <c r="J94" s="12"/>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4"/>
    </row>
    <row r="95" spans="1:93" s="15" customFormat="1" ht="15.75" thickBot="1">
      <c r="A95" s="2"/>
      <c r="B95" s="16"/>
      <c r="C95" s="17" t="s">
        <v>47</v>
      </c>
      <c r="D95" s="18"/>
      <c r="E95" s="18"/>
      <c r="F95" s="19"/>
      <c r="G95" s="20">
        <f>H94+1</f>
        <v>44794</v>
      </c>
      <c r="H95" s="20">
        <f>G95+I95</f>
        <v>44809</v>
      </c>
      <c r="I95" s="21">
        <v>15</v>
      </c>
      <c r="J95" s="12"/>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4"/>
    </row>
    <row r="96" spans="1:93" s="15" customFormat="1" ht="15.75" thickBot="1">
      <c r="A96" s="2"/>
      <c r="B96" s="16"/>
      <c r="C96" s="17" t="s">
        <v>48</v>
      </c>
      <c r="D96" s="18"/>
      <c r="E96" s="18"/>
      <c r="F96" s="19"/>
      <c r="G96" s="20">
        <f>H95+1</f>
        <v>44810</v>
      </c>
      <c r="H96" s="20">
        <f>G96+I96</f>
        <v>44831</v>
      </c>
      <c r="I96" s="21">
        <v>21</v>
      </c>
      <c r="J96" s="12"/>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4"/>
    </row>
    <row r="97" spans="1:93" s="15" customFormat="1" ht="15.75" thickBot="1">
      <c r="A97" s="2"/>
      <c r="B97" s="16"/>
      <c r="C97" s="17" t="s">
        <v>49</v>
      </c>
      <c r="D97" s="18"/>
      <c r="E97" s="18"/>
      <c r="F97" s="19"/>
      <c r="G97" s="20">
        <f>H96+1</f>
        <v>44832</v>
      </c>
      <c r="H97" s="20">
        <f>G97+I97</f>
        <v>44853</v>
      </c>
      <c r="I97" s="21">
        <v>21</v>
      </c>
      <c r="J97" s="12"/>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4"/>
    </row>
    <row r="98" spans="1:93" s="15" customFormat="1" ht="15.75" thickBot="1">
      <c r="A98" s="2"/>
      <c r="B98" s="16"/>
      <c r="C98" s="17" t="s">
        <v>50</v>
      </c>
      <c r="D98" s="18"/>
      <c r="E98" s="18"/>
      <c r="F98" s="19"/>
      <c r="G98" s="20">
        <f>H97</f>
        <v>44853</v>
      </c>
      <c r="H98" s="20">
        <f>G98</f>
        <v>44853</v>
      </c>
      <c r="I98" s="21">
        <v>75</v>
      </c>
      <c r="J98" s="12"/>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4"/>
    </row>
    <row r="99" spans="1:93" s="15" customFormat="1" ht="15.75" thickBot="1">
      <c r="A99" s="2"/>
      <c r="B99" s="16"/>
      <c r="C99" s="17" t="s">
        <v>51</v>
      </c>
      <c r="D99" s="18"/>
      <c r="E99" s="18"/>
      <c r="F99" s="19"/>
      <c r="G99" s="20">
        <f>H98+1</f>
        <v>44854</v>
      </c>
      <c r="H99" s="20">
        <f>G99+I99</f>
        <v>44914</v>
      </c>
      <c r="I99" s="21">
        <v>60</v>
      </c>
      <c r="J99" s="12"/>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4"/>
    </row>
    <row r="100" spans="1:93" s="15" customFormat="1" ht="15.75" thickBot="1">
      <c r="A100" s="2"/>
      <c r="B100" s="16"/>
      <c r="C100" s="17" t="s">
        <v>52</v>
      </c>
      <c r="D100" s="18"/>
      <c r="E100" s="18"/>
      <c r="F100" s="19"/>
      <c r="G100" s="20">
        <f>H99+1</f>
        <v>44915</v>
      </c>
      <c r="H100" s="20">
        <f>G100+I100</f>
        <v>44930</v>
      </c>
      <c r="I100" s="21">
        <v>15</v>
      </c>
      <c r="J100" s="12"/>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4"/>
    </row>
    <row r="101" spans="1:93" s="15" customFormat="1" ht="15.75" thickBot="1">
      <c r="A101" s="2"/>
      <c r="B101" s="16"/>
      <c r="C101" s="17" t="s">
        <v>53</v>
      </c>
      <c r="D101" s="18"/>
      <c r="E101" s="18"/>
      <c r="F101" s="19"/>
      <c r="G101" s="20">
        <f>H100+1</f>
        <v>44931</v>
      </c>
      <c r="H101" s="20">
        <f>G101+8</f>
        <v>44939</v>
      </c>
      <c r="I101" s="21">
        <f ca="1">IF(OR(ISBLANK(task_start),ISBLANK(task_end)),"",task_end-task_start+1)</f>
        <v>9</v>
      </c>
      <c r="J101" s="12"/>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4"/>
    </row>
    <row r="102" spans="1:93" s="15" customFormat="1" ht="15.75" thickBot="1">
      <c r="A102" s="2"/>
      <c r="B102" s="43" t="s">
        <v>62</v>
      </c>
      <c r="C102" s="48"/>
      <c r="D102" s="49" t="s">
        <v>63</v>
      </c>
      <c r="E102" s="49">
        <v>1</v>
      </c>
      <c r="F102" s="50"/>
      <c r="G102" s="51"/>
      <c r="H102" s="51"/>
      <c r="I102" s="21" t="str">
        <f ca="1">IF(OR(ISBLANK(task_start),ISBLANK(task_end)),"",task_end-task_start+1)</f>
        <v/>
      </c>
      <c r="J102" s="12"/>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4"/>
    </row>
    <row r="103" spans="1:93" s="15" customFormat="1" ht="15.75" thickBot="1">
      <c r="A103" s="2"/>
      <c r="B103" s="16"/>
      <c r="C103" s="17" t="s">
        <v>46</v>
      </c>
      <c r="D103" s="18"/>
      <c r="E103" s="18"/>
      <c r="F103" s="19"/>
      <c r="G103" s="20">
        <v>44743</v>
      </c>
      <c r="H103" s="20">
        <f>G103</f>
        <v>44743</v>
      </c>
      <c r="I103" s="21">
        <f ca="1">IF(OR(ISBLANK(task_start),ISBLANK(task_end)),"",task_end-task_start+1)</f>
        <v>1</v>
      </c>
      <c r="J103" s="12"/>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4"/>
    </row>
    <row r="104" spans="1:93" s="15" customFormat="1" ht="15.75" thickBot="1">
      <c r="A104" s="2"/>
      <c r="B104" s="16"/>
      <c r="C104" s="17" t="s">
        <v>47</v>
      </c>
      <c r="D104" s="18"/>
      <c r="E104" s="18"/>
      <c r="F104" s="19"/>
      <c r="G104" s="20">
        <f>H103+1</f>
        <v>44744</v>
      </c>
      <c r="H104" s="20">
        <f>G104+I104</f>
        <v>44758</v>
      </c>
      <c r="I104" s="21">
        <v>14</v>
      </c>
      <c r="J104" s="12"/>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4"/>
    </row>
    <row r="105" spans="1:93" s="15" customFormat="1" ht="15.75" thickBot="1">
      <c r="A105" s="2"/>
      <c r="B105" s="16"/>
      <c r="C105" s="17" t="s">
        <v>48</v>
      </c>
      <c r="D105" s="18"/>
      <c r="E105" s="18"/>
      <c r="F105" s="19"/>
      <c r="G105" s="20">
        <f>H104+1</f>
        <v>44759</v>
      </c>
      <c r="H105" s="20">
        <f>G105+I105</f>
        <v>44780</v>
      </c>
      <c r="I105" s="21">
        <v>21</v>
      </c>
      <c r="J105" s="12"/>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4"/>
    </row>
    <row r="106" spans="1:93" s="15" customFormat="1" ht="15.75" thickBot="1">
      <c r="A106" s="2"/>
      <c r="B106" s="16"/>
      <c r="C106" s="17" t="s">
        <v>49</v>
      </c>
      <c r="D106" s="18"/>
      <c r="E106" s="18"/>
      <c r="F106" s="19"/>
      <c r="G106" s="20">
        <f>H105+1</f>
        <v>44781</v>
      </c>
      <c r="H106" s="20">
        <f>G106+I106</f>
        <v>44802</v>
      </c>
      <c r="I106" s="21">
        <v>21</v>
      </c>
      <c r="J106" s="12"/>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4"/>
    </row>
    <row r="107" spans="1:93" s="15" customFormat="1" ht="15.75" thickBot="1">
      <c r="A107" s="2"/>
      <c r="B107" s="16"/>
      <c r="C107" s="17" t="s">
        <v>50</v>
      </c>
      <c r="D107" s="18"/>
      <c r="E107" s="18"/>
      <c r="F107" s="19"/>
      <c r="G107" s="20">
        <f>H106</f>
        <v>44802</v>
      </c>
      <c r="H107" s="20">
        <f>G107</f>
        <v>44802</v>
      </c>
      <c r="I107" s="21">
        <v>110</v>
      </c>
      <c r="J107" s="12"/>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4"/>
    </row>
    <row r="108" spans="1:93" s="15" customFormat="1" ht="15.75" thickBot="1">
      <c r="A108" s="2"/>
      <c r="B108" s="16"/>
      <c r="C108" s="17" t="s">
        <v>51</v>
      </c>
      <c r="D108" s="18"/>
      <c r="E108" s="18"/>
      <c r="F108" s="19"/>
      <c r="G108" s="20">
        <f>H107+1</f>
        <v>44803</v>
      </c>
      <c r="H108" s="20">
        <f>G108+I108</f>
        <v>44863</v>
      </c>
      <c r="I108" s="21">
        <v>60</v>
      </c>
      <c r="J108" s="12"/>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4"/>
    </row>
    <row r="109" spans="1:93" s="15" customFormat="1" ht="15.75" thickBot="1">
      <c r="A109" s="2"/>
      <c r="B109" s="16"/>
      <c r="C109" s="17" t="s">
        <v>52</v>
      </c>
      <c r="D109" s="18"/>
      <c r="E109" s="18"/>
      <c r="F109" s="19"/>
      <c r="G109" s="20">
        <f>H108+1</f>
        <v>44864</v>
      </c>
      <c r="H109" s="20">
        <f>G109+I109</f>
        <v>44879</v>
      </c>
      <c r="I109" s="21">
        <v>15</v>
      </c>
      <c r="J109" s="12"/>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4"/>
    </row>
    <row r="110" spans="1:93" s="15" customFormat="1" ht="15.75" thickBot="1">
      <c r="A110" s="2"/>
      <c r="B110" s="16"/>
      <c r="C110" s="17" t="s">
        <v>53</v>
      </c>
      <c r="D110" s="18"/>
      <c r="E110" s="18"/>
      <c r="F110" s="19"/>
      <c r="G110" s="20">
        <f>H109+1</f>
        <v>44880</v>
      </c>
      <c r="H110" s="20">
        <f>G110+8</f>
        <v>44888</v>
      </c>
      <c r="I110" s="21">
        <f ca="1">IF(OR(ISBLANK(task_start),ISBLANK(task_end)),"",task_end-task_start+1)</f>
        <v>9</v>
      </c>
      <c r="J110" s="12"/>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4"/>
    </row>
    <row r="111" spans="1:93" s="15" customFormat="1" ht="15.75" thickBot="1">
      <c r="A111" s="2"/>
      <c r="B111" s="43" t="s">
        <v>64</v>
      </c>
      <c r="C111" s="48"/>
      <c r="D111" s="49" t="s">
        <v>63</v>
      </c>
      <c r="E111" s="49">
        <v>1</v>
      </c>
      <c r="F111" s="50"/>
      <c r="G111" s="51"/>
      <c r="H111" s="51"/>
      <c r="I111" s="21" t="str">
        <f ca="1">IF(OR(ISBLANK(task_start),ISBLANK(task_end)),"",task_end-task_start+1)</f>
        <v/>
      </c>
      <c r="J111" s="12"/>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4"/>
    </row>
    <row r="112" spans="1:93" s="15" customFormat="1" ht="15.75" thickBot="1">
      <c r="A112" s="2"/>
      <c r="B112" s="16"/>
      <c r="C112" s="17" t="s">
        <v>46</v>
      </c>
      <c r="D112" s="18"/>
      <c r="E112" s="18"/>
      <c r="F112" s="19"/>
      <c r="G112" s="20">
        <v>44743</v>
      </c>
      <c r="H112" s="20">
        <f>G112</f>
        <v>44743</v>
      </c>
      <c r="I112" s="21">
        <f ca="1">IF(OR(ISBLANK(task_start),ISBLANK(task_end)),"",task_end-task_start+1)</f>
        <v>1</v>
      </c>
      <c r="J112" s="12"/>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4"/>
    </row>
    <row r="113" spans="1:93" s="15" customFormat="1" ht="15.75" thickBot="1">
      <c r="A113" s="2"/>
      <c r="B113" s="16"/>
      <c r="C113" s="17" t="s">
        <v>47</v>
      </c>
      <c r="D113" s="18"/>
      <c r="E113" s="18"/>
      <c r="F113" s="19"/>
      <c r="G113" s="20">
        <f>H112+1</f>
        <v>44744</v>
      </c>
      <c r="H113" s="20">
        <f>G113+I113</f>
        <v>44759</v>
      </c>
      <c r="I113" s="21">
        <v>15</v>
      </c>
      <c r="J113" s="12"/>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4"/>
    </row>
    <row r="114" spans="1:93" s="15" customFormat="1" ht="15.75" thickBot="1">
      <c r="A114" s="2"/>
      <c r="B114" s="16"/>
      <c r="C114" s="17" t="s">
        <v>48</v>
      </c>
      <c r="D114" s="18"/>
      <c r="E114" s="18"/>
      <c r="F114" s="19"/>
      <c r="G114" s="20">
        <f>H113+1</f>
        <v>44760</v>
      </c>
      <c r="H114" s="20">
        <f>G114+I114</f>
        <v>44781</v>
      </c>
      <c r="I114" s="21">
        <v>21</v>
      </c>
      <c r="J114" s="12"/>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4"/>
    </row>
    <row r="115" spans="1:93" s="15" customFormat="1" ht="15.75" thickBot="1">
      <c r="A115" s="2"/>
      <c r="B115" s="16"/>
      <c r="C115" s="17" t="s">
        <v>49</v>
      </c>
      <c r="D115" s="18"/>
      <c r="E115" s="18"/>
      <c r="F115" s="19"/>
      <c r="G115" s="20">
        <f>H114+1</f>
        <v>44782</v>
      </c>
      <c r="H115" s="20">
        <f>G115+I115</f>
        <v>44803</v>
      </c>
      <c r="I115" s="21">
        <v>21</v>
      </c>
      <c r="J115" s="12"/>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4"/>
    </row>
    <row r="116" spans="1:93" s="15" customFormat="1" ht="15.75" thickBot="1">
      <c r="A116" s="2"/>
      <c r="B116" s="16"/>
      <c r="C116" s="17" t="s">
        <v>50</v>
      </c>
      <c r="D116" s="18"/>
      <c r="E116" s="18"/>
      <c r="F116" s="19"/>
      <c r="G116" s="20">
        <f>H115</f>
        <v>44803</v>
      </c>
      <c r="H116" s="20">
        <f>G116</f>
        <v>44803</v>
      </c>
      <c r="I116" s="21">
        <f ca="1">IF(OR(ISBLANK(task_start),ISBLANK(task_end)),"",task_end-task_start+1)</f>
        <v>1</v>
      </c>
      <c r="J116" s="12"/>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4"/>
    </row>
    <row r="117" spans="1:93" s="15" customFormat="1" ht="15.75" thickBot="1">
      <c r="A117" s="2"/>
      <c r="B117" s="16"/>
      <c r="C117" s="17" t="s">
        <v>51</v>
      </c>
      <c r="D117" s="18"/>
      <c r="E117" s="18"/>
      <c r="F117" s="19"/>
      <c r="G117" s="20">
        <f>H116+1</f>
        <v>44804</v>
      </c>
      <c r="H117" s="20">
        <f>G117+I117</f>
        <v>44914</v>
      </c>
      <c r="I117" s="21">
        <v>110</v>
      </c>
      <c r="J117" s="12"/>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4"/>
    </row>
    <row r="118" spans="1:93" s="15" customFormat="1" ht="15.75" thickBot="1">
      <c r="A118" s="2"/>
      <c r="B118" s="16"/>
      <c r="C118" s="17" t="s">
        <v>52</v>
      </c>
      <c r="D118" s="18"/>
      <c r="E118" s="18"/>
      <c r="F118" s="19"/>
      <c r="G118" s="20">
        <f>H117+1</f>
        <v>44915</v>
      </c>
      <c r="H118" s="20">
        <f>G118+I118</f>
        <v>44930</v>
      </c>
      <c r="I118" s="21">
        <v>15</v>
      </c>
      <c r="J118" s="12"/>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4"/>
    </row>
    <row r="119" spans="1:93" s="15" customFormat="1" ht="15.75" thickBot="1">
      <c r="A119" s="2"/>
      <c r="B119" s="16"/>
      <c r="C119" s="17" t="s">
        <v>53</v>
      </c>
      <c r="D119" s="18"/>
      <c r="E119" s="18"/>
      <c r="F119" s="19"/>
      <c r="G119" s="20">
        <f>H118+1</f>
        <v>44931</v>
      </c>
      <c r="H119" s="20">
        <f>G119+8</f>
        <v>44939</v>
      </c>
      <c r="I119" s="21">
        <f ca="1">IF(OR(ISBLANK(task_start),ISBLANK(task_end)),"",task_end-task_start+1)</f>
        <v>9</v>
      </c>
      <c r="J119" s="12"/>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4"/>
    </row>
    <row r="120" spans="1:93" s="15" customFormat="1" ht="15.75" thickBot="1">
      <c r="A120" s="2"/>
      <c r="B120" s="43" t="s">
        <v>65</v>
      </c>
      <c r="C120" s="48"/>
      <c r="D120" s="49" t="s">
        <v>66</v>
      </c>
      <c r="E120" s="49">
        <v>1500</v>
      </c>
      <c r="F120" s="50"/>
      <c r="G120" s="51"/>
      <c r="H120" s="51"/>
      <c r="I120" s="21" t="str">
        <f t="shared" ref="I120:I130" ca="1" si="13">IF(OR(ISBLANK(task_start),ISBLANK(task_end)),"",task_end-task_start+1)</f>
        <v/>
      </c>
      <c r="J120" s="12"/>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4"/>
    </row>
    <row r="121" spans="1:93" s="15" customFormat="1" ht="15.75" thickBot="1">
      <c r="A121" s="2"/>
      <c r="B121" s="16"/>
      <c r="C121" s="17" t="s">
        <v>46</v>
      </c>
      <c r="D121" s="18"/>
      <c r="E121" s="18"/>
      <c r="F121" s="19"/>
      <c r="G121" s="20">
        <v>44681</v>
      </c>
      <c r="H121" s="20">
        <f>G121</f>
        <v>44681</v>
      </c>
      <c r="I121" s="21">
        <f t="shared" ca="1" si="13"/>
        <v>1</v>
      </c>
      <c r="J121" s="12"/>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4"/>
    </row>
    <row r="122" spans="1:93" s="15" customFormat="1" ht="15.75" thickBot="1">
      <c r="A122" s="2"/>
      <c r="B122" s="16"/>
      <c r="C122" s="17" t="s">
        <v>47</v>
      </c>
      <c r="D122" s="18"/>
      <c r="E122" s="18"/>
      <c r="F122" s="19"/>
      <c r="G122" s="20">
        <f>H121+1</f>
        <v>44682</v>
      </c>
      <c r="H122" s="20">
        <f>G122+I122</f>
        <v>44697</v>
      </c>
      <c r="I122" s="21">
        <v>15</v>
      </c>
      <c r="J122" s="12"/>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4"/>
    </row>
    <row r="123" spans="1:93" s="15" customFormat="1" ht="15.75" thickBot="1">
      <c r="A123" s="2"/>
      <c r="B123" s="16"/>
      <c r="C123" s="17" t="s">
        <v>48</v>
      </c>
      <c r="D123" s="18"/>
      <c r="E123" s="18"/>
      <c r="F123" s="19"/>
      <c r="G123" s="20">
        <f>H122+1</f>
        <v>44698</v>
      </c>
      <c r="H123" s="20">
        <f>G123+I123</f>
        <v>44719</v>
      </c>
      <c r="I123" s="21">
        <v>21</v>
      </c>
      <c r="J123" s="12"/>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4"/>
    </row>
    <row r="124" spans="1:93" s="15" customFormat="1" ht="15.75" thickBot="1">
      <c r="A124" s="2"/>
      <c r="B124" s="16"/>
      <c r="C124" s="17" t="s">
        <v>49</v>
      </c>
      <c r="D124" s="18"/>
      <c r="E124" s="18"/>
      <c r="F124" s="19"/>
      <c r="G124" s="20">
        <f>H123+1</f>
        <v>44720</v>
      </c>
      <c r="H124" s="20">
        <f>G124+I124</f>
        <v>44741</v>
      </c>
      <c r="I124" s="21">
        <v>21</v>
      </c>
      <c r="J124" s="12"/>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4"/>
    </row>
    <row r="125" spans="1:93" s="15" customFormat="1" ht="15.75" thickBot="1">
      <c r="A125" s="2"/>
      <c r="B125" s="16"/>
      <c r="C125" s="17" t="s">
        <v>50</v>
      </c>
      <c r="D125" s="18"/>
      <c r="E125" s="18"/>
      <c r="F125" s="19"/>
      <c r="G125" s="20">
        <f>H124</f>
        <v>44741</v>
      </c>
      <c r="H125" s="20">
        <f>G125</f>
        <v>44741</v>
      </c>
      <c r="I125" s="21">
        <f t="shared" ref="I125:I128" ca="1" si="14">IF(OR(ISBLANK(task_start),ISBLANK(task_end)),"",task_end-task_start+1)</f>
        <v>1</v>
      </c>
      <c r="J125" s="12"/>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4"/>
    </row>
    <row r="126" spans="1:93" s="15" customFormat="1" ht="15.75" thickBot="1">
      <c r="A126" s="2"/>
      <c r="B126" s="16"/>
      <c r="C126" s="17" t="s">
        <v>51</v>
      </c>
      <c r="D126" s="18"/>
      <c r="E126" s="18"/>
      <c r="F126" s="19"/>
      <c r="G126" s="20">
        <f>H125+1</f>
        <v>44742</v>
      </c>
      <c r="H126" s="20">
        <f>G126+I126</f>
        <v>44877</v>
      </c>
      <c r="I126" s="21">
        <v>135</v>
      </c>
      <c r="J126" s="12"/>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4"/>
    </row>
    <row r="127" spans="1:93" s="15" customFormat="1" ht="15.75" thickBot="1">
      <c r="A127" s="2"/>
      <c r="B127" s="16"/>
      <c r="C127" s="17" t="s">
        <v>52</v>
      </c>
      <c r="D127" s="18"/>
      <c r="E127" s="18"/>
      <c r="F127" s="19"/>
      <c r="G127" s="20">
        <f>H126+1</f>
        <v>44878</v>
      </c>
      <c r="H127" s="20">
        <f>G127+I127</f>
        <v>44893</v>
      </c>
      <c r="I127" s="21">
        <v>15</v>
      </c>
      <c r="J127" s="12"/>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4"/>
    </row>
    <row r="128" spans="1:93" s="15" customFormat="1" ht="15.75" thickBot="1">
      <c r="A128" s="2"/>
      <c r="B128" s="16"/>
      <c r="C128" s="17" t="s">
        <v>53</v>
      </c>
      <c r="D128" s="18"/>
      <c r="E128" s="18"/>
      <c r="F128" s="19"/>
      <c r="G128" s="20">
        <f>H127+1</f>
        <v>44894</v>
      </c>
      <c r="H128" s="20">
        <f>G128+8</f>
        <v>44902</v>
      </c>
      <c r="I128" s="21">
        <f t="shared" ca="1" si="14"/>
        <v>9</v>
      </c>
      <c r="J128" s="12"/>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4"/>
    </row>
    <row r="129" spans="1:93" s="15" customFormat="1" ht="15.75" thickBot="1">
      <c r="A129" s="2"/>
      <c r="B129" s="43" t="s">
        <v>67</v>
      </c>
      <c r="C129" s="48"/>
      <c r="D129" s="49" t="s">
        <v>66</v>
      </c>
      <c r="E129" s="49">
        <v>22900</v>
      </c>
      <c r="F129" s="50"/>
      <c r="G129" s="51"/>
      <c r="H129" s="51"/>
      <c r="I129" s="21" t="str">
        <f t="shared" ca="1" si="13"/>
        <v/>
      </c>
      <c r="J129" s="12"/>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4"/>
    </row>
    <row r="130" spans="1:93" s="15" customFormat="1" ht="15.75" thickBot="1">
      <c r="A130" s="2"/>
      <c r="B130" s="16"/>
      <c r="C130" s="17" t="s">
        <v>46</v>
      </c>
      <c r="D130" s="18"/>
      <c r="E130" s="18"/>
      <c r="F130" s="19"/>
      <c r="G130" s="20">
        <v>44742</v>
      </c>
      <c r="H130" s="20">
        <f>G130</f>
        <v>44742</v>
      </c>
      <c r="I130" s="21">
        <f t="shared" ca="1" si="13"/>
        <v>1</v>
      </c>
      <c r="J130" s="12"/>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4"/>
    </row>
    <row r="131" spans="1:93" s="15" customFormat="1" ht="15.75" thickBot="1">
      <c r="A131" s="2"/>
      <c r="B131" s="16"/>
      <c r="C131" s="17" t="s">
        <v>47</v>
      </c>
      <c r="D131" s="18"/>
      <c r="E131" s="18"/>
      <c r="F131" s="19"/>
      <c r="G131" s="20">
        <f>H130+1</f>
        <v>44743</v>
      </c>
      <c r="H131" s="20">
        <f>G131+I131</f>
        <v>44758</v>
      </c>
      <c r="I131" s="21">
        <v>15</v>
      </c>
      <c r="J131" s="12"/>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4"/>
    </row>
    <row r="132" spans="1:93" s="15" customFormat="1" ht="15.75" thickBot="1">
      <c r="A132" s="2"/>
      <c r="B132" s="16"/>
      <c r="C132" s="17" t="s">
        <v>48</v>
      </c>
      <c r="D132" s="18"/>
      <c r="E132" s="18"/>
      <c r="F132" s="19"/>
      <c r="G132" s="20">
        <f>H131+1</f>
        <v>44759</v>
      </c>
      <c r="H132" s="20">
        <f>G132+I132</f>
        <v>44780</v>
      </c>
      <c r="I132" s="21">
        <v>21</v>
      </c>
      <c r="J132" s="12"/>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4"/>
    </row>
    <row r="133" spans="1:93" s="15" customFormat="1" ht="15.75" thickBot="1">
      <c r="A133" s="2"/>
      <c r="B133" s="16"/>
      <c r="C133" s="17" t="s">
        <v>49</v>
      </c>
      <c r="D133" s="18"/>
      <c r="E133" s="18"/>
      <c r="F133" s="19"/>
      <c r="G133" s="20">
        <f>H132+1</f>
        <v>44781</v>
      </c>
      <c r="H133" s="20">
        <f>G133+I133</f>
        <v>44802</v>
      </c>
      <c r="I133" s="21">
        <v>21</v>
      </c>
      <c r="J133" s="12"/>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4"/>
    </row>
    <row r="134" spans="1:93" s="15" customFormat="1" ht="15.75" thickBot="1">
      <c r="A134" s="2"/>
      <c r="B134" s="16"/>
      <c r="C134" s="17" t="s">
        <v>50</v>
      </c>
      <c r="D134" s="18"/>
      <c r="E134" s="18"/>
      <c r="F134" s="19"/>
      <c r="G134" s="20">
        <f>H133</f>
        <v>44802</v>
      </c>
      <c r="H134" s="20">
        <f>G134</f>
        <v>44802</v>
      </c>
      <c r="I134" s="21">
        <f t="shared" ref="I134:I137" ca="1" si="15">IF(OR(ISBLANK(task_start),ISBLANK(task_end)),"",task_end-task_start+1)</f>
        <v>1</v>
      </c>
      <c r="J134" s="12"/>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4"/>
    </row>
    <row r="135" spans="1:93" s="15" customFormat="1" ht="15.75" thickBot="1">
      <c r="A135" s="2"/>
      <c r="B135" s="16"/>
      <c r="C135" s="17" t="s">
        <v>51</v>
      </c>
      <c r="D135" s="18"/>
      <c r="E135" s="18"/>
      <c r="F135" s="19"/>
      <c r="G135" s="20">
        <f>H134+1</f>
        <v>44803</v>
      </c>
      <c r="H135" s="20">
        <f>G135+I135</f>
        <v>44953</v>
      </c>
      <c r="I135" s="21">
        <v>150</v>
      </c>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4"/>
    </row>
    <row r="136" spans="1:93" s="15" customFormat="1" ht="15.75" thickBot="1">
      <c r="A136" s="2"/>
      <c r="B136" s="16"/>
      <c r="C136" s="17" t="s">
        <v>52</v>
      </c>
      <c r="D136" s="18"/>
      <c r="E136" s="18"/>
      <c r="F136" s="19"/>
      <c r="G136" s="20">
        <f>H135+1</f>
        <v>44954</v>
      </c>
      <c r="H136" s="20">
        <f>G136+I136</f>
        <v>44969</v>
      </c>
      <c r="I136" s="21">
        <v>15</v>
      </c>
      <c r="J136" s="12"/>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4"/>
    </row>
    <row r="137" spans="1:93" s="15" customFormat="1" ht="15.75" thickBot="1">
      <c r="A137" s="2"/>
      <c r="B137" s="16"/>
      <c r="C137" s="17" t="s">
        <v>53</v>
      </c>
      <c r="D137" s="18"/>
      <c r="E137" s="18"/>
      <c r="F137" s="19"/>
      <c r="G137" s="20">
        <f>H136+1</f>
        <v>44970</v>
      </c>
      <c r="H137" s="20">
        <f>G137+8</f>
        <v>44978</v>
      </c>
      <c r="I137" s="21">
        <f t="shared" ca="1" si="15"/>
        <v>9</v>
      </c>
      <c r="J137" s="12"/>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4"/>
    </row>
    <row r="138" spans="1:93" s="15" customFormat="1" ht="15.75" thickBot="1">
      <c r="A138" s="2"/>
      <c r="B138" s="43" t="s">
        <v>68</v>
      </c>
      <c r="C138" s="48"/>
      <c r="D138" s="49" t="s">
        <v>63</v>
      </c>
      <c r="E138" s="49">
        <v>1</v>
      </c>
      <c r="F138" s="50"/>
      <c r="G138" s="51"/>
      <c r="H138" s="51"/>
      <c r="I138" s="21" t="str">
        <f ca="1">IF(OR(ISBLANK(task_start),ISBLANK(task_end)),"",task_end-task_start+1)</f>
        <v/>
      </c>
      <c r="J138" s="12"/>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4"/>
    </row>
    <row r="139" spans="1:93" s="15" customFormat="1" ht="15.75" thickBot="1">
      <c r="A139" s="2"/>
      <c r="B139" s="16"/>
      <c r="C139" s="17" t="s">
        <v>46</v>
      </c>
      <c r="D139" s="18"/>
      <c r="E139" s="18"/>
      <c r="F139" s="19"/>
      <c r="G139" s="20">
        <v>44757</v>
      </c>
      <c r="H139" s="20">
        <f>G139</f>
        <v>44757</v>
      </c>
      <c r="I139" s="21">
        <f ca="1">IF(OR(ISBLANK(task_start),ISBLANK(task_end)),"",task_end-task_start+1)</f>
        <v>1</v>
      </c>
      <c r="J139" s="12"/>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4"/>
    </row>
    <row r="140" spans="1:93" s="15" customFormat="1" ht="15.75" thickBot="1">
      <c r="A140" s="2"/>
      <c r="B140" s="16"/>
      <c r="C140" s="17" t="s">
        <v>47</v>
      </c>
      <c r="D140" s="18"/>
      <c r="E140" s="18"/>
      <c r="F140" s="19"/>
      <c r="G140" s="20">
        <f>H139+1</f>
        <v>44758</v>
      </c>
      <c r="H140" s="20">
        <f>G140+I140</f>
        <v>44773</v>
      </c>
      <c r="I140" s="21">
        <v>15</v>
      </c>
      <c r="J140" s="12"/>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4"/>
    </row>
    <row r="141" spans="1:93" s="15" customFormat="1" ht="15.75" thickBot="1">
      <c r="A141" s="2"/>
      <c r="B141" s="16"/>
      <c r="C141" s="17" t="s">
        <v>48</v>
      </c>
      <c r="D141" s="18"/>
      <c r="E141" s="18"/>
      <c r="F141" s="19"/>
      <c r="G141" s="20">
        <f>H140+1</f>
        <v>44774</v>
      </c>
      <c r="H141" s="20">
        <f>G141+I141</f>
        <v>44795</v>
      </c>
      <c r="I141" s="21">
        <v>21</v>
      </c>
      <c r="J141" s="12"/>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4"/>
    </row>
    <row r="142" spans="1:93" s="15" customFormat="1" ht="15.75" thickBot="1">
      <c r="A142" s="2"/>
      <c r="B142" s="16"/>
      <c r="C142" s="17" t="s">
        <v>49</v>
      </c>
      <c r="D142" s="18"/>
      <c r="E142" s="18"/>
      <c r="F142" s="19"/>
      <c r="G142" s="20">
        <f>H141+1</f>
        <v>44796</v>
      </c>
      <c r="H142" s="20">
        <f>G142+I142</f>
        <v>44817</v>
      </c>
      <c r="I142" s="21">
        <v>21</v>
      </c>
      <c r="J142" s="12"/>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4"/>
    </row>
    <row r="143" spans="1:93" s="15" customFormat="1" ht="15.75" thickBot="1">
      <c r="A143" s="2"/>
      <c r="B143" s="16"/>
      <c r="C143" s="17" t="s">
        <v>50</v>
      </c>
      <c r="D143" s="18"/>
      <c r="E143" s="18"/>
      <c r="F143" s="19"/>
      <c r="G143" s="20">
        <f>H142</f>
        <v>44817</v>
      </c>
      <c r="H143" s="20">
        <f>G143</f>
        <v>44817</v>
      </c>
      <c r="I143" s="21">
        <f ca="1">IF(OR(ISBLANK(task_start),ISBLANK(task_end)),"",task_end-task_start+1)</f>
        <v>1</v>
      </c>
      <c r="J143" s="12"/>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4"/>
    </row>
    <row r="144" spans="1:93" s="15" customFormat="1" ht="15.75" thickBot="1">
      <c r="A144" s="2"/>
      <c r="B144" s="16"/>
      <c r="C144" s="17" t="s">
        <v>51</v>
      </c>
      <c r="D144" s="18"/>
      <c r="E144" s="18"/>
      <c r="F144" s="19"/>
      <c r="G144" s="20">
        <f>H143+1</f>
        <v>44818</v>
      </c>
      <c r="H144" s="20">
        <f>G144+I144</f>
        <v>44908</v>
      </c>
      <c r="I144" s="21">
        <v>90</v>
      </c>
      <c r="J144" s="12"/>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4"/>
    </row>
    <row r="145" spans="1:93" s="15" customFormat="1" ht="15.75" thickBot="1">
      <c r="A145" s="2"/>
      <c r="B145" s="16"/>
      <c r="C145" s="17" t="s">
        <v>52</v>
      </c>
      <c r="D145" s="18"/>
      <c r="E145" s="18"/>
      <c r="F145" s="19"/>
      <c r="G145" s="20">
        <f>H144+1</f>
        <v>44909</v>
      </c>
      <c r="H145" s="20">
        <f>G145+I145</f>
        <v>44924</v>
      </c>
      <c r="I145" s="21">
        <v>15</v>
      </c>
      <c r="J145" s="12"/>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4"/>
    </row>
    <row r="146" spans="1:93" s="15" customFormat="1" ht="15.75" thickBot="1">
      <c r="A146" s="2"/>
      <c r="B146" s="16"/>
      <c r="C146" s="17" t="s">
        <v>53</v>
      </c>
      <c r="D146" s="18"/>
      <c r="E146" s="18"/>
      <c r="F146" s="19"/>
      <c r="G146" s="20">
        <f>H145+1</f>
        <v>44925</v>
      </c>
      <c r="H146" s="20">
        <f>G146+8</f>
        <v>44933</v>
      </c>
      <c r="I146" s="21">
        <f ca="1">IF(OR(ISBLANK(task_start),ISBLANK(task_end)),"",task_end-task_start+1)</f>
        <v>9</v>
      </c>
      <c r="J146" s="12"/>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4"/>
    </row>
    <row r="147" spans="1:93" s="15" customFormat="1" ht="15.75" thickBot="1">
      <c r="A147" s="2"/>
      <c r="B147" s="43" t="s">
        <v>69</v>
      </c>
      <c r="C147" s="48"/>
      <c r="D147" s="49" t="s">
        <v>63</v>
      </c>
      <c r="E147" s="49">
        <v>1</v>
      </c>
      <c r="F147" s="50"/>
      <c r="G147" s="51"/>
      <c r="H147" s="51"/>
      <c r="I147" s="21" t="str">
        <f ca="1">IF(OR(ISBLANK(task_start),ISBLANK(task_end)),"",task_end-task_start+1)</f>
        <v/>
      </c>
      <c r="J147" s="12"/>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4"/>
    </row>
    <row r="148" spans="1:93" s="15" customFormat="1" ht="15.75" thickBot="1">
      <c r="A148" s="2"/>
      <c r="B148" s="16"/>
      <c r="C148" s="17" t="s">
        <v>46</v>
      </c>
      <c r="D148" s="18"/>
      <c r="E148" s="18"/>
      <c r="F148" s="19"/>
      <c r="G148" s="20">
        <f>G139</f>
        <v>44757</v>
      </c>
      <c r="H148" s="20">
        <f>G148</f>
        <v>44757</v>
      </c>
      <c r="I148" s="21">
        <f ca="1">IF(OR(ISBLANK(task_start),ISBLANK(task_end)),"",task_end-task_start+1)</f>
        <v>1</v>
      </c>
      <c r="J148" s="12"/>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4"/>
    </row>
    <row r="149" spans="1:93" s="15" customFormat="1" ht="15.75" thickBot="1">
      <c r="A149" s="2"/>
      <c r="B149" s="16"/>
      <c r="C149" s="17" t="s">
        <v>47</v>
      </c>
      <c r="D149" s="18"/>
      <c r="E149" s="18"/>
      <c r="F149" s="19"/>
      <c r="G149" s="20">
        <f>H148+1</f>
        <v>44758</v>
      </c>
      <c r="H149" s="20">
        <f>G149+I149</f>
        <v>44773</v>
      </c>
      <c r="I149" s="21">
        <v>15</v>
      </c>
      <c r="J149" s="12"/>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4"/>
    </row>
    <row r="150" spans="1:93" s="15" customFormat="1" ht="15.75" thickBot="1">
      <c r="A150" s="2"/>
      <c r="B150" s="16"/>
      <c r="C150" s="17" t="s">
        <v>48</v>
      </c>
      <c r="D150" s="18"/>
      <c r="E150" s="18"/>
      <c r="F150" s="19"/>
      <c r="G150" s="20">
        <f>H149+1</f>
        <v>44774</v>
      </c>
      <c r="H150" s="20">
        <f>G150+I150</f>
        <v>44795</v>
      </c>
      <c r="I150" s="21">
        <v>21</v>
      </c>
      <c r="J150" s="12"/>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4"/>
    </row>
    <row r="151" spans="1:93" s="15" customFormat="1" ht="15.75" thickBot="1">
      <c r="A151" s="2"/>
      <c r="B151" s="16"/>
      <c r="C151" s="17" t="s">
        <v>49</v>
      </c>
      <c r="D151" s="18"/>
      <c r="E151" s="18"/>
      <c r="F151" s="19"/>
      <c r="G151" s="20">
        <f>H150+1</f>
        <v>44796</v>
      </c>
      <c r="H151" s="20">
        <f>G151+I151</f>
        <v>44817</v>
      </c>
      <c r="I151" s="21">
        <v>21</v>
      </c>
      <c r="J151" s="12"/>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4"/>
    </row>
    <row r="152" spans="1:93" s="15" customFormat="1" ht="15.75" thickBot="1">
      <c r="A152" s="2"/>
      <c r="B152" s="16"/>
      <c r="C152" s="17" t="s">
        <v>50</v>
      </c>
      <c r="D152" s="18"/>
      <c r="E152" s="18"/>
      <c r="F152" s="19"/>
      <c r="G152" s="20">
        <f>H151</f>
        <v>44817</v>
      </c>
      <c r="H152" s="20">
        <f>G152</f>
        <v>44817</v>
      </c>
      <c r="I152" s="21">
        <f ca="1">IF(OR(ISBLANK(task_start),ISBLANK(task_end)),"",task_end-task_start+1)</f>
        <v>1</v>
      </c>
      <c r="J152" s="12"/>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4"/>
    </row>
    <row r="153" spans="1:93" s="15" customFormat="1" ht="15.75" thickBot="1">
      <c r="A153" s="2"/>
      <c r="B153" s="16"/>
      <c r="C153" s="17" t="s">
        <v>51</v>
      </c>
      <c r="D153" s="18"/>
      <c r="E153" s="18"/>
      <c r="F153" s="19"/>
      <c r="G153" s="20">
        <f>H152+1</f>
        <v>44818</v>
      </c>
      <c r="H153" s="20">
        <f>G153+I153</f>
        <v>44908</v>
      </c>
      <c r="I153" s="21">
        <v>90</v>
      </c>
      <c r="J153" s="12"/>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4"/>
    </row>
    <row r="154" spans="1:93" s="15" customFormat="1" ht="15.75" thickBot="1">
      <c r="A154" s="2"/>
      <c r="B154" s="16"/>
      <c r="C154" s="17" t="s">
        <v>52</v>
      </c>
      <c r="D154" s="18"/>
      <c r="E154" s="18"/>
      <c r="F154" s="19"/>
      <c r="G154" s="20">
        <f>H153+1</f>
        <v>44909</v>
      </c>
      <c r="H154" s="20">
        <f>G154+I154</f>
        <v>44924</v>
      </c>
      <c r="I154" s="21">
        <v>15</v>
      </c>
      <c r="J154" s="12"/>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4"/>
    </row>
    <row r="155" spans="1:93" s="15" customFormat="1" ht="15.75" thickBot="1">
      <c r="A155" s="2"/>
      <c r="B155" s="16"/>
      <c r="C155" s="17" t="s">
        <v>53</v>
      </c>
      <c r="D155" s="18"/>
      <c r="E155" s="18"/>
      <c r="F155" s="19"/>
      <c r="G155" s="20">
        <f>H154+1</f>
        <v>44925</v>
      </c>
      <c r="H155" s="20">
        <f>G155+8</f>
        <v>44933</v>
      </c>
      <c r="I155" s="21">
        <f ca="1">IF(OR(ISBLANK(task_start),ISBLANK(task_end)),"",task_end-task_start+1)</f>
        <v>9</v>
      </c>
      <c r="J155" s="12"/>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4"/>
    </row>
    <row r="156" spans="1:93" s="15" customFormat="1" ht="15.75" thickBot="1">
      <c r="A156" s="2"/>
      <c r="B156" s="43" t="s">
        <v>70</v>
      </c>
      <c r="C156" s="48"/>
      <c r="D156" s="49" t="s">
        <v>66</v>
      </c>
      <c r="E156" s="49">
        <v>904</v>
      </c>
      <c r="F156" s="50"/>
      <c r="G156" s="51"/>
      <c r="H156" s="51"/>
      <c r="I156" s="21" t="str">
        <f ca="1">IF(OR(ISBLANK(task_start),ISBLANK(task_end)),"",task_end-task_start+1)</f>
        <v/>
      </c>
      <c r="J156" s="12"/>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4"/>
    </row>
    <row r="157" spans="1:93" s="15" customFormat="1" ht="15.75" thickBot="1">
      <c r="A157" s="2"/>
      <c r="B157" s="16"/>
      <c r="C157" s="17" t="s">
        <v>46</v>
      </c>
      <c r="D157" s="18"/>
      <c r="E157" s="18"/>
      <c r="F157" s="19"/>
      <c r="G157" s="20">
        <v>44774</v>
      </c>
      <c r="H157" s="20">
        <f>G157</f>
        <v>44774</v>
      </c>
      <c r="I157" s="21">
        <f ca="1">IF(OR(ISBLANK(task_start),ISBLANK(task_end)),"",task_end-task_start+1)</f>
        <v>1</v>
      </c>
      <c r="J157" s="12"/>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4"/>
    </row>
    <row r="158" spans="1:93" s="15" customFormat="1" ht="15.75" thickBot="1">
      <c r="A158" s="2"/>
      <c r="B158" s="16"/>
      <c r="C158" s="17" t="s">
        <v>47</v>
      </c>
      <c r="D158" s="18"/>
      <c r="E158" s="18"/>
      <c r="F158" s="19"/>
      <c r="G158" s="20">
        <f>H157+1</f>
        <v>44775</v>
      </c>
      <c r="H158" s="20">
        <f>G158+I158</f>
        <v>44790</v>
      </c>
      <c r="I158" s="21">
        <v>15</v>
      </c>
      <c r="J158" s="12"/>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4"/>
    </row>
    <row r="159" spans="1:93" s="15" customFormat="1" ht="15.75" thickBot="1">
      <c r="A159" s="2"/>
      <c r="B159" s="16"/>
      <c r="C159" s="17" t="s">
        <v>48</v>
      </c>
      <c r="D159" s="18"/>
      <c r="E159" s="18"/>
      <c r="F159" s="19"/>
      <c r="G159" s="20">
        <f>H158+1</f>
        <v>44791</v>
      </c>
      <c r="H159" s="20">
        <f>G159+I159</f>
        <v>44812</v>
      </c>
      <c r="I159" s="21">
        <v>21</v>
      </c>
      <c r="J159" s="12"/>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4"/>
    </row>
    <row r="160" spans="1:93" s="15" customFormat="1" ht="15.75" thickBot="1">
      <c r="A160" s="2"/>
      <c r="B160" s="16"/>
      <c r="C160" s="17" t="s">
        <v>49</v>
      </c>
      <c r="D160" s="18"/>
      <c r="E160" s="18"/>
      <c r="F160" s="19"/>
      <c r="G160" s="20">
        <f>H159+1</f>
        <v>44813</v>
      </c>
      <c r="H160" s="20">
        <f>G160+I160</f>
        <v>44834</v>
      </c>
      <c r="I160" s="21">
        <v>21</v>
      </c>
      <c r="J160" s="12"/>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4"/>
    </row>
    <row r="161" spans="1:93" s="15" customFormat="1" ht="15.75" thickBot="1">
      <c r="A161" s="2"/>
      <c r="B161" s="16"/>
      <c r="C161" s="17" t="s">
        <v>50</v>
      </c>
      <c r="D161" s="18"/>
      <c r="E161" s="18"/>
      <c r="F161" s="19"/>
      <c r="G161" s="20">
        <f>H160</f>
        <v>44834</v>
      </c>
      <c r="H161" s="20">
        <f>G161</f>
        <v>44834</v>
      </c>
      <c r="I161" s="21">
        <f ca="1">IF(OR(ISBLANK(task_start),ISBLANK(task_end)),"",task_end-task_start+1)</f>
        <v>1</v>
      </c>
      <c r="J161" s="12"/>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4"/>
    </row>
    <row r="162" spans="1:93" s="15" customFormat="1" ht="15" customHeight="1" thickBot="1">
      <c r="A162" s="2"/>
      <c r="B162" s="16"/>
      <c r="C162" s="17" t="s">
        <v>51</v>
      </c>
      <c r="D162" s="18"/>
      <c r="E162" s="18"/>
      <c r="F162" s="19"/>
      <c r="G162" s="20">
        <f>H161+1</f>
        <v>44835</v>
      </c>
      <c r="H162" s="20">
        <f>G162+I162</f>
        <v>44925</v>
      </c>
      <c r="I162" s="21">
        <v>90</v>
      </c>
      <c r="J162" s="12"/>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4"/>
    </row>
    <row r="163" spans="1:93" s="15" customFormat="1" ht="15.75" thickBot="1">
      <c r="A163" s="2"/>
      <c r="B163" s="16"/>
      <c r="C163" s="17" t="s">
        <v>52</v>
      </c>
      <c r="D163" s="18"/>
      <c r="E163" s="18"/>
      <c r="F163" s="19"/>
      <c r="G163" s="20">
        <f>H162+1</f>
        <v>44926</v>
      </c>
      <c r="H163" s="20">
        <f>G163+I163</f>
        <v>44941</v>
      </c>
      <c r="I163" s="21">
        <v>15</v>
      </c>
      <c r="J163" s="12"/>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4"/>
    </row>
    <row r="164" spans="1:93" s="15" customFormat="1" ht="15.75" thickBot="1">
      <c r="A164" s="2"/>
      <c r="B164" s="16"/>
      <c r="C164" s="17" t="s">
        <v>53</v>
      </c>
      <c r="D164" s="18"/>
      <c r="E164" s="18"/>
      <c r="F164" s="19"/>
      <c r="G164" s="20">
        <f>H163+1</f>
        <v>44942</v>
      </c>
      <c r="H164" s="20">
        <f>G164+8</f>
        <v>44950</v>
      </c>
      <c r="I164" s="21">
        <f ca="1">IF(OR(ISBLANK(task_start),ISBLANK(task_end)),"",task_end-task_start+1)</f>
        <v>9</v>
      </c>
      <c r="J164" s="12"/>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4"/>
    </row>
    <row r="165" spans="1:93" s="15" customFormat="1" ht="15.75" thickBot="1">
      <c r="A165" s="2"/>
      <c r="B165" s="43" t="s">
        <v>71</v>
      </c>
      <c r="C165" s="48"/>
      <c r="D165" s="49" t="s">
        <v>63</v>
      </c>
      <c r="E165" s="49">
        <v>1</v>
      </c>
      <c r="F165" s="50"/>
      <c r="G165" s="51"/>
      <c r="H165" s="51"/>
      <c r="I165" s="21" t="str">
        <f t="shared" ref="I165:I166" ca="1" si="16">IF(OR(ISBLANK(task_start),ISBLANK(task_end)),"",task_end-task_start+1)</f>
        <v/>
      </c>
      <c r="J165" s="12"/>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4"/>
    </row>
    <row r="166" spans="1:93" s="15" customFormat="1" ht="15.75" thickBot="1">
      <c r="A166" s="2"/>
      <c r="B166" s="16"/>
      <c r="C166" s="17" t="s">
        <v>46</v>
      </c>
      <c r="D166" s="18"/>
      <c r="E166" s="18"/>
      <c r="F166" s="19"/>
      <c r="G166" s="20">
        <v>44730</v>
      </c>
      <c r="H166" s="20">
        <f>G166</f>
        <v>44730</v>
      </c>
      <c r="I166" s="21">
        <f t="shared" ca="1" si="16"/>
        <v>1</v>
      </c>
      <c r="J166" s="12"/>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4"/>
    </row>
    <row r="167" spans="1:93" s="15" customFormat="1" ht="15.75" thickBot="1">
      <c r="A167" s="2"/>
      <c r="B167" s="16"/>
      <c r="C167" s="17" t="s">
        <v>47</v>
      </c>
      <c r="D167" s="18"/>
      <c r="E167" s="18"/>
      <c r="F167" s="19"/>
      <c r="G167" s="20">
        <f>H166+1</f>
        <v>44731</v>
      </c>
      <c r="H167" s="20">
        <f>G167+I167</f>
        <v>44746</v>
      </c>
      <c r="I167" s="21">
        <v>15</v>
      </c>
      <c r="J167" s="12"/>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4"/>
    </row>
    <row r="168" spans="1:93" s="15" customFormat="1" ht="15.75" thickBot="1">
      <c r="A168" s="2"/>
      <c r="B168" s="16"/>
      <c r="C168" s="17" t="s">
        <v>48</v>
      </c>
      <c r="D168" s="18"/>
      <c r="E168" s="18"/>
      <c r="F168" s="19"/>
      <c r="G168" s="20">
        <f>H167+1</f>
        <v>44747</v>
      </c>
      <c r="H168" s="20">
        <f>G168+I168</f>
        <v>44762</v>
      </c>
      <c r="I168" s="21">
        <v>15</v>
      </c>
      <c r="J168" s="12"/>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4"/>
    </row>
    <row r="169" spans="1:93" s="15" customFormat="1" ht="15.75" thickBot="1">
      <c r="A169" s="2"/>
      <c r="B169" s="16"/>
      <c r="C169" s="17" t="s">
        <v>49</v>
      </c>
      <c r="D169" s="18"/>
      <c r="E169" s="18"/>
      <c r="F169" s="19"/>
      <c r="G169" s="20">
        <f>H168+1</f>
        <v>44763</v>
      </c>
      <c r="H169" s="20">
        <f>G169+I169</f>
        <v>44778</v>
      </c>
      <c r="I169" s="21">
        <v>15</v>
      </c>
      <c r="J169" s="12"/>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4"/>
    </row>
    <row r="170" spans="1:93" s="15" customFormat="1" ht="15.75" thickBot="1">
      <c r="A170" s="2"/>
      <c r="B170" s="16"/>
      <c r="C170" s="17" t="s">
        <v>50</v>
      </c>
      <c r="D170" s="18"/>
      <c r="E170" s="18"/>
      <c r="F170" s="19"/>
      <c r="G170" s="20">
        <f>H169</f>
        <v>44778</v>
      </c>
      <c r="H170" s="20">
        <f>G170</f>
        <v>44778</v>
      </c>
      <c r="I170" s="21">
        <f ca="1">IF(OR(ISBLANK(task_start),ISBLANK(task_end)),"",task_end-task_start+1)</f>
        <v>1</v>
      </c>
      <c r="J170" s="12"/>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4"/>
    </row>
    <row r="171" spans="1:93" s="15" customFormat="1" ht="15.75" thickBot="1">
      <c r="A171" s="2"/>
      <c r="B171" s="16"/>
      <c r="C171" s="17" t="s">
        <v>51</v>
      </c>
      <c r="D171" s="18"/>
      <c r="E171" s="18"/>
      <c r="F171" s="19"/>
      <c r="G171" s="20">
        <f>H170+1</f>
        <v>44779</v>
      </c>
      <c r="H171" s="20">
        <f>G171+I171</f>
        <v>44839</v>
      </c>
      <c r="I171" s="21">
        <v>60</v>
      </c>
      <c r="J171" s="12"/>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4"/>
    </row>
    <row r="172" spans="1:93" s="15" customFormat="1" ht="15.75" thickBot="1">
      <c r="A172" s="2"/>
      <c r="B172" s="16"/>
      <c r="C172" s="17" t="s">
        <v>52</v>
      </c>
      <c r="D172" s="18"/>
      <c r="E172" s="18"/>
      <c r="F172" s="19"/>
      <c r="G172" s="20">
        <f>H171+1</f>
        <v>44840</v>
      </c>
      <c r="H172" s="20">
        <f>G172+I172</f>
        <v>44855</v>
      </c>
      <c r="I172" s="21">
        <v>15</v>
      </c>
      <c r="J172" s="12"/>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4"/>
    </row>
    <row r="173" spans="1:93" s="15" customFormat="1" ht="15.75" thickBot="1">
      <c r="A173" s="2"/>
      <c r="B173" s="16"/>
      <c r="C173" s="17" t="s">
        <v>53</v>
      </c>
      <c r="D173" s="18"/>
      <c r="E173" s="18"/>
      <c r="F173" s="19"/>
      <c r="G173" s="20">
        <f>H172+1</f>
        <v>44856</v>
      </c>
      <c r="H173" s="20">
        <f>G173+8</f>
        <v>44864</v>
      </c>
      <c r="I173" s="21">
        <f ca="1">IF(OR(ISBLANK(task_start),ISBLANK(task_end)),"",task_end-task_start+1)</f>
        <v>9</v>
      </c>
      <c r="J173" s="12"/>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4"/>
    </row>
    <row r="174" spans="1:93" s="15" customFormat="1" ht="15.75" thickBot="1">
      <c r="A174" s="2"/>
      <c r="B174" s="43" t="s">
        <v>72</v>
      </c>
      <c r="C174" s="48"/>
      <c r="D174" s="49" t="s">
        <v>63</v>
      </c>
      <c r="E174" s="49">
        <v>1</v>
      </c>
      <c r="F174" s="50"/>
      <c r="G174" s="51"/>
      <c r="H174" s="51"/>
      <c r="I174" s="21" t="str">
        <f t="shared" ref="I174:I175" ca="1" si="17">IF(OR(ISBLANK(task_start),ISBLANK(task_end)),"",task_end-task_start+1)</f>
        <v/>
      </c>
      <c r="J174" s="12"/>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4"/>
    </row>
    <row r="175" spans="1:93" s="15" customFormat="1" ht="15.75" thickBot="1">
      <c r="A175" s="2"/>
      <c r="B175" s="16"/>
      <c r="C175" s="17" t="s">
        <v>46</v>
      </c>
      <c r="D175" s="18"/>
      <c r="E175" s="18"/>
      <c r="F175" s="19"/>
      <c r="G175" s="20">
        <f>G166</f>
        <v>44730</v>
      </c>
      <c r="H175" s="20">
        <f>G175</f>
        <v>44730</v>
      </c>
      <c r="I175" s="21">
        <f t="shared" ca="1" si="17"/>
        <v>1</v>
      </c>
      <c r="J175" s="12"/>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4"/>
    </row>
    <row r="176" spans="1:93" s="15" customFormat="1" ht="15.75" thickBot="1">
      <c r="A176" s="2"/>
      <c r="B176" s="16"/>
      <c r="C176" s="17" t="s">
        <v>47</v>
      </c>
      <c r="D176" s="18"/>
      <c r="E176" s="18"/>
      <c r="F176" s="19"/>
      <c r="G176" s="20">
        <f>H175+1</f>
        <v>44731</v>
      </c>
      <c r="H176" s="20">
        <f>G176+I176</f>
        <v>44746</v>
      </c>
      <c r="I176" s="21">
        <v>15</v>
      </c>
      <c r="J176" s="12"/>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4"/>
    </row>
    <row r="177" spans="1:93" s="15" customFormat="1" ht="15.75" thickBot="1">
      <c r="A177" s="2"/>
      <c r="B177" s="16"/>
      <c r="C177" s="17" t="s">
        <v>48</v>
      </c>
      <c r="D177" s="18"/>
      <c r="E177" s="18"/>
      <c r="F177" s="19"/>
      <c r="G177" s="20">
        <f>H176+1</f>
        <v>44747</v>
      </c>
      <c r="H177" s="20">
        <f>G177+I177</f>
        <v>44762</v>
      </c>
      <c r="I177" s="21">
        <v>15</v>
      </c>
      <c r="J177" s="12"/>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4"/>
    </row>
    <row r="178" spans="1:93" s="15" customFormat="1" ht="15.75" thickBot="1">
      <c r="A178" s="2"/>
      <c r="B178" s="16"/>
      <c r="C178" s="17" t="s">
        <v>49</v>
      </c>
      <c r="D178" s="18"/>
      <c r="E178" s="18"/>
      <c r="F178" s="19"/>
      <c r="G178" s="20">
        <f>H177+1</f>
        <v>44763</v>
      </c>
      <c r="H178" s="20">
        <f>G178+I178</f>
        <v>44778</v>
      </c>
      <c r="I178" s="21">
        <v>15</v>
      </c>
      <c r="J178" s="12"/>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4"/>
    </row>
    <row r="179" spans="1:93" s="15" customFormat="1" ht="15.75" thickBot="1">
      <c r="A179" s="2"/>
      <c r="B179" s="16"/>
      <c r="C179" s="17" t="s">
        <v>50</v>
      </c>
      <c r="D179" s="18"/>
      <c r="E179" s="18"/>
      <c r="F179" s="19"/>
      <c r="G179" s="20">
        <f>H178</f>
        <v>44778</v>
      </c>
      <c r="H179" s="20">
        <f>G179</f>
        <v>44778</v>
      </c>
      <c r="I179" s="21">
        <f ca="1">IF(OR(ISBLANK(task_start),ISBLANK(task_end)),"",task_end-task_start+1)</f>
        <v>1</v>
      </c>
      <c r="J179" s="12"/>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4"/>
    </row>
    <row r="180" spans="1:93" s="15" customFormat="1" ht="15.75" thickBot="1">
      <c r="A180" s="2"/>
      <c r="B180" s="16"/>
      <c r="C180" s="17" t="s">
        <v>51</v>
      </c>
      <c r="D180" s="18"/>
      <c r="E180" s="18"/>
      <c r="F180" s="19"/>
      <c r="G180" s="20">
        <f>H179+1</f>
        <v>44779</v>
      </c>
      <c r="H180" s="20">
        <f>G180+I180</f>
        <v>44839</v>
      </c>
      <c r="I180" s="21">
        <v>60</v>
      </c>
      <c r="J180" s="12"/>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4"/>
    </row>
    <row r="181" spans="1:93" s="15" customFormat="1" ht="15.75" thickBot="1">
      <c r="A181" s="2"/>
      <c r="B181" s="16"/>
      <c r="C181" s="17" t="s">
        <v>52</v>
      </c>
      <c r="D181" s="18"/>
      <c r="E181" s="18"/>
      <c r="F181" s="19"/>
      <c r="G181" s="20">
        <f>H180+1</f>
        <v>44840</v>
      </c>
      <c r="H181" s="20">
        <f>G181+I181</f>
        <v>44855</v>
      </c>
      <c r="I181" s="21">
        <v>15</v>
      </c>
      <c r="J181" s="12"/>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4"/>
    </row>
    <row r="182" spans="1:93" s="15" customFormat="1" ht="15.75" thickBot="1">
      <c r="A182" s="2"/>
      <c r="B182" s="16"/>
      <c r="C182" s="17" t="s">
        <v>53</v>
      </c>
      <c r="D182" s="18"/>
      <c r="E182" s="18"/>
      <c r="F182" s="19"/>
      <c r="G182" s="20">
        <f>H181+1</f>
        <v>44856</v>
      </c>
      <c r="H182" s="20">
        <f>G182+8</f>
        <v>44864</v>
      </c>
      <c r="I182" s="21">
        <f ca="1">IF(OR(ISBLANK(task_start),ISBLANK(task_end)),"",task_end-task_start+1)</f>
        <v>9</v>
      </c>
      <c r="J182" s="12"/>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4"/>
    </row>
    <row r="183" spans="1:93" s="15" customFormat="1" ht="15.75" thickBot="1">
      <c r="A183" s="2"/>
      <c r="B183" s="43" t="s">
        <v>73</v>
      </c>
      <c r="C183" s="44"/>
      <c r="D183" s="49" t="s">
        <v>74</v>
      </c>
      <c r="E183" s="49">
        <v>80</v>
      </c>
      <c r="F183" s="46"/>
      <c r="G183" s="47"/>
      <c r="H183" s="47"/>
      <c r="I183" s="21" t="str">
        <f ca="1">IF(OR(ISBLANK(task_start),ISBLANK(task_end)),"",task_end-task_start+1)</f>
        <v/>
      </c>
      <c r="J183" s="12"/>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4"/>
    </row>
    <row r="184" spans="1:93" s="15" customFormat="1" ht="15.75" thickBot="1">
      <c r="A184" s="2"/>
      <c r="B184" s="16"/>
      <c r="C184" s="17" t="s">
        <v>75</v>
      </c>
      <c r="D184" s="18"/>
      <c r="E184" s="18"/>
      <c r="F184" s="19"/>
      <c r="G184" s="20">
        <v>44696</v>
      </c>
      <c r="H184" s="20">
        <f>G184</f>
        <v>44696</v>
      </c>
      <c r="I184" s="21">
        <f ca="1">IF(OR(ISBLANK(task_start),ISBLANK(task_end)),"",task_end-task_start+1)</f>
        <v>1</v>
      </c>
      <c r="J184" s="12"/>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4"/>
    </row>
    <row r="185" spans="1:93" s="15" customFormat="1" ht="15.75" thickBot="1">
      <c r="A185" s="2"/>
      <c r="B185" s="16"/>
      <c r="C185" s="17" t="s">
        <v>76</v>
      </c>
      <c r="D185" s="18"/>
      <c r="E185" s="18"/>
      <c r="F185" s="19"/>
      <c r="G185" s="20">
        <f>H184+1</f>
        <v>44697</v>
      </c>
      <c r="H185" s="20">
        <f>G185+I185</f>
        <v>44712</v>
      </c>
      <c r="I185" s="21">
        <v>15</v>
      </c>
      <c r="J185" s="12"/>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4"/>
    </row>
    <row r="186" spans="1:93" s="15" customFormat="1" ht="15.75" thickBot="1">
      <c r="A186" s="2"/>
      <c r="B186" s="16"/>
      <c r="C186" s="17" t="s">
        <v>77</v>
      </c>
      <c r="D186" s="18"/>
      <c r="E186" s="18"/>
      <c r="F186" s="19"/>
      <c r="G186" s="20">
        <f>H185+1</f>
        <v>44713</v>
      </c>
      <c r="H186" s="20">
        <f>G186+I186</f>
        <v>44728</v>
      </c>
      <c r="I186" s="21">
        <v>15</v>
      </c>
      <c r="J186" s="12"/>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4"/>
    </row>
    <row r="187" spans="1:93" s="15" customFormat="1" ht="15.75" thickBot="1">
      <c r="A187" s="2"/>
      <c r="B187" s="16"/>
      <c r="C187" s="17" t="s">
        <v>78</v>
      </c>
      <c r="D187" s="18"/>
      <c r="E187" s="18"/>
      <c r="F187" s="19"/>
      <c r="G187" s="20">
        <f>H186+1</f>
        <v>44729</v>
      </c>
      <c r="H187" s="20">
        <f>G187+I187</f>
        <v>44744</v>
      </c>
      <c r="I187" s="21">
        <v>15</v>
      </c>
      <c r="J187" s="12"/>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4"/>
    </row>
    <row r="188" spans="1:93" s="15" customFormat="1" ht="15.75" thickBot="1">
      <c r="A188" s="2"/>
      <c r="B188" s="16"/>
      <c r="C188" s="17" t="s">
        <v>79</v>
      </c>
      <c r="D188" s="18"/>
      <c r="E188" s="18"/>
      <c r="F188" s="19"/>
      <c r="G188" s="20">
        <f>H187</f>
        <v>44744</v>
      </c>
      <c r="H188" s="20">
        <f>G188</f>
        <v>44744</v>
      </c>
      <c r="I188" s="21">
        <f ca="1">IF(OR(ISBLANK(task_start),ISBLANK(task_end)),"",task_end-task_start+1)</f>
        <v>1</v>
      </c>
      <c r="J188" s="12"/>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4"/>
    </row>
    <row r="189" spans="1:93" s="15" customFormat="1" ht="15.75" thickBot="1">
      <c r="A189" s="2"/>
      <c r="B189" s="16"/>
      <c r="C189" s="17" t="s">
        <v>51</v>
      </c>
      <c r="D189" s="18"/>
      <c r="E189" s="18"/>
      <c r="F189" s="19"/>
      <c r="G189" s="20">
        <f>H188+1</f>
        <v>44745</v>
      </c>
      <c r="H189" s="20">
        <f>G189+I189</f>
        <v>44820</v>
      </c>
      <c r="I189" s="21">
        <v>75</v>
      </c>
      <c r="J189" s="12"/>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4"/>
    </row>
    <row r="190" spans="1:93" s="15" customFormat="1" ht="15.75" thickBot="1">
      <c r="A190" s="2"/>
      <c r="B190" s="16"/>
      <c r="C190" s="17" t="s">
        <v>52</v>
      </c>
      <c r="D190" s="18"/>
      <c r="E190" s="18"/>
      <c r="F190" s="19"/>
      <c r="G190" s="20">
        <f>H189+1</f>
        <v>44821</v>
      </c>
      <c r="H190" s="20">
        <f>G190+I190</f>
        <v>44836</v>
      </c>
      <c r="I190" s="21">
        <v>15</v>
      </c>
      <c r="J190" s="12"/>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4"/>
    </row>
    <row r="191" spans="1:93" s="15" customFormat="1" ht="15.75" thickBot="1">
      <c r="A191" s="2"/>
      <c r="B191" s="16"/>
      <c r="C191" s="17" t="s">
        <v>53</v>
      </c>
      <c r="D191" s="18"/>
      <c r="E191" s="18"/>
      <c r="F191" s="19"/>
      <c r="G191" s="20">
        <f>H190+1</f>
        <v>44837</v>
      </c>
      <c r="H191" s="20">
        <f>G191+8</f>
        <v>44845</v>
      </c>
      <c r="I191" s="21">
        <f ca="1">IF(OR(ISBLANK(task_start),ISBLANK(task_end)),"",task_end-task_start+1)</f>
        <v>9</v>
      </c>
      <c r="J191" s="12"/>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4"/>
    </row>
    <row r="192" spans="1:93" s="15" customFormat="1" ht="15.75" thickBot="1">
      <c r="A192" s="2"/>
      <c r="B192" s="43" t="s">
        <v>80</v>
      </c>
      <c r="C192" s="52"/>
      <c r="D192" s="49" t="s">
        <v>66</v>
      </c>
      <c r="E192" s="49">
        <v>5800</v>
      </c>
      <c r="F192" s="53"/>
      <c r="G192" s="54"/>
      <c r="H192" s="54"/>
      <c r="I192" s="21" t="str">
        <f t="shared" ca="1" si="11"/>
        <v/>
      </c>
      <c r="J192" s="12"/>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4"/>
    </row>
    <row r="193" spans="1:93" s="15" customFormat="1" ht="15.75" thickBot="1">
      <c r="A193" s="2"/>
      <c r="B193" s="16"/>
      <c r="C193" s="17" t="s">
        <v>46</v>
      </c>
      <c r="D193" s="18"/>
      <c r="E193" s="18"/>
      <c r="F193" s="19"/>
      <c r="G193" s="20">
        <v>44730</v>
      </c>
      <c r="H193" s="20">
        <f>G193</f>
        <v>44730</v>
      </c>
      <c r="I193" s="21">
        <f t="shared" ca="1" si="11"/>
        <v>1</v>
      </c>
      <c r="J193" s="12"/>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4"/>
    </row>
    <row r="194" spans="1:93" s="15" customFormat="1" ht="15.75" thickBot="1">
      <c r="A194" s="2"/>
      <c r="B194" s="16"/>
      <c r="C194" s="17" t="s">
        <v>47</v>
      </c>
      <c r="D194" s="18"/>
      <c r="E194" s="18"/>
      <c r="F194" s="19"/>
      <c r="G194" s="20">
        <f>H193+1</f>
        <v>44731</v>
      </c>
      <c r="H194" s="20">
        <f>G194+I194</f>
        <v>44746</v>
      </c>
      <c r="I194" s="21">
        <v>15</v>
      </c>
      <c r="J194" s="12"/>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4"/>
    </row>
    <row r="195" spans="1:93" s="15" customFormat="1" ht="15.75" thickBot="1">
      <c r="A195" s="2"/>
      <c r="B195" s="16"/>
      <c r="C195" s="17" t="s">
        <v>48</v>
      </c>
      <c r="D195" s="18"/>
      <c r="E195" s="18"/>
      <c r="F195" s="19"/>
      <c r="G195" s="20">
        <f>H194+1</f>
        <v>44747</v>
      </c>
      <c r="H195" s="20">
        <f>G195+I195</f>
        <v>44768</v>
      </c>
      <c r="I195" s="21">
        <v>21</v>
      </c>
      <c r="J195" s="12"/>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4"/>
    </row>
    <row r="196" spans="1:93" s="15" customFormat="1" ht="15.75" thickBot="1">
      <c r="A196" s="2"/>
      <c r="B196" s="16"/>
      <c r="C196" s="17" t="s">
        <v>49</v>
      </c>
      <c r="D196" s="18"/>
      <c r="E196" s="18"/>
      <c r="F196" s="19"/>
      <c r="G196" s="20">
        <f>H195+1</f>
        <v>44769</v>
      </c>
      <c r="H196" s="20">
        <f>G196+I196</f>
        <v>44783</v>
      </c>
      <c r="I196" s="21">
        <v>14</v>
      </c>
      <c r="J196" s="12"/>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4"/>
    </row>
    <row r="197" spans="1:93" s="15" customFormat="1" ht="15.75" thickBot="1">
      <c r="A197" s="2"/>
      <c r="B197" s="16"/>
      <c r="C197" s="17" t="s">
        <v>50</v>
      </c>
      <c r="D197" s="18"/>
      <c r="E197" s="18"/>
      <c r="F197" s="19"/>
      <c r="G197" s="20">
        <f>H196</f>
        <v>44783</v>
      </c>
      <c r="H197" s="20">
        <f>G197</f>
        <v>44783</v>
      </c>
      <c r="I197" s="21">
        <f t="shared" ca="1" si="11"/>
        <v>1</v>
      </c>
      <c r="J197" s="12"/>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4"/>
    </row>
    <row r="198" spans="1:93" s="15" customFormat="1" ht="15.75" thickBot="1">
      <c r="A198" s="2"/>
      <c r="B198" s="16"/>
      <c r="C198" s="17" t="s">
        <v>51</v>
      </c>
      <c r="D198" s="18"/>
      <c r="E198" s="18"/>
      <c r="F198" s="19"/>
      <c r="G198" s="20">
        <f>H197+1</f>
        <v>44784</v>
      </c>
      <c r="H198" s="20">
        <f>G198+I198</f>
        <v>44874</v>
      </c>
      <c r="I198" s="21">
        <v>90</v>
      </c>
      <c r="J198" s="12"/>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4"/>
    </row>
    <row r="199" spans="1:93" s="15" customFormat="1" ht="15.75" thickBot="1">
      <c r="A199" s="2"/>
      <c r="B199" s="16"/>
      <c r="C199" s="17" t="s">
        <v>52</v>
      </c>
      <c r="D199" s="18"/>
      <c r="E199" s="18"/>
      <c r="F199" s="19"/>
      <c r="G199" s="20">
        <f>H198+1</f>
        <v>44875</v>
      </c>
      <c r="H199" s="20">
        <f>G199+I199</f>
        <v>44890</v>
      </c>
      <c r="I199" s="21">
        <v>15</v>
      </c>
      <c r="J199" s="12"/>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4"/>
    </row>
    <row r="200" spans="1:93" s="15" customFormat="1" ht="15.75" thickBot="1">
      <c r="A200" s="2"/>
      <c r="B200" s="16"/>
      <c r="C200" s="17" t="s">
        <v>53</v>
      </c>
      <c r="D200" s="18"/>
      <c r="E200" s="18"/>
      <c r="F200" s="19"/>
      <c r="G200" s="20">
        <f>H199+1</f>
        <v>44891</v>
      </c>
      <c r="H200" s="20">
        <f>G200+8</f>
        <v>44899</v>
      </c>
      <c r="I200" s="21">
        <f t="shared" ca="1" si="11"/>
        <v>9</v>
      </c>
      <c r="J200" s="12"/>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4"/>
    </row>
    <row r="201" spans="1:93" s="15" customFormat="1" ht="15.75" thickBot="1">
      <c r="A201" s="2"/>
      <c r="B201" s="43" t="s">
        <v>81</v>
      </c>
      <c r="C201" s="52"/>
      <c r="D201" s="49" t="s">
        <v>45</v>
      </c>
      <c r="E201" s="49">
        <v>61</v>
      </c>
      <c r="F201" s="53"/>
      <c r="G201" s="54"/>
      <c r="H201" s="54"/>
      <c r="I201" s="21" t="str">
        <f t="shared" ca="1" si="11"/>
        <v/>
      </c>
      <c r="J201" s="12"/>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4"/>
    </row>
    <row r="202" spans="1:93" s="15" customFormat="1" ht="15.75" thickBot="1">
      <c r="A202" s="2"/>
      <c r="B202" s="16"/>
      <c r="C202" s="17" t="s">
        <v>46</v>
      </c>
      <c r="D202" s="18"/>
      <c r="E202" s="18"/>
      <c r="F202" s="19"/>
      <c r="G202" s="20">
        <f>G193</f>
        <v>44730</v>
      </c>
      <c r="H202" s="20">
        <f>G202</f>
        <v>44730</v>
      </c>
      <c r="I202" s="21">
        <f t="shared" ca="1" si="11"/>
        <v>1</v>
      </c>
      <c r="J202" s="12"/>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4"/>
    </row>
    <row r="203" spans="1:93" s="15" customFormat="1" ht="15.75" thickBot="1">
      <c r="A203" s="2"/>
      <c r="B203" s="16"/>
      <c r="C203" s="17" t="s">
        <v>47</v>
      </c>
      <c r="D203" s="18"/>
      <c r="E203" s="18"/>
      <c r="F203" s="19"/>
      <c r="G203" s="20">
        <f>H202+1</f>
        <v>44731</v>
      </c>
      <c r="H203" s="20">
        <f>G203+I203</f>
        <v>44746</v>
      </c>
      <c r="I203" s="21">
        <v>15</v>
      </c>
      <c r="J203" s="12"/>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4"/>
    </row>
    <row r="204" spans="1:93" s="15" customFormat="1" ht="15.75" thickBot="1">
      <c r="A204" s="2"/>
      <c r="B204" s="16"/>
      <c r="C204" s="17" t="s">
        <v>48</v>
      </c>
      <c r="D204" s="18"/>
      <c r="E204" s="18"/>
      <c r="F204" s="19"/>
      <c r="G204" s="20">
        <f>H203+1</f>
        <v>44747</v>
      </c>
      <c r="H204" s="20">
        <f>G204+I204</f>
        <v>44762</v>
      </c>
      <c r="I204" s="21">
        <v>15</v>
      </c>
      <c r="J204" s="12"/>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4"/>
    </row>
    <row r="205" spans="1:93" s="15" customFormat="1" ht="15.75" thickBot="1">
      <c r="A205" s="2"/>
      <c r="B205" s="16"/>
      <c r="C205" s="17" t="s">
        <v>49</v>
      </c>
      <c r="D205" s="18"/>
      <c r="E205" s="18"/>
      <c r="F205" s="19"/>
      <c r="G205" s="20">
        <f>H204+1</f>
        <v>44763</v>
      </c>
      <c r="H205" s="20">
        <f>G205+I205</f>
        <v>44777</v>
      </c>
      <c r="I205" s="21">
        <v>14</v>
      </c>
      <c r="J205" s="12"/>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4"/>
    </row>
    <row r="206" spans="1:93" s="15" customFormat="1" ht="15.75" thickBot="1">
      <c r="A206" s="2"/>
      <c r="B206" s="16"/>
      <c r="C206" s="17" t="s">
        <v>50</v>
      </c>
      <c r="D206" s="18"/>
      <c r="E206" s="18"/>
      <c r="F206" s="19"/>
      <c r="G206" s="20">
        <f>H205</f>
        <v>44777</v>
      </c>
      <c r="H206" s="20">
        <f>G206</f>
        <v>44777</v>
      </c>
      <c r="I206" s="21">
        <f t="shared" ca="1" si="11"/>
        <v>1</v>
      </c>
      <c r="J206" s="12"/>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4"/>
    </row>
    <row r="207" spans="1:93" s="15" customFormat="1" ht="15.75" thickBot="1">
      <c r="A207" s="2"/>
      <c r="B207" s="16"/>
      <c r="C207" s="17" t="s">
        <v>51</v>
      </c>
      <c r="D207" s="18"/>
      <c r="E207" s="18"/>
      <c r="F207" s="19"/>
      <c r="G207" s="20">
        <f>H206+1</f>
        <v>44778</v>
      </c>
      <c r="H207" s="20">
        <f>G207+I207</f>
        <v>44853</v>
      </c>
      <c r="I207" s="21">
        <v>75</v>
      </c>
      <c r="J207" s="12"/>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4"/>
    </row>
    <row r="208" spans="1:93" s="15" customFormat="1" ht="15.75" thickBot="1">
      <c r="A208" s="2"/>
      <c r="B208" s="16"/>
      <c r="C208" s="17" t="s">
        <v>52</v>
      </c>
      <c r="D208" s="18"/>
      <c r="E208" s="18"/>
      <c r="F208" s="19"/>
      <c r="G208" s="20">
        <f>H207+1</f>
        <v>44854</v>
      </c>
      <c r="H208" s="20">
        <f>G208+I208</f>
        <v>44869</v>
      </c>
      <c r="I208" s="21">
        <v>15</v>
      </c>
      <c r="J208" s="12"/>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4"/>
    </row>
    <row r="209" spans="1:93" s="15" customFormat="1" ht="15.75" thickBot="1">
      <c r="A209" s="2"/>
      <c r="B209" s="16"/>
      <c r="C209" s="17" t="s">
        <v>53</v>
      </c>
      <c r="D209" s="18"/>
      <c r="E209" s="18"/>
      <c r="F209" s="19"/>
      <c r="G209" s="20">
        <f>H208+1</f>
        <v>44870</v>
      </c>
      <c r="H209" s="20">
        <f>G209+8</f>
        <v>44878</v>
      </c>
      <c r="I209" s="21">
        <f t="shared" ca="1" si="11"/>
        <v>9</v>
      </c>
      <c r="J209" s="12"/>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4"/>
    </row>
    <row r="210" spans="1:93" s="15" customFormat="1" ht="15.75" thickBot="1">
      <c r="A210" s="2"/>
      <c r="B210" s="39" t="s">
        <v>82</v>
      </c>
      <c r="C210" s="40"/>
      <c r="D210" s="41"/>
      <c r="E210" s="41"/>
      <c r="F210" s="40"/>
      <c r="G210" s="55">
        <f>MIN(G212:G417)</f>
        <v>44681</v>
      </c>
      <c r="H210" s="55">
        <f>MAX(H212:H417)</f>
        <v>45020</v>
      </c>
      <c r="I210" s="21">
        <f t="shared" ca="1" si="11"/>
        <v>340</v>
      </c>
      <c r="J210" s="12"/>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4"/>
    </row>
    <row r="211" spans="1:93" s="15" customFormat="1" ht="15.75" thickBot="1">
      <c r="A211" s="2"/>
      <c r="B211" s="43" t="s">
        <v>83</v>
      </c>
      <c r="C211" s="48"/>
      <c r="D211" s="49" t="s">
        <v>84</v>
      </c>
      <c r="E211" s="49">
        <v>1</v>
      </c>
      <c r="F211" s="50"/>
      <c r="G211" s="51"/>
      <c r="H211" s="51"/>
      <c r="I211" s="21" t="str">
        <f t="shared" ca="1" si="11"/>
        <v/>
      </c>
      <c r="J211" s="12"/>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4"/>
    </row>
    <row r="212" spans="1:93" s="15" customFormat="1" ht="15.75" thickBot="1">
      <c r="A212" s="2"/>
      <c r="B212" s="16"/>
      <c r="C212" s="17" t="s">
        <v>46</v>
      </c>
      <c r="D212" s="18"/>
      <c r="E212" s="18"/>
      <c r="F212" s="19"/>
      <c r="G212" s="20">
        <f>G49</f>
        <v>44725</v>
      </c>
      <c r="H212" s="20">
        <f>G212</f>
        <v>44725</v>
      </c>
      <c r="I212" s="21">
        <f>I49</f>
        <v>1</v>
      </c>
      <c r="J212" s="12"/>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4"/>
    </row>
    <row r="213" spans="1:93" s="15" customFormat="1" ht="15.75" thickBot="1">
      <c r="A213" s="2"/>
      <c r="B213" s="16"/>
      <c r="C213" s="17" t="s">
        <v>47</v>
      </c>
      <c r="D213" s="18"/>
      <c r="E213" s="18"/>
      <c r="F213" s="19"/>
      <c r="G213" s="20">
        <f>H212+1</f>
        <v>44726</v>
      </c>
      <c r="H213" s="20">
        <f>G213+I213</f>
        <v>44741</v>
      </c>
      <c r="I213" s="21">
        <f t="shared" ref="I213:I219" si="18">I50</f>
        <v>15</v>
      </c>
      <c r="J213" s="12"/>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4"/>
    </row>
    <row r="214" spans="1:93" s="15" customFormat="1" ht="15.75" thickBot="1">
      <c r="A214" s="2"/>
      <c r="B214" s="16"/>
      <c r="C214" s="17" t="s">
        <v>48</v>
      </c>
      <c r="D214" s="18"/>
      <c r="E214" s="18"/>
      <c r="F214" s="19"/>
      <c r="G214" s="20">
        <f>H213+1</f>
        <v>44742</v>
      </c>
      <c r="H214" s="20">
        <f>G214+I214</f>
        <v>44763</v>
      </c>
      <c r="I214" s="21">
        <f t="shared" si="18"/>
        <v>21</v>
      </c>
      <c r="J214" s="12"/>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4"/>
    </row>
    <row r="215" spans="1:93" s="15" customFormat="1" ht="15.75" thickBot="1">
      <c r="A215" s="2"/>
      <c r="B215" s="16"/>
      <c r="C215" s="17" t="s">
        <v>49</v>
      </c>
      <c r="D215" s="18"/>
      <c r="E215" s="18"/>
      <c r="F215" s="19"/>
      <c r="G215" s="20">
        <f>H214+1</f>
        <v>44764</v>
      </c>
      <c r="H215" s="20">
        <f>G215+I215</f>
        <v>44785</v>
      </c>
      <c r="I215" s="21">
        <f t="shared" si="18"/>
        <v>21</v>
      </c>
      <c r="J215" s="12"/>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4"/>
    </row>
    <row r="216" spans="1:93" s="15" customFormat="1" ht="15.75" thickBot="1">
      <c r="A216" s="2"/>
      <c r="B216" s="16"/>
      <c r="C216" s="17" t="s">
        <v>50</v>
      </c>
      <c r="D216" s="18"/>
      <c r="E216" s="18"/>
      <c r="F216" s="19"/>
      <c r="G216" s="20">
        <f>H215</f>
        <v>44785</v>
      </c>
      <c r="H216" s="20">
        <f>G216</f>
        <v>44785</v>
      </c>
      <c r="I216" s="21">
        <f t="shared" ca="1" si="18"/>
        <v>1</v>
      </c>
      <c r="J216" s="12"/>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4"/>
    </row>
    <row r="217" spans="1:93" s="15" customFormat="1" ht="15.75" thickBot="1">
      <c r="A217" s="2"/>
      <c r="B217" s="16"/>
      <c r="C217" s="17" t="s">
        <v>51</v>
      </c>
      <c r="D217" s="18"/>
      <c r="E217" s="18"/>
      <c r="F217" s="19"/>
      <c r="G217" s="20">
        <f>H216+1</f>
        <v>44786</v>
      </c>
      <c r="H217" s="20">
        <f>G217+I217</f>
        <v>44861</v>
      </c>
      <c r="I217" s="21">
        <f t="shared" si="18"/>
        <v>75</v>
      </c>
      <c r="J217" s="12"/>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4"/>
    </row>
    <row r="218" spans="1:93" s="15" customFormat="1" ht="15.75" thickBot="1">
      <c r="A218" s="2"/>
      <c r="B218" s="16"/>
      <c r="C218" s="17" t="s">
        <v>52</v>
      </c>
      <c r="D218" s="18"/>
      <c r="E218" s="18"/>
      <c r="F218" s="19"/>
      <c r="G218" s="20">
        <f>H217+1</f>
        <v>44862</v>
      </c>
      <c r="H218" s="20">
        <f>G218+I218</f>
        <v>44877</v>
      </c>
      <c r="I218" s="21">
        <f t="shared" si="18"/>
        <v>15</v>
      </c>
      <c r="J218" s="12"/>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4"/>
    </row>
    <row r="219" spans="1:93" s="15" customFormat="1" ht="15.75" thickBot="1">
      <c r="A219" s="2"/>
      <c r="B219" s="16"/>
      <c r="C219" s="17" t="s">
        <v>53</v>
      </c>
      <c r="D219" s="18"/>
      <c r="E219" s="18"/>
      <c r="F219" s="19"/>
      <c r="G219" s="20">
        <f>H218+1</f>
        <v>44878</v>
      </c>
      <c r="H219" s="20">
        <f>G219+8</f>
        <v>44886</v>
      </c>
      <c r="I219" s="21">
        <f t="shared" ca="1" si="18"/>
        <v>9</v>
      </c>
      <c r="J219" s="12"/>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4"/>
    </row>
    <row r="220" spans="1:93" s="15" customFormat="1" ht="15.75" thickBot="1">
      <c r="A220" s="2"/>
      <c r="B220" s="43" t="s">
        <v>85</v>
      </c>
      <c r="C220" s="48"/>
      <c r="D220" s="49" t="s">
        <v>45</v>
      </c>
      <c r="E220" s="49">
        <v>6</v>
      </c>
      <c r="F220" s="50"/>
      <c r="G220" s="51"/>
      <c r="H220" s="51"/>
      <c r="I220" s="21" t="str">
        <f t="shared" ca="1" si="11"/>
        <v/>
      </c>
      <c r="J220" s="12"/>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4"/>
    </row>
    <row r="221" spans="1:93" s="15" customFormat="1" ht="15.75" thickBot="1">
      <c r="A221" s="2"/>
      <c r="B221" s="16"/>
      <c r="C221" s="17" t="s">
        <v>46</v>
      </c>
      <c r="D221" s="18"/>
      <c r="E221" s="18"/>
      <c r="F221" s="19"/>
      <c r="G221" s="20">
        <f>G58</f>
        <v>44760</v>
      </c>
      <c r="H221" s="20">
        <f>G221</f>
        <v>44760</v>
      </c>
      <c r="I221" s="21">
        <f ca="1">I58</f>
        <v>1</v>
      </c>
      <c r="J221" s="12"/>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4"/>
    </row>
    <row r="222" spans="1:93" s="15" customFormat="1" ht="15.75" thickBot="1">
      <c r="A222" s="2"/>
      <c r="B222" s="16"/>
      <c r="C222" s="17" t="s">
        <v>47</v>
      </c>
      <c r="D222" s="18"/>
      <c r="E222" s="18"/>
      <c r="F222" s="19"/>
      <c r="G222" s="20">
        <f>H221+1</f>
        <v>44761</v>
      </c>
      <c r="H222" s="20">
        <f>G222+I222</f>
        <v>44776</v>
      </c>
      <c r="I222" s="21">
        <f t="shared" ref="I222:I228" si="19">I59</f>
        <v>15</v>
      </c>
      <c r="J222" s="12"/>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4"/>
    </row>
    <row r="223" spans="1:93" s="15" customFormat="1" ht="15.75" thickBot="1">
      <c r="A223" s="2"/>
      <c r="B223" s="16"/>
      <c r="C223" s="17" t="s">
        <v>48</v>
      </c>
      <c r="D223" s="18"/>
      <c r="E223" s="18"/>
      <c r="F223" s="19"/>
      <c r="G223" s="20">
        <f>H222+1</f>
        <v>44777</v>
      </c>
      <c r="H223" s="20">
        <f>G223+I223</f>
        <v>44798</v>
      </c>
      <c r="I223" s="21">
        <f t="shared" si="19"/>
        <v>21</v>
      </c>
      <c r="J223" s="12"/>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4"/>
    </row>
    <row r="224" spans="1:93" s="15" customFormat="1" ht="15.75" thickBot="1">
      <c r="A224" s="2"/>
      <c r="B224" s="16"/>
      <c r="C224" s="17" t="s">
        <v>49</v>
      </c>
      <c r="D224" s="18"/>
      <c r="E224" s="18"/>
      <c r="F224" s="19"/>
      <c r="G224" s="20">
        <f>H223+1</f>
        <v>44799</v>
      </c>
      <c r="H224" s="20">
        <f>G224+I224</f>
        <v>44820</v>
      </c>
      <c r="I224" s="21">
        <f t="shared" si="19"/>
        <v>21</v>
      </c>
      <c r="J224" s="12"/>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4"/>
    </row>
    <row r="225" spans="1:93" s="15" customFormat="1" ht="15.75" thickBot="1">
      <c r="A225" s="2"/>
      <c r="B225" s="16"/>
      <c r="C225" s="17" t="s">
        <v>50</v>
      </c>
      <c r="D225" s="18"/>
      <c r="E225" s="18"/>
      <c r="F225" s="19"/>
      <c r="G225" s="20">
        <f>H224</f>
        <v>44820</v>
      </c>
      <c r="H225" s="20">
        <f>G225</f>
        <v>44820</v>
      </c>
      <c r="I225" s="21">
        <f t="shared" ca="1" si="19"/>
        <v>1</v>
      </c>
      <c r="J225" s="12"/>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4"/>
    </row>
    <row r="226" spans="1:93" s="15" customFormat="1" ht="15.75" thickBot="1">
      <c r="A226" s="2"/>
      <c r="B226" s="16"/>
      <c r="C226" s="17" t="s">
        <v>51</v>
      </c>
      <c r="D226" s="18"/>
      <c r="E226" s="18"/>
      <c r="F226" s="19"/>
      <c r="G226" s="20">
        <f>H225+1</f>
        <v>44821</v>
      </c>
      <c r="H226" s="20">
        <f>G226+I226</f>
        <v>44896</v>
      </c>
      <c r="I226" s="21">
        <f t="shared" si="19"/>
        <v>75</v>
      </c>
      <c r="J226" s="12"/>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4"/>
    </row>
    <row r="227" spans="1:93" s="15" customFormat="1" ht="15.75" thickBot="1">
      <c r="A227" s="2"/>
      <c r="B227" s="16"/>
      <c r="C227" s="17" t="s">
        <v>52</v>
      </c>
      <c r="D227" s="18"/>
      <c r="E227" s="18"/>
      <c r="F227" s="19"/>
      <c r="G227" s="20">
        <f>H226+1</f>
        <v>44897</v>
      </c>
      <c r="H227" s="20">
        <f>G227+I227</f>
        <v>44912</v>
      </c>
      <c r="I227" s="21">
        <f t="shared" si="19"/>
        <v>15</v>
      </c>
      <c r="J227" s="12"/>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4"/>
    </row>
    <row r="228" spans="1:93" s="15" customFormat="1" ht="15.75" thickBot="1">
      <c r="A228" s="2"/>
      <c r="B228" s="16"/>
      <c r="C228" s="17" t="s">
        <v>53</v>
      </c>
      <c r="D228" s="18"/>
      <c r="E228" s="18"/>
      <c r="F228" s="19"/>
      <c r="G228" s="20">
        <f>H227+1</f>
        <v>44913</v>
      </c>
      <c r="H228" s="20">
        <f>G228+8</f>
        <v>44921</v>
      </c>
      <c r="I228" s="21">
        <f t="shared" ca="1" si="19"/>
        <v>9</v>
      </c>
      <c r="J228" s="12"/>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4"/>
    </row>
    <row r="229" spans="1:93" s="15" customFormat="1" ht="15.75" thickBot="1">
      <c r="A229" s="2"/>
      <c r="B229" s="43" t="s">
        <v>86</v>
      </c>
      <c r="C229" s="48"/>
      <c r="D229" s="49" t="s">
        <v>84</v>
      </c>
      <c r="E229" s="49">
        <v>6</v>
      </c>
      <c r="F229" s="50"/>
      <c r="G229" s="51"/>
      <c r="H229" s="51"/>
      <c r="I229" s="21" t="str">
        <f t="shared" ca="1" si="11"/>
        <v/>
      </c>
      <c r="J229" s="12"/>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4"/>
    </row>
    <row r="230" spans="1:93" s="15" customFormat="1" ht="15.75" thickBot="1">
      <c r="A230" s="2"/>
      <c r="B230" s="16"/>
      <c r="C230" s="17" t="s">
        <v>46</v>
      </c>
      <c r="D230" s="18"/>
      <c r="E230" s="18"/>
      <c r="F230" s="19"/>
      <c r="G230" s="20">
        <v>44706</v>
      </c>
      <c r="H230" s="20">
        <f>G230+I230</f>
        <v>44707</v>
      </c>
      <c r="I230" s="21">
        <f>I40</f>
        <v>1</v>
      </c>
      <c r="J230" s="12"/>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4"/>
    </row>
    <row r="231" spans="1:93" s="15" customFormat="1" ht="15.75" thickBot="1">
      <c r="A231" s="2"/>
      <c r="B231" s="16"/>
      <c r="C231" s="17" t="s">
        <v>47</v>
      </c>
      <c r="D231" s="18"/>
      <c r="E231" s="18"/>
      <c r="F231" s="19"/>
      <c r="G231" s="20">
        <f>H230+1</f>
        <v>44708</v>
      </c>
      <c r="H231" s="20">
        <f>G231+I231</f>
        <v>44729</v>
      </c>
      <c r="I231" s="21">
        <f t="shared" ref="I231:I237" si="20">I41</f>
        <v>21</v>
      </c>
      <c r="J231" s="12"/>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4"/>
    </row>
    <row r="232" spans="1:93" s="15" customFormat="1" ht="15.75" thickBot="1">
      <c r="A232" s="2"/>
      <c r="B232" s="16"/>
      <c r="C232" s="17" t="s">
        <v>48</v>
      </c>
      <c r="D232" s="18"/>
      <c r="E232" s="18"/>
      <c r="F232" s="19"/>
      <c r="G232" s="20">
        <f>H231+1</f>
        <v>44730</v>
      </c>
      <c r="H232" s="20">
        <f>G232+I232</f>
        <v>44751</v>
      </c>
      <c r="I232" s="21">
        <f t="shared" si="20"/>
        <v>21</v>
      </c>
      <c r="J232" s="12"/>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4"/>
    </row>
    <row r="233" spans="1:93" s="15" customFormat="1" ht="15.75" thickBot="1">
      <c r="A233" s="2"/>
      <c r="B233" s="16"/>
      <c r="C233" s="17" t="s">
        <v>49</v>
      </c>
      <c r="D233" s="18"/>
      <c r="E233" s="18"/>
      <c r="F233" s="19"/>
      <c r="G233" s="20">
        <f>H232+1</f>
        <v>44752</v>
      </c>
      <c r="H233" s="20">
        <f>G233+I233</f>
        <v>44766</v>
      </c>
      <c r="I233" s="21">
        <f t="shared" si="20"/>
        <v>14</v>
      </c>
      <c r="J233" s="12"/>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4"/>
    </row>
    <row r="234" spans="1:93" s="15" customFormat="1" ht="15.75" thickBot="1">
      <c r="A234" s="2"/>
      <c r="B234" s="16"/>
      <c r="C234" s="17" t="s">
        <v>50</v>
      </c>
      <c r="D234" s="18"/>
      <c r="E234" s="18"/>
      <c r="F234" s="19"/>
      <c r="G234" s="20">
        <f>H233</f>
        <v>44766</v>
      </c>
      <c r="H234" s="20">
        <f>G234</f>
        <v>44766</v>
      </c>
      <c r="I234" s="21">
        <f t="shared" ca="1" si="20"/>
        <v>1</v>
      </c>
      <c r="J234" s="12"/>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4"/>
    </row>
    <row r="235" spans="1:93" s="15" customFormat="1" ht="15.75" thickBot="1">
      <c r="A235" s="2"/>
      <c r="B235" s="16"/>
      <c r="C235" s="17" t="s">
        <v>51</v>
      </c>
      <c r="D235" s="18"/>
      <c r="E235" s="18"/>
      <c r="F235" s="19"/>
      <c r="G235" s="20">
        <f>H234+1</f>
        <v>44767</v>
      </c>
      <c r="H235" s="20">
        <f>G235+I235</f>
        <v>44857</v>
      </c>
      <c r="I235" s="21">
        <f t="shared" si="20"/>
        <v>90</v>
      </c>
      <c r="J235" s="12"/>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4"/>
    </row>
    <row r="236" spans="1:93" s="15" customFormat="1" ht="15.75" thickBot="1">
      <c r="A236" s="2"/>
      <c r="B236" s="16"/>
      <c r="C236" s="17" t="s">
        <v>52</v>
      </c>
      <c r="D236" s="18"/>
      <c r="E236" s="18"/>
      <c r="F236" s="19"/>
      <c r="G236" s="20">
        <f>H235+1</f>
        <v>44858</v>
      </c>
      <c r="H236" s="20">
        <f>G236+I236</f>
        <v>44873</v>
      </c>
      <c r="I236" s="21">
        <f t="shared" si="20"/>
        <v>15</v>
      </c>
      <c r="J236" s="12"/>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4"/>
    </row>
    <row r="237" spans="1:93" s="15" customFormat="1" ht="15.75" thickBot="1">
      <c r="A237" s="2"/>
      <c r="B237" s="16"/>
      <c r="C237" s="17" t="s">
        <v>53</v>
      </c>
      <c r="D237" s="18"/>
      <c r="E237" s="18"/>
      <c r="F237" s="19"/>
      <c r="G237" s="20">
        <f>H236+1</f>
        <v>44874</v>
      </c>
      <c r="H237" s="20">
        <f>G237+8</f>
        <v>44882</v>
      </c>
      <c r="I237" s="21">
        <f t="shared" ca="1" si="20"/>
        <v>9</v>
      </c>
      <c r="J237" s="12"/>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4"/>
    </row>
    <row r="238" spans="1:93" s="15" customFormat="1" ht="15.75" thickBot="1">
      <c r="A238" s="2"/>
      <c r="B238" s="43" t="s">
        <v>87</v>
      </c>
      <c r="C238" s="48"/>
      <c r="D238" s="49" t="s">
        <v>45</v>
      </c>
      <c r="E238" s="49">
        <v>3</v>
      </c>
      <c r="F238" s="50"/>
      <c r="G238" s="51"/>
      <c r="H238" s="51"/>
      <c r="I238" s="21" t="str">
        <f t="shared" ca="1" si="11"/>
        <v/>
      </c>
      <c r="J238" s="12"/>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4"/>
    </row>
    <row r="239" spans="1:93" s="15" customFormat="1" ht="15.75" thickBot="1">
      <c r="A239" s="2"/>
      <c r="B239" s="16"/>
      <c r="C239" s="17" t="s">
        <v>46</v>
      </c>
      <c r="D239" s="18"/>
      <c r="E239" s="18"/>
      <c r="F239" s="19"/>
      <c r="G239" s="20">
        <f>G67</f>
        <v>44727</v>
      </c>
      <c r="H239" s="20">
        <f>G239</f>
        <v>44727</v>
      </c>
      <c r="I239" s="21">
        <f ca="1">I67</f>
        <v>1</v>
      </c>
      <c r="J239" s="12"/>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4"/>
    </row>
    <row r="240" spans="1:93" s="15" customFormat="1" ht="15.75" thickBot="1">
      <c r="A240" s="2"/>
      <c r="B240" s="16"/>
      <c r="C240" s="17" t="s">
        <v>47</v>
      </c>
      <c r="D240" s="18"/>
      <c r="E240" s="18"/>
      <c r="F240" s="19"/>
      <c r="G240" s="20">
        <f>H239+1</f>
        <v>44728</v>
      </c>
      <c r="H240" s="20">
        <f>G240+I240</f>
        <v>44743</v>
      </c>
      <c r="I240" s="21">
        <f t="shared" ref="I240:I246" si="21">I68</f>
        <v>15</v>
      </c>
      <c r="J240" s="12"/>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4"/>
    </row>
    <row r="241" spans="1:93" s="15" customFormat="1" ht="15.75" thickBot="1">
      <c r="A241" s="2"/>
      <c r="B241" s="16"/>
      <c r="C241" s="17" t="s">
        <v>48</v>
      </c>
      <c r="D241" s="18"/>
      <c r="E241" s="18"/>
      <c r="F241" s="19"/>
      <c r="G241" s="20">
        <f>H240+1</f>
        <v>44744</v>
      </c>
      <c r="H241" s="20">
        <f>G241+I241</f>
        <v>44765</v>
      </c>
      <c r="I241" s="21">
        <f t="shared" si="21"/>
        <v>21</v>
      </c>
      <c r="J241" s="12"/>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4"/>
    </row>
    <row r="242" spans="1:93" s="15" customFormat="1" ht="15.75" thickBot="1">
      <c r="A242" s="2"/>
      <c r="B242" s="16"/>
      <c r="C242" s="17" t="s">
        <v>49</v>
      </c>
      <c r="D242" s="18"/>
      <c r="E242" s="18"/>
      <c r="F242" s="19"/>
      <c r="G242" s="20">
        <f>H241+1</f>
        <v>44766</v>
      </c>
      <c r="H242" s="20">
        <f>G242+I242</f>
        <v>44787</v>
      </c>
      <c r="I242" s="21">
        <f t="shared" si="21"/>
        <v>21</v>
      </c>
      <c r="J242" s="12"/>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4"/>
    </row>
    <row r="243" spans="1:93" s="15" customFormat="1" ht="15.75" thickBot="1">
      <c r="A243" s="2"/>
      <c r="B243" s="16"/>
      <c r="C243" s="17" t="s">
        <v>50</v>
      </c>
      <c r="D243" s="18"/>
      <c r="E243" s="18"/>
      <c r="F243" s="19"/>
      <c r="G243" s="20">
        <f>H242</f>
        <v>44787</v>
      </c>
      <c r="H243" s="20">
        <f>G243</f>
        <v>44787</v>
      </c>
      <c r="I243" s="21">
        <f t="shared" ca="1" si="21"/>
        <v>1</v>
      </c>
      <c r="J243" s="12"/>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4"/>
    </row>
    <row r="244" spans="1:93" s="15" customFormat="1" ht="15.75" thickBot="1">
      <c r="A244" s="2"/>
      <c r="B244" s="16"/>
      <c r="C244" s="17" t="s">
        <v>51</v>
      </c>
      <c r="D244" s="18"/>
      <c r="E244" s="18"/>
      <c r="F244" s="19"/>
      <c r="G244" s="20">
        <f>H243+1</f>
        <v>44788</v>
      </c>
      <c r="H244" s="20">
        <f>G244+I244</f>
        <v>44863</v>
      </c>
      <c r="I244" s="21">
        <f t="shared" si="21"/>
        <v>75</v>
      </c>
      <c r="J244" s="12"/>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4"/>
    </row>
    <row r="245" spans="1:93" s="15" customFormat="1" ht="15.75" thickBot="1">
      <c r="A245" s="2"/>
      <c r="B245" s="16"/>
      <c r="C245" s="17" t="s">
        <v>52</v>
      </c>
      <c r="D245" s="18"/>
      <c r="E245" s="18"/>
      <c r="F245" s="19"/>
      <c r="G245" s="20">
        <f>H244+1</f>
        <v>44864</v>
      </c>
      <c r="H245" s="20">
        <f>G245+I245</f>
        <v>44879</v>
      </c>
      <c r="I245" s="21">
        <f t="shared" si="21"/>
        <v>15</v>
      </c>
      <c r="J245" s="12"/>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4"/>
    </row>
    <row r="246" spans="1:93" s="15" customFormat="1" ht="15.75" thickBot="1">
      <c r="A246" s="2"/>
      <c r="B246" s="16"/>
      <c r="C246" s="17" t="s">
        <v>53</v>
      </c>
      <c r="D246" s="18"/>
      <c r="E246" s="18"/>
      <c r="F246" s="19"/>
      <c r="G246" s="20">
        <f>H245+1</f>
        <v>44880</v>
      </c>
      <c r="H246" s="20">
        <f>G246+8</f>
        <v>44888</v>
      </c>
      <c r="I246" s="21">
        <f t="shared" ca="1" si="21"/>
        <v>9</v>
      </c>
      <c r="J246" s="12"/>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4"/>
    </row>
    <row r="247" spans="1:93" s="15" customFormat="1" ht="15.75" thickBot="1">
      <c r="A247" s="2"/>
      <c r="B247" s="43" t="s">
        <v>88</v>
      </c>
      <c r="C247" s="48"/>
      <c r="D247" s="49" t="s">
        <v>45</v>
      </c>
      <c r="E247" s="49">
        <v>1</v>
      </c>
      <c r="F247" s="50"/>
      <c r="G247" s="51"/>
      <c r="H247" s="51"/>
      <c r="I247" s="21" t="str">
        <f t="shared" ca="1" si="11"/>
        <v/>
      </c>
      <c r="J247" s="12"/>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4"/>
    </row>
    <row r="248" spans="1:93" s="15" customFormat="1" ht="15.75" thickBot="1">
      <c r="A248" s="2"/>
      <c r="B248" s="16"/>
      <c r="C248" s="17" t="s">
        <v>46</v>
      </c>
      <c r="D248" s="18"/>
      <c r="E248" s="18"/>
      <c r="F248" s="19"/>
      <c r="G248" s="20">
        <f>G239</f>
        <v>44727</v>
      </c>
      <c r="H248" s="20">
        <f>G248</f>
        <v>44727</v>
      </c>
      <c r="I248" s="21">
        <f ca="1">I239</f>
        <v>1</v>
      </c>
      <c r="J248" s="12"/>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4"/>
    </row>
    <row r="249" spans="1:93" s="15" customFormat="1" ht="15.75" thickBot="1">
      <c r="A249" s="2"/>
      <c r="B249" s="16"/>
      <c r="C249" s="17" t="s">
        <v>47</v>
      </c>
      <c r="D249" s="18"/>
      <c r="E249" s="18"/>
      <c r="F249" s="19"/>
      <c r="G249" s="20">
        <f>H248+1</f>
        <v>44728</v>
      </c>
      <c r="H249" s="20">
        <f>G249+I249</f>
        <v>44743</v>
      </c>
      <c r="I249" s="21">
        <f t="shared" ref="I249:I255" si="22">I240</f>
        <v>15</v>
      </c>
      <c r="J249" s="12"/>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4"/>
    </row>
    <row r="250" spans="1:93" s="15" customFormat="1" ht="15.75" thickBot="1">
      <c r="A250" s="2"/>
      <c r="B250" s="16"/>
      <c r="C250" s="17" t="s">
        <v>48</v>
      </c>
      <c r="D250" s="18"/>
      <c r="E250" s="18"/>
      <c r="F250" s="19"/>
      <c r="G250" s="20">
        <f>H249+1</f>
        <v>44744</v>
      </c>
      <c r="H250" s="20">
        <f>G250+I250</f>
        <v>44765</v>
      </c>
      <c r="I250" s="21">
        <f t="shared" si="22"/>
        <v>21</v>
      </c>
      <c r="J250" s="12"/>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4"/>
    </row>
    <row r="251" spans="1:93" s="15" customFormat="1" ht="15.75" thickBot="1">
      <c r="A251" s="2"/>
      <c r="B251" s="16"/>
      <c r="C251" s="17" t="s">
        <v>49</v>
      </c>
      <c r="D251" s="18"/>
      <c r="E251" s="18"/>
      <c r="F251" s="19"/>
      <c r="G251" s="20">
        <f>H250+1</f>
        <v>44766</v>
      </c>
      <c r="H251" s="20">
        <f>G251+I251</f>
        <v>44787</v>
      </c>
      <c r="I251" s="21">
        <f t="shared" si="22"/>
        <v>21</v>
      </c>
      <c r="J251" s="12"/>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4"/>
    </row>
    <row r="252" spans="1:93" s="15" customFormat="1" ht="15.75" thickBot="1">
      <c r="A252" s="2"/>
      <c r="B252" s="16"/>
      <c r="C252" s="17" t="s">
        <v>50</v>
      </c>
      <c r="D252" s="18"/>
      <c r="E252" s="18"/>
      <c r="F252" s="19"/>
      <c r="G252" s="20">
        <f>H251</f>
        <v>44787</v>
      </c>
      <c r="H252" s="20">
        <f>G252</f>
        <v>44787</v>
      </c>
      <c r="I252" s="21">
        <f t="shared" ca="1" si="22"/>
        <v>1</v>
      </c>
      <c r="J252" s="12"/>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4"/>
    </row>
    <row r="253" spans="1:93" s="15" customFormat="1" ht="15.75" thickBot="1">
      <c r="A253" s="2"/>
      <c r="B253" s="16"/>
      <c r="C253" s="17" t="s">
        <v>51</v>
      </c>
      <c r="D253" s="18"/>
      <c r="E253" s="18"/>
      <c r="F253" s="19"/>
      <c r="G253" s="20">
        <f>H252+1</f>
        <v>44788</v>
      </c>
      <c r="H253" s="20">
        <f>G253+I253</f>
        <v>44863</v>
      </c>
      <c r="I253" s="21">
        <f t="shared" si="22"/>
        <v>75</v>
      </c>
      <c r="J253" s="12"/>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4"/>
    </row>
    <row r="254" spans="1:93" s="15" customFormat="1" ht="15.75" thickBot="1">
      <c r="A254" s="2"/>
      <c r="B254" s="16"/>
      <c r="C254" s="17" t="s">
        <v>52</v>
      </c>
      <c r="D254" s="18"/>
      <c r="E254" s="18"/>
      <c r="F254" s="19"/>
      <c r="G254" s="20">
        <f>H253+1</f>
        <v>44864</v>
      </c>
      <c r="H254" s="20">
        <f>G254+I254</f>
        <v>44879</v>
      </c>
      <c r="I254" s="21">
        <f t="shared" si="22"/>
        <v>15</v>
      </c>
      <c r="J254" s="12"/>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4"/>
    </row>
    <row r="255" spans="1:93" s="15" customFormat="1" ht="15.75" thickBot="1">
      <c r="A255" s="2"/>
      <c r="B255" s="16"/>
      <c r="C255" s="17" t="s">
        <v>53</v>
      </c>
      <c r="D255" s="18"/>
      <c r="E255" s="18"/>
      <c r="F255" s="19"/>
      <c r="G255" s="20">
        <f>H254+1</f>
        <v>44880</v>
      </c>
      <c r="H255" s="20">
        <f>G255+8</f>
        <v>44888</v>
      </c>
      <c r="I255" s="21">
        <f t="shared" ca="1" si="22"/>
        <v>9</v>
      </c>
      <c r="J255" s="12"/>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4"/>
    </row>
    <row r="256" spans="1:93" s="15" customFormat="1" ht="15.75" thickBot="1">
      <c r="A256" s="2"/>
      <c r="B256" s="43" t="s">
        <v>89</v>
      </c>
      <c r="C256" s="48"/>
      <c r="D256" s="49" t="s">
        <v>45</v>
      </c>
      <c r="E256" s="49">
        <v>12</v>
      </c>
      <c r="F256" s="50"/>
      <c r="G256" s="51"/>
      <c r="H256" s="51"/>
      <c r="I256" s="21" t="str">
        <f t="shared" ca="1" si="11"/>
        <v/>
      </c>
      <c r="J256" s="12"/>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4"/>
    </row>
    <row r="257" spans="1:93" s="15" customFormat="1" ht="15.75" thickBot="1">
      <c r="A257" s="2"/>
      <c r="B257" s="16"/>
      <c r="C257" s="17" t="s">
        <v>46</v>
      </c>
      <c r="D257" s="18"/>
      <c r="E257" s="18"/>
      <c r="F257" s="19"/>
      <c r="G257" s="20">
        <f>G76</f>
        <v>44763</v>
      </c>
      <c r="H257" s="20">
        <f>G257</f>
        <v>44763</v>
      </c>
      <c r="I257" s="21">
        <f>I76</f>
        <v>1</v>
      </c>
      <c r="J257" s="12"/>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4"/>
    </row>
    <row r="258" spans="1:93" s="15" customFormat="1" ht="15.75" thickBot="1">
      <c r="A258" s="2"/>
      <c r="B258" s="16"/>
      <c r="C258" s="17" t="s">
        <v>47</v>
      </c>
      <c r="D258" s="18"/>
      <c r="E258" s="18"/>
      <c r="F258" s="19"/>
      <c r="G258" s="20">
        <f>H257+1</f>
        <v>44764</v>
      </c>
      <c r="H258" s="20">
        <f>G258+I258</f>
        <v>44778</v>
      </c>
      <c r="I258" s="21">
        <f t="shared" ref="I258:I264" si="23">I77</f>
        <v>14</v>
      </c>
      <c r="J258" s="12"/>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4"/>
    </row>
    <row r="259" spans="1:93" s="15" customFormat="1" ht="15.75" thickBot="1">
      <c r="A259" s="2"/>
      <c r="B259" s="16"/>
      <c r="C259" s="17" t="s">
        <v>48</v>
      </c>
      <c r="D259" s="18"/>
      <c r="E259" s="18"/>
      <c r="F259" s="19"/>
      <c r="G259" s="20">
        <f>H258+1</f>
        <v>44779</v>
      </c>
      <c r="H259" s="20">
        <f>G259+I259</f>
        <v>44793</v>
      </c>
      <c r="I259" s="21">
        <f t="shared" si="23"/>
        <v>14</v>
      </c>
      <c r="J259" s="12"/>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4"/>
    </row>
    <row r="260" spans="1:93" s="15" customFormat="1" ht="15.75" thickBot="1">
      <c r="A260" s="2"/>
      <c r="B260" s="16"/>
      <c r="C260" s="17" t="s">
        <v>49</v>
      </c>
      <c r="D260" s="18"/>
      <c r="E260" s="18"/>
      <c r="F260" s="19"/>
      <c r="G260" s="20">
        <f>H259+1</f>
        <v>44794</v>
      </c>
      <c r="H260" s="20">
        <f>G260+I260</f>
        <v>44808</v>
      </c>
      <c r="I260" s="21">
        <f t="shared" si="23"/>
        <v>14</v>
      </c>
      <c r="J260" s="12"/>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4"/>
    </row>
    <row r="261" spans="1:93" s="15" customFormat="1" ht="15.75" thickBot="1">
      <c r="A261" s="2"/>
      <c r="B261" s="16"/>
      <c r="C261" s="17" t="s">
        <v>50</v>
      </c>
      <c r="D261" s="18"/>
      <c r="E261" s="18"/>
      <c r="F261" s="19"/>
      <c r="G261" s="20">
        <f>H260</f>
        <v>44808</v>
      </c>
      <c r="H261" s="20">
        <f>G261</f>
        <v>44808</v>
      </c>
      <c r="I261" s="21">
        <f t="shared" ca="1" si="23"/>
        <v>1</v>
      </c>
      <c r="J261" s="12"/>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4"/>
    </row>
    <row r="262" spans="1:93" s="15" customFormat="1" ht="15.75" thickBot="1">
      <c r="A262" s="2"/>
      <c r="B262" s="16"/>
      <c r="C262" s="17" t="s">
        <v>51</v>
      </c>
      <c r="D262" s="18"/>
      <c r="E262" s="18"/>
      <c r="F262" s="19"/>
      <c r="G262" s="20">
        <f>H261+1</f>
        <v>44809</v>
      </c>
      <c r="H262" s="20">
        <f>G262+I262</f>
        <v>44869</v>
      </c>
      <c r="I262" s="21">
        <f t="shared" si="23"/>
        <v>60</v>
      </c>
      <c r="J262" s="12"/>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4"/>
    </row>
    <row r="263" spans="1:93" s="15" customFormat="1" ht="15.75" thickBot="1">
      <c r="A263" s="2"/>
      <c r="B263" s="16"/>
      <c r="C263" s="17" t="s">
        <v>52</v>
      </c>
      <c r="D263" s="18"/>
      <c r="E263" s="18"/>
      <c r="F263" s="19"/>
      <c r="G263" s="20">
        <f>H262+1</f>
        <v>44870</v>
      </c>
      <c r="H263" s="20">
        <f>G263+I263</f>
        <v>44885</v>
      </c>
      <c r="I263" s="21">
        <f t="shared" si="23"/>
        <v>15</v>
      </c>
      <c r="J263" s="12"/>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4"/>
    </row>
    <row r="264" spans="1:93" s="15" customFormat="1" ht="15.75" thickBot="1">
      <c r="A264" s="2"/>
      <c r="B264" s="16"/>
      <c r="C264" s="17" t="s">
        <v>53</v>
      </c>
      <c r="D264" s="18"/>
      <c r="E264" s="18"/>
      <c r="F264" s="19"/>
      <c r="G264" s="20">
        <f>H263+1</f>
        <v>44886</v>
      </c>
      <c r="H264" s="20">
        <f>G264+8</f>
        <v>44894</v>
      </c>
      <c r="I264" s="21">
        <f t="shared" ca="1" si="23"/>
        <v>9</v>
      </c>
      <c r="J264" s="12"/>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4"/>
    </row>
    <row r="265" spans="1:93" s="15" customFormat="1" ht="15.75" thickBot="1">
      <c r="A265" s="2"/>
      <c r="B265" s="43" t="s">
        <v>90</v>
      </c>
      <c r="C265" s="48"/>
      <c r="D265" s="49" t="s">
        <v>45</v>
      </c>
      <c r="E265" s="49">
        <v>1</v>
      </c>
      <c r="F265" s="50"/>
      <c r="G265" s="51"/>
      <c r="H265" s="51"/>
      <c r="I265" s="21" t="str">
        <f ca="1">IF(OR(ISBLANK(task_start),ISBLANK(task_end)),"",task_end-task_start+1)</f>
        <v/>
      </c>
      <c r="J265" s="12"/>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4"/>
    </row>
    <row r="266" spans="1:93" s="15" customFormat="1" ht="15.75" thickBot="1">
      <c r="A266" s="2"/>
      <c r="B266" s="16"/>
      <c r="C266" s="17" t="s">
        <v>46</v>
      </c>
      <c r="D266" s="18"/>
      <c r="E266" s="18"/>
      <c r="F266" s="19"/>
      <c r="G266" s="20">
        <f>G85</f>
        <v>44793</v>
      </c>
      <c r="H266" s="20">
        <f>G266</f>
        <v>44793</v>
      </c>
      <c r="I266" s="21">
        <f ca="1">I85</f>
        <v>1</v>
      </c>
      <c r="J266" s="12"/>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4"/>
    </row>
    <row r="267" spans="1:93" s="15" customFormat="1" ht="15.75" thickBot="1">
      <c r="A267" s="2"/>
      <c r="B267" s="16"/>
      <c r="C267" s="17" t="s">
        <v>47</v>
      </c>
      <c r="D267" s="18"/>
      <c r="E267" s="18"/>
      <c r="F267" s="19"/>
      <c r="G267" s="20">
        <f>H266+1</f>
        <v>44794</v>
      </c>
      <c r="H267" s="20">
        <f>G267+I267</f>
        <v>44809</v>
      </c>
      <c r="I267" s="21">
        <f t="shared" ref="I267:I273" si="24">I86</f>
        <v>15</v>
      </c>
      <c r="J267" s="12"/>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4"/>
    </row>
    <row r="268" spans="1:93" s="15" customFormat="1" ht="15.75" thickBot="1">
      <c r="A268" s="2"/>
      <c r="B268" s="16"/>
      <c r="C268" s="17" t="s">
        <v>48</v>
      </c>
      <c r="D268" s="18"/>
      <c r="E268" s="18"/>
      <c r="F268" s="19"/>
      <c r="G268" s="20">
        <f>H267+1</f>
        <v>44810</v>
      </c>
      <c r="H268" s="20">
        <f>G268+I268</f>
        <v>44831</v>
      </c>
      <c r="I268" s="21">
        <f t="shared" si="24"/>
        <v>21</v>
      </c>
      <c r="J268" s="12"/>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4"/>
    </row>
    <row r="269" spans="1:93" s="15" customFormat="1" ht="15.75" thickBot="1">
      <c r="A269" s="2"/>
      <c r="B269" s="16"/>
      <c r="C269" s="17" t="s">
        <v>49</v>
      </c>
      <c r="D269" s="18"/>
      <c r="E269" s="18"/>
      <c r="F269" s="19"/>
      <c r="G269" s="20">
        <f>H268+1</f>
        <v>44832</v>
      </c>
      <c r="H269" s="20">
        <f>G269+I269</f>
        <v>44853</v>
      </c>
      <c r="I269" s="21">
        <f t="shared" si="24"/>
        <v>21</v>
      </c>
      <c r="J269" s="12"/>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4"/>
    </row>
    <row r="270" spans="1:93" s="15" customFormat="1" ht="15.75" thickBot="1">
      <c r="A270" s="2"/>
      <c r="B270" s="16"/>
      <c r="C270" s="17" t="s">
        <v>50</v>
      </c>
      <c r="D270" s="18"/>
      <c r="E270" s="18"/>
      <c r="F270" s="19"/>
      <c r="G270" s="20">
        <f>H269</f>
        <v>44853</v>
      </c>
      <c r="H270" s="20">
        <f>G270</f>
        <v>44853</v>
      </c>
      <c r="I270" s="21">
        <f t="shared" ca="1" si="24"/>
        <v>1</v>
      </c>
      <c r="J270" s="12"/>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4"/>
    </row>
    <row r="271" spans="1:93" s="15" customFormat="1" ht="15.75" thickBot="1">
      <c r="A271" s="2"/>
      <c r="B271" s="16"/>
      <c r="C271" s="17" t="s">
        <v>51</v>
      </c>
      <c r="D271" s="18"/>
      <c r="E271" s="18"/>
      <c r="F271" s="19"/>
      <c r="G271" s="20">
        <f>H270+1</f>
        <v>44854</v>
      </c>
      <c r="H271" s="20">
        <f>G271+I271</f>
        <v>44914</v>
      </c>
      <c r="I271" s="21">
        <f t="shared" si="24"/>
        <v>60</v>
      </c>
      <c r="J271" s="12"/>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4"/>
    </row>
    <row r="272" spans="1:93" s="15" customFormat="1" ht="15.75" thickBot="1">
      <c r="A272" s="2"/>
      <c r="B272" s="16"/>
      <c r="C272" s="17" t="s">
        <v>52</v>
      </c>
      <c r="D272" s="18"/>
      <c r="E272" s="18"/>
      <c r="F272" s="19"/>
      <c r="G272" s="20">
        <f>H271+1</f>
        <v>44915</v>
      </c>
      <c r="H272" s="20">
        <f>G272+I272</f>
        <v>44930</v>
      </c>
      <c r="I272" s="21">
        <f t="shared" si="24"/>
        <v>15</v>
      </c>
      <c r="J272" s="12"/>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4"/>
    </row>
    <row r="273" spans="1:93" s="15" customFormat="1" ht="15.75" thickBot="1">
      <c r="A273" s="2"/>
      <c r="B273" s="16"/>
      <c r="C273" s="17" t="s">
        <v>53</v>
      </c>
      <c r="D273" s="18"/>
      <c r="E273" s="18"/>
      <c r="F273" s="19"/>
      <c r="G273" s="20">
        <f>H272+1</f>
        <v>44931</v>
      </c>
      <c r="H273" s="20">
        <f>G273+8</f>
        <v>44939</v>
      </c>
      <c r="I273" s="21">
        <f t="shared" ca="1" si="24"/>
        <v>9</v>
      </c>
      <c r="J273" s="12"/>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4"/>
    </row>
    <row r="274" spans="1:93" s="15" customFormat="1" ht="15.75" thickBot="1">
      <c r="A274" s="2"/>
      <c r="B274" s="43" t="s">
        <v>91</v>
      </c>
      <c r="C274" s="48"/>
      <c r="D274" s="49" t="s">
        <v>63</v>
      </c>
      <c r="E274" s="49">
        <v>1</v>
      </c>
      <c r="F274" s="50"/>
      <c r="G274" s="51"/>
      <c r="H274" s="51"/>
      <c r="I274" s="21" t="str">
        <f t="shared" ca="1" si="11"/>
        <v/>
      </c>
      <c r="J274" s="12"/>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4"/>
    </row>
    <row r="275" spans="1:93" s="15" customFormat="1" ht="15.75" thickBot="1">
      <c r="A275" s="2"/>
      <c r="B275" s="16"/>
      <c r="C275" s="17" t="s">
        <v>46</v>
      </c>
      <c r="D275" s="18"/>
      <c r="E275" s="18"/>
      <c r="F275" s="19"/>
      <c r="G275" s="20">
        <f>G103</f>
        <v>44743</v>
      </c>
      <c r="H275" s="20">
        <f>G275</f>
        <v>44743</v>
      </c>
      <c r="I275" s="21">
        <f ca="1">I103</f>
        <v>1</v>
      </c>
      <c r="J275" s="12"/>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4"/>
    </row>
    <row r="276" spans="1:93" s="15" customFormat="1" ht="15.75" thickBot="1">
      <c r="A276" s="2"/>
      <c r="B276" s="16"/>
      <c r="C276" s="17" t="s">
        <v>47</v>
      </c>
      <c r="D276" s="18"/>
      <c r="E276" s="18"/>
      <c r="F276" s="19"/>
      <c r="G276" s="20">
        <f>H275+1</f>
        <v>44744</v>
      </c>
      <c r="H276" s="20">
        <f>G276+I276</f>
        <v>44758</v>
      </c>
      <c r="I276" s="21">
        <f t="shared" ref="I276:I282" si="25">I104</f>
        <v>14</v>
      </c>
      <c r="J276" s="12"/>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4"/>
    </row>
    <row r="277" spans="1:93" s="15" customFormat="1" ht="15.75" thickBot="1">
      <c r="A277" s="2"/>
      <c r="B277" s="16"/>
      <c r="C277" s="17" t="s">
        <v>48</v>
      </c>
      <c r="D277" s="18"/>
      <c r="E277" s="18"/>
      <c r="F277" s="19"/>
      <c r="G277" s="20">
        <f>H276+1</f>
        <v>44759</v>
      </c>
      <c r="H277" s="20">
        <f>G277+I277</f>
        <v>44780</v>
      </c>
      <c r="I277" s="21">
        <f t="shared" si="25"/>
        <v>21</v>
      </c>
      <c r="J277" s="12"/>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4"/>
    </row>
    <row r="278" spans="1:93" s="15" customFormat="1" ht="15.75" thickBot="1">
      <c r="A278" s="2"/>
      <c r="B278" s="16"/>
      <c r="C278" s="17" t="s">
        <v>49</v>
      </c>
      <c r="D278" s="18"/>
      <c r="E278" s="18"/>
      <c r="F278" s="19"/>
      <c r="G278" s="20">
        <f>H277+1</f>
        <v>44781</v>
      </c>
      <c r="H278" s="20">
        <f>G278+I278</f>
        <v>44802</v>
      </c>
      <c r="I278" s="21">
        <f t="shared" si="25"/>
        <v>21</v>
      </c>
      <c r="J278" s="12"/>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4"/>
    </row>
    <row r="279" spans="1:93" s="15" customFormat="1" ht="15.75" thickBot="1">
      <c r="A279" s="2"/>
      <c r="B279" s="16"/>
      <c r="C279" s="17" t="s">
        <v>50</v>
      </c>
      <c r="D279" s="18"/>
      <c r="E279" s="18"/>
      <c r="F279" s="19"/>
      <c r="G279" s="20">
        <f>H278</f>
        <v>44802</v>
      </c>
      <c r="H279" s="20">
        <f>G279</f>
        <v>44802</v>
      </c>
      <c r="I279" s="21">
        <f t="shared" si="25"/>
        <v>110</v>
      </c>
      <c r="J279" s="12"/>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4"/>
    </row>
    <row r="280" spans="1:93" s="15" customFormat="1" ht="15.75" thickBot="1">
      <c r="A280" s="2"/>
      <c r="B280" s="16"/>
      <c r="C280" s="17" t="s">
        <v>51</v>
      </c>
      <c r="D280" s="18"/>
      <c r="E280" s="18"/>
      <c r="F280" s="19"/>
      <c r="G280" s="20">
        <f>H279+1</f>
        <v>44803</v>
      </c>
      <c r="H280" s="20">
        <f>G280+I280</f>
        <v>44863</v>
      </c>
      <c r="I280" s="21">
        <f t="shared" si="25"/>
        <v>60</v>
      </c>
      <c r="J280" s="12"/>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4"/>
    </row>
    <row r="281" spans="1:93" s="15" customFormat="1" ht="15.75" thickBot="1">
      <c r="A281" s="2"/>
      <c r="B281" s="16"/>
      <c r="C281" s="17" t="s">
        <v>52</v>
      </c>
      <c r="D281" s="18"/>
      <c r="E281" s="18"/>
      <c r="F281" s="19"/>
      <c r="G281" s="20">
        <f>H280+1</f>
        <v>44864</v>
      </c>
      <c r="H281" s="20">
        <f>G281+I281</f>
        <v>44879</v>
      </c>
      <c r="I281" s="21">
        <f t="shared" si="25"/>
        <v>15</v>
      </c>
      <c r="J281" s="12"/>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4"/>
    </row>
    <row r="282" spans="1:93" s="15" customFormat="1" ht="15.75" thickBot="1">
      <c r="A282" s="2"/>
      <c r="B282" s="16"/>
      <c r="C282" s="17" t="s">
        <v>53</v>
      </c>
      <c r="D282" s="18"/>
      <c r="E282" s="18"/>
      <c r="F282" s="19"/>
      <c r="G282" s="20">
        <f>H281+1</f>
        <v>44880</v>
      </c>
      <c r="H282" s="20">
        <f>G282+8</f>
        <v>44888</v>
      </c>
      <c r="I282" s="21">
        <f t="shared" ca="1" si="25"/>
        <v>9</v>
      </c>
      <c r="J282" s="12"/>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4"/>
    </row>
    <row r="283" spans="1:93" s="15" customFormat="1" ht="15.75" thickBot="1">
      <c r="A283" s="2"/>
      <c r="B283" s="43" t="s">
        <v>92</v>
      </c>
      <c r="C283" s="44"/>
      <c r="D283" s="45" t="s">
        <v>63</v>
      </c>
      <c r="E283" s="45">
        <v>1</v>
      </c>
      <c r="F283" s="46"/>
      <c r="G283" s="47"/>
      <c r="H283" s="47"/>
      <c r="I283" s="21" t="str">
        <f ca="1">IF(OR(ISBLANK(task_start),ISBLANK(task_end)),"",task_end-task_start+1)</f>
        <v/>
      </c>
      <c r="J283" s="12"/>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4"/>
    </row>
    <row r="284" spans="1:93" s="15" customFormat="1" ht="15.75" thickBot="1">
      <c r="A284" s="2"/>
      <c r="B284" s="16"/>
      <c r="C284" s="17" t="s">
        <v>75</v>
      </c>
      <c r="D284" s="18"/>
      <c r="E284" s="18"/>
      <c r="F284" s="19"/>
      <c r="G284" s="20">
        <f>G275</f>
        <v>44743</v>
      </c>
      <c r="H284" s="20">
        <f>G284</f>
        <v>44743</v>
      </c>
      <c r="I284" s="21">
        <f ca="1">I275</f>
        <v>1</v>
      </c>
      <c r="J284" s="12"/>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4"/>
    </row>
    <row r="285" spans="1:93" s="15" customFormat="1" ht="15.75" thickBot="1">
      <c r="A285" s="2"/>
      <c r="B285" s="16"/>
      <c r="C285" s="17" t="s">
        <v>76</v>
      </c>
      <c r="D285" s="18"/>
      <c r="E285" s="18"/>
      <c r="F285" s="19"/>
      <c r="G285" s="20">
        <f>H284+1</f>
        <v>44744</v>
      </c>
      <c r="H285" s="20">
        <f>G285+I285</f>
        <v>44758</v>
      </c>
      <c r="I285" s="21">
        <f t="shared" ref="I285:I291" si="26">I276</f>
        <v>14</v>
      </c>
      <c r="J285" s="12"/>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4"/>
    </row>
    <row r="286" spans="1:93" s="15" customFormat="1" ht="15.75" thickBot="1">
      <c r="A286" s="2"/>
      <c r="B286" s="16"/>
      <c r="C286" s="17" t="s">
        <v>77</v>
      </c>
      <c r="D286" s="18"/>
      <c r="E286" s="18"/>
      <c r="F286" s="19"/>
      <c r="G286" s="20">
        <f>H285+1</f>
        <v>44759</v>
      </c>
      <c r="H286" s="20">
        <f>G286+I286</f>
        <v>44780</v>
      </c>
      <c r="I286" s="21">
        <f t="shared" si="26"/>
        <v>21</v>
      </c>
      <c r="J286" s="12"/>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4"/>
    </row>
    <row r="287" spans="1:93" s="15" customFormat="1" ht="15.75" thickBot="1">
      <c r="A287" s="2"/>
      <c r="B287" s="16"/>
      <c r="C287" s="17" t="s">
        <v>78</v>
      </c>
      <c r="D287" s="18"/>
      <c r="E287" s="18"/>
      <c r="F287" s="19"/>
      <c r="G287" s="20">
        <f>H286+1</f>
        <v>44781</v>
      </c>
      <c r="H287" s="20">
        <f>G287+I287</f>
        <v>44802</v>
      </c>
      <c r="I287" s="21">
        <f t="shared" si="26"/>
        <v>21</v>
      </c>
      <c r="J287" s="12"/>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4"/>
    </row>
    <row r="288" spans="1:93" s="15" customFormat="1" ht="15.75" thickBot="1">
      <c r="A288" s="2"/>
      <c r="B288" s="16"/>
      <c r="C288" s="17" t="s">
        <v>79</v>
      </c>
      <c r="D288" s="18"/>
      <c r="E288" s="18"/>
      <c r="F288" s="19"/>
      <c r="G288" s="20">
        <f>H287</f>
        <v>44802</v>
      </c>
      <c r="H288" s="20">
        <f>G288</f>
        <v>44802</v>
      </c>
      <c r="I288" s="21">
        <f t="shared" si="26"/>
        <v>110</v>
      </c>
      <c r="J288" s="12"/>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4"/>
    </row>
    <row r="289" spans="1:93" s="15" customFormat="1" ht="15.75" thickBot="1">
      <c r="A289" s="2"/>
      <c r="B289" s="16"/>
      <c r="C289" s="17" t="s">
        <v>51</v>
      </c>
      <c r="D289" s="18"/>
      <c r="E289" s="18"/>
      <c r="F289" s="19"/>
      <c r="G289" s="20">
        <f>H288+1</f>
        <v>44803</v>
      </c>
      <c r="H289" s="20">
        <f>G289+I289</f>
        <v>44863</v>
      </c>
      <c r="I289" s="21">
        <f t="shared" si="26"/>
        <v>60</v>
      </c>
      <c r="J289" s="12"/>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4"/>
    </row>
    <row r="290" spans="1:93" s="15" customFormat="1" ht="15.75" thickBot="1">
      <c r="A290" s="2"/>
      <c r="B290" s="16"/>
      <c r="C290" s="17" t="s">
        <v>52</v>
      </c>
      <c r="D290" s="18"/>
      <c r="E290" s="18"/>
      <c r="F290" s="19"/>
      <c r="G290" s="20">
        <f>H289+1</f>
        <v>44864</v>
      </c>
      <c r="H290" s="20">
        <f>G290+I290</f>
        <v>44879</v>
      </c>
      <c r="I290" s="21">
        <f t="shared" si="26"/>
        <v>15</v>
      </c>
      <c r="J290" s="12"/>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4"/>
    </row>
    <row r="291" spans="1:93" s="15" customFormat="1" ht="15.75" thickBot="1">
      <c r="A291" s="2"/>
      <c r="B291" s="16"/>
      <c r="C291" s="17" t="s">
        <v>53</v>
      </c>
      <c r="D291" s="18"/>
      <c r="E291" s="18"/>
      <c r="F291" s="19"/>
      <c r="G291" s="20">
        <f>H290+1</f>
        <v>44880</v>
      </c>
      <c r="H291" s="20">
        <f>G291+8</f>
        <v>44888</v>
      </c>
      <c r="I291" s="21">
        <f t="shared" ca="1" si="26"/>
        <v>9</v>
      </c>
      <c r="J291" s="12"/>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4"/>
    </row>
    <row r="292" spans="1:93" s="15" customFormat="1" ht="15.75" thickBot="1">
      <c r="A292" s="2"/>
      <c r="B292" s="43" t="s">
        <v>93</v>
      </c>
      <c r="C292" s="48"/>
      <c r="D292" s="49" t="s">
        <v>45</v>
      </c>
      <c r="E292" s="49">
        <v>1</v>
      </c>
      <c r="F292" s="50"/>
      <c r="G292" s="51"/>
      <c r="H292" s="51"/>
      <c r="I292" s="21" t="str">
        <f t="shared" ca="1" si="11"/>
        <v/>
      </c>
      <c r="J292" s="12"/>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4"/>
    </row>
    <row r="293" spans="1:93" s="15" customFormat="1" ht="15.75" thickBot="1">
      <c r="A293" s="2"/>
      <c r="B293" s="16"/>
      <c r="C293" s="17" t="s">
        <v>46</v>
      </c>
      <c r="D293" s="18"/>
      <c r="E293" s="18"/>
      <c r="F293" s="19"/>
      <c r="G293" s="20">
        <v>44681</v>
      </c>
      <c r="H293" s="20">
        <f>G293</f>
        <v>44681</v>
      </c>
      <c r="I293" s="21">
        <v>1</v>
      </c>
      <c r="J293" s="12"/>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4"/>
    </row>
    <row r="294" spans="1:93" s="15" customFormat="1" ht="15.75" thickBot="1">
      <c r="A294" s="2"/>
      <c r="B294" s="16"/>
      <c r="C294" s="17" t="s">
        <v>47</v>
      </c>
      <c r="D294" s="18"/>
      <c r="E294" s="18"/>
      <c r="F294" s="19"/>
      <c r="G294" s="20">
        <f>H293+1</f>
        <v>44682</v>
      </c>
      <c r="H294" s="20">
        <f>G294+I294</f>
        <v>44703</v>
      </c>
      <c r="I294" s="21">
        <v>21</v>
      </c>
      <c r="J294" s="12"/>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4"/>
    </row>
    <row r="295" spans="1:93" s="15" customFormat="1" ht="15.75" thickBot="1">
      <c r="A295" s="2"/>
      <c r="B295" s="16"/>
      <c r="C295" s="17" t="s">
        <v>48</v>
      </c>
      <c r="D295" s="18"/>
      <c r="E295" s="18"/>
      <c r="F295" s="19"/>
      <c r="G295" s="20">
        <f>H294+1</f>
        <v>44704</v>
      </c>
      <c r="H295" s="20">
        <f>G295+I295</f>
        <v>44725</v>
      </c>
      <c r="I295" s="21">
        <v>21</v>
      </c>
      <c r="J295" s="12"/>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4"/>
    </row>
    <row r="296" spans="1:93" s="15" customFormat="1" ht="15.75" thickBot="1">
      <c r="A296" s="2"/>
      <c r="B296" s="16"/>
      <c r="C296" s="17" t="s">
        <v>49</v>
      </c>
      <c r="D296" s="18"/>
      <c r="E296" s="18"/>
      <c r="F296" s="19"/>
      <c r="G296" s="20">
        <f>H295+1</f>
        <v>44726</v>
      </c>
      <c r="H296" s="20">
        <f>G296+I296</f>
        <v>44747</v>
      </c>
      <c r="I296" s="21">
        <v>21</v>
      </c>
      <c r="J296" s="12"/>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4"/>
    </row>
    <row r="297" spans="1:93" s="15" customFormat="1" ht="15.75" thickBot="1">
      <c r="A297" s="2"/>
      <c r="B297" s="16"/>
      <c r="C297" s="17" t="s">
        <v>50</v>
      </c>
      <c r="D297" s="18"/>
      <c r="E297" s="18"/>
      <c r="F297" s="19"/>
      <c r="G297" s="20">
        <f>H296</f>
        <v>44747</v>
      </c>
      <c r="H297" s="20">
        <f>G297</f>
        <v>44747</v>
      </c>
      <c r="I297" s="21">
        <v>1</v>
      </c>
      <c r="J297" s="12"/>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4"/>
    </row>
    <row r="298" spans="1:93" s="15" customFormat="1" ht="15.75" thickBot="1">
      <c r="A298" s="2"/>
      <c r="B298" s="16"/>
      <c r="C298" s="17" t="s">
        <v>51</v>
      </c>
      <c r="D298" s="18"/>
      <c r="E298" s="18"/>
      <c r="F298" s="19"/>
      <c r="G298" s="20">
        <f>H297+1</f>
        <v>44748</v>
      </c>
      <c r="H298" s="20">
        <f>G298+I298</f>
        <v>44928</v>
      </c>
      <c r="I298" s="21">
        <v>180</v>
      </c>
      <c r="J298" s="12"/>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4"/>
    </row>
    <row r="299" spans="1:93" s="15" customFormat="1" ht="15.75" thickBot="1">
      <c r="A299" s="2"/>
      <c r="B299" s="16"/>
      <c r="C299" s="17" t="s">
        <v>52</v>
      </c>
      <c r="D299" s="18"/>
      <c r="E299" s="18"/>
      <c r="F299" s="19"/>
      <c r="G299" s="20">
        <f>H298+1</f>
        <v>44929</v>
      </c>
      <c r="H299" s="20">
        <f>G299+I299</f>
        <v>44950</v>
      </c>
      <c r="I299" s="21">
        <v>21</v>
      </c>
      <c r="J299" s="12"/>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4"/>
    </row>
    <row r="300" spans="1:93" s="15" customFormat="1" ht="15.75" thickBot="1">
      <c r="A300" s="2"/>
      <c r="B300" s="16"/>
      <c r="C300" s="17" t="s">
        <v>53</v>
      </c>
      <c r="D300" s="18"/>
      <c r="E300" s="18"/>
      <c r="F300" s="19"/>
      <c r="G300" s="20">
        <f>H299+1</f>
        <v>44951</v>
      </c>
      <c r="H300" s="20">
        <f>G300+I300</f>
        <v>44966</v>
      </c>
      <c r="I300" s="21">
        <v>15</v>
      </c>
      <c r="J300" s="12"/>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4"/>
    </row>
    <row r="301" spans="1:93" s="15" customFormat="1" ht="15.75" thickBot="1">
      <c r="A301" s="2"/>
      <c r="B301" s="43" t="s">
        <v>94</v>
      </c>
      <c r="C301" s="48"/>
      <c r="D301" s="49" t="s">
        <v>45</v>
      </c>
      <c r="E301" s="49">
        <v>3</v>
      </c>
      <c r="F301" s="50"/>
      <c r="G301" s="51"/>
      <c r="H301" s="51"/>
      <c r="I301" s="21" t="str">
        <f t="shared" ca="1" si="11"/>
        <v/>
      </c>
      <c r="J301" s="12"/>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4"/>
    </row>
    <row r="302" spans="1:93" s="15" customFormat="1" ht="15.75" thickBot="1">
      <c r="A302" s="2"/>
      <c r="B302" s="16"/>
      <c r="C302" s="17" t="s">
        <v>46</v>
      </c>
      <c r="D302" s="18"/>
      <c r="E302" s="18"/>
      <c r="F302" s="19"/>
      <c r="G302" s="20">
        <f>G31+30</f>
        <v>44711</v>
      </c>
      <c r="H302" s="20">
        <f>G302</f>
        <v>44711</v>
      </c>
      <c r="I302" s="21">
        <f t="shared" ca="1" si="11"/>
        <v>1</v>
      </c>
      <c r="J302" s="12"/>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4"/>
    </row>
    <row r="303" spans="1:93" s="15" customFormat="1" ht="15.75" thickBot="1">
      <c r="A303" s="2"/>
      <c r="B303" s="16"/>
      <c r="C303" s="17" t="s">
        <v>47</v>
      </c>
      <c r="D303" s="18"/>
      <c r="E303" s="18"/>
      <c r="F303" s="19"/>
      <c r="G303" s="20">
        <f>H302+1</f>
        <v>44712</v>
      </c>
      <c r="H303" s="20">
        <f>G303+I303</f>
        <v>44733</v>
      </c>
      <c r="I303" s="21">
        <v>21</v>
      </c>
      <c r="J303" s="12"/>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4"/>
    </row>
    <row r="304" spans="1:93" s="15" customFormat="1" ht="15.75" thickBot="1">
      <c r="A304" s="2"/>
      <c r="B304" s="16"/>
      <c r="C304" s="17" t="s">
        <v>48</v>
      </c>
      <c r="D304" s="18"/>
      <c r="E304" s="18"/>
      <c r="F304" s="19"/>
      <c r="G304" s="20">
        <f>H303+1</f>
        <v>44734</v>
      </c>
      <c r="H304" s="20">
        <f>G304+I304</f>
        <v>44755</v>
      </c>
      <c r="I304" s="21">
        <v>21</v>
      </c>
      <c r="J304" s="12"/>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4"/>
    </row>
    <row r="305" spans="1:93" s="15" customFormat="1" ht="15.75" thickBot="1">
      <c r="A305" s="2"/>
      <c r="B305" s="16"/>
      <c r="C305" s="17" t="s">
        <v>49</v>
      </c>
      <c r="D305" s="18"/>
      <c r="E305" s="18"/>
      <c r="F305" s="19"/>
      <c r="G305" s="20">
        <f>H304+1</f>
        <v>44756</v>
      </c>
      <c r="H305" s="20">
        <f>G305+I305</f>
        <v>44777</v>
      </c>
      <c r="I305" s="21">
        <v>21</v>
      </c>
      <c r="J305" s="12"/>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4"/>
    </row>
    <row r="306" spans="1:93" s="15" customFormat="1" ht="15.75" thickBot="1">
      <c r="A306" s="2"/>
      <c r="B306" s="16"/>
      <c r="C306" s="17" t="s">
        <v>50</v>
      </c>
      <c r="D306" s="18"/>
      <c r="E306" s="18"/>
      <c r="F306" s="19"/>
      <c r="G306" s="20">
        <f>H305</f>
        <v>44777</v>
      </c>
      <c r="H306" s="20">
        <f>G306</f>
        <v>44777</v>
      </c>
      <c r="I306" s="21">
        <f t="shared" ca="1" si="11"/>
        <v>1</v>
      </c>
      <c r="J306" s="12"/>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4"/>
    </row>
    <row r="307" spans="1:93" s="15" customFormat="1" ht="15.75" thickBot="1">
      <c r="A307" s="2"/>
      <c r="B307" s="16"/>
      <c r="C307" s="17" t="s">
        <v>51</v>
      </c>
      <c r="D307" s="18"/>
      <c r="E307" s="18"/>
      <c r="F307" s="19"/>
      <c r="G307" s="20">
        <f>H306+1</f>
        <v>44778</v>
      </c>
      <c r="H307" s="20">
        <f>G307+I307</f>
        <v>44988</v>
      </c>
      <c r="I307" s="21">
        <v>210</v>
      </c>
      <c r="J307" s="12"/>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4"/>
    </row>
    <row r="308" spans="1:93" s="15" customFormat="1" ht="15.75" thickBot="1">
      <c r="A308" s="2"/>
      <c r="B308" s="16"/>
      <c r="C308" s="17" t="s">
        <v>52</v>
      </c>
      <c r="D308" s="18"/>
      <c r="E308" s="18"/>
      <c r="F308" s="19"/>
      <c r="G308" s="20">
        <f>H307+1</f>
        <v>44989</v>
      </c>
      <c r="H308" s="20">
        <f>G308+I308</f>
        <v>45004</v>
      </c>
      <c r="I308" s="21">
        <v>15</v>
      </c>
      <c r="J308" s="12"/>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4"/>
    </row>
    <row r="309" spans="1:93" s="15" customFormat="1" ht="15.75" thickBot="1">
      <c r="A309" s="2"/>
      <c r="B309" s="16"/>
      <c r="C309" s="17" t="s">
        <v>53</v>
      </c>
      <c r="D309" s="18"/>
      <c r="E309" s="18"/>
      <c r="F309" s="19"/>
      <c r="G309" s="20">
        <f>H308+1</f>
        <v>45005</v>
      </c>
      <c r="H309" s="20">
        <f>G309+8</f>
        <v>45013</v>
      </c>
      <c r="I309" s="21">
        <f t="shared" ca="1" si="11"/>
        <v>9</v>
      </c>
      <c r="J309" s="12"/>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4"/>
    </row>
    <row r="310" spans="1:93" s="15" customFormat="1" ht="15.75" thickBot="1">
      <c r="A310" s="2"/>
      <c r="B310" s="43" t="s">
        <v>95</v>
      </c>
      <c r="C310" s="48"/>
      <c r="D310" s="49" t="s">
        <v>45</v>
      </c>
      <c r="E310" s="49">
        <v>3</v>
      </c>
      <c r="F310" s="50"/>
      <c r="G310" s="51"/>
      <c r="H310" s="51"/>
      <c r="I310" s="21" t="str">
        <f t="shared" ca="1" si="11"/>
        <v/>
      </c>
      <c r="J310" s="12"/>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4"/>
    </row>
    <row r="311" spans="1:93" s="15" customFormat="1" ht="15.75" thickBot="1">
      <c r="A311" s="2"/>
      <c r="B311" s="16"/>
      <c r="C311" s="17" t="s">
        <v>46</v>
      </c>
      <c r="D311" s="18"/>
      <c r="E311" s="18"/>
      <c r="F311" s="19"/>
      <c r="G311" s="20">
        <f>G302+90</f>
        <v>44801</v>
      </c>
      <c r="H311" s="20">
        <f>G311</f>
        <v>44801</v>
      </c>
      <c r="I311" s="21">
        <f t="shared" ca="1" si="11"/>
        <v>1</v>
      </c>
      <c r="J311" s="12"/>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4"/>
    </row>
    <row r="312" spans="1:93" s="15" customFormat="1" ht="15.75" thickBot="1">
      <c r="A312" s="2"/>
      <c r="B312" s="16"/>
      <c r="C312" s="17" t="s">
        <v>47</v>
      </c>
      <c r="D312" s="18"/>
      <c r="E312" s="18"/>
      <c r="F312" s="19"/>
      <c r="G312" s="20">
        <f>H311+1</f>
        <v>44802</v>
      </c>
      <c r="H312" s="20">
        <f>G312+I312</f>
        <v>44817</v>
      </c>
      <c r="I312" s="21">
        <v>15</v>
      </c>
      <c r="J312" s="12"/>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4"/>
    </row>
    <row r="313" spans="1:93" s="15" customFormat="1" ht="15.75" thickBot="1">
      <c r="A313" s="2"/>
      <c r="B313" s="16"/>
      <c r="C313" s="17" t="s">
        <v>48</v>
      </c>
      <c r="D313" s="18"/>
      <c r="E313" s="18"/>
      <c r="F313" s="19"/>
      <c r="G313" s="20">
        <f>H312+1</f>
        <v>44818</v>
      </c>
      <c r="H313" s="20">
        <f>G313+I313</f>
        <v>44839</v>
      </c>
      <c r="I313" s="21">
        <v>21</v>
      </c>
      <c r="J313" s="12"/>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4"/>
    </row>
    <row r="314" spans="1:93" s="15" customFormat="1" ht="15.75" thickBot="1">
      <c r="A314" s="2"/>
      <c r="B314" s="16"/>
      <c r="C314" s="17" t="s">
        <v>49</v>
      </c>
      <c r="D314" s="18"/>
      <c r="E314" s="18"/>
      <c r="F314" s="19"/>
      <c r="G314" s="20">
        <f>H313+1</f>
        <v>44840</v>
      </c>
      <c r="H314" s="20">
        <f>G314+I314</f>
        <v>44861</v>
      </c>
      <c r="I314" s="21">
        <v>21</v>
      </c>
      <c r="J314" s="12"/>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4"/>
    </row>
    <row r="315" spans="1:93" s="15" customFormat="1" ht="15.75" thickBot="1">
      <c r="A315" s="2"/>
      <c r="B315" s="16"/>
      <c r="C315" s="17" t="s">
        <v>50</v>
      </c>
      <c r="D315" s="18"/>
      <c r="E315" s="18"/>
      <c r="F315" s="19"/>
      <c r="G315" s="20">
        <f>H314</f>
        <v>44861</v>
      </c>
      <c r="H315" s="20">
        <f>G315</f>
        <v>44861</v>
      </c>
      <c r="I315" s="21">
        <f t="shared" ca="1" si="11"/>
        <v>1</v>
      </c>
      <c r="J315" s="12"/>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4"/>
    </row>
    <row r="316" spans="1:93" s="15" customFormat="1" ht="15.75" thickBot="1">
      <c r="A316" s="2"/>
      <c r="B316" s="16"/>
      <c r="C316" s="17" t="s">
        <v>51</v>
      </c>
      <c r="D316" s="18"/>
      <c r="E316" s="18"/>
      <c r="F316" s="19"/>
      <c r="G316" s="20">
        <f>H315+1</f>
        <v>44862</v>
      </c>
      <c r="H316" s="20">
        <f>G316+I316</f>
        <v>44952</v>
      </c>
      <c r="I316" s="21">
        <v>90</v>
      </c>
      <c r="J316" s="12"/>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4"/>
    </row>
    <row r="317" spans="1:93" s="15" customFormat="1" ht="15.75" thickBot="1">
      <c r="A317" s="2"/>
      <c r="B317" s="16"/>
      <c r="C317" s="17" t="s">
        <v>52</v>
      </c>
      <c r="D317" s="18"/>
      <c r="E317" s="18"/>
      <c r="F317" s="19"/>
      <c r="G317" s="20">
        <f>H316+1</f>
        <v>44953</v>
      </c>
      <c r="H317" s="20">
        <f>G317+I317</f>
        <v>44968</v>
      </c>
      <c r="I317" s="21">
        <v>15</v>
      </c>
      <c r="J317" s="12"/>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4"/>
    </row>
    <row r="318" spans="1:93" s="15" customFormat="1" ht="15.75" thickBot="1">
      <c r="A318" s="2"/>
      <c r="B318" s="16"/>
      <c r="C318" s="17" t="s">
        <v>53</v>
      </c>
      <c r="D318" s="18"/>
      <c r="E318" s="18"/>
      <c r="F318" s="19"/>
      <c r="G318" s="20">
        <f>H317+1</f>
        <v>44969</v>
      </c>
      <c r="H318" s="20">
        <f>G318+8</f>
        <v>44977</v>
      </c>
      <c r="I318" s="21">
        <f t="shared" ca="1" si="11"/>
        <v>9</v>
      </c>
      <c r="J318" s="12"/>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4"/>
    </row>
    <row r="319" spans="1:93" s="15" customFormat="1" ht="15.75" thickBot="1">
      <c r="A319" s="2"/>
      <c r="B319" s="43" t="s">
        <v>96</v>
      </c>
      <c r="C319" s="48"/>
      <c r="D319" s="49" t="s">
        <v>45</v>
      </c>
      <c r="E319" s="49">
        <v>3</v>
      </c>
      <c r="F319" s="50"/>
      <c r="G319" s="51"/>
      <c r="H319" s="51"/>
      <c r="I319" s="21" t="str">
        <f t="shared" ca="1" si="11"/>
        <v/>
      </c>
      <c r="J319" s="12"/>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4"/>
    </row>
    <row r="320" spans="1:93" s="15" customFormat="1" ht="15.75" thickBot="1">
      <c r="A320" s="2"/>
      <c r="B320" s="16"/>
      <c r="C320" s="17" t="s">
        <v>46</v>
      </c>
      <c r="D320" s="18"/>
      <c r="E320" s="18"/>
      <c r="F320" s="19"/>
      <c r="G320" s="20">
        <f>G311</f>
        <v>44801</v>
      </c>
      <c r="H320" s="20">
        <f>G320</f>
        <v>44801</v>
      </c>
      <c r="I320" s="21">
        <f t="shared" ca="1" si="11"/>
        <v>1</v>
      </c>
      <c r="J320" s="12"/>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4"/>
    </row>
    <row r="321" spans="1:93" s="15" customFormat="1" ht="15.75" thickBot="1">
      <c r="A321" s="2"/>
      <c r="B321" s="16"/>
      <c r="C321" s="17" t="s">
        <v>47</v>
      </c>
      <c r="D321" s="18"/>
      <c r="E321" s="18"/>
      <c r="F321" s="19"/>
      <c r="G321" s="20">
        <f>H320+1</f>
        <v>44802</v>
      </c>
      <c r="H321" s="20">
        <f>G321+I321</f>
        <v>44817</v>
      </c>
      <c r="I321" s="21">
        <v>15</v>
      </c>
      <c r="J321" s="12"/>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4"/>
    </row>
    <row r="322" spans="1:93" s="15" customFormat="1" ht="15.75" thickBot="1">
      <c r="A322" s="2"/>
      <c r="B322" s="16"/>
      <c r="C322" s="17" t="s">
        <v>48</v>
      </c>
      <c r="D322" s="18"/>
      <c r="E322" s="18"/>
      <c r="F322" s="19"/>
      <c r="G322" s="20">
        <f>H321+1</f>
        <v>44818</v>
      </c>
      <c r="H322" s="20">
        <f>G322+I322</f>
        <v>44839</v>
      </c>
      <c r="I322" s="21">
        <v>21</v>
      </c>
      <c r="J322" s="12"/>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4"/>
    </row>
    <row r="323" spans="1:93" s="15" customFormat="1" ht="15.75" thickBot="1">
      <c r="A323" s="2"/>
      <c r="B323" s="16"/>
      <c r="C323" s="17" t="s">
        <v>49</v>
      </c>
      <c r="D323" s="18"/>
      <c r="E323" s="18"/>
      <c r="F323" s="19"/>
      <c r="G323" s="20">
        <f>H322+1</f>
        <v>44840</v>
      </c>
      <c r="H323" s="20">
        <f>G323+I323</f>
        <v>44861</v>
      </c>
      <c r="I323" s="21">
        <v>21</v>
      </c>
      <c r="J323" s="12"/>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4"/>
    </row>
    <row r="324" spans="1:93" s="15" customFormat="1" ht="15.75" thickBot="1">
      <c r="A324" s="2"/>
      <c r="B324" s="16"/>
      <c r="C324" s="17" t="s">
        <v>50</v>
      </c>
      <c r="D324" s="18"/>
      <c r="E324" s="18"/>
      <c r="F324" s="19"/>
      <c r="G324" s="20">
        <f>H323</f>
        <v>44861</v>
      </c>
      <c r="H324" s="20">
        <f>G324</f>
        <v>44861</v>
      </c>
      <c r="I324" s="21">
        <f t="shared" ca="1" si="11"/>
        <v>1</v>
      </c>
      <c r="J324" s="12"/>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4"/>
    </row>
    <row r="325" spans="1:93" s="15" customFormat="1" ht="15.75" thickBot="1">
      <c r="A325" s="2"/>
      <c r="B325" s="16"/>
      <c r="C325" s="17" t="s">
        <v>51</v>
      </c>
      <c r="D325" s="18"/>
      <c r="E325" s="18"/>
      <c r="F325" s="19"/>
      <c r="G325" s="20">
        <f>H324+1</f>
        <v>44862</v>
      </c>
      <c r="H325" s="20">
        <f>G325+I325</f>
        <v>44952</v>
      </c>
      <c r="I325" s="21">
        <v>90</v>
      </c>
      <c r="J325" s="12"/>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4"/>
    </row>
    <row r="326" spans="1:93" s="15" customFormat="1" ht="15.75" thickBot="1">
      <c r="A326" s="2"/>
      <c r="B326" s="16"/>
      <c r="C326" s="17" t="s">
        <v>52</v>
      </c>
      <c r="D326" s="18"/>
      <c r="E326" s="18"/>
      <c r="F326" s="19"/>
      <c r="G326" s="20">
        <f>H325+1</f>
        <v>44953</v>
      </c>
      <c r="H326" s="20">
        <f>G326+I326</f>
        <v>44968</v>
      </c>
      <c r="I326" s="21">
        <v>15</v>
      </c>
      <c r="J326" s="12"/>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4"/>
    </row>
    <row r="327" spans="1:93" s="15" customFormat="1" ht="15.75" thickBot="1">
      <c r="A327" s="2"/>
      <c r="B327" s="16"/>
      <c r="C327" s="17" t="s">
        <v>53</v>
      </c>
      <c r="D327" s="18"/>
      <c r="E327" s="18"/>
      <c r="F327" s="19"/>
      <c r="G327" s="20">
        <f>H326+1</f>
        <v>44969</v>
      </c>
      <c r="H327" s="20">
        <f>G327+8</f>
        <v>44977</v>
      </c>
      <c r="I327" s="21">
        <f t="shared" ca="1" si="11"/>
        <v>9</v>
      </c>
      <c r="J327" s="12"/>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4"/>
    </row>
    <row r="328" spans="1:93" s="15" customFormat="1" ht="15.75" thickBot="1">
      <c r="A328" s="2"/>
      <c r="B328" s="43" t="s">
        <v>97</v>
      </c>
      <c r="C328" s="48"/>
      <c r="D328" s="49" t="s">
        <v>66</v>
      </c>
      <c r="E328" s="49">
        <v>11000</v>
      </c>
      <c r="F328" s="50"/>
      <c r="G328" s="51"/>
      <c r="H328" s="51"/>
      <c r="I328" s="21" t="str">
        <f ca="1">IF(OR(ISBLANK(task_start),ISBLANK(task_end)),"",task_end-task_start+1)</f>
        <v/>
      </c>
      <c r="J328" s="12"/>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4"/>
    </row>
    <row r="329" spans="1:93" s="15" customFormat="1" ht="15.75" thickBot="1">
      <c r="A329" s="2"/>
      <c r="B329" s="16"/>
      <c r="C329" s="17" t="s">
        <v>46</v>
      </c>
      <c r="D329" s="18"/>
      <c r="E329" s="18"/>
      <c r="F329" s="19"/>
      <c r="G329" s="20">
        <f>G121</f>
        <v>44681</v>
      </c>
      <c r="H329" s="20">
        <f>G329</f>
        <v>44681</v>
      </c>
      <c r="I329" s="21">
        <f t="shared" ref="I329:I336" ca="1" si="27">I121</f>
        <v>1</v>
      </c>
      <c r="J329" s="12"/>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4"/>
    </row>
    <row r="330" spans="1:93" s="15" customFormat="1" ht="15.75" thickBot="1">
      <c r="A330" s="2"/>
      <c r="B330" s="16"/>
      <c r="C330" s="17" t="s">
        <v>47</v>
      </c>
      <c r="D330" s="18"/>
      <c r="E330" s="18"/>
      <c r="F330" s="19"/>
      <c r="G330" s="20">
        <f>H329+1</f>
        <v>44682</v>
      </c>
      <c r="H330" s="20">
        <f>G330+I330</f>
        <v>44697</v>
      </c>
      <c r="I330" s="21">
        <f t="shared" si="27"/>
        <v>15</v>
      </c>
      <c r="J330" s="12"/>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4"/>
    </row>
    <row r="331" spans="1:93" s="15" customFormat="1" ht="15.75" thickBot="1">
      <c r="A331" s="2"/>
      <c r="B331" s="16"/>
      <c r="C331" s="17" t="s">
        <v>48</v>
      </c>
      <c r="D331" s="18"/>
      <c r="E331" s="18"/>
      <c r="F331" s="19"/>
      <c r="G331" s="20">
        <f>H330+1</f>
        <v>44698</v>
      </c>
      <c r="H331" s="20">
        <f>G331+I331</f>
        <v>44719</v>
      </c>
      <c r="I331" s="21">
        <f t="shared" si="27"/>
        <v>21</v>
      </c>
      <c r="J331" s="12"/>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4"/>
    </row>
    <row r="332" spans="1:93" s="15" customFormat="1" ht="15.75" thickBot="1">
      <c r="A332" s="2"/>
      <c r="B332" s="16"/>
      <c r="C332" s="17" t="s">
        <v>49</v>
      </c>
      <c r="D332" s="18"/>
      <c r="E332" s="18"/>
      <c r="F332" s="19"/>
      <c r="G332" s="20">
        <f>H331+1</f>
        <v>44720</v>
      </c>
      <c r="H332" s="20">
        <f>G332+I332</f>
        <v>44741</v>
      </c>
      <c r="I332" s="21">
        <f t="shared" si="27"/>
        <v>21</v>
      </c>
      <c r="J332" s="12"/>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4"/>
    </row>
    <row r="333" spans="1:93" s="15" customFormat="1" ht="15.75" thickBot="1">
      <c r="A333" s="2"/>
      <c r="B333" s="16"/>
      <c r="C333" s="17" t="s">
        <v>50</v>
      </c>
      <c r="D333" s="18"/>
      <c r="E333" s="18"/>
      <c r="F333" s="19"/>
      <c r="G333" s="20">
        <f>H332</f>
        <v>44741</v>
      </c>
      <c r="H333" s="20">
        <f>G333</f>
        <v>44741</v>
      </c>
      <c r="I333" s="21">
        <f t="shared" ca="1" si="27"/>
        <v>1</v>
      </c>
      <c r="J333" s="12"/>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4"/>
    </row>
    <row r="334" spans="1:93" s="15" customFormat="1" ht="15.75" thickBot="1">
      <c r="A334" s="2"/>
      <c r="B334" s="16"/>
      <c r="C334" s="17" t="s">
        <v>50</v>
      </c>
      <c r="D334" s="18"/>
      <c r="E334" s="18"/>
      <c r="F334" s="19"/>
      <c r="G334" s="20">
        <f>H333+1</f>
        <v>44742</v>
      </c>
      <c r="H334" s="20">
        <f>G334+I334</f>
        <v>44877</v>
      </c>
      <c r="I334" s="21">
        <f t="shared" si="27"/>
        <v>135</v>
      </c>
      <c r="J334" s="12"/>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4"/>
    </row>
    <row r="335" spans="1:93" s="15" customFormat="1" ht="15.75" thickBot="1">
      <c r="A335" s="2"/>
      <c r="B335" s="16"/>
      <c r="C335" s="17" t="s">
        <v>50</v>
      </c>
      <c r="D335" s="18"/>
      <c r="E335" s="18"/>
      <c r="F335" s="19"/>
      <c r="G335" s="20">
        <f>H334+1</f>
        <v>44878</v>
      </c>
      <c r="H335" s="20">
        <f>G335+I335</f>
        <v>44893</v>
      </c>
      <c r="I335" s="21">
        <f t="shared" si="27"/>
        <v>15</v>
      </c>
      <c r="J335" s="12"/>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4"/>
    </row>
    <row r="336" spans="1:93" s="15" customFormat="1" ht="15.75" thickBot="1">
      <c r="A336" s="2"/>
      <c r="B336" s="16"/>
      <c r="C336" s="17" t="s">
        <v>50</v>
      </c>
      <c r="D336" s="18"/>
      <c r="E336" s="18"/>
      <c r="F336" s="19"/>
      <c r="G336" s="20">
        <f>H335+1</f>
        <v>44894</v>
      </c>
      <c r="H336" s="20">
        <f>G336+8</f>
        <v>44902</v>
      </c>
      <c r="I336" s="21">
        <f t="shared" ca="1" si="27"/>
        <v>9</v>
      </c>
      <c r="J336" s="12"/>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4"/>
    </row>
    <row r="337" spans="1:93" s="15" customFormat="1" ht="15.75" thickBot="1">
      <c r="A337" s="2"/>
      <c r="B337" s="43" t="s">
        <v>67</v>
      </c>
      <c r="C337" s="48"/>
      <c r="D337" s="49" t="s">
        <v>66</v>
      </c>
      <c r="E337" s="49">
        <v>9200</v>
      </c>
      <c r="F337" s="50"/>
      <c r="G337" s="51"/>
      <c r="H337" s="51"/>
      <c r="I337" s="21" t="str">
        <f ca="1">IF(OR(ISBLANK(task_start),ISBLANK(task_end)),"",task_end-task_start+1)</f>
        <v/>
      </c>
      <c r="J337" s="12"/>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4"/>
    </row>
    <row r="338" spans="1:93" s="15" customFormat="1" ht="15.75" thickBot="1">
      <c r="A338" s="2"/>
      <c r="B338" s="16"/>
      <c r="C338" s="17" t="s">
        <v>46</v>
      </c>
      <c r="D338" s="18"/>
      <c r="E338" s="18"/>
      <c r="F338" s="19"/>
      <c r="G338" s="20">
        <f>G130</f>
        <v>44742</v>
      </c>
      <c r="H338" s="20">
        <f>G338</f>
        <v>44742</v>
      </c>
      <c r="I338" s="21">
        <f t="shared" ref="I338:I345" ca="1" si="28">I130</f>
        <v>1</v>
      </c>
      <c r="J338" s="12"/>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4"/>
    </row>
    <row r="339" spans="1:93" s="15" customFormat="1" ht="15.75" thickBot="1">
      <c r="A339" s="2"/>
      <c r="B339" s="16"/>
      <c r="C339" s="17" t="s">
        <v>47</v>
      </c>
      <c r="D339" s="18"/>
      <c r="E339" s="18"/>
      <c r="F339" s="19"/>
      <c r="G339" s="20">
        <f>H338+1</f>
        <v>44743</v>
      </c>
      <c r="H339" s="20">
        <f>G339+I339</f>
        <v>44758</v>
      </c>
      <c r="I339" s="21">
        <f t="shared" si="28"/>
        <v>15</v>
      </c>
      <c r="J339" s="12"/>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4"/>
    </row>
    <row r="340" spans="1:93" s="15" customFormat="1" ht="15.75" thickBot="1">
      <c r="A340" s="2"/>
      <c r="B340" s="16"/>
      <c r="C340" s="17" t="s">
        <v>48</v>
      </c>
      <c r="D340" s="18"/>
      <c r="E340" s="18"/>
      <c r="F340" s="19"/>
      <c r="G340" s="20">
        <f>H339+1</f>
        <v>44759</v>
      </c>
      <c r="H340" s="20">
        <f>G340+I340</f>
        <v>44780</v>
      </c>
      <c r="I340" s="21">
        <f t="shared" si="28"/>
        <v>21</v>
      </c>
      <c r="J340" s="12"/>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4"/>
    </row>
    <row r="341" spans="1:93" s="15" customFormat="1" ht="15.75" thickBot="1">
      <c r="A341" s="2"/>
      <c r="B341" s="16"/>
      <c r="C341" s="17" t="s">
        <v>49</v>
      </c>
      <c r="D341" s="18"/>
      <c r="E341" s="18"/>
      <c r="F341" s="19"/>
      <c r="G341" s="20">
        <f>H340+1</f>
        <v>44781</v>
      </c>
      <c r="H341" s="20">
        <f>G341+I341</f>
        <v>44802</v>
      </c>
      <c r="I341" s="21">
        <f t="shared" si="28"/>
        <v>21</v>
      </c>
      <c r="J341" s="12"/>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4"/>
    </row>
    <row r="342" spans="1:93" s="15" customFormat="1" ht="15.75" thickBot="1">
      <c r="A342" s="2"/>
      <c r="B342" s="16"/>
      <c r="C342" s="17" t="s">
        <v>50</v>
      </c>
      <c r="D342" s="18"/>
      <c r="E342" s="18"/>
      <c r="F342" s="19"/>
      <c r="G342" s="20">
        <f>H341</f>
        <v>44802</v>
      </c>
      <c r="H342" s="20">
        <f>G342</f>
        <v>44802</v>
      </c>
      <c r="I342" s="21">
        <f t="shared" ca="1" si="28"/>
        <v>1</v>
      </c>
      <c r="J342" s="12"/>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4"/>
    </row>
    <row r="343" spans="1:93" s="15" customFormat="1" ht="15.75" thickBot="1">
      <c r="A343" s="2"/>
      <c r="B343" s="16"/>
      <c r="C343" s="17" t="s">
        <v>51</v>
      </c>
      <c r="D343" s="18"/>
      <c r="E343" s="18"/>
      <c r="F343" s="19"/>
      <c r="G343" s="20">
        <f>H342+1</f>
        <v>44803</v>
      </c>
      <c r="H343" s="20">
        <f>G343+I343</f>
        <v>44953</v>
      </c>
      <c r="I343" s="21">
        <f t="shared" si="28"/>
        <v>150</v>
      </c>
      <c r="J343" s="12"/>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4"/>
    </row>
    <row r="344" spans="1:93" s="15" customFormat="1" ht="15.75" thickBot="1">
      <c r="A344" s="2"/>
      <c r="B344" s="16"/>
      <c r="C344" s="17" t="s">
        <v>52</v>
      </c>
      <c r="D344" s="18"/>
      <c r="E344" s="18"/>
      <c r="F344" s="19"/>
      <c r="G344" s="20">
        <f>H343+1</f>
        <v>44954</v>
      </c>
      <c r="H344" s="20">
        <f>G344+I344</f>
        <v>44969</v>
      </c>
      <c r="I344" s="21">
        <f t="shared" si="28"/>
        <v>15</v>
      </c>
      <c r="J344" s="12"/>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4"/>
    </row>
    <row r="345" spans="1:93" s="15" customFormat="1" ht="15.75" thickBot="1">
      <c r="A345" s="2"/>
      <c r="B345" s="16"/>
      <c r="C345" s="17" t="s">
        <v>53</v>
      </c>
      <c r="D345" s="18"/>
      <c r="E345" s="18"/>
      <c r="F345" s="19"/>
      <c r="G345" s="20">
        <f>H344+1</f>
        <v>44970</v>
      </c>
      <c r="H345" s="20">
        <f>G345+8</f>
        <v>44978</v>
      </c>
      <c r="I345" s="21">
        <f t="shared" ca="1" si="28"/>
        <v>9</v>
      </c>
      <c r="J345" s="12"/>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4"/>
    </row>
    <row r="346" spans="1:93" s="15" customFormat="1" ht="15.75" thickBot="1">
      <c r="A346" s="2"/>
      <c r="B346" s="43" t="s">
        <v>68</v>
      </c>
      <c r="C346" s="48"/>
      <c r="D346" s="49" t="s">
        <v>98</v>
      </c>
      <c r="E346" s="49">
        <v>1</v>
      </c>
      <c r="F346" s="50"/>
      <c r="G346" s="51"/>
      <c r="H346" s="51"/>
      <c r="I346" s="21" t="str">
        <f ca="1">IF(OR(ISBLANK(task_start),ISBLANK(task_end)),"",task_end-task_start+1)</f>
        <v/>
      </c>
      <c r="J346" s="12"/>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4"/>
    </row>
    <row r="347" spans="1:93" s="15" customFormat="1" ht="15.75" thickBot="1">
      <c r="A347" s="2"/>
      <c r="B347" s="16"/>
      <c r="C347" s="17" t="s">
        <v>46</v>
      </c>
      <c r="D347" s="18"/>
      <c r="E347" s="18"/>
      <c r="F347" s="19"/>
      <c r="G347" s="20">
        <f>G139</f>
        <v>44757</v>
      </c>
      <c r="H347" s="20">
        <f>G347</f>
        <v>44757</v>
      </c>
      <c r="I347" s="21">
        <f t="shared" ref="I347:I354" ca="1" si="29">I139</f>
        <v>1</v>
      </c>
      <c r="J347" s="12"/>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4"/>
    </row>
    <row r="348" spans="1:93" s="15" customFormat="1" ht="15.75" thickBot="1">
      <c r="A348" s="2"/>
      <c r="B348" s="16"/>
      <c r="C348" s="17" t="s">
        <v>47</v>
      </c>
      <c r="D348" s="18"/>
      <c r="E348" s="18"/>
      <c r="F348" s="19"/>
      <c r="G348" s="20">
        <f>H347+1</f>
        <v>44758</v>
      </c>
      <c r="H348" s="20">
        <f>G348+I348</f>
        <v>44773</v>
      </c>
      <c r="I348" s="21">
        <f t="shared" si="29"/>
        <v>15</v>
      </c>
      <c r="J348" s="12"/>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4"/>
    </row>
    <row r="349" spans="1:93" s="15" customFormat="1" ht="15.75" thickBot="1">
      <c r="A349" s="2"/>
      <c r="B349" s="16"/>
      <c r="C349" s="17" t="s">
        <v>48</v>
      </c>
      <c r="D349" s="18"/>
      <c r="E349" s="18"/>
      <c r="F349" s="19"/>
      <c r="G349" s="20">
        <f>H348+1</f>
        <v>44774</v>
      </c>
      <c r="H349" s="20">
        <f>G349+I349</f>
        <v>44795</v>
      </c>
      <c r="I349" s="21">
        <f t="shared" si="29"/>
        <v>21</v>
      </c>
      <c r="J349" s="12"/>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4"/>
    </row>
    <row r="350" spans="1:93" s="15" customFormat="1" ht="15.75" thickBot="1">
      <c r="A350" s="2"/>
      <c r="B350" s="16"/>
      <c r="C350" s="17" t="s">
        <v>49</v>
      </c>
      <c r="D350" s="18"/>
      <c r="E350" s="18"/>
      <c r="F350" s="19"/>
      <c r="G350" s="20">
        <f>H349+1</f>
        <v>44796</v>
      </c>
      <c r="H350" s="20">
        <f>G350+I350</f>
        <v>44817</v>
      </c>
      <c r="I350" s="21">
        <f t="shared" si="29"/>
        <v>21</v>
      </c>
      <c r="J350" s="12"/>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4"/>
    </row>
    <row r="351" spans="1:93" s="15" customFormat="1" ht="15.75" thickBot="1">
      <c r="A351" s="2"/>
      <c r="B351" s="16"/>
      <c r="C351" s="17" t="s">
        <v>50</v>
      </c>
      <c r="D351" s="18"/>
      <c r="E351" s="18"/>
      <c r="F351" s="19"/>
      <c r="G351" s="20">
        <f>H350</f>
        <v>44817</v>
      </c>
      <c r="H351" s="20">
        <f>G351</f>
        <v>44817</v>
      </c>
      <c r="I351" s="21">
        <f t="shared" ca="1" si="29"/>
        <v>1</v>
      </c>
      <c r="J351" s="12"/>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4"/>
    </row>
    <row r="352" spans="1:93" s="15" customFormat="1" ht="15.75" thickBot="1">
      <c r="A352" s="2"/>
      <c r="B352" s="16"/>
      <c r="C352" s="17" t="s">
        <v>51</v>
      </c>
      <c r="D352" s="18"/>
      <c r="E352" s="18"/>
      <c r="F352" s="19"/>
      <c r="G352" s="20">
        <f>H351+1</f>
        <v>44818</v>
      </c>
      <c r="H352" s="20">
        <f>G352+I352</f>
        <v>44908</v>
      </c>
      <c r="I352" s="21">
        <f t="shared" si="29"/>
        <v>90</v>
      </c>
      <c r="J352" s="12"/>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4"/>
    </row>
    <row r="353" spans="1:93" s="15" customFormat="1" ht="15.75" thickBot="1">
      <c r="A353" s="2"/>
      <c r="B353" s="16"/>
      <c r="C353" s="17" t="s">
        <v>52</v>
      </c>
      <c r="D353" s="18"/>
      <c r="E353" s="18"/>
      <c r="F353" s="19"/>
      <c r="G353" s="20">
        <f>H352+1</f>
        <v>44909</v>
      </c>
      <c r="H353" s="20">
        <f>G353+I353</f>
        <v>44924</v>
      </c>
      <c r="I353" s="21">
        <f t="shared" si="29"/>
        <v>15</v>
      </c>
      <c r="J353" s="12"/>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4"/>
    </row>
    <row r="354" spans="1:93" s="15" customFormat="1" ht="15.75" thickBot="1">
      <c r="A354" s="2"/>
      <c r="B354" s="16"/>
      <c r="C354" s="17" t="s">
        <v>53</v>
      </c>
      <c r="D354" s="18"/>
      <c r="E354" s="18"/>
      <c r="F354" s="19"/>
      <c r="G354" s="20">
        <f>H353+1</f>
        <v>44925</v>
      </c>
      <c r="H354" s="20">
        <f>G354+8</f>
        <v>44933</v>
      </c>
      <c r="I354" s="21">
        <f t="shared" ca="1" si="29"/>
        <v>9</v>
      </c>
      <c r="J354" s="12"/>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4"/>
    </row>
    <row r="355" spans="1:93" s="15" customFormat="1" ht="15.75" thickBot="1">
      <c r="A355" s="2"/>
      <c r="B355" s="43" t="s">
        <v>99</v>
      </c>
      <c r="C355" s="48"/>
      <c r="D355" s="49" t="s">
        <v>66</v>
      </c>
      <c r="E355" s="49">
        <v>1845</v>
      </c>
      <c r="F355" s="50"/>
      <c r="G355" s="51"/>
      <c r="H355" s="51"/>
      <c r="I355" s="21" t="str">
        <f t="shared" ca="1" si="11"/>
        <v/>
      </c>
      <c r="J355" s="12"/>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4"/>
    </row>
    <row r="356" spans="1:93" s="15" customFormat="1" ht="15.75" thickBot="1">
      <c r="A356" s="2"/>
      <c r="B356" s="16"/>
      <c r="C356" s="17" t="s">
        <v>46</v>
      </c>
      <c r="D356" s="18"/>
      <c r="E356" s="18"/>
      <c r="F356" s="19"/>
      <c r="G356" s="20">
        <f>G157</f>
        <v>44774</v>
      </c>
      <c r="H356" s="20">
        <f>G356</f>
        <v>44774</v>
      </c>
      <c r="I356" s="21">
        <f t="shared" ref="I356:I363" ca="1" si="30">I157</f>
        <v>1</v>
      </c>
      <c r="J356" s="12"/>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4"/>
    </row>
    <row r="357" spans="1:93" s="15" customFormat="1" ht="15.75" thickBot="1">
      <c r="A357" s="2"/>
      <c r="B357" s="16"/>
      <c r="C357" s="17" t="s">
        <v>47</v>
      </c>
      <c r="D357" s="18"/>
      <c r="E357" s="18"/>
      <c r="F357" s="19"/>
      <c r="G357" s="20">
        <f>H356+1</f>
        <v>44775</v>
      </c>
      <c r="H357" s="20">
        <f>G357+I357</f>
        <v>44790</v>
      </c>
      <c r="I357" s="21">
        <f t="shared" si="30"/>
        <v>15</v>
      </c>
      <c r="J357" s="12"/>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4"/>
    </row>
    <row r="358" spans="1:93" s="15" customFormat="1" ht="15.75" thickBot="1">
      <c r="A358" s="2"/>
      <c r="B358" s="16"/>
      <c r="C358" s="17" t="s">
        <v>48</v>
      </c>
      <c r="D358" s="18"/>
      <c r="E358" s="18"/>
      <c r="F358" s="19"/>
      <c r="G358" s="20">
        <f>H357+1</f>
        <v>44791</v>
      </c>
      <c r="H358" s="20">
        <f>G358+I358</f>
        <v>44812</v>
      </c>
      <c r="I358" s="21">
        <f t="shared" si="30"/>
        <v>21</v>
      </c>
      <c r="J358" s="12"/>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4"/>
    </row>
    <row r="359" spans="1:93" s="15" customFormat="1" ht="15.75" thickBot="1">
      <c r="A359" s="2"/>
      <c r="B359" s="16"/>
      <c r="C359" s="17" t="s">
        <v>49</v>
      </c>
      <c r="D359" s="18"/>
      <c r="E359" s="18"/>
      <c r="F359" s="19"/>
      <c r="G359" s="20">
        <f>H358+1</f>
        <v>44813</v>
      </c>
      <c r="H359" s="20">
        <f>G359+I359</f>
        <v>44834</v>
      </c>
      <c r="I359" s="21">
        <f t="shared" si="30"/>
        <v>21</v>
      </c>
      <c r="J359" s="12"/>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4"/>
    </row>
    <row r="360" spans="1:93" s="15" customFormat="1" ht="15.75" thickBot="1">
      <c r="A360" s="2"/>
      <c r="B360" s="16"/>
      <c r="C360" s="17" t="s">
        <v>50</v>
      </c>
      <c r="D360" s="18"/>
      <c r="E360" s="18"/>
      <c r="F360" s="19"/>
      <c r="G360" s="20">
        <f>H359</f>
        <v>44834</v>
      </c>
      <c r="H360" s="20">
        <f>G360</f>
        <v>44834</v>
      </c>
      <c r="I360" s="21">
        <f t="shared" ca="1" si="30"/>
        <v>1</v>
      </c>
      <c r="J360" s="12"/>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4"/>
    </row>
    <row r="361" spans="1:93" s="15" customFormat="1" ht="15.75" thickBot="1">
      <c r="A361" s="2"/>
      <c r="B361" s="16"/>
      <c r="C361" s="17" t="s">
        <v>51</v>
      </c>
      <c r="D361" s="18"/>
      <c r="E361" s="18"/>
      <c r="F361" s="19"/>
      <c r="G361" s="20">
        <f>H360+1</f>
        <v>44835</v>
      </c>
      <c r="H361" s="20">
        <f>G361+I361</f>
        <v>44925</v>
      </c>
      <c r="I361" s="21">
        <f t="shared" si="30"/>
        <v>90</v>
      </c>
      <c r="J361" s="12"/>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4"/>
    </row>
    <row r="362" spans="1:93" s="15" customFormat="1" ht="15.75" thickBot="1">
      <c r="A362" s="2"/>
      <c r="B362" s="16"/>
      <c r="C362" s="17" t="s">
        <v>52</v>
      </c>
      <c r="D362" s="18"/>
      <c r="E362" s="18"/>
      <c r="F362" s="19"/>
      <c r="G362" s="20">
        <f>H361+1</f>
        <v>44926</v>
      </c>
      <c r="H362" s="20">
        <f>G362+I362</f>
        <v>44941</v>
      </c>
      <c r="I362" s="21">
        <f t="shared" si="30"/>
        <v>15</v>
      </c>
      <c r="J362" s="12"/>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4"/>
    </row>
    <row r="363" spans="1:93" s="15" customFormat="1" ht="15.75" thickBot="1">
      <c r="A363" s="2"/>
      <c r="B363" s="16"/>
      <c r="C363" s="17" t="s">
        <v>53</v>
      </c>
      <c r="D363" s="18"/>
      <c r="E363" s="18"/>
      <c r="F363" s="19"/>
      <c r="G363" s="20">
        <f>H362+1</f>
        <v>44942</v>
      </c>
      <c r="H363" s="20">
        <f>G363+8</f>
        <v>44950</v>
      </c>
      <c r="I363" s="21">
        <f t="shared" ca="1" si="30"/>
        <v>9</v>
      </c>
      <c r="J363" s="12"/>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4"/>
    </row>
    <row r="364" spans="1:93" s="15" customFormat="1" ht="15.75" thickBot="1">
      <c r="A364" s="2"/>
      <c r="B364" s="43" t="s">
        <v>100</v>
      </c>
      <c r="C364" s="44"/>
      <c r="D364" s="45" t="s">
        <v>45</v>
      </c>
      <c r="E364" s="45">
        <v>100</v>
      </c>
      <c r="F364" s="46"/>
      <c r="G364" s="47"/>
      <c r="H364" s="47"/>
      <c r="I364" s="21" t="str">
        <f ca="1">IF(OR(ISBLANK(task_start),ISBLANK(task_end)),"",task_end-task_start+1)</f>
        <v/>
      </c>
      <c r="J364" s="12"/>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4"/>
    </row>
    <row r="365" spans="1:93" s="15" customFormat="1" ht="15.75" thickBot="1">
      <c r="A365" s="2"/>
      <c r="B365" s="16"/>
      <c r="C365" s="17" t="s">
        <v>75</v>
      </c>
      <c r="D365" s="18"/>
      <c r="E365" s="18"/>
      <c r="F365" s="19"/>
      <c r="G365" s="20">
        <f>G193</f>
        <v>44730</v>
      </c>
      <c r="H365" s="20">
        <f>G365</f>
        <v>44730</v>
      </c>
      <c r="I365" s="21">
        <f t="shared" ca="1" si="11"/>
        <v>1</v>
      </c>
      <c r="J365" s="12"/>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4"/>
    </row>
    <row r="366" spans="1:93" s="15" customFormat="1" ht="15.75" thickBot="1">
      <c r="A366" s="2"/>
      <c r="B366" s="16"/>
      <c r="C366" s="17" t="s">
        <v>76</v>
      </c>
      <c r="D366" s="18"/>
      <c r="E366" s="18"/>
      <c r="F366" s="19"/>
      <c r="G366" s="20">
        <f>H365+1</f>
        <v>44731</v>
      </c>
      <c r="H366" s="20">
        <f>G366+I366</f>
        <v>44746</v>
      </c>
      <c r="I366" s="21">
        <v>15</v>
      </c>
      <c r="J366" s="12"/>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4"/>
    </row>
    <row r="367" spans="1:93" s="15" customFormat="1" ht="15.75" thickBot="1">
      <c r="A367" s="2"/>
      <c r="B367" s="16"/>
      <c r="C367" s="17" t="s">
        <v>77</v>
      </c>
      <c r="D367" s="18"/>
      <c r="E367" s="18"/>
      <c r="F367" s="19"/>
      <c r="G367" s="20">
        <f>H366+1</f>
        <v>44747</v>
      </c>
      <c r="H367" s="20">
        <f>G367+I367</f>
        <v>44761</v>
      </c>
      <c r="I367" s="21">
        <v>14</v>
      </c>
      <c r="J367" s="12"/>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4"/>
    </row>
    <row r="368" spans="1:93" s="15" customFormat="1" ht="15.75" thickBot="1">
      <c r="A368" s="2"/>
      <c r="B368" s="16"/>
      <c r="C368" s="17" t="s">
        <v>78</v>
      </c>
      <c r="D368" s="18"/>
      <c r="E368" s="18"/>
      <c r="F368" s="19"/>
      <c r="G368" s="20">
        <f>H367+1</f>
        <v>44762</v>
      </c>
      <c r="H368" s="20">
        <f>G368+I368</f>
        <v>44776</v>
      </c>
      <c r="I368" s="21">
        <v>14</v>
      </c>
      <c r="J368" s="12"/>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4"/>
    </row>
    <row r="369" spans="1:93" s="15" customFormat="1" ht="15.75" thickBot="1">
      <c r="A369" s="2"/>
      <c r="B369" s="16"/>
      <c r="C369" s="17" t="s">
        <v>79</v>
      </c>
      <c r="D369" s="18"/>
      <c r="E369" s="18"/>
      <c r="F369" s="19"/>
      <c r="G369" s="20">
        <f>H368</f>
        <v>44776</v>
      </c>
      <c r="H369" s="20">
        <f>G369</f>
        <v>44776</v>
      </c>
      <c r="I369" s="21">
        <f t="shared" ca="1" si="11"/>
        <v>1</v>
      </c>
      <c r="J369" s="12"/>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4"/>
    </row>
    <row r="370" spans="1:93" s="15" customFormat="1" ht="15.75" thickBot="1">
      <c r="A370" s="2"/>
      <c r="B370" s="16"/>
      <c r="C370" s="17" t="s">
        <v>51</v>
      </c>
      <c r="D370" s="18"/>
      <c r="E370" s="18"/>
      <c r="F370" s="19"/>
      <c r="G370" s="20">
        <f>H369+1</f>
        <v>44777</v>
      </c>
      <c r="H370" s="20">
        <f>G370+I370</f>
        <v>44867</v>
      </c>
      <c r="I370" s="21">
        <v>90</v>
      </c>
      <c r="J370" s="12"/>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4"/>
    </row>
    <row r="371" spans="1:93" s="15" customFormat="1" ht="15.75" thickBot="1">
      <c r="A371" s="2"/>
      <c r="B371" s="16"/>
      <c r="C371" s="17" t="s">
        <v>52</v>
      </c>
      <c r="D371" s="18"/>
      <c r="E371" s="18"/>
      <c r="F371" s="19"/>
      <c r="G371" s="20">
        <f>H370+1</f>
        <v>44868</v>
      </c>
      <c r="H371" s="20">
        <f>G371+I371</f>
        <v>44883</v>
      </c>
      <c r="I371" s="21">
        <v>15</v>
      </c>
      <c r="J371" s="12"/>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4"/>
    </row>
    <row r="372" spans="1:93" s="15" customFormat="1" ht="15.75" thickBot="1">
      <c r="A372" s="2"/>
      <c r="B372" s="16"/>
      <c r="C372" s="17" t="s">
        <v>53</v>
      </c>
      <c r="D372" s="18"/>
      <c r="E372" s="18"/>
      <c r="F372" s="19"/>
      <c r="G372" s="20">
        <f>H371+1</f>
        <v>44884</v>
      </c>
      <c r="H372" s="20">
        <f>G372+8</f>
        <v>44892</v>
      </c>
      <c r="I372" s="21">
        <f t="shared" ca="1" si="11"/>
        <v>9</v>
      </c>
      <c r="J372" s="12"/>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4"/>
    </row>
    <row r="373" spans="1:93" s="15" customFormat="1" ht="15.75" thickBot="1">
      <c r="A373" s="2"/>
      <c r="B373" s="43" t="s">
        <v>101</v>
      </c>
      <c r="C373" s="44"/>
      <c r="D373" s="45" t="s">
        <v>66</v>
      </c>
      <c r="E373" s="45">
        <v>110</v>
      </c>
      <c r="F373" s="46"/>
      <c r="G373" s="47"/>
      <c r="H373" s="47"/>
      <c r="I373" s="21" t="str">
        <f ca="1">IF(OR(ISBLANK(task_start),ISBLANK(task_end)),"",task_end-task_start+1)</f>
        <v/>
      </c>
      <c r="J373" s="12"/>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4"/>
    </row>
    <row r="374" spans="1:93" s="15" customFormat="1" ht="15.75" thickBot="1">
      <c r="A374" s="2"/>
      <c r="B374" s="16"/>
      <c r="C374" s="17" t="s">
        <v>75</v>
      </c>
      <c r="D374" s="18"/>
      <c r="E374" s="18"/>
      <c r="F374" s="19"/>
      <c r="G374" s="20">
        <v>44727</v>
      </c>
      <c r="H374" s="20">
        <f>G374</f>
        <v>44727</v>
      </c>
      <c r="I374" s="21">
        <f ca="1">IF(OR(ISBLANK(task_start),ISBLANK(task_end)),"",task_end-task_start+1)</f>
        <v>1</v>
      </c>
      <c r="J374" s="12"/>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4"/>
    </row>
    <row r="375" spans="1:93" s="15" customFormat="1" ht="15.75" thickBot="1">
      <c r="A375" s="2"/>
      <c r="B375" s="16"/>
      <c r="C375" s="17" t="s">
        <v>76</v>
      </c>
      <c r="D375" s="18"/>
      <c r="E375" s="18"/>
      <c r="F375" s="19"/>
      <c r="G375" s="20">
        <f>H374+1</f>
        <v>44728</v>
      </c>
      <c r="H375" s="20">
        <f>G375+I375</f>
        <v>44743</v>
      </c>
      <c r="I375" s="21">
        <v>15</v>
      </c>
      <c r="J375" s="12"/>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4"/>
    </row>
    <row r="376" spans="1:93" s="15" customFormat="1" ht="15.75" thickBot="1">
      <c r="A376" s="2"/>
      <c r="B376" s="16"/>
      <c r="C376" s="17" t="s">
        <v>77</v>
      </c>
      <c r="D376" s="18"/>
      <c r="E376" s="18"/>
      <c r="F376" s="19"/>
      <c r="G376" s="20">
        <f>H375+1</f>
        <v>44744</v>
      </c>
      <c r="H376" s="20">
        <f>G376+I376</f>
        <v>44759</v>
      </c>
      <c r="I376" s="21">
        <v>15</v>
      </c>
      <c r="J376" s="12"/>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4"/>
    </row>
    <row r="377" spans="1:93" s="15" customFormat="1" ht="15.75" thickBot="1">
      <c r="A377" s="2"/>
      <c r="B377" s="16"/>
      <c r="C377" s="17" t="s">
        <v>78</v>
      </c>
      <c r="D377" s="18"/>
      <c r="E377" s="18"/>
      <c r="F377" s="19"/>
      <c r="G377" s="20">
        <f>H376+1</f>
        <v>44760</v>
      </c>
      <c r="H377" s="20">
        <f>G377+I377</f>
        <v>44781</v>
      </c>
      <c r="I377" s="21">
        <v>21</v>
      </c>
      <c r="J377" s="12"/>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4"/>
    </row>
    <row r="378" spans="1:93" s="15" customFormat="1" ht="15.75" thickBot="1">
      <c r="A378" s="2"/>
      <c r="B378" s="16"/>
      <c r="C378" s="17" t="s">
        <v>79</v>
      </c>
      <c r="D378" s="18"/>
      <c r="E378" s="18"/>
      <c r="F378" s="19"/>
      <c r="G378" s="20">
        <f>H377</f>
        <v>44781</v>
      </c>
      <c r="H378" s="20">
        <f>G378</f>
        <v>44781</v>
      </c>
      <c r="I378" s="21">
        <f ca="1">IF(OR(ISBLANK(task_start),ISBLANK(task_end)),"",task_end-task_start+1)</f>
        <v>1</v>
      </c>
      <c r="J378" s="12"/>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4"/>
    </row>
    <row r="379" spans="1:93" s="15" customFormat="1" ht="15.75" thickBot="1">
      <c r="A379" s="2"/>
      <c r="B379" s="16"/>
      <c r="C379" s="17" t="s">
        <v>51</v>
      </c>
      <c r="D379" s="18"/>
      <c r="E379" s="18"/>
      <c r="F379" s="19"/>
      <c r="G379" s="20">
        <f>H378+1</f>
        <v>44782</v>
      </c>
      <c r="H379" s="20">
        <f>G379+I379</f>
        <v>44857</v>
      </c>
      <c r="I379" s="21">
        <v>75</v>
      </c>
      <c r="J379" s="12"/>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4"/>
    </row>
    <row r="380" spans="1:93" s="15" customFormat="1" ht="15.75" thickBot="1">
      <c r="A380" s="2"/>
      <c r="B380" s="16"/>
      <c r="C380" s="17" t="s">
        <v>52</v>
      </c>
      <c r="D380" s="18"/>
      <c r="E380" s="18"/>
      <c r="F380" s="19"/>
      <c r="G380" s="20">
        <f>H379+1</f>
        <v>44858</v>
      </c>
      <c r="H380" s="20">
        <f>G380+I380</f>
        <v>44873</v>
      </c>
      <c r="I380" s="21">
        <v>15</v>
      </c>
      <c r="J380" s="12"/>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4"/>
    </row>
    <row r="381" spans="1:93" s="15" customFormat="1" ht="15.75" thickBot="1">
      <c r="A381" s="2"/>
      <c r="B381" s="16"/>
      <c r="C381" s="17" t="s">
        <v>53</v>
      </c>
      <c r="D381" s="18"/>
      <c r="E381" s="18"/>
      <c r="F381" s="19"/>
      <c r="G381" s="20">
        <f>H380+1</f>
        <v>44874</v>
      </c>
      <c r="H381" s="20">
        <f>G381+8</f>
        <v>44882</v>
      </c>
      <c r="I381" s="21">
        <f ca="1">IF(OR(ISBLANK(task_start),ISBLANK(task_end)),"",task_end-task_start+1)</f>
        <v>9</v>
      </c>
      <c r="J381" s="12"/>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4"/>
    </row>
    <row r="382" spans="1:93" s="15" customFormat="1" ht="15.75" thickBot="1">
      <c r="A382" s="2"/>
      <c r="B382" s="43" t="s">
        <v>102</v>
      </c>
      <c r="C382" s="48"/>
      <c r="D382" s="49" t="s">
        <v>103</v>
      </c>
      <c r="E382" s="79">
        <v>4</v>
      </c>
      <c r="F382" s="50"/>
      <c r="G382" s="51"/>
      <c r="H382" s="51"/>
      <c r="I382" s="21" t="str">
        <f t="shared" ca="1" si="11"/>
        <v/>
      </c>
      <c r="J382" s="12"/>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4"/>
    </row>
    <row r="383" spans="1:93" s="15" customFormat="1" ht="15.75" thickBot="1">
      <c r="A383" s="2"/>
      <c r="B383" s="16"/>
      <c r="C383" s="17" t="s">
        <v>46</v>
      </c>
      <c r="D383" s="18"/>
      <c r="E383" s="18"/>
      <c r="F383" s="19"/>
      <c r="G383" s="20">
        <v>44880</v>
      </c>
      <c r="H383" s="20">
        <f>G383</f>
        <v>44880</v>
      </c>
      <c r="I383" s="21">
        <v>1</v>
      </c>
      <c r="J383" s="12"/>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4"/>
    </row>
    <row r="384" spans="1:93" s="15" customFormat="1" ht="15.75" thickBot="1">
      <c r="A384" s="2"/>
      <c r="B384" s="16"/>
      <c r="C384" s="17" t="s">
        <v>47</v>
      </c>
      <c r="D384" s="18"/>
      <c r="E384" s="18"/>
      <c r="F384" s="19"/>
      <c r="G384" s="20">
        <f>H383+1</f>
        <v>44881</v>
      </c>
      <c r="H384" s="20">
        <f>G384+I384</f>
        <v>44896</v>
      </c>
      <c r="I384" s="21">
        <v>15</v>
      </c>
      <c r="J384" s="12"/>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4"/>
    </row>
    <row r="385" spans="1:93" s="15" customFormat="1" ht="15.75" thickBot="1">
      <c r="A385" s="2"/>
      <c r="B385" s="16"/>
      <c r="C385" s="17" t="s">
        <v>48</v>
      </c>
      <c r="D385" s="18"/>
      <c r="E385" s="18"/>
      <c r="F385" s="19"/>
      <c r="G385" s="20">
        <f>H384+1</f>
        <v>44897</v>
      </c>
      <c r="H385" s="20">
        <f>G385+I385</f>
        <v>44912</v>
      </c>
      <c r="I385" s="21">
        <v>15</v>
      </c>
      <c r="J385" s="12"/>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4"/>
    </row>
    <row r="386" spans="1:93" s="15" customFormat="1" ht="15.75" thickBot="1">
      <c r="A386" s="2"/>
      <c r="B386" s="16"/>
      <c r="C386" s="17" t="s">
        <v>49</v>
      </c>
      <c r="D386" s="18"/>
      <c r="E386" s="18"/>
      <c r="F386" s="19"/>
      <c r="G386" s="20">
        <f>H385+1</f>
        <v>44913</v>
      </c>
      <c r="H386" s="20">
        <f>G386+I386</f>
        <v>44934</v>
      </c>
      <c r="I386" s="21">
        <v>21</v>
      </c>
      <c r="J386" s="12"/>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4"/>
    </row>
    <row r="387" spans="1:93" s="15" customFormat="1" ht="15.75" thickBot="1">
      <c r="A387" s="2"/>
      <c r="B387" s="16"/>
      <c r="C387" s="17" t="s">
        <v>50</v>
      </c>
      <c r="D387" s="18"/>
      <c r="E387" s="18"/>
      <c r="F387" s="19"/>
      <c r="G387" s="20">
        <f>H386</f>
        <v>44934</v>
      </c>
      <c r="H387" s="20">
        <f>G387</f>
        <v>44934</v>
      </c>
      <c r="I387" s="21">
        <f t="shared" ca="1" si="11"/>
        <v>1</v>
      </c>
      <c r="J387" s="12"/>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4"/>
    </row>
    <row r="388" spans="1:93" s="15" customFormat="1" ht="15.75" thickBot="1">
      <c r="A388" s="2"/>
      <c r="B388" s="16"/>
      <c r="C388" s="17" t="s">
        <v>51</v>
      </c>
      <c r="D388" s="18"/>
      <c r="E388" s="18"/>
      <c r="F388" s="19"/>
      <c r="G388" s="20">
        <f>H387+1</f>
        <v>44935</v>
      </c>
      <c r="H388" s="20">
        <f>G388+I388</f>
        <v>44995</v>
      </c>
      <c r="I388" s="21">
        <v>60</v>
      </c>
      <c r="J388" s="12"/>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4"/>
    </row>
    <row r="389" spans="1:93" s="15" customFormat="1" ht="15.75" thickBot="1">
      <c r="A389" s="2"/>
      <c r="B389" s="16"/>
      <c r="C389" s="17" t="s">
        <v>52</v>
      </c>
      <c r="D389" s="18"/>
      <c r="E389" s="18"/>
      <c r="F389" s="19"/>
      <c r="G389" s="20">
        <f>H388+1</f>
        <v>44996</v>
      </c>
      <c r="H389" s="20">
        <f>G389+I389</f>
        <v>45011</v>
      </c>
      <c r="I389" s="21">
        <v>15</v>
      </c>
      <c r="J389" s="12"/>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4"/>
    </row>
    <row r="390" spans="1:93" s="15" customFormat="1" ht="15.75" thickBot="1">
      <c r="A390" s="2"/>
      <c r="B390" s="16"/>
      <c r="C390" s="17" t="s">
        <v>53</v>
      </c>
      <c r="D390" s="18"/>
      <c r="E390" s="18"/>
      <c r="F390" s="19"/>
      <c r="G390" s="20">
        <f>H389+1</f>
        <v>45012</v>
      </c>
      <c r="H390" s="20">
        <f>G390+8</f>
        <v>45020</v>
      </c>
      <c r="I390" s="21">
        <f t="shared" ca="1" si="11"/>
        <v>9</v>
      </c>
      <c r="J390" s="12"/>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4"/>
    </row>
    <row r="391" spans="1:93" s="15" customFormat="1" ht="15.75" thickBot="1">
      <c r="A391" s="2"/>
      <c r="B391" s="43" t="s">
        <v>104</v>
      </c>
      <c r="C391" s="48"/>
      <c r="D391" s="49" t="s">
        <v>63</v>
      </c>
      <c r="E391" s="49">
        <v>1</v>
      </c>
      <c r="F391" s="50"/>
      <c r="G391" s="51"/>
      <c r="H391" s="51"/>
      <c r="I391" s="21" t="str">
        <f t="shared" ca="1" si="11"/>
        <v/>
      </c>
      <c r="J391" s="12"/>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4"/>
    </row>
    <row r="392" spans="1:93" s="15" customFormat="1" ht="15.75" thickBot="1">
      <c r="A392" s="2"/>
      <c r="B392" s="16"/>
      <c r="C392" s="17" t="s">
        <v>46</v>
      </c>
      <c r="D392" s="18"/>
      <c r="E392" s="18"/>
      <c r="F392" s="19"/>
      <c r="G392" s="20">
        <f>G383</f>
        <v>44880</v>
      </c>
      <c r="H392" s="20">
        <f>G392</f>
        <v>44880</v>
      </c>
      <c r="I392" s="21">
        <f t="shared" ca="1" si="11"/>
        <v>1</v>
      </c>
      <c r="J392" s="12"/>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4"/>
    </row>
    <row r="393" spans="1:93" s="15" customFormat="1" ht="15.75" thickBot="1">
      <c r="A393" s="2"/>
      <c r="B393" s="16"/>
      <c r="C393" s="17" t="s">
        <v>47</v>
      </c>
      <c r="D393" s="18"/>
      <c r="E393" s="18"/>
      <c r="F393" s="19"/>
      <c r="G393" s="20">
        <f>H392+1</f>
        <v>44881</v>
      </c>
      <c r="H393" s="20">
        <f>G393+I393</f>
        <v>44896</v>
      </c>
      <c r="I393" s="21">
        <v>15</v>
      </c>
      <c r="J393" s="12"/>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4"/>
    </row>
    <row r="394" spans="1:93" s="15" customFormat="1" ht="15.75" thickBot="1">
      <c r="A394" s="2"/>
      <c r="B394" s="16"/>
      <c r="C394" s="17" t="s">
        <v>48</v>
      </c>
      <c r="D394" s="18"/>
      <c r="E394" s="18"/>
      <c r="F394" s="19"/>
      <c r="G394" s="20">
        <f>H393+1</f>
        <v>44897</v>
      </c>
      <c r="H394" s="20">
        <f>G394+I394</f>
        <v>44912</v>
      </c>
      <c r="I394" s="21">
        <v>15</v>
      </c>
      <c r="J394" s="12"/>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4"/>
    </row>
    <row r="395" spans="1:93" s="15" customFormat="1" ht="15.75" thickBot="1">
      <c r="A395" s="2"/>
      <c r="B395" s="16"/>
      <c r="C395" s="17" t="s">
        <v>49</v>
      </c>
      <c r="D395" s="18"/>
      <c r="E395" s="18"/>
      <c r="F395" s="19"/>
      <c r="G395" s="20">
        <f>H394+1</f>
        <v>44913</v>
      </c>
      <c r="H395" s="20">
        <f>G395+I395</f>
        <v>44934</v>
      </c>
      <c r="I395" s="21">
        <v>21</v>
      </c>
      <c r="J395" s="12"/>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4"/>
    </row>
    <row r="396" spans="1:93" s="15" customFormat="1" ht="15.75" thickBot="1">
      <c r="A396" s="2"/>
      <c r="B396" s="16"/>
      <c r="C396" s="17" t="s">
        <v>50</v>
      </c>
      <c r="D396" s="18"/>
      <c r="E396" s="18"/>
      <c r="F396" s="19"/>
      <c r="G396" s="20">
        <f>H395</f>
        <v>44934</v>
      </c>
      <c r="H396" s="20">
        <f>G396</f>
        <v>44934</v>
      </c>
      <c r="I396" s="21">
        <f t="shared" ca="1" si="11"/>
        <v>1</v>
      </c>
      <c r="J396" s="12"/>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4"/>
    </row>
    <row r="397" spans="1:93" s="15" customFormat="1" ht="15.75" thickBot="1">
      <c r="A397" s="2"/>
      <c r="B397" s="16"/>
      <c r="C397" s="17" t="s">
        <v>51</v>
      </c>
      <c r="D397" s="18"/>
      <c r="E397" s="18"/>
      <c r="F397" s="19"/>
      <c r="G397" s="20">
        <f>H396+1</f>
        <v>44935</v>
      </c>
      <c r="H397" s="20">
        <f>G397+I397</f>
        <v>44995</v>
      </c>
      <c r="I397" s="21">
        <v>60</v>
      </c>
      <c r="J397" s="12"/>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4"/>
    </row>
    <row r="398" spans="1:93" s="15" customFormat="1" ht="15.75" thickBot="1">
      <c r="A398" s="2"/>
      <c r="B398" s="16"/>
      <c r="C398" s="17" t="s">
        <v>52</v>
      </c>
      <c r="D398" s="18"/>
      <c r="E398" s="18"/>
      <c r="F398" s="19"/>
      <c r="G398" s="20">
        <f>H397+1</f>
        <v>44996</v>
      </c>
      <c r="H398" s="20">
        <f>G398+I398</f>
        <v>45011</v>
      </c>
      <c r="I398" s="21">
        <v>15</v>
      </c>
      <c r="J398" s="12"/>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4"/>
    </row>
    <row r="399" spans="1:93" s="15" customFormat="1" ht="15.75" thickBot="1">
      <c r="A399" s="2"/>
      <c r="B399" s="16"/>
      <c r="C399" s="17" t="s">
        <v>53</v>
      </c>
      <c r="D399" s="18"/>
      <c r="E399" s="18"/>
      <c r="F399" s="19"/>
      <c r="G399" s="20">
        <f>H398+1</f>
        <v>45012</v>
      </c>
      <c r="H399" s="20">
        <f>G399+8</f>
        <v>45020</v>
      </c>
      <c r="I399" s="21">
        <f t="shared" ca="1" si="11"/>
        <v>9</v>
      </c>
      <c r="J399" s="12"/>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4"/>
    </row>
    <row r="400" spans="1:93" s="15" customFormat="1" ht="15.75" thickBot="1">
      <c r="A400" s="2"/>
      <c r="B400" s="43" t="s">
        <v>105</v>
      </c>
      <c r="C400" s="48"/>
      <c r="D400" s="49" t="s">
        <v>63</v>
      </c>
      <c r="E400" s="49">
        <v>1</v>
      </c>
      <c r="F400" s="50"/>
      <c r="G400" s="51"/>
      <c r="H400" s="51"/>
      <c r="I400" s="21" t="str">
        <f t="shared" ca="1" si="11"/>
        <v/>
      </c>
      <c r="J400" s="12"/>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4"/>
    </row>
    <row r="401" spans="1:93" s="15" customFormat="1" ht="15.75" thickBot="1">
      <c r="A401" s="2"/>
      <c r="B401" s="16"/>
      <c r="C401" s="17" t="s">
        <v>46</v>
      </c>
      <c r="D401" s="18"/>
      <c r="E401" s="18"/>
      <c r="F401" s="19"/>
      <c r="G401" s="20">
        <v>44805</v>
      </c>
      <c r="H401" s="20">
        <f>G401</f>
        <v>44805</v>
      </c>
      <c r="I401" s="21">
        <f t="shared" ca="1" si="11"/>
        <v>1</v>
      </c>
      <c r="J401" s="12"/>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4"/>
    </row>
    <row r="402" spans="1:93" s="15" customFormat="1" ht="15.75" thickBot="1">
      <c r="A402" s="2"/>
      <c r="B402" s="16"/>
      <c r="C402" s="17" t="s">
        <v>47</v>
      </c>
      <c r="D402" s="18"/>
      <c r="E402" s="18"/>
      <c r="F402" s="19"/>
      <c r="G402" s="20">
        <f>H401+1</f>
        <v>44806</v>
      </c>
      <c r="H402" s="20">
        <f>G402+I402</f>
        <v>44821</v>
      </c>
      <c r="I402" s="21">
        <v>15</v>
      </c>
      <c r="J402" s="12"/>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4"/>
    </row>
    <row r="403" spans="1:93" s="15" customFormat="1" ht="15.75" thickBot="1">
      <c r="A403" s="2"/>
      <c r="B403" s="16"/>
      <c r="C403" s="17" t="s">
        <v>48</v>
      </c>
      <c r="D403" s="18"/>
      <c r="E403" s="18"/>
      <c r="F403" s="19"/>
      <c r="G403" s="20">
        <f>H402+1</f>
        <v>44822</v>
      </c>
      <c r="H403" s="20">
        <f>G403+I403</f>
        <v>44837</v>
      </c>
      <c r="I403" s="21">
        <v>15</v>
      </c>
      <c r="J403" s="12"/>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4"/>
    </row>
    <row r="404" spans="1:93" s="15" customFormat="1" ht="15.75" thickBot="1">
      <c r="A404" s="2"/>
      <c r="B404" s="16"/>
      <c r="C404" s="17" t="s">
        <v>49</v>
      </c>
      <c r="D404" s="18"/>
      <c r="E404" s="18"/>
      <c r="F404" s="19"/>
      <c r="G404" s="20">
        <f>H403+1</f>
        <v>44838</v>
      </c>
      <c r="H404" s="20">
        <f>G404+I404</f>
        <v>44859</v>
      </c>
      <c r="I404" s="21">
        <v>21</v>
      </c>
      <c r="J404" s="12"/>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4"/>
    </row>
    <row r="405" spans="1:93" s="15" customFormat="1" ht="15.75" thickBot="1">
      <c r="A405" s="2"/>
      <c r="B405" s="16"/>
      <c r="C405" s="17" t="s">
        <v>50</v>
      </c>
      <c r="D405" s="18"/>
      <c r="E405" s="18"/>
      <c r="F405" s="19"/>
      <c r="G405" s="20">
        <f>H404</f>
        <v>44859</v>
      </c>
      <c r="H405" s="20">
        <f>G405</f>
        <v>44859</v>
      </c>
      <c r="I405" s="21">
        <f t="shared" ca="1" si="11"/>
        <v>1</v>
      </c>
      <c r="J405" s="12"/>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4"/>
    </row>
    <row r="406" spans="1:93" s="15" customFormat="1" ht="15.75" thickBot="1">
      <c r="A406" s="2"/>
      <c r="B406" s="16"/>
      <c r="C406" s="17" t="s">
        <v>51</v>
      </c>
      <c r="D406" s="18"/>
      <c r="E406" s="18"/>
      <c r="F406" s="19"/>
      <c r="G406" s="20">
        <f>H405+1</f>
        <v>44860</v>
      </c>
      <c r="H406" s="20">
        <f>G406+I406</f>
        <v>44920</v>
      </c>
      <c r="I406" s="21">
        <v>60</v>
      </c>
      <c r="J406" s="12"/>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4"/>
    </row>
    <row r="407" spans="1:93" s="15" customFormat="1" ht="15.75" thickBot="1">
      <c r="A407" s="2"/>
      <c r="B407" s="16"/>
      <c r="C407" s="17" t="s">
        <v>52</v>
      </c>
      <c r="D407" s="18"/>
      <c r="E407" s="18"/>
      <c r="F407" s="19"/>
      <c r="G407" s="20">
        <f>H406+1</f>
        <v>44921</v>
      </c>
      <c r="H407" s="20">
        <f>G407+I407</f>
        <v>44936</v>
      </c>
      <c r="I407" s="21">
        <v>15</v>
      </c>
      <c r="J407" s="12"/>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4"/>
    </row>
    <row r="408" spans="1:93" s="15" customFormat="1" ht="15.75" thickBot="1">
      <c r="A408" s="2"/>
      <c r="B408" s="16"/>
      <c r="C408" s="17" t="s">
        <v>53</v>
      </c>
      <c r="D408" s="18"/>
      <c r="E408" s="18"/>
      <c r="F408" s="19"/>
      <c r="G408" s="20">
        <f>H407+1</f>
        <v>44937</v>
      </c>
      <c r="H408" s="20">
        <f>G408+8</f>
        <v>44945</v>
      </c>
      <c r="I408" s="21">
        <f t="shared" ca="1" si="11"/>
        <v>9</v>
      </c>
      <c r="J408" s="12"/>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4"/>
    </row>
    <row r="409" spans="1:93" s="15" customFormat="1" ht="15.75" thickBot="1">
      <c r="A409" s="2"/>
      <c r="B409" s="43" t="s">
        <v>106</v>
      </c>
      <c r="C409" s="48"/>
      <c r="D409" s="49" t="s">
        <v>63</v>
      </c>
      <c r="E409" s="49">
        <v>1</v>
      </c>
      <c r="F409" s="50"/>
      <c r="G409" s="51"/>
      <c r="H409" s="51"/>
      <c r="I409" s="21" t="str">
        <f t="shared" ref="I409:I502" ca="1" si="31">IF(OR(ISBLANK(task_start),ISBLANK(task_end)),"",task_end-task_start+1)</f>
        <v/>
      </c>
      <c r="J409" s="12"/>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4"/>
    </row>
    <row r="410" spans="1:93" s="15" customFormat="1" ht="15.75" thickBot="1">
      <c r="A410" s="2"/>
      <c r="B410" s="16"/>
      <c r="C410" s="17" t="s">
        <v>46</v>
      </c>
      <c r="D410" s="18"/>
      <c r="E410" s="18"/>
      <c r="F410" s="19"/>
      <c r="G410" s="20">
        <f>G392</f>
        <v>44880</v>
      </c>
      <c r="H410" s="20">
        <f>G410</f>
        <v>44880</v>
      </c>
      <c r="I410" s="21">
        <f t="shared" ca="1" si="31"/>
        <v>1</v>
      </c>
      <c r="J410" s="12"/>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4"/>
    </row>
    <row r="411" spans="1:93" s="15" customFormat="1" ht="15.75" thickBot="1">
      <c r="A411" s="2"/>
      <c r="B411" s="16"/>
      <c r="C411" s="17" t="s">
        <v>47</v>
      </c>
      <c r="D411" s="18"/>
      <c r="E411" s="18"/>
      <c r="F411" s="19"/>
      <c r="G411" s="20">
        <f>H410+1</f>
        <v>44881</v>
      </c>
      <c r="H411" s="20">
        <f>G411+I411</f>
        <v>44896</v>
      </c>
      <c r="I411" s="21">
        <v>15</v>
      </c>
      <c r="J411" s="12"/>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4"/>
    </row>
    <row r="412" spans="1:93" s="15" customFormat="1" ht="15.75" thickBot="1">
      <c r="A412" s="2"/>
      <c r="B412" s="16"/>
      <c r="C412" s="17" t="s">
        <v>48</v>
      </c>
      <c r="D412" s="18"/>
      <c r="E412" s="18"/>
      <c r="F412" s="19"/>
      <c r="G412" s="20">
        <f>H411+1</f>
        <v>44897</v>
      </c>
      <c r="H412" s="20">
        <f>G412+I412</f>
        <v>44912</v>
      </c>
      <c r="I412" s="21">
        <v>15</v>
      </c>
      <c r="J412" s="12"/>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4"/>
    </row>
    <row r="413" spans="1:93" s="15" customFormat="1" ht="15.75" thickBot="1">
      <c r="A413" s="2"/>
      <c r="B413" s="16"/>
      <c r="C413" s="17" t="s">
        <v>49</v>
      </c>
      <c r="D413" s="18"/>
      <c r="E413" s="18"/>
      <c r="F413" s="19"/>
      <c r="G413" s="20">
        <f>H412+1</f>
        <v>44913</v>
      </c>
      <c r="H413" s="20">
        <f>G413+I413</f>
        <v>44934</v>
      </c>
      <c r="I413" s="21">
        <v>21</v>
      </c>
      <c r="J413" s="12"/>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4"/>
    </row>
    <row r="414" spans="1:93" s="15" customFormat="1" ht="15.75" thickBot="1">
      <c r="A414" s="2"/>
      <c r="B414" s="16"/>
      <c r="C414" s="17" t="s">
        <v>50</v>
      </c>
      <c r="D414" s="18"/>
      <c r="E414" s="18"/>
      <c r="F414" s="19"/>
      <c r="G414" s="20">
        <f>H413</f>
        <v>44934</v>
      </c>
      <c r="H414" s="20">
        <f>G414</f>
        <v>44934</v>
      </c>
      <c r="I414" s="21">
        <f t="shared" ca="1" si="11"/>
        <v>1</v>
      </c>
      <c r="J414" s="12"/>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4"/>
    </row>
    <row r="415" spans="1:93" s="15" customFormat="1" ht="15.75" thickBot="1">
      <c r="A415" s="2"/>
      <c r="B415" s="16"/>
      <c r="C415" s="17" t="s">
        <v>51</v>
      </c>
      <c r="D415" s="18"/>
      <c r="E415" s="18"/>
      <c r="F415" s="19"/>
      <c r="G415" s="20">
        <f>H414+1</f>
        <v>44935</v>
      </c>
      <c r="H415" s="20">
        <f>G415+I415</f>
        <v>44995</v>
      </c>
      <c r="I415" s="21">
        <v>60</v>
      </c>
      <c r="J415" s="12"/>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4"/>
    </row>
    <row r="416" spans="1:93" s="15" customFormat="1" ht="15.75" thickBot="1">
      <c r="A416" s="2"/>
      <c r="B416" s="16"/>
      <c r="C416" s="17" t="s">
        <v>52</v>
      </c>
      <c r="D416" s="18"/>
      <c r="E416" s="18"/>
      <c r="F416" s="19"/>
      <c r="G416" s="20">
        <f>H415+1</f>
        <v>44996</v>
      </c>
      <c r="H416" s="20">
        <f>G416+I416</f>
        <v>45011</v>
      </c>
      <c r="I416" s="21">
        <v>15</v>
      </c>
      <c r="J416" s="12"/>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4"/>
    </row>
    <row r="417" spans="1:93" s="15" customFormat="1" ht="15.75" thickBot="1">
      <c r="A417" s="2"/>
      <c r="B417" s="16"/>
      <c r="C417" s="17" t="s">
        <v>53</v>
      </c>
      <c r="D417" s="18"/>
      <c r="E417" s="18"/>
      <c r="F417" s="19"/>
      <c r="G417" s="20">
        <f>H416+1</f>
        <v>45012</v>
      </c>
      <c r="H417" s="20">
        <f>G417+8</f>
        <v>45020</v>
      </c>
      <c r="I417" s="21">
        <f t="shared" ca="1" si="11"/>
        <v>9</v>
      </c>
      <c r="J417" s="12"/>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4"/>
    </row>
    <row r="418" spans="1:93" s="15" customFormat="1" ht="15.75" thickBot="1">
      <c r="A418" s="2"/>
      <c r="B418" s="39" t="s">
        <v>107</v>
      </c>
      <c r="C418" s="40"/>
      <c r="D418" s="41"/>
      <c r="E418" s="41"/>
      <c r="F418" s="40"/>
      <c r="G418" s="55"/>
      <c r="H418" s="55"/>
      <c r="I418" s="21" t="str">
        <f t="shared" ca="1" si="31"/>
        <v/>
      </c>
      <c r="J418" s="12"/>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4"/>
    </row>
    <row r="419" spans="1:93" s="15" customFormat="1" ht="15.75" thickBot="1">
      <c r="A419" s="2"/>
      <c r="B419" s="43" t="s">
        <v>108</v>
      </c>
      <c r="C419" s="48"/>
      <c r="D419" s="49" t="s">
        <v>45</v>
      </c>
      <c r="E419" s="49">
        <v>3</v>
      </c>
      <c r="F419" s="50"/>
      <c r="G419" s="51"/>
      <c r="H419" s="51"/>
      <c r="I419" s="21" t="str">
        <f t="shared" ca="1" si="11"/>
        <v/>
      </c>
      <c r="J419" s="12"/>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4"/>
    </row>
    <row r="420" spans="1:93" s="15" customFormat="1" ht="15.75" thickBot="1">
      <c r="A420" s="2"/>
      <c r="B420" s="16"/>
      <c r="C420" s="17" t="s">
        <v>46</v>
      </c>
      <c r="D420" s="18"/>
      <c r="E420" s="18"/>
      <c r="F420" s="19"/>
      <c r="G420" s="20">
        <v>44706</v>
      </c>
      <c r="H420" s="20">
        <f>G420+I420</f>
        <v>44707</v>
      </c>
      <c r="I420" s="21">
        <f t="shared" ref="I420:I427" si="32">I230</f>
        <v>1</v>
      </c>
      <c r="J420" s="12"/>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4"/>
    </row>
    <row r="421" spans="1:93" s="15" customFormat="1" ht="15.75" thickBot="1">
      <c r="A421" s="2"/>
      <c r="B421" s="16"/>
      <c r="C421" s="17" t="s">
        <v>47</v>
      </c>
      <c r="D421" s="18"/>
      <c r="E421" s="18"/>
      <c r="F421" s="19"/>
      <c r="G421" s="20">
        <f>H420+1</f>
        <v>44708</v>
      </c>
      <c r="H421" s="20">
        <f>G421+I421</f>
        <v>44729</v>
      </c>
      <c r="I421" s="21">
        <f t="shared" si="32"/>
        <v>21</v>
      </c>
      <c r="J421" s="12"/>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4"/>
    </row>
    <row r="422" spans="1:93" s="15" customFormat="1" ht="15.75" thickBot="1">
      <c r="A422" s="2"/>
      <c r="B422" s="16"/>
      <c r="C422" s="17" t="s">
        <v>48</v>
      </c>
      <c r="D422" s="18"/>
      <c r="E422" s="18"/>
      <c r="F422" s="19"/>
      <c r="G422" s="20">
        <f>H421+1</f>
        <v>44730</v>
      </c>
      <c r="H422" s="20">
        <f>G422+I422</f>
        <v>44751</v>
      </c>
      <c r="I422" s="21">
        <f t="shared" si="32"/>
        <v>21</v>
      </c>
      <c r="J422" s="12"/>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4"/>
    </row>
    <row r="423" spans="1:93" s="15" customFormat="1" ht="15.75" thickBot="1">
      <c r="A423" s="2"/>
      <c r="B423" s="16"/>
      <c r="C423" s="17" t="s">
        <v>49</v>
      </c>
      <c r="D423" s="18"/>
      <c r="E423" s="18"/>
      <c r="F423" s="19"/>
      <c r="G423" s="20">
        <f>H422+1</f>
        <v>44752</v>
      </c>
      <c r="H423" s="20">
        <f>G423+I423</f>
        <v>44766</v>
      </c>
      <c r="I423" s="21">
        <f t="shared" si="32"/>
        <v>14</v>
      </c>
      <c r="J423" s="12"/>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4"/>
    </row>
    <row r="424" spans="1:93" s="15" customFormat="1" ht="15.75" thickBot="1">
      <c r="A424" s="2"/>
      <c r="B424" s="16"/>
      <c r="C424" s="17" t="s">
        <v>50</v>
      </c>
      <c r="D424" s="18"/>
      <c r="E424" s="18"/>
      <c r="F424" s="19"/>
      <c r="G424" s="20">
        <f>H423</f>
        <v>44766</v>
      </c>
      <c r="H424" s="20">
        <f>G424</f>
        <v>44766</v>
      </c>
      <c r="I424" s="21">
        <f t="shared" ca="1" si="32"/>
        <v>1</v>
      </c>
      <c r="J424" s="12"/>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4"/>
    </row>
    <row r="425" spans="1:93" s="15" customFormat="1" ht="15.75" thickBot="1">
      <c r="A425" s="2"/>
      <c r="B425" s="16"/>
      <c r="C425" s="17" t="s">
        <v>51</v>
      </c>
      <c r="D425" s="18"/>
      <c r="E425" s="18"/>
      <c r="F425" s="19"/>
      <c r="G425" s="20">
        <f>H424+1</f>
        <v>44767</v>
      </c>
      <c r="H425" s="20">
        <f>G425+I425</f>
        <v>44857</v>
      </c>
      <c r="I425" s="21">
        <f t="shared" si="32"/>
        <v>90</v>
      </c>
      <c r="J425" s="12"/>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4"/>
    </row>
    <row r="426" spans="1:93" s="15" customFormat="1" ht="15.75" thickBot="1">
      <c r="A426" s="2"/>
      <c r="B426" s="16"/>
      <c r="C426" s="17" t="s">
        <v>52</v>
      </c>
      <c r="D426" s="18"/>
      <c r="E426" s="18"/>
      <c r="F426" s="19"/>
      <c r="G426" s="20">
        <f>H425+1</f>
        <v>44858</v>
      </c>
      <c r="H426" s="20">
        <f>G426+I426</f>
        <v>44873</v>
      </c>
      <c r="I426" s="21">
        <f t="shared" si="32"/>
        <v>15</v>
      </c>
      <c r="J426" s="12"/>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4"/>
    </row>
    <row r="427" spans="1:93" s="15" customFormat="1" ht="15.75" thickBot="1">
      <c r="A427" s="2"/>
      <c r="B427" s="16"/>
      <c r="C427" s="17" t="s">
        <v>53</v>
      </c>
      <c r="D427" s="18"/>
      <c r="E427" s="18"/>
      <c r="F427" s="19"/>
      <c r="G427" s="20">
        <f>H426+1</f>
        <v>44874</v>
      </c>
      <c r="H427" s="20">
        <f>G427+8</f>
        <v>44882</v>
      </c>
      <c r="I427" s="21">
        <f t="shared" ca="1" si="32"/>
        <v>9</v>
      </c>
      <c r="J427" s="12"/>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4"/>
    </row>
    <row r="428" spans="1:93" s="15" customFormat="1" ht="15.75" thickBot="1">
      <c r="A428" s="2"/>
      <c r="B428" s="43" t="s">
        <v>67</v>
      </c>
      <c r="C428" s="48"/>
      <c r="D428" s="49" t="s">
        <v>66</v>
      </c>
      <c r="E428" s="49">
        <v>10200</v>
      </c>
      <c r="F428" s="50"/>
      <c r="G428" s="51"/>
      <c r="H428" s="51"/>
      <c r="I428" s="21" t="str">
        <f ca="1">IF(OR(ISBLANK(task_start),ISBLANK(task_end)),"",task_end-task_start+1)</f>
        <v/>
      </c>
      <c r="J428" s="12"/>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4"/>
    </row>
    <row r="429" spans="1:93" s="15" customFormat="1" ht="15.75" thickBot="1">
      <c r="A429" s="2"/>
      <c r="B429" s="16"/>
      <c r="C429" s="17" t="s">
        <v>46</v>
      </c>
      <c r="D429" s="18"/>
      <c r="E429" s="18"/>
      <c r="F429" s="19"/>
      <c r="G429" s="20">
        <f>G338</f>
        <v>44742</v>
      </c>
      <c r="H429" s="20">
        <f>G429</f>
        <v>44742</v>
      </c>
      <c r="I429" s="21">
        <f t="shared" ref="I429:I436" ca="1" si="33">I338</f>
        <v>1</v>
      </c>
      <c r="J429" s="12"/>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4"/>
    </row>
    <row r="430" spans="1:93" s="15" customFormat="1" ht="15.75" thickBot="1">
      <c r="A430" s="2"/>
      <c r="B430" s="16"/>
      <c r="C430" s="17" t="s">
        <v>47</v>
      </c>
      <c r="D430" s="18"/>
      <c r="E430" s="18"/>
      <c r="F430" s="19"/>
      <c r="G430" s="20">
        <f>H429+1</f>
        <v>44743</v>
      </c>
      <c r="H430" s="20">
        <f>G430+I430</f>
        <v>44758</v>
      </c>
      <c r="I430" s="21">
        <f t="shared" si="33"/>
        <v>15</v>
      </c>
      <c r="J430" s="12"/>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4"/>
    </row>
    <row r="431" spans="1:93" s="15" customFormat="1" ht="15.75" thickBot="1">
      <c r="A431" s="2"/>
      <c r="B431" s="16"/>
      <c r="C431" s="17" t="s">
        <v>48</v>
      </c>
      <c r="D431" s="18"/>
      <c r="E431" s="18"/>
      <c r="F431" s="19"/>
      <c r="G431" s="20">
        <f>H430+1</f>
        <v>44759</v>
      </c>
      <c r="H431" s="20">
        <f>G431+I431</f>
        <v>44780</v>
      </c>
      <c r="I431" s="21">
        <f t="shared" si="33"/>
        <v>21</v>
      </c>
      <c r="J431" s="12"/>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4"/>
    </row>
    <row r="432" spans="1:93" s="15" customFormat="1" ht="15.75" thickBot="1">
      <c r="A432" s="2"/>
      <c r="B432" s="16"/>
      <c r="C432" s="17" t="s">
        <v>49</v>
      </c>
      <c r="D432" s="18"/>
      <c r="E432" s="18"/>
      <c r="F432" s="19"/>
      <c r="G432" s="20">
        <f>H431+1</f>
        <v>44781</v>
      </c>
      <c r="H432" s="20">
        <f>G432+I432</f>
        <v>44802</v>
      </c>
      <c r="I432" s="21">
        <f t="shared" si="33"/>
        <v>21</v>
      </c>
      <c r="J432" s="12"/>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4"/>
    </row>
    <row r="433" spans="1:93" s="15" customFormat="1" ht="15.75" thickBot="1">
      <c r="A433" s="2"/>
      <c r="B433" s="16"/>
      <c r="C433" s="17" t="s">
        <v>50</v>
      </c>
      <c r="D433" s="18"/>
      <c r="E433" s="18"/>
      <c r="F433" s="19"/>
      <c r="G433" s="20">
        <f>H432</f>
        <v>44802</v>
      </c>
      <c r="H433" s="20">
        <f>G433</f>
        <v>44802</v>
      </c>
      <c r="I433" s="21">
        <f t="shared" ca="1" si="33"/>
        <v>1</v>
      </c>
      <c r="J433" s="12"/>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4"/>
    </row>
    <row r="434" spans="1:93" s="15" customFormat="1" ht="15.75" thickBot="1">
      <c r="A434" s="2"/>
      <c r="B434" s="16"/>
      <c r="C434" s="17" t="s">
        <v>51</v>
      </c>
      <c r="D434" s="18"/>
      <c r="E434" s="18"/>
      <c r="F434" s="19"/>
      <c r="G434" s="20">
        <f>H433+1</f>
        <v>44803</v>
      </c>
      <c r="H434" s="20">
        <f>G434+I434</f>
        <v>44953</v>
      </c>
      <c r="I434" s="21">
        <f t="shared" si="33"/>
        <v>150</v>
      </c>
      <c r="J434" s="12"/>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4"/>
    </row>
    <row r="435" spans="1:93" s="15" customFormat="1" ht="15.75" thickBot="1">
      <c r="A435" s="2"/>
      <c r="B435" s="16"/>
      <c r="C435" s="17" t="s">
        <v>52</v>
      </c>
      <c r="D435" s="18"/>
      <c r="E435" s="18"/>
      <c r="F435" s="19"/>
      <c r="G435" s="20">
        <f>H434+1</f>
        <v>44954</v>
      </c>
      <c r="H435" s="20">
        <f>G435+I435</f>
        <v>44969</v>
      </c>
      <c r="I435" s="21">
        <f t="shared" si="33"/>
        <v>15</v>
      </c>
      <c r="J435" s="12"/>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4"/>
    </row>
    <row r="436" spans="1:93" s="15" customFormat="1" ht="15.75" thickBot="1">
      <c r="A436" s="2"/>
      <c r="B436" s="16"/>
      <c r="C436" s="17" t="s">
        <v>53</v>
      </c>
      <c r="D436" s="18"/>
      <c r="E436" s="18"/>
      <c r="F436" s="19"/>
      <c r="G436" s="20">
        <f>H435+1</f>
        <v>44970</v>
      </c>
      <c r="H436" s="20">
        <f>G436+8</f>
        <v>44978</v>
      </c>
      <c r="I436" s="21">
        <f t="shared" ca="1" si="33"/>
        <v>9</v>
      </c>
      <c r="J436" s="12"/>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4"/>
    </row>
    <row r="437" spans="1:93" s="15" customFormat="1" ht="15.75" thickBot="1">
      <c r="A437" s="2"/>
      <c r="B437" s="43" t="s">
        <v>99</v>
      </c>
      <c r="C437" s="48"/>
      <c r="D437" s="49" t="s">
        <v>66</v>
      </c>
      <c r="E437" s="49">
        <v>1200</v>
      </c>
      <c r="F437" s="50"/>
      <c r="G437" s="51"/>
      <c r="H437" s="51"/>
      <c r="I437" s="21" t="str">
        <f t="shared" ca="1" si="11"/>
        <v/>
      </c>
      <c r="J437" s="12"/>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4"/>
    </row>
    <row r="438" spans="1:93" s="15" customFormat="1" ht="15.75" thickBot="1">
      <c r="A438" s="2"/>
      <c r="B438" s="16"/>
      <c r="C438" s="17" t="s">
        <v>46</v>
      </c>
      <c r="D438" s="18"/>
      <c r="E438" s="18"/>
      <c r="F438" s="19"/>
      <c r="G438" s="20">
        <f>G356</f>
        <v>44774</v>
      </c>
      <c r="H438" s="20">
        <f>G438</f>
        <v>44774</v>
      </c>
      <c r="I438" s="21">
        <f t="shared" ref="I438:I445" ca="1" si="34">I356</f>
        <v>1</v>
      </c>
      <c r="J438" s="12"/>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4"/>
    </row>
    <row r="439" spans="1:93" s="15" customFormat="1" ht="15.75" thickBot="1">
      <c r="A439" s="2"/>
      <c r="B439" s="16"/>
      <c r="C439" s="17" t="s">
        <v>47</v>
      </c>
      <c r="D439" s="18"/>
      <c r="E439" s="18"/>
      <c r="F439" s="19"/>
      <c r="G439" s="20">
        <f>H438+1</f>
        <v>44775</v>
      </c>
      <c r="H439" s="20">
        <f>G439+I439</f>
        <v>44790</v>
      </c>
      <c r="I439" s="21">
        <f t="shared" si="34"/>
        <v>15</v>
      </c>
      <c r="J439" s="12"/>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4"/>
    </row>
    <row r="440" spans="1:93" s="15" customFormat="1" ht="15.75" thickBot="1">
      <c r="A440" s="2"/>
      <c r="B440" s="16"/>
      <c r="C440" s="17" t="s">
        <v>48</v>
      </c>
      <c r="D440" s="18"/>
      <c r="E440" s="18"/>
      <c r="F440" s="19"/>
      <c r="G440" s="20">
        <f>H439+1</f>
        <v>44791</v>
      </c>
      <c r="H440" s="20">
        <f>G440+I440</f>
        <v>44812</v>
      </c>
      <c r="I440" s="21">
        <f t="shared" si="34"/>
        <v>21</v>
      </c>
      <c r="J440" s="12"/>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4"/>
    </row>
    <row r="441" spans="1:93" s="15" customFormat="1" ht="15.75" thickBot="1">
      <c r="A441" s="2"/>
      <c r="B441" s="16"/>
      <c r="C441" s="17" t="s">
        <v>49</v>
      </c>
      <c r="D441" s="18"/>
      <c r="E441" s="18"/>
      <c r="F441" s="19"/>
      <c r="G441" s="20">
        <f>H440+1</f>
        <v>44813</v>
      </c>
      <c r="H441" s="20">
        <f>G441+I441</f>
        <v>44834</v>
      </c>
      <c r="I441" s="21">
        <f t="shared" si="34"/>
        <v>21</v>
      </c>
      <c r="J441" s="12"/>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4"/>
    </row>
    <row r="442" spans="1:93" s="15" customFormat="1" ht="15.75" thickBot="1">
      <c r="A442" s="2"/>
      <c r="B442" s="16"/>
      <c r="C442" s="17" t="s">
        <v>50</v>
      </c>
      <c r="D442" s="18"/>
      <c r="E442" s="18"/>
      <c r="F442" s="19"/>
      <c r="G442" s="20">
        <f>H441</f>
        <v>44834</v>
      </c>
      <c r="H442" s="20">
        <f>G442</f>
        <v>44834</v>
      </c>
      <c r="I442" s="21">
        <f t="shared" ca="1" si="34"/>
        <v>1</v>
      </c>
      <c r="J442" s="12"/>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4"/>
    </row>
    <row r="443" spans="1:93" s="15" customFormat="1" ht="15.75" thickBot="1">
      <c r="A443" s="2"/>
      <c r="B443" s="16"/>
      <c r="C443" s="17" t="s">
        <v>51</v>
      </c>
      <c r="D443" s="18"/>
      <c r="E443" s="18"/>
      <c r="F443" s="19"/>
      <c r="G443" s="20">
        <f>H442+1</f>
        <v>44835</v>
      </c>
      <c r="H443" s="20">
        <f>G443+I443</f>
        <v>44925</v>
      </c>
      <c r="I443" s="21">
        <f t="shared" si="34"/>
        <v>90</v>
      </c>
      <c r="J443" s="12"/>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4"/>
    </row>
    <row r="444" spans="1:93" s="15" customFormat="1" ht="15.75" thickBot="1">
      <c r="A444" s="2"/>
      <c r="B444" s="16"/>
      <c r="C444" s="17" t="s">
        <v>52</v>
      </c>
      <c r="D444" s="18"/>
      <c r="E444" s="18"/>
      <c r="F444" s="19"/>
      <c r="G444" s="20">
        <f>H443+1</f>
        <v>44926</v>
      </c>
      <c r="H444" s="20">
        <f>G444+I444</f>
        <v>44941</v>
      </c>
      <c r="I444" s="21">
        <f t="shared" si="34"/>
        <v>15</v>
      </c>
      <c r="J444" s="12"/>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4"/>
    </row>
    <row r="445" spans="1:93" s="15" customFormat="1" ht="15.75" thickBot="1">
      <c r="A445" s="2"/>
      <c r="B445" s="16"/>
      <c r="C445" s="17" t="s">
        <v>53</v>
      </c>
      <c r="D445" s="18"/>
      <c r="E445" s="18"/>
      <c r="F445" s="19"/>
      <c r="G445" s="20">
        <f>H444+1</f>
        <v>44942</v>
      </c>
      <c r="H445" s="20">
        <f>G445+8</f>
        <v>44950</v>
      </c>
      <c r="I445" s="21">
        <f t="shared" ca="1" si="34"/>
        <v>9</v>
      </c>
      <c r="J445" s="12"/>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4"/>
    </row>
    <row r="446" spans="1:93" s="15" customFormat="1" ht="15.75" thickBot="1">
      <c r="A446" s="2"/>
      <c r="B446" s="43" t="s">
        <v>109</v>
      </c>
      <c r="C446" s="48"/>
      <c r="D446" s="49" t="s">
        <v>63</v>
      </c>
      <c r="E446" s="49">
        <v>1</v>
      </c>
      <c r="F446" s="50"/>
      <c r="G446" s="51"/>
      <c r="H446" s="51"/>
      <c r="I446" s="21" t="str">
        <f ca="1">IF(OR(ISBLANK(task_start),ISBLANK(task_end)),"",task_end-task_start+1)</f>
        <v/>
      </c>
      <c r="J446" s="12"/>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4"/>
    </row>
    <row r="447" spans="1:93" s="15" customFormat="1" ht="15.75" thickBot="1">
      <c r="A447" s="2"/>
      <c r="B447" s="16"/>
      <c r="C447" s="17" t="s">
        <v>46</v>
      </c>
      <c r="D447" s="18"/>
      <c r="E447" s="18"/>
      <c r="F447" s="19"/>
      <c r="G447" s="20">
        <v>44743</v>
      </c>
      <c r="H447" s="20">
        <f>G447</f>
        <v>44743</v>
      </c>
      <c r="I447" s="21">
        <f t="shared" ref="I447:I454" ca="1" si="35">I275</f>
        <v>1</v>
      </c>
      <c r="J447" s="12"/>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4"/>
    </row>
    <row r="448" spans="1:93" s="15" customFormat="1" ht="15.75" thickBot="1">
      <c r="A448" s="2"/>
      <c r="B448" s="16"/>
      <c r="C448" s="17" t="s">
        <v>47</v>
      </c>
      <c r="D448" s="18"/>
      <c r="E448" s="18"/>
      <c r="F448" s="19"/>
      <c r="G448" s="20">
        <f>H447+1</f>
        <v>44744</v>
      </c>
      <c r="H448" s="20">
        <f>G448+I448</f>
        <v>44758</v>
      </c>
      <c r="I448" s="21">
        <f t="shared" si="35"/>
        <v>14</v>
      </c>
      <c r="J448" s="12"/>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4"/>
    </row>
    <row r="449" spans="1:93" s="15" customFormat="1" ht="15.75" thickBot="1">
      <c r="A449" s="2"/>
      <c r="B449" s="16"/>
      <c r="C449" s="17" t="s">
        <v>48</v>
      </c>
      <c r="D449" s="18"/>
      <c r="E449" s="18"/>
      <c r="F449" s="19"/>
      <c r="G449" s="20">
        <f>H448+1</f>
        <v>44759</v>
      </c>
      <c r="H449" s="20">
        <f>G449+I449</f>
        <v>44780</v>
      </c>
      <c r="I449" s="21">
        <f t="shared" si="35"/>
        <v>21</v>
      </c>
      <c r="J449" s="12"/>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4"/>
    </row>
    <row r="450" spans="1:93" s="15" customFormat="1" ht="15.75" thickBot="1">
      <c r="A450" s="2"/>
      <c r="B450" s="16"/>
      <c r="C450" s="17" t="s">
        <v>49</v>
      </c>
      <c r="D450" s="18"/>
      <c r="E450" s="18"/>
      <c r="F450" s="19"/>
      <c r="G450" s="20">
        <f>H449+1</f>
        <v>44781</v>
      </c>
      <c r="H450" s="20">
        <f>G450+I450</f>
        <v>44802</v>
      </c>
      <c r="I450" s="21">
        <f t="shared" si="35"/>
        <v>21</v>
      </c>
      <c r="J450" s="12"/>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4"/>
    </row>
    <row r="451" spans="1:93" s="15" customFormat="1" ht="15.75" thickBot="1">
      <c r="A451" s="2"/>
      <c r="B451" s="16"/>
      <c r="C451" s="17" t="s">
        <v>50</v>
      </c>
      <c r="D451" s="18"/>
      <c r="E451" s="18"/>
      <c r="F451" s="19"/>
      <c r="G451" s="20">
        <f>H450</f>
        <v>44802</v>
      </c>
      <c r="H451" s="20">
        <f>G451</f>
        <v>44802</v>
      </c>
      <c r="I451" s="21">
        <f t="shared" si="35"/>
        <v>110</v>
      </c>
      <c r="J451" s="12"/>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4"/>
    </row>
    <row r="452" spans="1:93" s="15" customFormat="1" ht="15.75" thickBot="1">
      <c r="A452" s="2"/>
      <c r="B452" s="16"/>
      <c r="C452" s="17" t="s">
        <v>51</v>
      </c>
      <c r="D452" s="18"/>
      <c r="E452" s="18"/>
      <c r="F452" s="19"/>
      <c r="G452" s="20">
        <f>H451+1</f>
        <v>44803</v>
      </c>
      <c r="H452" s="20">
        <f>G452+I452</f>
        <v>44863</v>
      </c>
      <c r="I452" s="21">
        <f t="shared" si="35"/>
        <v>60</v>
      </c>
      <c r="J452" s="12"/>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4"/>
    </row>
    <row r="453" spans="1:93" s="15" customFormat="1" ht="15.75" thickBot="1">
      <c r="A453" s="2"/>
      <c r="B453" s="16"/>
      <c r="C453" s="17" t="s">
        <v>52</v>
      </c>
      <c r="D453" s="18"/>
      <c r="E453" s="18"/>
      <c r="F453" s="19"/>
      <c r="G453" s="20">
        <f>H452+1</f>
        <v>44864</v>
      </c>
      <c r="H453" s="20">
        <f>G453+I453</f>
        <v>44879</v>
      </c>
      <c r="I453" s="21">
        <f t="shared" si="35"/>
        <v>15</v>
      </c>
      <c r="J453" s="12"/>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4"/>
    </row>
    <row r="454" spans="1:93" s="15" customFormat="1" ht="15.75" thickBot="1">
      <c r="A454" s="2"/>
      <c r="B454" s="16"/>
      <c r="C454" s="17" t="s">
        <v>53</v>
      </c>
      <c r="D454" s="18"/>
      <c r="E454" s="18"/>
      <c r="F454" s="19"/>
      <c r="G454" s="20">
        <f>H453+1</f>
        <v>44880</v>
      </c>
      <c r="H454" s="20">
        <f>G454+8</f>
        <v>44888</v>
      </c>
      <c r="I454" s="21">
        <f t="shared" ca="1" si="35"/>
        <v>9</v>
      </c>
      <c r="J454" s="12"/>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4"/>
    </row>
    <row r="455" spans="1:93" s="15" customFormat="1" ht="15.75" thickBot="1">
      <c r="A455" s="2"/>
      <c r="B455" s="43" t="s">
        <v>92</v>
      </c>
      <c r="C455" s="44"/>
      <c r="D455" s="45" t="s">
        <v>63</v>
      </c>
      <c r="E455" s="45">
        <v>1</v>
      </c>
      <c r="F455" s="46"/>
      <c r="G455" s="47"/>
      <c r="H455" s="47"/>
      <c r="I455" s="21" t="str">
        <f ca="1">IF(OR(ISBLANK(task_start),ISBLANK(task_end)),"",task_end-task_start+1)</f>
        <v/>
      </c>
      <c r="J455" s="12"/>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4"/>
    </row>
    <row r="456" spans="1:93" s="15" customFormat="1" ht="15.75" thickBot="1">
      <c r="A456" s="2"/>
      <c r="B456" s="16"/>
      <c r="C456" s="17" t="s">
        <v>75</v>
      </c>
      <c r="D456" s="18"/>
      <c r="E456" s="18"/>
      <c r="F456" s="19"/>
      <c r="G456" s="20">
        <v>44743</v>
      </c>
      <c r="H456" s="20">
        <f>G456</f>
        <v>44743</v>
      </c>
      <c r="I456" s="21">
        <f t="shared" ref="I456:I463" ca="1" si="36">I438</f>
        <v>1</v>
      </c>
      <c r="J456" s="12"/>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4"/>
    </row>
    <row r="457" spans="1:93" s="15" customFormat="1" ht="15.75" thickBot="1">
      <c r="A457" s="2"/>
      <c r="B457" s="16"/>
      <c r="C457" s="17" t="s">
        <v>76</v>
      </c>
      <c r="D457" s="18"/>
      <c r="E457" s="18"/>
      <c r="F457" s="19"/>
      <c r="G457" s="20">
        <f>H456+1</f>
        <v>44744</v>
      </c>
      <c r="H457" s="20">
        <f>G457+I457</f>
        <v>44759</v>
      </c>
      <c r="I457" s="21">
        <f t="shared" si="36"/>
        <v>15</v>
      </c>
      <c r="J457" s="12"/>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4"/>
    </row>
    <row r="458" spans="1:93" s="15" customFormat="1" ht="15.75" thickBot="1">
      <c r="A458" s="2"/>
      <c r="B458" s="16"/>
      <c r="C458" s="17" t="s">
        <v>77</v>
      </c>
      <c r="D458" s="18"/>
      <c r="E458" s="18"/>
      <c r="F458" s="19"/>
      <c r="G458" s="20">
        <f>H457+1</f>
        <v>44760</v>
      </c>
      <c r="H458" s="20">
        <f>G458+I458</f>
        <v>44781</v>
      </c>
      <c r="I458" s="21">
        <f t="shared" si="36"/>
        <v>21</v>
      </c>
      <c r="J458" s="12"/>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4"/>
    </row>
    <row r="459" spans="1:93" s="15" customFormat="1" ht="15.75" thickBot="1">
      <c r="A459" s="2"/>
      <c r="B459" s="16"/>
      <c r="C459" s="17" t="s">
        <v>78</v>
      </c>
      <c r="D459" s="18"/>
      <c r="E459" s="18"/>
      <c r="F459" s="19"/>
      <c r="G459" s="20">
        <f>H458+1</f>
        <v>44782</v>
      </c>
      <c r="H459" s="20">
        <f>G459+I459</f>
        <v>44803</v>
      </c>
      <c r="I459" s="21">
        <f t="shared" si="36"/>
        <v>21</v>
      </c>
      <c r="J459" s="12"/>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4"/>
    </row>
    <row r="460" spans="1:93" s="15" customFormat="1" ht="15.75" thickBot="1">
      <c r="A460" s="2"/>
      <c r="B460" s="16"/>
      <c r="C460" s="17" t="s">
        <v>79</v>
      </c>
      <c r="D460" s="18"/>
      <c r="E460" s="18"/>
      <c r="F460" s="19"/>
      <c r="G460" s="20">
        <f>H459</f>
        <v>44803</v>
      </c>
      <c r="H460" s="20">
        <f>G460</f>
        <v>44803</v>
      </c>
      <c r="I460" s="21">
        <f t="shared" ca="1" si="36"/>
        <v>1</v>
      </c>
      <c r="J460" s="12"/>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4"/>
    </row>
    <row r="461" spans="1:93" s="15" customFormat="1" ht="15.75" thickBot="1">
      <c r="A461" s="2"/>
      <c r="B461" s="16"/>
      <c r="C461" s="17" t="s">
        <v>51</v>
      </c>
      <c r="D461" s="18"/>
      <c r="E461" s="18"/>
      <c r="F461" s="19"/>
      <c r="G461" s="20">
        <f>H460+1</f>
        <v>44804</v>
      </c>
      <c r="H461" s="20">
        <f>G461+I461</f>
        <v>44894</v>
      </c>
      <c r="I461" s="21">
        <f t="shared" si="36"/>
        <v>90</v>
      </c>
      <c r="J461" s="12"/>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4"/>
    </row>
    <row r="462" spans="1:93" s="15" customFormat="1" ht="15.75" thickBot="1">
      <c r="A462" s="2"/>
      <c r="B462" s="16"/>
      <c r="C462" s="17" t="s">
        <v>52</v>
      </c>
      <c r="D462" s="18"/>
      <c r="E462" s="18"/>
      <c r="F462" s="19"/>
      <c r="G462" s="20">
        <f>H461+1</f>
        <v>44895</v>
      </c>
      <c r="H462" s="20">
        <f>G462+I462</f>
        <v>44910</v>
      </c>
      <c r="I462" s="21">
        <f t="shared" si="36"/>
        <v>15</v>
      </c>
      <c r="J462" s="12"/>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4"/>
    </row>
    <row r="463" spans="1:93" s="15" customFormat="1" ht="15.75" thickBot="1">
      <c r="A463" s="2"/>
      <c r="B463" s="16"/>
      <c r="C463" s="17" t="s">
        <v>53</v>
      </c>
      <c r="D463" s="18"/>
      <c r="E463" s="18"/>
      <c r="F463" s="19"/>
      <c r="G463" s="20">
        <f>H462+1</f>
        <v>44911</v>
      </c>
      <c r="H463" s="20">
        <f>G463+8</f>
        <v>44919</v>
      </c>
      <c r="I463" s="21">
        <f t="shared" ca="1" si="36"/>
        <v>9</v>
      </c>
      <c r="J463" s="12"/>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4"/>
    </row>
    <row r="464" spans="1:93" s="15" customFormat="1" ht="15.75" thickBot="1">
      <c r="A464" s="2"/>
      <c r="B464" s="43" t="s">
        <v>110</v>
      </c>
      <c r="C464" s="48"/>
      <c r="D464" s="49" t="s">
        <v>63</v>
      </c>
      <c r="E464" s="49">
        <v>1</v>
      </c>
      <c r="F464" s="50"/>
      <c r="G464" s="51"/>
      <c r="H464" s="51"/>
      <c r="I464" s="21" t="str">
        <f ca="1">IF(OR(ISBLANK(task_start),ISBLANK(task_end)),"",task_end-task_start+1)</f>
        <v/>
      </c>
      <c r="J464" s="12"/>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4"/>
    </row>
    <row r="465" spans="1:93" s="15" customFormat="1" ht="15.75" thickBot="1">
      <c r="A465" s="2"/>
      <c r="B465" s="16"/>
      <c r="C465" s="17" t="s">
        <v>46</v>
      </c>
      <c r="D465" s="18"/>
      <c r="E465" s="18"/>
      <c r="F465" s="19"/>
      <c r="G465" s="20">
        <f>G275</f>
        <v>44743</v>
      </c>
      <c r="H465" s="20">
        <f>G465</f>
        <v>44743</v>
      </c>
      <c r="I465" s="21">
        <f t="shared" ref="I465:I472" ca="1" si="37">I456</f>
        <v>1</v>
      </c>
      <c r="J465" s="12"/>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4"/>
    </row>
    <row r="466" spans="1:93" s="15" customFormat="1" ht="15.75" thickBot="1">
      <c r="A466" s="2"/>
      <c r="B466" s="16"/>
      <c r="C466" s="17" t="s">
        <v>47</v>
      </c>
      <c r="D466" s="18"/>
      <c r="E466" s="18"/>
      <c r="F466" s="19"/>
      <c r="G466" s="20">
        <f>H465+1</f>
        <v>44744</v>
      </c>
      <c r="H466" s="20">
        <f>G466+I466</f>
        <v>44759</v>
      </c>
      <c r="I466" s="21">
        <f t="shared" si="37"/>
        <v>15</v>
      </c>
      <c r="J466" s="12"/>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4"/>
    </row>
    <row r="467" spans="1:93" s="15" customFormat="1" ht="15.75" thickBot="1">
      <c r="A467" s="2"/>
      <c r="B467" s="16"/>
      <c r="C467" s="17" t="s">
        <v>48</v>
      </c>
      <c r="D467" s="18"/>
      <c r="E467" s="18"/>
      <c r="F467" s="19"/>
      <c r="G467" s="20">
        <f>H466+1</f>
        <v>44760</v>
      </c>
      <c r="H467" s="20">
        <f>G467+I467</f>
        <v>44781</v>
      </c>
      <c r="I467" s="21">
        <f t="shared" si="37"/>
        <v>21</v>
      </c>
      <c r="J467" s="12"/>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4"/>
    </row>
    <row r="468" spans="1:93" s="15" customFormat="1" ht="15.75" thickBot="1">
      <c r="A468" s="2"/>
      <c r="B468" s="16"/>
      <c r="C468" s="17" t="s">
        <v>49</v>
      </c>
      <c r="D468" s="18"/>
      <c r="E468" s="18"/>
      <c r="F468" s="19"/>
      <c r="G468" s="20">
        <f>H467+1</f>
        <v>44782</v>
      </c>
      <c r="H468" s="20">
        <f>G468+I468</f>
        <v>44803</v>
      </c>
      <c r="I468" s="21">
        <f t="shared" si="37"/>
        <v>21</v>
      </c>
      <c r="J468" s="12"/>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4"/>
    </row>
    <row r="469" spans="1:93" s="15" customFormat="1" ht="15.75" thickBot="1">
      <c r="A469" s="2"/>
      <c r="B469" s="16"/>
      <c r="C469" s="17" t="s">
        <v>50</v>
      </c>
      <c r="D469" s="18"/>
      <c r="E469" s="18"/>
      <c r="F469" s="19"/>
      <c r="G469" s="20">
        <f>H468</f>
        <v>44803</v>
      </c>
      <c r="H469" s="20">
        <f>G469</f>
        <v>44803</v>
      </c>
      <c r="I469" s="21">
        <f t="shared" ca="1" si="37"/>
        <v>1</v>
      </c>
      <c r="J469" s="12"/>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4"/>
    </row>
    <row r="470" spans="1:93" s="15" customFormat="1" ht="15.75" thickBot="1">
      <c r="A470" s="2"/>
      <c r="B470" s="16"/>
      <c r="C470" s="17" t="s">
        <v>51</v>
      </c>
      <c r="D470" s="18"/>
      <c r="E470" s="18"/>
      <c r="F470" s="19"/>
      <c r="G470" s="20">
        <f>H469+1</f>
        <v>44804</v>
      </c>
      <c r="H470" s="20">
        <f>G470+I470</f>
        <v>44894</v>
      </c>
      <c r="I470" s="21">
        <f t="shared" si="37"/>
        <v>90</v>
      </c>
      <c r="J470" s="12"/>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4"/>
    </row>
    <row r="471" spans="1:93" s="15" customFormat="1" ht="15.75" thickBot="1">
      <c r="A471" s="2"/>
      <c r="B471" s="16"/>
      <c r="C471" s="17" t="s">
        <v>52</v>
      </c>
      <c r="D471" s="18"/>
      <c r="E471" s="18"/>
      <c r="F471" s="19"/>
      <c r="G471" s="20">
        <f>H470+1</f>
        <v>44895</v>
      </c>
      <c r="H471" s="20">
        <f>G471+I471</f>
        <v>44910</v>
      </c>
      <c r="I471" s="21">
        <f t="shared" si="37"/>
        <v>15</v>
      </c>
      <c r="J471" s="12"/>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4"/>
    </row>
    <row r="472" spans="1:93" s="15" customFormat="1" ht="15.75" thickBot="1">
      <c r="A472" s="2"/>
      <c r="B472" s="16"/>
      <c r="C472" s="17" t="s">
        <v>53</v>
      </c>
      <c r="D472" s="18"/>
      <c r="E472" s="18"/>
      <c r="F472" s="19"/>
      <c r="G472" s="20">
        <f>H471+1</f>
        <v>44911</v>
      </c>
      <c r="H472" s="20">
        <f>G472+8</f>
        <v>44919</v>
      </c>
      <c r="I472" s="21">
        <f t="shared" ca="1" si="37"/>
        <v>9</v>
      </c>
      <c r="J472" s="12"/>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4"/>
    </row>
    <row r="473" spans="1:93" s="15" customFormat="1" ht="15.75" thickBot="1">
      <c r="A473" s="2"/>
      <c r="B473" s="43" t="s">
        <v>100</v>
      </c>
      <c r="C473" s="44"/>
      <c r="D473" s="45" t="s">
        <v>45</v>
      </c>
      <c r="E473" s="45">
        <v>140</v>
      </c>
      <c r="F473" s="46"/>
      <c r="G473" s="47"/>
      <c r="H473" s="47"/>
      <c r="I473" s="21" t="str">
        <f ca="1">IF(OR(ISBLANK(task_start),ISBLANK(task_end)),"",task_end-task_start+1)</f>
        <v/>
      </c>
      <c r="J473" s="12"/>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4"/>
    </row>
    <row r="474" spans="1:93" s="15" customFormat="1" ht="15.75" thickBot="1">
      <c r="A474" s="2"/>
      <c r="B474" s="16"/>
      <c r="C474" s="17" t="s">
        <v>75</v>
      </c>
      <c r="D474" s="18"/>
      <c r="E474" s="18"/>
      <c r="F474" s="19"/>
      <c r="G474" s="20">
        <f>G193</f>
        <v>44730</v>
      </c>
      <c r="H474" s="20">
        <f>G474</f>
        <v>44730</v>
      </c>
      <c r="I474" s="21">
        <f t="shared" ref="I474:I481" ca="1" si="38">I365</f>
        <v>1</v>
      </c>
      <c r="J474" s="12"/>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4"/>
    </row>
    <row r="475" spans="1:93" s="15" customFormat="1" ht="15.75" thickBot="1">
      <c r="A475" s="2"/>
      <c r="B475" s="16"/>
      <c r="C475" s="17" t="s">
        <v>76</v>
      </c>
      <c r="D475" s="18"/>
      <c r="E475" s="18"/>
      <c r="F475" s="19"/>
      <c r="G475" s="20">
        <f>H474+1</f>
        <v>44731</v>
      </c>
      <c r="H475" s="20">
        <f>G475+I475</f>
        <v>44746</v>
      </c>
      <c r="I475" s="21">
        <f t="shared" si="38"/>
        <v>15</v>
      </c>
      <c r="J475" s="12"/>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4"/>
    </row>
    <row r="476" spans="1:93" s="15" customFormat="1" ht="15.75" thickBot="1">
      <c r="A476" s="2"/>
      <c r="B476" s="16"/>
      <c r="C476" s="17" t="s">
        <v>77</v>
      </c>
      <c r="D476" s="18"/>
      <c r="E476" s="18"/>
      <c r="F476" s="19"/>
      <c r="G476" s="20">
        <f>H475+1</f>
        <v>44747</v>
      </c>
      <c r="H476" s="20">
        <f>G476+I476</f>
        <v>44761</v>
      </c>
      <c r="I476" s="21">
        <f t="shared" si="38"/>
        <v>14</v>
      </c>
      <c r="J476" s="12"/>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4"/>
    </row>
    <row r="477" spans="1:93" s="15" customFormat="1" ht="15.75" thickBot="1">
      <c r="A477" s="2"/>
      <c r="B477" s="16"/>
      <c r="C477" s="17" t="s">
        <v>78</v>
      </c>
      <c r="D477" s="18"/>
      <c r="E477" s="18"/>
      <c r="F477" s="19"/>
      <c r="G477" s="20">
        <f>H476+1</f>
        <v>44762</v>
      </c>
      <c r="H477" s="20">
        <f>G477+I477</f>
        <v>44776</v>
      </c>
      <c r="I477" s="21">
        <f t="shared" si="38"/>
        <v>14</v>
      </c>
      <c r="J477" s="12"/>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4"/>
    </row>
    <row r="478" spans="1:93" s="15" customFormat="1" ht="15.75" thickBot="1">
      <c r="A478" s="2"/>
      <c r="B478" s="16"/>
      <c r="C478" s="17" t="s">
        <v>79</v>
      </c>
      <c r="D478" s="18"/>
      <c r="E478" s="18"/>
      <c r="F478" s="19"/>
      <c r="G478" s="20">
        <f>H477</f>
        <v>44776</v>
      </c>
      <c r="H478" s="20">
        <f>G478</f>
        <v>44776</v>
      </c>
      <c r="I478" s="21">
        <f t="shared" ca="1" si="38"/>
        <v>1</v>
      </c>
      <c r="J478" s="12"/>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4"/>
    </row>
    <row r="479" spans="1:93" s="15" customFormat="1" ht="15.75" thickBot="1">
      <c r="A479" s="2"/>
      <c r="B479" s="16"/>
      <c r="C479" s="17" t="s">
        <v>51</v>
      </c>
      <c r="D479" s="18"/>
      <c r="E479" s="18"/>
      <c r="F479" s="19"/>
      <c r="G479" s="20">
        <f>H478+1</f>
        <v>44777</v>
      </c>
      <c r="H479" s="20">
        <f>G479+I479</f>
        <v>44867</v>
      </c>
      <c r="I479" s="21">
        <f t="shared" si="38"/>
        <v>90</v>
      </c>
      <c r="J479" s="12"/>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4"/>
    </row>
    <row r="480" spans="1:93" s="15" customFormat="1" ht="15.75" thickBot="1">
      <c r="A480" s="2"/>
      <c r="B480" s="16"/>
      <c r="C480" s="17" t="s">
        <v>52</v>
      </c>
      <c r="D480" s="18"/>
      <c r="E480" s="18"/>
      <c r="F480" s="19"/>
      <c r="G480" s="20">
        <f>H479+1</f>
        <v>44868</v>
      </c>
      <c r="H480" s="20">
        <f>G480+I480</f>
        <v>44883</v>
      </c>
      <c r="I480" s="21">
        <f t="shared" si="38"/>
        <v>15</v>
      </c>
      <c r="J480" s="12"/>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4"/>
    </row>
    <row r="481" spans="1:93" s="15" customFormat="1" ht="15.75" thickBot="1">
      <c r="A481" s="2"/>
      <c r="B481" s="16"/>
      <c r="C481" s="17" t="s">
        <v>53</v>
      </c>
      <c r="D481" s="18"/>
      <c r="E481" s="18"/>
      <c r="F481" s="19"/>
      <c r="G481" s="20">
        <f>H480+1</f>
        <v>44884</v>
      </c>
      <c r="H481" s="20">
        <f>G481+8</f>
        <v>44892</v>
      </c>
      <c r="I481" s="21">
        <f t="shared" ca="1" si="38"/>
        <v>9</v>
      </c>
      <c r="J481" s="12"/>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4"/>
    </row>
    <row r="482" spans="1:93" s="15" customFormat="1" ht="15.75" thickBot="1">
      <c r="A482" s="2"/>
      <c r="B482" s="43" t="s">
        <v>102</v>
      </c>
      <c r="C482" s="48"/>
      <c r="D482" s="49" t="s">
        <v>103</v>
      </c>
      <c r="E482" s="49">
        <v>4</v>
      </c>
      <c r="F482" s="50"/>
      <c r="G482" s="51"/>
      <c r="H482" s="51"/>
      <c r="I482" s="21" t="str">
        <f t="shared" ca="1" si="11"/>
        <v/>
      </c>
      <c r="J482" s="12"/>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4"/>
    </row>
    <row r="483" spans="1:93" s="15" customFormat="1" ht="15.75" thickBot="1">
      <c r="A483" s="2"/>
      <c r="B483" s="16"/>
      <c r="C483" s="17" t="s">
        <v>46</v>
      </c>
      <c r="D483" s="18"/>
      <c r="E483" s="18"/>
      <c r="F483" s="19"/>
      <c r="G483" s="20">
        <f>G383</f>
        <v>44880</v>
      </c>
      <c r="H483" s="20">
        <f>G483</f>
        <v>44880</v>
      </c>
      <c r="I483" s="21">
        <f t="shared" ref="I483:I490" si="39">I383</f>
        <v>1</v>
      </c>
      <c r="J483" s="12"/>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4"/>
    </row>
    <row r="484" spans="1:93" s="15" customFormat="1" ht="15.75" thickBot="1">
      <c r="A484" s="2"/>
      <c r="B484" s="16"/>
      <c r="C484" s="17" t="s">
        <v>47</v>
      </c>
      <c r="D484" s="18"/>
      <c r="E484" s="18"/>
      <c r="F484" s="19"/>
      <c r="G484" s="20">
        <f>H483+1</f>
        <v>44881</v>
      </c>
      <c r="H484" s="20">
        <f>G484+I484</f>
        <v>44896</v>
      </c>
      <c r="I484" s="21">
        <f t="shared" si="39"/>
        <v>15</v>
      </c>
      <c r="J484" s="12"/>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4"/>
    </row>
    <row r="485" spans="1:93" s="15" customFormat="1" ht="15.75" thickBot="1">
      <c r="A485" s="2"/>
      <c r="B485" s="16"/>
      <c r="C485" s="17" t="s">
        <v>48</v>
      </c>
      <c r="D485" s="18"/>
      <c r="E485" s="18"/>
      <c r="F485" s="19"/>
      <c r="G485" s="20">
        <f>H484+1</f>
        <v>44897</v>
      </c>
      <c r="H485" s="20">
        <f>G485+I485</f>
        <v>44912</v>
      </c>
      <c r="I485" s="21">
        <f t="shared" si="39"/>
        <v>15</v>
      </c>
      <c r="J485" s="12"/>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4"/>
    </row>
    <row r="486" spans="1:93" s="15" customFormat="1" ht="15.75" thickBot="1">
      <c r="A486" s="2"/>
      <c r="B486" s="16"/>
      <c r="C486" s="17" t="s">
        <v>49</v>
      </c>
      <c r="D486" s="18"/>
      <c r="E486" s="18"/>
      <c r="F486" s="19"/>
      <c r="G486" s="20">
        <f>H485+1</f>
        <v>44913</v>
      </c>
      <c r="H486" s="20">
        <f>G486+I486</f>
        <v>44934</v>
      </c>
      <c r="I486" s="21">
        <f t="shared" si="39"/>
        <v>21</v>
      </c>
      <c r="J486" s="12"/>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4"/>
    </row>
    <row r="487" spans="1:93" s="15" customFormat="1" ht="15.75" thickBot="1">
      <c r="A487" s="2"/>
      <c r="B487" s="16"/>
      <c r="C487" s="17" t="s">
        <v>50</v>
      </c>
      <c r="D487" s="18"/>
      <c r="E487" s="18"/>
      <c r="F487" s="19"/>
      <c r="G487" s="20">
        <f>H486</f>
        <v>44934</v>
      </c>
      <c r="H487" s="20">
        <f>G487</f>
        <v>44934</v>
      </c>
      <c r="I487" s="21">
        <f t="shared" ca="1" si="39"/>
        <v>1</v>
      </c>
      <c r="J487" s="12"/>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4"/>
    </row>
    <row r="488" spans="1:93" s="15" customFormat="1" ht="15.75" thickBot="1">
      <c r="A488" s="2"/>
      <c r="B488" s="16"/>
      <c r="C488" s="17" t="s">
        <v>51</v>
      </c>
      <c r="D488" s="18"/>
      <c r="E488" s="18"/>
      <c r="F488" s="19"/>
      <c r="G488" s="20">
        <f>H487+1</f>
        <v>44935</v>
      </c>
      <c r="H488" s="20">
        <f>G488+I488</f>
        <v>44995</v>
      </c>
      <c r="I488" s="21">
        <f t="shared" si="39"/>
        <v>60</v>
      </c>
      <c r="J488" s="12"/>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4"/>
    </row>
    <row r="489" spans="1:93" s="15" customFormat="1" ht="15.75" thickBot="1">
      <c r="A489" s="2"/>
      <c r="B489" s="16"/>
      <c r="C489" s="17" t="s">
        <v>52</v>
      </c>
      <c r="D489" s="18"/>
      <c r="E489" s="18"/>
      <c r="F489" s="19"/>
      <c r="G489" s="20">
        <f>H488+1</f>
        <v>44996</v>
      </c>
      <c r="H489" s="20">
        <f>G489+I489</f>
        <v>45011</v>
      </c>
      <c r="I489" s="21">
        <f t="shared" si="39"/>
        <v>15</v>
      </c>
      <c r="J489" s="12"/>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4"/>
    </row>
    <row r="490" spans="1:93" s="15" customFormat="1" ht="15.75" thickBot="1">
      <c r="A490" s="2"/>
      <c r="B490" s="16"/>
      <c r="C490" s="17" t="s">
        <v>53</v>
      </c>
      <c r="D490" s="18"/>
      <c r="E490" s="18"/>
      <c r="F490" s="19"/>
      <c r="G490" s="20">
        <f>H489+1</f>
        <v>45012</v>
      </c>
      <c r="H490" s="20">
        <f>G490+8</f>
        <v>45020</v>
      </c>
      <c r="I490" s="21">
        <f t="shared" ca="1" si="39"/>
        <v>9</v>
      </c>
      <c r="J490" s="12"/>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4"/>
    </row>
    <row r="491" spans="1:93" s="15" customFormat="1" ht="15.75" thickBot="1">
      <c r="A491" s="2"/>
      <c r="B491" s="43" t="s">
        <v>106</v>
      </c>
      <c r="C491" s="48"/>
      <c r="D491" s="49" t="s">
        <v>63</v>
      </c>
      <c r="E491" s="49">
        <v>1</v>
      </c>
      <c r="F491" s="50"/>
      <c r="G491" s="51"/>
      <c r="H491" s="51"/>
      <c r="I491" s="21" t="str">
        <f t="shared" ca="1" si="31"/>
        <v/>
      </c>
      <c r="J491" s="12"/>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4"/>
    </row>
    <row r="492" spans="1:93" s="15" customFormat="1" ht="15.75" thickBot="1">
      <c r="A492" s="2"/>
      <c r="B492" s="16"/>
      <c r="C492" s="17" t="s">
        <v>46</v>
      </c>
      <c r="D492" s="18"/>
      <c r="E492" s="18"/>
      <c r="F492" s="19"/>
      <c r="G492" s="20">
        <f>G410</f>
        <v>44880</v>
      </c>
      <c r="H492" s="20">
        <f>G492</f>
        <v>44880</v>
      </c>
      <c r="I492" s="21">
        <f t="shared" ref="I492:I499" ca="1" si="40">I410</f>
        <v>1</v>
      </c>
      <c r="J492" s="12"/>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4"/>
    </row>
    <row r="493" spans="1:93" s="15" customFormat="1" ht="15.75" thickBot="1">
      <c r="A493" s="2"/>
      <c r="B493" s="16"/>
      <c r="C493" s="17" t="s">
        <v>47</v>
      </c>
      <c r="D493" s="18"/>
      <c r="E493" s="18"/>
      <c r="F493" s="19"/>
      <c r="G493" s="20">
        <f>H492+1</f>
        <v>44881</v>
      </c>
      <c r="H493" s="20">
        <f>G493+I493</f>
        <v>44896</v>
      </c>
      <c r="I493" s="21">
        <f t="shared" si="40"/>
        <v>15</v>
      </c>
      <c r="J493" s="12"/>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4"/>
    </row>
    <row r="494" spans="1:93" s="15" customFormat="1" ht="15.75" thickBot="1">
      <c r="A494" s="2"/>
      <c r="B494" s="16"/>
      <c r="C494" s="17" t="s">
        <v>48</v>
      </c>
      <c r="D494" s="18"/>
      <c r="E494" s="18"/>
      <c r="F494" s="19"/>
      <c r="G494" s="20">
        <f>H493+1</f>
        <v>44897</v>
      </c>
      <c r="H494" s="20">
        <f>G494+I494</f>
        <v>44912</v>
      </c>
      <c r="I494" s="21">
        <f t="shared" si="40"/>
        <v>15</v>
      </c>
      <c r="J494" s="12"/>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4"/>
    </row>
    <row r="495" spans="1:93" s="15" customFormat="1" ht="15.75" thickBot="1">
      <c r="A495" s="2"/>
      <c r="B495" s="16"/>
      <c r="C495" s="17" t="s">
        <v>49</v>
      </c>
      <c r="D495" s="18"/>
      <c r="E495" s="18"/>
      <c r="F495" s="19"/>
      <c r="G495" s="20">
        <f>H494+1</f>
        <v>44913</v>
      </c>
      <c r="H495" s="20">
        <f>G495+I495</f>
        <v>44934</v>
      </c>
      <c r="I495" s="21">
        <f t="shared" si="40"/>
        <v>21</v>
      </c>
      <c r="J495" s="12"/>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4"/>
    </row>
    <row r="496" spans="1:93" s="15" customFormat="1" ht="15.75" thickBot="1">
      <c r="A496" s="2"/>
      <c r="B496" s="16"/>
      <c r="C496" s="17" t="s">
        <v>50</v>
      </c>
      <c r="D496" s="18"/>
      <c r="E496" s="18"/>
      <c r="F496" s="19"/>
      <c r="G496" s="20">
        <f>H495</f>
        <v>44934</v>
      </c>
      <c r="H496" s="20">
        <f>G496</f>
        <v>44934</v>
      </c>
      <c r="I496" s="21">
        <f t="shared" ca="1" si="40"/>
        <v>1</v>
      </c>
      <c r="J496" s="12"/>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4"/>
    </row>
    <row r="497" spans="1:93" s="15" customFormat="1" ht="15.75" thickBot="1">
      <c r="A497" s="2"/>
      <c r="B497" s="16"/>
      <c r="C497" s="17" t="s">
        <v>51</v>
      </c>
      <c r="D497" s="18"/>
      <c r="E497" s="18"/>
      <c r="F497" s="19"/>
      <c r="G497" s="20">
        <f>H496+1</f>
        <v>44935</v>
      </c>
      <c r="H497" s="20">
        <f>G497+I497</f>
        <v>44995</v>
      </c>
      <c r="I497" s="21">
        <f t="shared" si="40"/>
        <v>60</v>
      </c>
      <c r="J497" s="12"/>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4"/>
    </row>
    <row r="498" spans="1:93" s="15" customFormat="1" ht="15.75" thickBot="1">
      <c r="A498" s="2"/>
      <c r="B498" s="16"/>
      <c r="C498" s="17" t="s">
        <v>52</v>
      </c>
      <c r="D498" s="18"/>
      <c r="E498" s="18"/>
      <c r="F498" s="19"/>
      <c r="G498" s="20">
        <f>H497+1</f>
        <v>44996</v>
      </c>
      <c r="H498" s="20">
        <f>G498+I498</f>
        <v>45011</v>
      </c>
      <c r="I498" s="21">
        <f t="shared" si="40"/>
        <v>15</v>
      </c>
      <c r="J498" s="12"/>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4"/>
    </row>
    <row r="499" spans="1:93" s="15" customFormat="1" ht="15.75" thickBot="1">
      <c r="A499" s="2"/>
      <c r="B499" s="16"/>
      <c r="C499" s="17" t="s">
        <v>53</v>
      </c>
      <c r="D499" s="18"/>
      <c r="E499" s="18"/>
      <c r="F499" s="19"/>
      <c r="G499" s="20">
        <f>H498+1</f>
        <v>45012</v>
      </c>
      <c r="H499" s="20">
        <f>G499+8</f>
        <v>45020</v>
      </c>
      <c r="I499" s="21">
        <f t="shared" ca="1" si="40"/>
        <v>9</v>
      </c>
      <c r="J499" s="12"/>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4"/>
    </row>
    <row r="500" spans="1:93" s="15" customFormat="1" ht="15.75" thickBot="1">
      <c r="A500" s="2"/>
      <c r="B500" s="39" t="s">
        <v>111</v>
      </c>
      <c r="C500" s="40"/>
      <c r="D500" s="41"/>
      <c r="E500" s="41"/>
      <c r="F500" s="40"/>
      <c r="G500" s="55"/>
      <c r="H500" s="55"/>
      <c r="I500" s="21" t="str">
        <f t="shared" ca="1" si="31"/>
        <v/>
      </c>
      <c r="J500" s="12"/>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4"/>
    </row>
    <row r="501" spans="1:93" s="15" customFormat="1" ht="15.75" thickBot="1">
      <c r="A501" s="2"/>
      <c r="B501" s="43" t="s">
        <v>112</v>
      </c>
      <c r="C501" s="48"/>
      <c r="D501" s="49" t="s">
        <v>45</v>
      </c>
      <c r="E501" s="49">
        <v>8</v>
      </c>
      <c r="F501" s="50"/>
      <c r="G501" s="51"/>
      <c r="H501" s="51"/>
      <c r="I501" s="21" t="str">
        <f t="shared" ca="1" si="31"/>
        <v/>
      </c>
      <c r="J501" s="12"/>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4"/>
    </row>
    <row r="502" spans="1:93" s="15" customFormat="1" ht="15.75" thickBot="1">
      <c r="A502" s="2"/>
      <c r="B502" s="16"/>
      <c r="C502" s="17" t="s">
        <v>46</v>
      </c>
      <c r="D502" s="18"/>
      <c r="E502" s="18"/>
      <c r="F502" s="19"/>
      <c r="G502" s="20">
        <v>44854</v>
      </c>
      <c r="H502" s="20">
        <f>G502</f>
        <v>44854</v>
      </c>
      <c r="I502" s="21">
        <f t="shared" ca="1" si="31"/>
        <v>1</v>
      </c>
      <c r="J502" s="12"/>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4"/>
    </row>
    <row r="503" spans="1:93" s="15" customFormat="1" ht="15.75" thickBot="1">
      <c r="A503" s="2"/>
      <c r="B503" s="16"/>
      <c r="C503" s="17" t="s">
        <v>47</v>
      </c>
      <c r="D503" s="18"/>
      <c r="E503" s="18"/>
      <c r="F503" s="19"/>
      <c r="G503" s="20">
        <f>H502+1</f>
        <v>44855</v>
      </c>
      <c r="H503" s="20">
        <f>G503+I503</f>
        <v>44870</v>
      </c>
      <c r="I503" s="21">
        <v>15</v>
      </c>
      <c r="J503" s="12"/>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4"/>
    </row>
    <row r="504" spans="1:93" s="15" customFormat="1" ht="15.75" thickBot="1">
      <c r="A504" s="2"/>
      <c r="B504" s="16"/>
      <c r="C504" s="17" t="s">
        <v>48</v>
      </c>
      <c r="D504" s="18"/>
      <c r="E504" s="18"/>
      <c r="F504" s="19"/>
      <c r="G504" s="20">
        <f>H503+1</f>
        <v>44871</v>
      </c>
      <c r="H504" s="20">
        <f>G504+I504</f>
        <v>44886</v>
      </c>
      <c r="I504" s="21">
        <v>15</v>
      </c>
      <c r="J504" s="12"/>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4"/>
    </row>
    <row r="505" spans="1:93" s="15" customFormat="1" ht="15.75" thickBot="1">
      <c r="A505" s="2"/>
      <c r="B505" s="16"/>
      <c r="C505" s="17" t="s">
        <v>49</v>
      </c>
      <c r="D505" s="18"/>
      <c r="E505" s="18"/>
      <c r="F505" s="19"/>
      <c r="G505" s="20">
        <f>H504+1</f>
        <v>44887</v>
      </c>
      <c r="H505" s="20">
        <f>G505+I505</f>
        <v>44908</v>
      </c>
      <c r="I505" s="21">
        <v>21</v>
      </c>
      <c r="J505" s="12"/>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4"/>
    </row>
    <row r="506" spans="1:93" s="15" customFormat="1" ht="15.75" thickBot="1">
      <c r="A506" s="2"/>
      <c r="B506" s="16"/>
      <c r="C506" s="17" t="s">
        <v>50</v>
      </c>
      <c r="D506" s="18"/>
      <c r="E506" s="18"/>
      <c r="F506" s="19"/>
      <c r="G506" s="20">
        <f>H505</f>
        <v>44908</v>
      </c>
      <c r="H506" s="20">
        <f>G506</f>
        <v>44908</v>
      </c>
      <c r="I506" s="21">
        <f t="shared" ref="I506:I511" ca="1" si="41">IF(OR(ISBLANK(task_start),ISBLANK(task_end)),"",task_end-task_start+1)</f>
        <v>1</v>
      </c>
      <c r="J506" s="12"/>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4"/>
    </row>
    <row r="507" spans="1:93" s="15" customFormat="1" ht="15.75" thickBot="1">
      <c r="A507" s="2"/>
      <c r="B507" s="16"/>
      <c r="C507" s="17" t="s">
        <v>51</v>
      </c>
      <c r="D507" s="18"/>
      <c r="E507" s="18"/>
      <c r="F507" s="19"/>
      <c r="G507" s="20">
        <f>H506+1</f>
        <v>44909</v>
      </c>
      <c r="H507" s="20">
        <f>G507+I507</f>
        <v>44999</v>
      </c>
      <c r="I507" s="21">
        <v>90</v>
      </c>
      <c r="J507" s="12"/>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4"/>
    </row>
    <row r="508" spans="1:93" s="15" customFormat="1" ht="15.75" thickBot="1">
      <c r="A508" s="2"/>
      <c r="B508" s="16"/>
      <c r="C508" s="17" t="s">
        <v>52</v>
      </c>
      <c r="D508" s="18"/>
      <c r="E508" s="18"/>
      <c r="F508" s="19"/>
      <c r="G508" s="20">
        <f>H507+1</f>
        <v>45000</v>
      </c>
      <c r="H508" s="20">
        <f>G508+I508</f>
        <v>45015</v>
      </c>
      <c r="I508" s="21">
        <v>15</v>
      </c>
      <c r="J508" s="12"/>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4"/>
    </row>
    <row r="509" spans="1:93" s="15" customFormat="1" ht="15.75" thickBot="1">
      <c r="A509" s="2"/>
      <c r="B509" s="16"/>
      <c r="C509" s="17" t="s">
        <v>53</v>
      </c>
      <c r="D509" s="18"/>
      <c r="E509" s="18"/>
      <c r="F509" s="19"/>
      <c r="G509" s="20">
        <f>H508+1</f>
        <v>45016</v>
      </c>
      <c r="H509" s="20">
        <f>G509+8</f>
        <v>45024</v>
      </c>
      <c r="I509" s="21">
        <f t="shared" ca="1" si="41"/>
        <v>9</v>
      </c>
      <c r="J509" s="12"/>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4"/>
    </row>
    <row r="510" spans="1:93" s="15" customFormat="1" ht="15.75" thickBot="1">
      <c r="A510" s="2"/>
      <c r="B510" s="43" t="s">
        <v>113</v>
      </c>
      <c r="C510" s="48"/>
      <c r="D510" s="49" t="s">
        <v>63</v>
      </c>
      <c r="E510" s="49">
        <v>1</v>
      </c>
      <c r="F510" s="50"/>
      <c r="G510" s="51"/>
      <c r="H510" s="51"/>
      <c r="I510" s="21" t="str">
        <f t="shared" ca="1" si="41"/>
        <v/>
      </c>
      <c r="J510" s="12"/>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4"/>
    </row>
    <row r="511" spans="1:93" s="15" customFormat="1" ht="15.75" thickBot="1">
      <c r="A511" s="2"/>
      <c r="B511" s="16"/>
      <c r="C511" s="17" t="s">
        <v>46</v>
      </c>
      <c r="D511" s="18"/>
      <c r="E511" s="18"/>
      <c r="F511" s="19"/>
      <c r="G511" s="20">
        <v>44854</v>
      </c>
      <c r="H511" s="20">
        <f>G511</f>
        <v>44854</v>
      </c>
      <c r="I511" s="21">
        <f t="shared" ca="1" si="41"/>
        <v>1</v>
      </c>
      <c r="J511" s="12"/>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4"/>
    </row>
    <row r="512" spans="1:93" s="15" customFormat="1" ht="15.75" thickBot="1">
      <c r="A512" s="2"/>
      <c r="B512" s="16"/>
      <c r="C512" s="17" t="s">
        <v>47</v>
      </c>
      <c r="D512" s="18"/>
      <c r="E512" s="18"/>
      <c r="F512" s="19"/>
      <c r="G512" s="20">
        <f>H511+1</f>
        <v>44855</v>
      </c>
      <c r="H512" s="20">
        <f>G512+I512</f>
        <v>44870</v>
      </c>
      <c r="I512" s="21">
        <v>15</v>
      </c>
      <c r="J512" s="12"/>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4"/>
    </row>
    <row r="513" spans="1:93" s="15" customFormat="1" ht="15.75" thickBot="1">
      <c r="A513" s="2"/>
      <c r="B513" s="16"/>
      <c r="C513" s="17" t="s">
        <v>48</v>
      </c>
      <c r="D513" s="18"/>
      <c r="E513" s="18"/>
      <c r="F513" s="19"/>
      <c r="G513" s="20">
        <f>H512+1</f>
        <v>44871</v>
      </c>
      <c r="H513" s="20">
        <f>G513+I513</f>
        <v>44886</v>
      </c>
      <c r="I513" s="21">
        <v>15</v>
      </c>
      <c r="J513" s="12"/>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4"/>
    </row>
    <row r="514" spans="1:93" s="15" customFormat="1" ht="15.75" thickBot="1">
      <c r="A514" s="2"/>
      <c r="B514" s="16"/>
      <c r="C514" s="17" t="s">
        <v>49</v>
      </c>
      <c r="D514" s="18"/>
      <c r="E514" s="18"/>
      <c r="F514" s="19"/>
      <c r="G514" s="20">
        <f>H513+1</f>
        <v>44887</v>
      </c>
      <c r="H514" s="20">
        <f>G514+I514</f>
        <v>44908</v>
      </c>
      <c r="I514" s="21">
        <v>21</v>
      </c>
      <c r="J514" s="12"/>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4"/>
    </row>
    <row r="515" spans="1:93" s="15" customFormat="1" ht="15.75" thickBot="1">
      <c r="A515" s="2"/>
      <c r="B515" s="16"/>
      <c r="C515" s="17" t="s">
        <v>50</v>
      </c>
      <c r="D515" s="18"/>
      <c r="E515" s="18"/>
      <c r="F515" s="19"/>
      <c r="G515" s="20">
        <f>H514</f>
        <v>44908</v>
      </c>
      <c r="H515" s="20">
        <f>G515</f>
        <v>44908</v>
      </c>
      <c r="I515" s="21">
        <f t="shared" ref="I515:I518" ca="1" si="42">IF(OR(ISBLANK(task_start),ISBLANK(task_end)),"",task_end-task_start+1)</f>
        <v>1</v>
      </c>
      <c r="J515" s="12"/>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4"/>
    </row>
    <row r="516" spans="1:93" s="15" customFormat="1" ht="15.75" thickBot="1">
      <c r="A516" s="2"/>
      <c r="B516" s="16"/>
      <c r="C516" s="17" t="s">
        <v>51</v>
      </c>
      <c r="D516" s="18"/>
      <c r="E516" s="18"/>
      <c r="F516" s="19"/>
      <c r="G516" s="20">
        <f>H515+1</f>
        <v>44909</v>
      </c>
      <c r="H516" s="20">
        <f>G516+I516</f>
        <v>44999</v>
      </c>
      <c r="I516" s="21">
        <v>90</v>
      </c>
      <c r="J516" s="12"/>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4"/>
    </row>
    <row r="517" spans="1:93" s="15" customFormat="1" ht="15.75" thickBot="1">
      <c r="A517" s="2"/>
      <c r="B517" s="16"/>
      <c r="C517" s="17" t="s">
        <v>52</v>
      </c>
      <c r="D517" s="18"/>
      <c r="E517" s="18"/>
      <c r="F517" s="19"/>
      <c r="G517" s="20">
        <f>H516+1</f>
        <v>45000</v>
      </c>
      <c r="H517" s="20">
        <f>G517+I517</f>
        <v>45015</v>
      </c>
      <c r="I517" s="21">
        <v>15</v>
      </c>
      <c r="J517" s="12"/>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4"/>
    </row>
    <row r="518" spans="1:93" s="15" customFormat="1" ht="15.75" thickBot="1">
      <c r="A518" s="2"/>
      <c r="B518" s="16"/>
      <c r="C518" s="17" t="s">
        <v>53</v>
      </c>
      <c r="D518" s="18"/>
      <c r="E518" s="18"/>
      <c r="F518" s="19"/>
      <c r="G518" s="20">
        <f>H517+1</f>
        <v>45016</v>
      </c>
      <c r="H518" s="20">
        <f>G518+8</f>
        <v>45024</v>
      </c>
      <c r="I518" s="21">
        <f t="shared" ca="1" si="42"/>
        <v>9</v>
      </c>
      <c r="J518" s="12"/>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4"/>
    </row>
    <row r="519" spans="1:93" s="15" customFormat="1" ht="15.75" thickBot="1">
      <c r="A519" s="2"/>
      <c r="B519" s="43" t="s">
        <v>114</v>
      </c>
      <c r="C519" s="48"/>
      <c r="D519" s="49" t="s">
        <v>45</v>
      </c>
      <c r="E519" s="49">
        <v>1</v>
      </c>
      <c r="F519" s="50"/>
      <c r="G519" s="51"/>
      <c r="H519" s="51"/>
      <c r="I519" s="21" t="str">
        <f t="shared" ref="I519:I547" ca="1" si="43">IF(OR(ISBLANK(task_start),ISBLANK(task_end)),"",task_end-task_start+1)</f>
        <v/>
      </c>
      <c r="J519" s="12"/>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4"/>
    </row>
    <row r="520" spans="1:93" s="15" customFormat="1" ht="15.75" thickBot="1">
      <c r="A520" s="2"/>
      <c r="B520" s="16"/>
      <c r="C520" s="17" t="s">
        <v>46</v>
      </c>
      <c r="D520" s="18"/>
      <c r="E520" s="18"/>
      <c r="F520" s="19"/>
      <c r="G520" s="20">
        <f>G502</f>
        <v>44854</v>
      </c>
      <c r="H520" s="20">
        <f>G520</f>
        <v>44854</v>
      </c>
      <c r="I520" s="21">
        <f t="shared" ca="1" si="43"/>
        <v>1</v>
      </c>
      <c r="J520" s="12"/>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4"/>
    </row>
    <row r="521" spans="1:93" s="15" customFormat="1" ht="15.75" thickBot="1">
      <c r="A521" s="2"/>
      <c r="B521" s="16"/>
      <c r="C521" s="17" t="s">
        <v>47</v>
      </c>
      <c r="D521" s="18"/>
      <c r="E521" s="18"/>
      <c r="F521" s="19"/>
      <c r="G521" s="20">
        <f>H520+1</f>
        <v>44855</v>
      </c>
      <c r="H521" s="20">
        <f>G521+I521</f>
        <v>44870</v>
      </c>
      <c r="I521" s="21">
        <v>15</v>
      </c>
      <c r="J521" s="12"/>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4"/>
    </row>
    <row r="522" spans="1:93" s="15" customFormat="1" ht="15.75" thickBot="1">
      <c r="A522" s="2"/>
      <c r="B522" s="16"/>
      <c r="C522" s="17" t="s">
        <v>48</v>
      </c>
      <c r="D522" s="18"/>
      <c r="E522" s="18"/>
      <c r="F522" s="19"/>
      <c r="G522" s="20">
        <f>H521+1</f>
        <v>44871</v>
      </c>
      <c r="H522" s="20">
        <f>G522+I522</f>
        <v>44886</v>
      </c>
      <c r="I522" s="21">
        <v>15</v>
      </c>
      <c r="J522" s="12"/>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4"/>
    </row>
    <row r="523" spans="1:93" s="15" customFormat="1" ht="15.75" thickBot="1">
      <c r="A523" s="2"/>
      <c r="B523" s="16"/>
      <c r="C523" s="17" t="s">
        <v>49</v>
      </c>
      <c r="D523" s="18"/>
      <c r="E523" s="18"/>
      <c r="F523" s="19"/>
      <c r="G523" s="20">
        <f>H522+1</f>
        <v>44887</v>
      </c>
      <c r="H523" s="20">
        <f>G523+I523</f>
        <v>44908</v>
      </c>
      <c r="I523" s="21">
        <v>21</v>
      </c>
      <c r="J523" s="12"/>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4"/>
    </row>
    <row r="524" spans="1:93" s="15" customFormat="1" ht="15.75" thickBot="1">
      <c r="A524" s="2"/>
      <c r="B524" s="16"/>
      <c r="C524" s="17" t="s">
        <v>50</v>
      </c>
      <c r="D524" s="18"/>
      <c r="E524" s="18"/>
      <c r="F524" s="19"/>
      <c r="G524" s="20">
        <f>H523</f>
        <v>44908</v>
      </c>
      <c r="H524" s="20">
        <f>G524</f>
        <v>44908</v>
      </c>
      <c r="I524" s="21">
        <f t="shared" ref="I524:I527" ca="1" si="44">IF(OR(ISBLANK(task_start),ISBLANK(task_end)),"",task_end-task_start+1)</f>
        <v>1</v>
      </c>
      <c r="J524" s="12"/>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4"/>
    </row>
    <row r="525" spans="1:93" s="15" customFormat="1" ht="15.75" thickBot="1">
      <c r="A525" s="2"/>
      <c r="B525" s="16"/>
      <c r="C525" s="17" t="s">
        <v>51</v>
      </c>
      <c r="D525" s="18"/>
      <c r="E525" s="18"/>
      <c r="F525" s="19"/>
      <c r="G525" s="20">
        <f>H524+1</f>
        <v>44909</v>
      </c>
      <c r="H525" s="20">
        <f>G525+I525</f>
        <v>44999</v>
      </c>
      <c r="I525" s="21">
        <v>90</v>
      </c>
      <c r="J525" s="12"/>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4"/>
    </row>
    <row r="526" spans="1:93" s="15" customFormat="1" ht="15.75" thickBot="1">
      <c r="A526" s="2"/>
      <c r="B526" s="16"/>
      <c r="C526" s="17" t="s">
        <v>52</v>
      </c>
      <c r="D526" s="18"/>
      <c r="E526" s="18"/>
      <c r="F526" s="19"/>
      <c r="G526" s="20">
        <f>H525+1</f>
        <v>45000</v>
      </c>
      <c r="H526" s="20">
        <f>G526+I526</f>
        <v>45015</v>
      </c>
      <c r="I526" s="21">
        <v>15</v>
      </c>
      <c r="J526" s="12"/>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4"/>
    </row>
    <row r="527" spans="1:93" s="15" customFormat="1" ht="15.75" thickBot="1">
      <c r="A527" s="2"/>
      <c r="B527" s="16"/>
      <c r="C527" s="17" t="s">
        <v>53</v>
      </c>
      <c r="D527" s="18"/>
      <c r="E527" s="18"/>
      <c r="F527" s="19"/>
      <c r="G527" s="20">
        <f>H526+1</f>
        <v>45016</v>
      </c>
      <c r="H527" s="20">
        <f>G527+8</f>
        <v>45024</v>
      </c>
      <c r="I527" s="21">
        <f t="shared" ca="1" si="44"/>
        <v>9</v>
      </c>
      <c r="J527" s="12"/>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4"/>
    </row>
    <row r="528" spans="1:93" s="15" customFormat="1" ht="15.75" thickBot="1">
      <c r="A528" s="2"/>
      <c r="B528" s="43" t="s">
        <v>115</v>
      </c>
      <c r="C528" s="48"/>
      <c r="D528" s="49" t="s">
        <v>63</v>
      </c>
      <c r="E528" s="49">
        <v>1</v>
      </c>
      <c r="F528" s="50"/>
      <c r="G528" s="51"/>
      <c r="H528" s="51"/>
      <c r="I528" s="21" t="str">
        <f t="shared" ca="1" si="43"/>
        <v/>
      </c>
      <c r="J528" s="12"/>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4"/>
    </row>
    <row r="529" spans="1:93" s="15" customFormat="1" ht="15.75" thickBot="1">
      <c r="A529" s="2"/>
      <c r="B529" s="16"/>
      <c r="C529" s="17" t="s">
        <v>46</v>
      </c>
      <c r="D529" s="18"/>
      <c r="E529" s="18"/>
      <c r="F529" s="19"/>
      <c r="G529" s="20">
        <f>G520</f>
        <v>44854</v>
      </c>
      <c r="H529" s="20">
        <f>G529</f>
        <v>44854</v>
      </c>
      <c r="I529" s="21">
        <f t="shared" ca="1" si="43"/>
        <v>1</v>
      </c>
      <c r="J529" s="12"/>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4"/>
    </row>
    <row r="530" spans="1:93" s="15" customFormat="1" ht="15.75" thickBot="1">
      <c r="A530" s="2"/>
      <c r="B530" s="16"/>
      <c r="C530" s="17" t="s">
        <v>47</v>
      </c>
      <c r="D530" s="18"/>
      <c r="E530" s="18"/>
      <c r="F530" s="19"/>
      <c r="G530" s="20">
        <f>H529+1</f>
        <v>44855</v>
      </c>
      <c r="H530" s="20">
        <f>G530+I530</f>
        <v>44870</v>
      </c>
      <c r="I530" s="21">
        <v>15</v>
      </c>
      <c r="J530" s="12"/>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4"/>
    </row>
    <row r="531" spans="1:93" s="15" customFormat="1" ht="15.75" thickBot="1">
      <c r="A531" s="2"/>
      <c r="B531" s="16"/>
      <c r="C531" s="17" t="s">
        <v>48</v>
      </c>
      <c r="D531" s="18"/>
      <c r="E531" s="18"/>
      <c r="F531" s="19"/>
      <c r="G531" s="20">
        <f>H530+1</f>
        <v>44871</v>
      </c>
      <c r="H531" s="20">
        <f>G531+I531</f>
        <v>44886</v>
      </c>
      <c r="I531" s="21">
        <v>15</v>
      </c>
      <c r="J531" s="12"/>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4"/>
    </row>
    <row r="532" spans="1:93" s="15" customFormat="1" ht="15.75" thickBot="1">
      <c r="A532" s="2"/>
      <c r="B532" s="16"/>
      <c r="C532" s="17" t="s">
        <v>49</v>
      </c>
      <c r="D532" s="18"/>
      <c r="E532" s="18"/>
      <c r="F532" s="19"/>
      <c r="G532" s="20">
        <f>H531+1</f>
        <v>44887</v>
      </c>
      <c r="H532" s="20">
        <f>G532+I532</f>
        <v>44908</v>
      </c>
      <c r="I532" s="21">
        <v>21</v>
      </c>
      <c r="J532" s="12"/>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4"/>
    </row>
    <row r="533" spans="1:93" s="15" customFormat="1" ht="15.75" thickBot="1">
      <c r="A533" s="2"/>
      <c r="B533" s="16"/>
      <c r="C533" s="17" t="s">
        <v>50</v>
      </c>
      <c r="D533" s="18"/>
      <c r="E533" s="18"/>
      <c r="F533" s="19"/>
      <c r="G533" s="20">
        <f>H532</f>
        <v>44908</v>
      </c>
      <c r="H533" s="20">
        <f>G533</f>
        <v>44908</v>
      </c>
      <c r="I533" s="21">
        <f t="shared" ref="I533:I536" ca="1" si="45">IF(OR(ISBLANK(task_start),ISBLANK(task_end)),"",task_end-task_start+1)</f>
        <v>1</v>
      </c>
      <c r="J533" s="12"/>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4"/>
    </row>
    <row r="534" spans="1:93" s="15" customFormat="1" ht="15.75" thickBot="1">
      <c r="A534" s="2"/>
      <c r="B534" s="16"/>
      <c r="C534" s="17" t="s">
        <v>51</v>
      </c>
      <c r="D534" s="18"/>
      <c r="E534" s="18"/>
      <c r="F534" s="19"/>
      <c r="G534" s="20">
        <f>H533+1</f>
        <v>44909</v>
      </c>
      <c r="H534" s="20">
        <f>G534+I534</f>
        <v>44999</v>
      </c>
      <c r="I534" s="21">
        <v>90</v>
      </c>
      <c r="J534" s="12"/>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4"/>
    </row>
    <row r="535" spans="1:93" s="15" customFormat="1" ht="15.75" thickBot="1">
      <c r="A535" s="2"/>
      <c r="B535" s="16"/>
      <c r="C535" s="17" t="s">
        <v>52</v>
      </c>
      <c r="D535" s="18"/>
      <c r="E535" s="18"/>
      <c r="F535" s="19"/>
      <c r="G535" s="20">
        <f>H534+1</f>
        <v>45000</v>
      </c>
      <c r="H535" s="20">
        <f>G535+I535</f>
        <v>45015</v>
      </c>
      <c r="I535" s="21">
        <v>15</v>
      </c>
      <c r="J535" s="12"/>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4"/>
    </row>
    <row r="536" spans="1:93" s="15" customFormat="1" ht="15.75" thickBot="1">
      <c r="A536" s="2"/>
      <c r="B536" s="16"/>
      <c r="C536" s="17" t="s">
        <v>53</v>
      </c>
      <c r="D536" s="18"/>
      <c r="E536" s="18"/>
      <c r="F536" s="19"/>
      <c r="G536" s="20">
        <f>H535+1</f>
        <v>45016</v>
      </c>
      <c r="H536" s="20">
        <f>G536+8</f>
        <v>45024</v>
      </c>
      <c r="I536" s="21">
        <f t="shared" ca="1" si="45"/>
        <v>9</v>
      </c>
      <c r="J536" s="12"/>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4"/>
    </row>
    <row r="537" spans="1:93" s="15" customFormat="1" ht="15.75" thickBot="1">
      <c r="A537" s="2"/>
      <c r="B537" s="43" t="s">
        <v>116</v>
      </c>
      <c r="C537" s="48"/>
      <c r="D537" s="49" t="s">
        <v>63</v>
      </c>
      <c r="E537" s="49">
        <v>1</v>
      </c>
      <c r="F537" s="50"/>
      <c r="G537" s="51"/>
      <c r="H537" s="51"/>
      <c r="I537" s="21" t="str">
        <f t="shared" ca="1" si="43"/>
        <v/>
      </c>
      <c r="J537" s="12"/>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4"/>
    </row>
    <row r="538" spans="1:93" s="15" customFormat="1" ht="15.75" thickBot="1">
      <c r="A538" s="2"/>
      <c r="B538" s="16"/>
      <c r="C538" s="17" t="s">
        <v>46</v>
      </c>
      <c r="D538" s="18"/>
      <c r="E538" s="18"/>
      <c r="F538" s="19"/>
      <c r="G538" s="20">
        <f>G529</f>
        <v>44854</v>
      </c>
      <c r="H538" s="20">
        <f>G538</f>
        <v>44854</v>
      </c>
      <c r="I538" s="21">
        <f t="shared" ca="1" si="43"/>
        <v>1</v>
      </c>
      <c r="J538" s="12"/>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4"/>
    </row>
    <row r="539" spans="1:93" s="15" customFormat="1" ht="15.75" thickBot="1">
      <c r="A539" s="2"/>
      <c r="B539" s="16"/>
      <c r="C539" s="17" t="s">
        <v>47</v>
      </c>
      <c r="D539" s="18"/>
      <c r="E539" s="18"/>
      <c r="F539" s="19"/>
      <c r="G539" s="20">
        <f>H538+1</f>
        <v>44855</v>
      </c>
      <c r="H539" s="20">
        <f>G539+I539</f>
        <v>44870</v>
      </c>
      <c r="I539" s="21">
        <v>15</v>
      </c>
      <c r="J539" s="12"/>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4"/>
    </row>
    <row r="540" spans="1:93" s="15" customFormat="1" ht="15.75" thickBot="1">
      <c r="A540" s="2"/>
      <c r="B540" s="16"/>
      <c r="C540" s="17" t="s">
        <v>48</v>
      </c>
      <c r="D540" s="18"/>
      <c r="E540" s="18"/>
      <c r="F540" s="19"/>
      <c r="G540" s="20">
        <f>H539+1</f>
        <v>44871</v>
      </c>
      <c r="H540" s="20">
        <f>G540+I540</f>
        <v>44886</v>
      </c>
      <c r="I540" s="21">
        <v>15</v>
      </c>
      <c r="J540" s="12"/>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4"/>
    </row>
    <row r="541" spans="1:93" s="15" customFormat="1" ht="15.75" thickBot="1">
      <c r="A541" s="2"/>
      <c r="B541" s="16"/>
      <c r="C541" s="17" t="s">
        <v>49</v>
      </c>
      <c r="D541" s="18"/>
      <c r="E541" s="18"/>
      <c r="F541" s="19"/>
      <c r="G541" s="20">
        <f>H540+1</f>
        <v>44887</v>
      </c>
      <c r="H541" s="20">
        <f>G541+I541</f>
        <v>44908</v>
      </c>
      <c r="I541" s="21">
        <v>21</v>
      </c>
      <c r="J541" s="12"/>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4"/>
    </row>
    <row r="542" spans="1:93" s="15" customFormat="1" ht="15.75" thickBot="1">
      <c r="A542" s="2"/>
      <c r="B542" s="16"/>
      <c r="C542" s="17" t="s">
        <v>50</v>
      </c>
      <c r="D542" s="18"/>
      <c r="E542" s="18"/>
      <c r="F542" s="19"/>
      <c r="G542" s="20">
        <f>H541</f>
        <v>44908</v>
      </c>
      <c r="H542" s="20">
        <f>G542</f>
        <v>44908</v>
      </c>
      <c r="I542" s="21">
        <f t="shared" ref="I542:I545" ca="1" si="46">IF(OR(ISBLANK(task_start),ISBLANK(task_end)),"",task_end-task_start+1)</f>
        <v>1</v>
      </c>
      <c r="J542" s="12"/>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4"/>
    </row>
    <row r="543" spans="1:93" s="15" customFormat="1" ht="15.75" thickBot="1">
      <c r="A543" s="2"/>
      <c r="B543" s="16"/>
      <c r="C543" s="17" t="s">
        <v>51</v>
      </c>
      <c r="D543" s="18"/>
      <c r="E543" s="18"/>
      <c r="F543" s="19"/>
      <c r="G543" s="20">
        <f>H542+1</f>
        <v>44909</v>
      </c>
      <c r="H543" s="20">
        <f>G543+I543</f>
        <v>44999</v>
      </c>
      <c r="I543" s="21">
        <v>90</v>
      </c>
      <c r="J543" s="12"/>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4"/>
    </row>
    <row r="544" spans="1:93" s="15" customFormat="1" ht="15.75" thickBot="1">
      <c r="A544" s="2"/>
      <c r="B544" s="16"/>
      <c r="C544" s="17" t="s">
        <v>52</v>
      </c>
      <c r="D544" s="18"/>
      <c r="E544" s="18"/>
      <c r="F544" s="19"/>
      <c r="G544" s="20">
        <f>H543+1</f>
        <v>45000</v>
      </c>
      <c r="H544" s="20">
        <f>G544+I544</f>
        <v>45015</v>
      </c>
      <c r="I544" s="21">
        <v>15</v>
      </c>
      <c r="J544" s="12"/>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4"/>
    </row>
    <row r="545" spans="1:93" s="15" customFormat="1" ht="15.75" thickBot="1">
      <c r="A545" s="2"/>
      <c r="B545" s="16"/>
      <c r="C545" s="17" t="s">
        <v>53</v>
      </c>
      <c r="D545" s="18"/>
      <c r="E545" s="18"/>
      <c r="F545" s="19"/>
      <c r="G545" s="20">
        <f>H544+1</f>
        <v>45016</v>
      </c>
      <c r="H545" s="20">
        <f>G545+8</f>
        <v>45024</v>
      </c>
      <c r="I545" s="21">
        <f t="shared" ca="1" si="46"/>
        <v>9</v>
      </c>
      <c r="J545" s="12"/>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4"/>
    </row>
    <row r="546" spans="1:93" s="15" customFormat="1" ht="15.75" thickBot="1">
      <c r="A546" s="2"/>
      <c r="B546" s="43" t="s">
        <v>117</v>
      </c>
      <c r="C546" s="48"/>
      <c r="D546" s="49" t="s">
        <v>98</v>
      </c>
      <c r="E546" s="49">
        <v>1</v>
      </c>
      <c r="F546" s="50"/>
      <c r="G546" s="51"/>
      <c r="H546" s="51"/>
      <c r="I546" s="21" t="str">
        <f t="shared" ca="1" si="43"/>
        <v/>
      </c>
      <c r="J546" s="12"/>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4"/>
    </row>
    <row r="547" spans="1:93" s="15" customFormat="1" ht="15.75" thickBot="1">
      <c r="A547" s="2"/>
      <c r="B547" s="16"/>
      <c r="C547" s="17" t="s">
        <v>46</v>
      </c>
      <c r="D547" s="18"/>
      <c r="E547" s="18"/>
      <c r="F547" s="19"/>
      <c r="G547" s="20">
        <v>44783</v>
      </c>
      <c r="H547" s="20">
        <f>G547</f>
        <v>44783</v>
      </c>
      <c r="I547" s="21">
        <f t="shared" ca="1" si="43"/>
        <v>1</v>
      </c>
      <c r="J547" s="12"/>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4"/>
    </row>
    <row r="548" spans="1:93" s="15" customFormat="1" ht="15.75" thickBot="1">
      <c r="A548" s="2"/>
      <c r="B548" s="16"/>
      <c r="C548" s="17" t="s">
        <v>47</v>
      </c>
      <c r="D548" s="18"/>
      <c r="E548" s="18"/>
      <c r="F548" s="19"/>
      <c r="G548" s="20">
        <f>H547+1</f>
        <v>44784</v>
      </c>
      <c r="H548" s="20">
        <f>G548+I548</f>
        <v>44799</v>
      </c>
      <c r="I548" s="21">
        <v>15</v>
      </c>
      <c r="J548" s="12"/>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4"/>
    </row>
    <row r="549" spans="1:93" s="15" customFormat="1" ht="15.75" thickBot="1">
      <c r="A549" s="2"/>
      <c r="B549" s="16"/>
      <c r="C549" s="17" t="s">
        <v>48</v>
      </c>
      <c r="D549" s="18"/>
      <c r="E549" s="18"/>
      <c r="F549" s="19"/>
      <c r="G549" s="20">
        <f>H548+1</f>
        <v>44800</v>
      </c>
      <c r="H549" s="20">
        <f>G549+I549</f>
        <v>44815</v>
      </c>
      <c r="I549" s="21">
        <v>15</v>
      </c>
      <c r="J549" s="12"/>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4"/>
    </row>
    <row r="550" spans="1:93" s="15" customFormat="1" ht="15.75" thickBot="1">
      <c r="A550" s="2"/>
      <c r="B550" s="16"/>
      <c r="C550" s="17" t="s">
        <v>49</v>
      </c>
      <c r="D550" s="18"/>
      <c r="E550" s="18"/>
      <c r="F550" s="19"/>
      <c r="G550" s="20">
        <f>H549+1</f>
        <v>44816</v>
      </c>
      <c r="H550" s="20">
        <f>G550+I550</f>
        <v>44837</v>
      </c>
      <c r="I550" s="21">
        <v>21</v>
      </c>
      <c r="J550" s="12"/>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4"/>
    </row>
    <row r="551" spans="1:93" s="15" customFormat="1" ht="15.75" thickBot="1">
      <c r="A551" s="2"/>
      <c r="B551" s="16"/>
      <c r="C551" s="17" t="s">
        <v>50</v>
      </c>
      <c r="D551" s="18"/>
      <c r="E551" s="18"/>
      <c r="F551" s="19"/>
      <c r="G551" s="20">
        <f>H550</f>
        <v>44837</v>
      </c>
      <c r="H551" s="20">
        <f>G551</f>
        <v>44837</v>
      </c>
      <c r="I551" s="21">
        <f t="shared" ref="I551:I557" ca="1" si="47">IF(OR(ISBLANK(task_start),ISBLANK(task_end)),"",task_end-task_start+1)</f>
        <v>1</v>
      </c>
      <c r="J551" s="12"/>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4"/>
    </row>
    <row r="552" spans="1:93" s="15" customFormat="1" ht="15.75" thickBot="1">
      <c r="A552" s="2"/>
      <c r="B552" s="16"/>
      <c r="C552" s="17" t="s">
        <v>51</v>
      </c>
      <c r="D552" s="18"/>
      <c r="E552" s="18"/>
      <c r="F552" s="19"/>
      <c r="G552" s="20">
        <f>H551+1</f>
        <v>44838</v>
      </c>
      <c r="H552" s="20">
        <f>G552+I552</f>
        <v>44928</v>
      </c>
      <c r="I552" s="21">
        <v>90</v>
      </c>
      <c r="J552" s="12"/>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4"/>
    </row>
    <row r="553" spans="1:93" s="15" customFormat="1" ht="15.75" thickBot="1">
      <c r="A553" s="2"/>
      <c r="B553" s="16"/>
      <c r="C553" s="17" t="s">
        <v>52</v>
      </c>
      <c r="D553" s="18"/>
      <c r="E553" s="18"/>
      <c r="F553" s="19"/>
      <c r="G553" s="20">
        <f>H552+1</f>
        <v>44929</v>
      </c>
      <c r="H553" s="20">
        <f>G553+I553</f>
        <v>44944</v>
      </c>
      <c r="I553" s="21">
        <v>15</v>
      </c>
      <c r="J553" s="12"/>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4"/>
    </row>
    <row r="554" spans="1:93" s="15" customFormat="1" ht="15.75" thickBot="1">
      <c r="A554" s="2"/>
      <c r="B554" s="16"/>
      <c r="C554" s="17" t="s">
        <v>53</v>
      </c>
      <c r="D554" s="18"/>
      <c r="E554" s="18"/>
      <c r="F554" s="19"/>
      <c r="G554" s="20">
        <f>H553+1</f>
        <v>44945</v>
      </c>
      <c r="H554" s="20">
        <f>G554+8</f>
        <v>44953</v>
      </c>
      <c r="I554" s="21">
        <f t="shared" ca="1" si="47"/>
        <v>9</v>
      </c>
      <c r="J554" s="12"/>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4"/>
    </row>
    <row r="555" spans="1:93" s="15" customFormat="1" ht="15.75" thickBot="1">
      <c r="A555" s="2"/>
      <c r="B555" s="39" t="s">
        <v>118</v>
      </c>
      <c r="C555" s="40"/>
      <c r="D555" s="41"/>
      <c r="E555" s="41"/>
      <c r="F555" s="40"/>
      <c r="G555" s="55"/>
      <c r="H555" s="55"/>
      <c r="I555" s="21" t="str">
        <f t="shared" ca="1" si="47"/>
        <v/>
      </c>
      <c r="J555" s="12"/>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4"/>
    </row>
    <row r="556" spans="1:93" s="15" customFormat="1" ht="15.75" thickBot="1">
      <c r="A556" s="2"/>
      <c r="B556" s="43" t="s">
        <v>119</v>
      </c>
      <c r="C556" s="48"/>
      <c r="D556" s="49" t="s">
        <v>63</v>
      </c>
      <c r="E556" s="49">
        <v>1</v>
      </c>
      <c r="F556" s="50"/>
      <c r="G556" s="51"/>
      <c r="H556" s="51"/>
      <c r="I556" s="21" t="str">
        <f t="shared" ca="1" si="47"/>
        <v/>
      </c>
      <c r="J556" s="12"/>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4"/>
    </row>
    <row r="557" spans="1:93" s="15" customFormat="1" ht="15.75" thickBot="1">
      <c r="A557" s="2"/>
      <c r="B557" s="16"/>
      <c r="C557" s="17" t="s">
        <v>46</v>
      </c>
      <c r="D557" s="18"/>
      <c r="E557" s="18"/>
      <c r="F557" s="19"/>
      <c r="G557" s="20">
        <v>44854</v>
      </c>
      <c r="H557" s="20">
        <f>G557</f>
        <v>44854</v>
      </c>
      <c r="I557" s="21">
        <f t="shared" ca="1" si="47"/>
        <v>1</v>
      </c>
      <c r="J557" s="12"/>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4"/>
    </row>
    <row r="558" spans="1:93" s="15" customFormat="1" ht="15.75" thickBot="1">
      <c r="A558" s="2"/>
      <c r="B558" s="16"/>
      <c r="C558" s="17" t="s">
        <v>47</v>
      </c>
      <c r="D558" s="18"/>
      <c r="E558" s="18"/>
      <c r="F558" s="19"/>
      <c r="G558" s="20">
        <f>H557+1</f>
        <v>44855</v>
      </c>
      <c r="H558" s="20">
        <f>G558+I558</f>
        <v>44870</v>
      </c>
      <c r="I558" s="21">
        <v>15</v>
      </c>
      <c r="J558" s="12"/>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4"/>
    </row>
    <row r="559" spans="1:93" s="15" customFormat="1" ht="15.75" thickBot="1">
      <c r="A559" s="2"/>
      <c r="B559" s="16"/>
      <c r="C559" s="17" t="s">
        <v>48</v>
      </c>
      <c r="D559" s="18"/>
      <c r="E559" s="18"/>
      <c r="F559" s="19"/>
      <c r="G559" s="20">
        <f>H558+1</f>
        <v>44871</v>
      </c>
      <c r="H559" s="20">
        <f>G559+I559</f>
        <v>44886</v>
      </c>
      <c r="I559" s="21">
        <v>15</v>
      </c>
      <c r="J559" s="12"/>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4"/>
    </row>
    <row r="560" spans="1:93" s="15" customFormat="1" ht="15.75" thickBot="1">
      <c r="A560" s="2"/>
      <c r="B560" s="16"/>
      <c r="C560" s="17" t="s">
        <v>49</v>
      </c>
      <c r="D560" s="18"/>
      <c r="E560" s="18"/>
      <c r="F560" s="19"/>
      <c r="G560" s="20">
        <f>H559+1</f>
        <v>44887</v>
      </c>
      <c r="H560" s="20">
        <f>G560+I560</f>
        <v>44908</v>
      </c>
      <c r="I560" s="21">
        <v>21</v>
      </c>
      <c r="J560" s="12"/>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4"/>
    </row>
    <row r="561" spans="1:93" s="15" customFormat="1" ht="15.75" thickBot="1">
      <c r="A561" s="2"/>
      <c r="B561" s="16"/>
      <c r="C561" s="17" t="s">
        <v>50</v>
      </c>
      <c r="D561" s="18"/>
      <c r="E561" s="18"/>
      <c r="F561" s="19"/>
      <c r="G561" s="20">
        <f>H560</f>
        <v>44908</v>
      </c>
      <c r="H561" s="20">
        <f>G561</f>
        <v>44908</v>
      </c>
      <c r="I561" s="21">
        <f t="shared" ref="I561:I564" ca="1" si="48">IF(OR(ISBLANK(task_start),ISBLANK(task_end)),"",task_end-task_start+1)</f>
        <v>1</v>
      </c>
      <c r="J561" s="12"/>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4"/>
    </row>
    <row r="562" spans="1:93" s="15" customFormat="1" ht="15.75" thickBot="1">
      <c r="A562" s="2"/>
      <c r="B562" s="16"/>
      <c r="C562" s="17" t="s">
        <v>51</v>
      </c>
      <c r="D562" s="18"/>
      <c r="E562" s="18"/>
      <c r="F562" s="19"/>
      <c r="G562" s="20">
        <f>H561+1</f>
        <v>44909</v>
      </c>
      <c r="H562" s="20">
        <f>G562+I562</f>
        <v>44999</v>
      </c>
      <c r="I562" s="21">
        <v>90</v>
      </c>
      <c r="J562" s="12"/>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4"/>
    </row>
    <row r="563" spans="1:93" s="15" customFormat="1" ht="15.75" thickBot="1">
      <c r="A563" s="2"/>
      <c r="B563" s="16"/>
      <c r="C563" s="17" t="s">
        <v>52</v>
      </c>
      <c r="D563" s="18"/>
      <c r="E563" s="18"/>
      <c r="F563" s="19"/>
      <c r="G563" s="20">
        <f>H562+1</f>
        <v>45000</v>
      </c>
      <c r="H563" s="20">
        <f>G563+I563</f>
        <v>45015</v>
      </c>
      <c r="I563" s="21">
        <v>15</v>
      </c>
      <c r="J563" s="12"/>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4"/>
    </row>
    <row r="564" spans="1:93" s="15" customFormat="1" ht="15.75" thickBot="1">
      <c r="A564" s="2"/>
      <c r="B564" s="16"/>
      <c r="C564" s="17" t="s">
        <v>53</v>
      </c>
      <c r="D564" s="18"/>
      <c r="E564" s="18"/>
      <c r="F564" s="19"/>
      <c r="G564" s="20">
        <f>H563+1</f>
        <v>45016</v>
      </c>
      <c r="H564" s="20">
        <f>G564+8</f>
        <v>45024</v>
      </c>
      <c r="I564" s="21">
        <f t="shared" ca="1" si="48"/>
        <v>9</v>
      </c>
      <c r="J564" s="12"/>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4"/>
    </row>
    <row r="565" spans="1:93" s="15" customFormat="1" ht="16.5" thickBot="1">
      <c r="A565" s="2" t="s">
        <v>41</v>
      </c>
      <c r="B565" s="56" t="s">
        <v>120</v>
      </c>
      <c r="C565" s="45"/>
      <c r="D565" s="45"/>
      <c r="E565" s="45"/>
      <c r="F565" s="46"/>
      <c r="G565" s="57">
        <f>MIN(G567:G604)</f>
        <v>44696</v>
      </c>
      <c r="H565" s="58">
        <f>MAX(H567:H604)</f>
        <v>45110</v>
      </c>
      <c r="I565" s="21">
        <f t="shared" ca="1" si="11"/>
        <v>415</v>
      </c>
      <c r="J565" s="12"/>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4"/>
    </row>
    <row r="566" spans="1:93" s="15" customFormat="1" ht="15.75" thickBot="1">
      <c r="A566" s="2"/>
      <c r="B566" s="59" t="s">
        <v>121</v>
      </c>
      <c r="C566" s="60"/>
      <c r="D566" s="18"/>
      <c r="E566" s="18"/>
      <c r="F566" s="19"/>
      <c r="G566" s="20"/>
      <c r="H566" s="20"/>
      <c r="I566" s="21"/>
      <c r="J566" s="12"/>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4"/>
    </row>
    <row r="567" spans="1:93" s="15" customFormat="1" ht="15.75" thickBot="1">
      <c r="A567" s="2"/>
      <c r="B567" s="59"/>
      <c r="C567" s="60" t="s">
        <v>122</v>
      </c>
      <c r="D567" s="18"/>
      <c r="E567" s="18"/>
      <c r="F567" s="19"/>
      <c r="G567" s="20">
        <v>44696</v>
      </c>
      <c r="H567" s="20">
        <f t="shared" ref="H567:H572" si="49">G567+I567</f>
        <v>44711</v>
      </c>
      <c r="I567" s="21">
        <v>15</v>
      </c>
      <c r="J567" s="12"/>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4"/>
    </row>
    <row r="568" spans="1:93" s="15" customFormat="1" ht="15.75" thickBot="1">
      <c r="A568" s="2"/>
      <c r="B568" s="59"/>
      <c r="C568" s="60" t="s">
        <v>123</v>
      </c>
      <c r="D568" s="18"/>
      <c r="E568" s="18"/>
      <c r="F568" s="19"/>
      <c r="G568" s="20">
        <f>H567</f>
        <v>44711</v>
      </c>
      <c r="H568" s="20">
        <f t="shared" si="49"/>
        <v>44731</v>
      </c>
      <c r="I568" s="21">
        <v>20</v>
      </c>
      <c r="J568" s="12"/>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4"/>
    </row>
    <row r="569" spans="1:93" s="15" customFormat="1" ht="15.75" thickBot="1">
      <c r="A569" s="2"/>
      <c r="B569" s="59"/>
      <c r="C569" s="60" t="s">
        <v>124</v>
      </c>
      <c r="D569" s="18"/>
      <c r="E569" s="18"/>
      <c r="F569" s="19"/>
      <c r="G569" s="20">
        <f>H568+1</f>
        <v>44732</v>
      </c>
      <c r="H569" s="20">
        <f t="shared" si="49"/>
        <v>44783</v>
      </c>
      <c r="I569" s="21">
        <v>51</v>
      </c>
      <c r="J569" s="12"/>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4"/>
    </row>
    <row r="570" spans="1:93" s="15" customFormat="1" ht="15.75" thickBot="1">
      <c r="A570" s="2"/>
      <c r="B570" s="59"/>
      <c r="C570" s="60" t="s">
        <v>125</v>
      </c>
      <c r="D570" s="18"/>
      <c r="E570" s="18"/>
      <c r="F570" s="19"/>
      <c r="G570" s="20">
        <f>H569</f>
        <v>44783</v>
      </c>
      <c r="H570" s="20">
        <f t="shared" si="49"/>
        <v>44863</v>
      </c>
      <c r="I570" s="21">
        <v>80</v>
      </c>
      <c r="J570" s="12"/>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4"/>
    </row>
    <row r="571" spans="1:93" s="15" customFormat="1" ht="15.75" thickBot="1">
      <c r="A571" s="2"/>
      <c r="B571" s="59"/>
      <c r="C571" s="60" t="s">
        <v>126</v>
      </c>
      <c r="D571" s="18"/>
      <c r="E571" s="18"/>
      <c r="F571" s="19"/>
      <c r="G571" s="20">
        <f>H570</f>
        <v>44863</v>
      </c>
      <c r="H571" s="20">
        <f t="shared" si="49"/>
        <v>44883</v>
      </c>
      <c r="I571" s="21">
        <v>20</v>
      </c>
      <c r="J571" s="12"/>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4"/>
    </row>
    <row r="572" spans="1:93" s="15" customFormat="1" ht="15.75" thickBot="1">
      <c r="A572" s="2"/>
      <c r="B572" s="59"/>
      <c r="C572" s="60" t="s">
        <v>127</v>
      </c>
      <c r="D572" s="18"/>
      <c r="E572" s="18"/>
      <c r="F572" s="19"/>
      <c r="G572" s="20">
        <f>H571</f>
        <v>44883</v>
      </c>
      <c r="H572" s="20">
        <f t="shared" si="49"/>
        <v>44934</v>
      </c>
      <c r="I572" s="21">
        <v>51</v>
      </c>
      <c r="J572" s="12"/>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4"/>
    </row>
    <row r="573" spans="1:93" s="15" customFormat="1" ht="15.75" thickBot="1">
      <c r="A573" s="2"/>
      <c r="B573" s="59" t="s">
        <v>128</v>
      </c>
      <c r="C573" s="60"/>
      <c r="D573" s="18"/>
      <c r="E573" s="18"/>
      <c r="F573" s="19"/>
      <c r="G573" s="20"/>
      <c r="H573" s="20"/>
      <c r="I573" s="21"/>
      <c r="J573" s="12"/>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4"/>
    </row>
    <row r="574" spans="1:93" s="15" customFormat="1" ht="15.75" thickBot="1">
      <c r="A574" s="2"/>
      <c r="B574" s="59"/>
      <c r="C574" s="60" t="s">
        <v>122</v>
      </c>
      <c r="D574" s="18"/>
      <c r="E574" s="18"/>
      <c r="F574" s="19"/>
      <c r="G574" s="20">
        <v>44727</v>
      </c>
      <c r="H574" s="20">
        <f t="shared" ref="H574:H579" si="50">G574+I574</f>
        <v>44747</v>
      </c>
      <c r="I574" s="21">
        <v>20</v>
      </c>
      <c r="J574" s="12"/>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4"/>
    </row>
    <row r="575" spans="1:93" s="15" customFormat="1" ht="15.75" thickBot="1">
      <c r="A575" s="2"/>
      <c r="B575" s="59"/>
      <c r="C575" s="60" t="s">
        <v>129</v>
      </c>
      <c r="D575" s="18"/>
      <c r="E575" s="18"/>
      <c r="F575" s="19"/>
      <c r="G575" s="20">
        <f>H574</f>
        <v>44747</v>
      </c>
      <c r="H575" s="20">
        <f t="shared" si="50"/>
        <v>44777</v>
      </c>
      <c r="I575" s="21">
        <v>30</v>
      </c>
      <c r="J575" s="12"/>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4"/>
    </row>
    <row r="576" spans="1:93" s="15" customFormat="1" ht="15.75" thickBot="1">
      <c r="A576" s="2"/>
      <c r="B576" s="59"/>
      <c r="C576" s="60" t="s">
        <v>124</v>
      </c>
      <c r="D576" s="18"/>
      <c r="E576" s="18"/>
      <c r="F576" s="19"/>
      <c r="G576" s="20">
        <f>H575+1</f>
        <v>44778</v>
      </c>
      <c r="H576" s="20">
        <f t="shared" si="50"/>
        <v>44829</v>
      </c>
      <c r="I576" s="21">
        <v>51</v>
      </c>
      <c r="J576" s="12"/>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4"/>
    </row>
    <row r="577" spans="1:93" s="15" customFormat="1" ht="15.75" thickBot="1">
      <c r="A577" s="2"/>
      <c r="B577" s="59"/>
      <c r="C577" s="60" t="s">
        <v>125</v>
      </c>
      <c r="D577" s="18"/>
      <c r="E577" s="18"/>
      <c r="F577" s="19"/>
      <c r="G577" s="20">
        <f>H576</f>
        <v>44829</v>
      </c>
      <c r="H577" s="20">
        <f t="shared" si="50"/>
        <v>44889</v>
      </c>
      <c r="I577" s="21">
        <v>60</v>
      </c>
      <c r="J577" s="12"/>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4"/>
    </row>
    <row r="578" spans="1:93" s="15" customFormat="1" ht="15.75" thickBot="1">
      <c r="A578" s="2"/>
      <c r="B578" s="59"/>
      <c r="C578" s="60" t="s">
        <v>126</v>
      </c>
      <c r="D578" s="18"/>
      <c r="E578" s="18"/>
      <c r="F578" s="19"/>
      <c r="G578" s="20">
        <f>H577</f>
        <v>44889</v>
      </c>
      <c r="H578" s="20">
        <f t="shared" si="50"/>
        <v>44920</v>
      </c>
      <c r="I578" s="21">
        <v>31</v>
      </c>
      <c r="J578" s="12"/>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4"/>
    </row>
    <row r="579" spans="1:93" s="15" customFormat="1" ht="15.75" thickBot="1">
      <c r="A579" s="2"/>
      <c r="B579" s="59"/>
      <c r="C579" s="60" t="s">
        <v>130</v>
      </c>
      <c r="D579" s="18"/>
      <c r="E579" s="18"/>
      <c r="F579" s="19"/>
      <c r="G579" s="20">
        <f>H578</f>
        <v>44920</v>
      </c>
      <c r="H579" s="20">
        <f t="shared" si="50"/>
        <v>44981</v>
      </c>
      <c r="I579" s="21">
        <v>61</v>
      </c>
      <c r="J579" s="12"/>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4"/>
    </row>
    <row r="580" spans="1:93" s="15" customFormat="1" ht="15.75" thickBot="1">
      <c r="A580" s="2"/>
      <c r="B580" s="59" t="s">
        <v>131</v>
      </c>
      <c r="C580" s="60"/>
      <c r="D580" s="18"/>
      <c r="E580" s="18"/>
      <c r="F580" s="19"/>
      <c r="G580" s="20"/>
      <c r="H580" s="20"/>
      <c r="I580" s="21"/>
      <c r="J580" s="12"/>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4"/>
    </row>
    <row r="581" spans="1:93" s="15" customFormat="1" ht="15.75" thickBot="1">
      <c r="A581" s="2"/>
      <c r="B581" s="59"/>
      <c r="C581" s="60" t="s">
        <v>132</v>
      </c>
      <c r="D581" s="18"/>
      <c r="E581" s="18"/>
      <c r="F581" s="19"/>
      <c r="G581" s="20">
        <v>44742</v>
      </c>
      <c r="H581" s="20">
        <f t="shared" ref="H581:H593" si="51">G581+I581</f>
        <v>44797</v>
      </c>
      <c r="I581" s="21">
        <v>55</v>
      </c>
      <c r="J581" s="12"/>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4"/>
    </row>
    <row r="582" spans="1:93" s="15" customFormat="1" ht="15.75" thickBot="1">
      <c r="A582" s="2"/>
      <c r="B582" s="59"/>
      <c r="C582" s="60" t="s">
        <v>133</v>
      </c>
      <c r="D582" s="18"/>
      <c r="E582" s="18"/>
      <c r="F582" s="19"/>
      <c r="G582" s="20">
        <v>44743</v>
      </c>
      <c r="H582" s="20">
        <f t="shared" si="51"/>
        <v>44764</v>
      </c>
      <c r="I582" s="21">
        <v>21</v>
      </c>
      <c r="J582" s="12"/>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4"/>
    </row>
    <row r="583" spans="1:93" s="15" customFormat="1" ht="15.75" thickBot="1">
      <c r="A583" s="2"/>
      <c r="B583" s="59"/>
      <c r="C583" s="60" t="s">
        <v>134</v>
      </c>
      <c r="D583" s="18"/>
      <c r="E583" s="18"/>
      <c r="F583" s="19"/>
      <c r="G583" s="20">
        <v>44743</v>
      </c>
      <c r="H583" s="20">
        <f t="shared" si="51"/>
        <v>44759</v>
      </c>
      <c r="I583" s="21">
        <v>16</v>
      </c>
      <c r="J583" s="12"/>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4"/>
    </row>
    <row r="584" spans="1:93" s="15" customFormat="1" ht="15.75" thickBot="1">
      <c r="A584" s="2"/>
      <c r="B584" s="59"/>
      <c r="C584" s="60" t="s">
        <v>135</v>
      </c>
      <c r="D584" s="18"/>
      <c r="E584" s="18"/>
      <c r="F584" s="19"/>
      <c r="G584" s="20">
        <f>G583+3</f>
        <v>44746</v>
      </c>
      <c r="H584" s="20">
        <f t="shared" si="51"/>
        <v>44762</v>
      </c>
      <c r="I584" s="21">
        <v>16</v>
      </c>
      <c r="J584" s="12"/>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4"/>
    </row>
    <row r="585" spans="1:93" s="15" customFormat="1" ht="15.75" thickBot="1">
      <c r="A585" s="2"/>
      <c r="B585" s="59"/>
      <c r="C585" s="60" t="s">
        <v>136</v>
      </c>
      <c r="D585" s="18"/>
      <c r="E585" s="18"/>
      <c r="F585" s="19"/>
      <c r="G585" s="20">
        <f>G584</f>
        <v>44746</v>
      </c>
      <c r="H585" s="20">
        <f t="shared" si="51"/>
        <v>44762</v>
      </c>
      <c r="I585" s="21">
        <v>16</v>
      </c>
      <c r="J585" s="12"/>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4"/>
    </row>
    <row r="586" spans="1:93" s="15" customFormat="1" ht="15.75" thickBot="1">
      <c r="A586" s="2"/>
      <c r="B586" s="59"/>
      <c r="C586" s="60" t="s">
        <v>137</v>
      </c>
      <c r="D586" s="18"/>
      <c r="E586" s="18"/>
      <c r="F586" s="19"/>
      <c r="G586" s="20">
        <f>G585+6</f>
        <v>44752</v>
      </c>
      <c r="H586" s="20">
        <f t="shared" si="51"/>
        <v>44783</v>
      </c>
      <c r="I586" s="21">
        <v>31</v>
      </c>
      <c r="J586" s="12"/>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4"/>
    </row>
    <row r="587" spans="1:93" s="15" customFormat="1" ht="30.75" thickBot="1">
      <c r="A587" s="2"/>
      <c r="B587" s="59"/>
      <c r="C587" s="61" t="s">
        <v>138</v>
      </c>
      <c r="D587" s="24"/>
      <c r="E587" s="18"/>
      <c r="F587" s="19"/>
      <c r="G587" s="20">
        <f>G581+10</f>
        <v>44752</v>
      </c>
      <c r="H587" s="20">
        <f t="shared" si="51"/>
        <v>44783</v>
      </c>
      <c r="I587" s="21">
        <v>31</v>
      </c>
      <c r="J587" s="12"/>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4"/>
    </row>
    <row r="588" spans="1:93" s="15" customFormat="1" ht="15.75" thickBot="1">
      <c r="A588" s="2"/>
      <c r="B588" s="59"/>
      <c r="C588" s="60" t="s">
        <v>139</v>
      </c>
      <c r="D588" s="18"/>
      <c r="E588" s="18"/>
      <c r="F588" s="19"/>
      <c r="G588" s="20">
        <f>G581+10</f>
        <v>44752</v>
      </c>
      <c r="H588" s="20">
        <f t="shared" si="51"/>
        <v>44768</v>
      </c>
      <c r="I588" s="21">
        <v>16</v>
      </c>
      <c r="J588" s="12"/>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4"/>
    </row>
    <row r="589" spans="1:93" s="15" customFormat="1" ht="15.75" thickBot="1">
      <c r="A589" s="2"/>
      <c r="B589" s="59"/>
      <c r="C589" s="60" t="s">
        <v>140</v>
      </c>
      <c r="D589" s="18"/>
      <c r="E589" s="18"/>
      <c r="F589" s="19"/>
      <c r="G589" s="20">
        <f>G588</f>
        <v>44752</v>
      </c>
      <c r="H589" s="20">
        <f t="shared" si="51"/>
        <v>44763</v>
      </c>
      <c r="I589" s="21">
        <v>11</v>
      </c>
      <c r="J589" s="12"/>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4"/>
    </row>
    <row r="590" spans="1:93" s="15" customFormat="1" ht="15.75" thickBot="1">
      <c r="A590" s="2"/>
      <c r="B590" s="59"/>
      <c r="C590" s="60" t="s">
        <v>141</v>
      </c>
      <c r="D590" s="18"/>
      <c r="E590" s="18"/>
      <c r="F590" s="19"/>
      <c r="G590" s="20">
        <f>G589+5</f>
        <v>44757</v>
      </c>
      <c r="H590" s="20">
        <f t="shared" si="51"/>
        <v>44768</v>
      </c>
      <c r="I590" s="21">
        <v>11</v>
      </c>
      <c r="J590" s="12"/>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4"/>
    </row>
    <row r="591" spans="1:93" s="15" customFormat="1" ht="15.75" thickBot="1">
      <c r="A591" s="2"/>
      <c r="B591" s="59"/>
      <c r="C591" s="60" t="s">
        <v>142</v>
      </c>
      <c r="D591" s="18"/>
      <c r="E591" s="18"/>
      <c r="F591" s="19"/>
      <c r="G591" s="20">
        <f>G590</f>
        <v>44757</v>
      </c>
      <c r="H591" s="20">
        <f t="shared" si="51"/>
        <v>44773</v>
      </c>
      <c r="I591" s="21">
        <v>16</v>
      </c>
      <c r="J591" s="12"/>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4"/>
    </row>
    <row r="592" spans="1:93" s="15" customFormat="1" ht="15.75" thickBot="1">
      <c r="A592" s="2"/>
      <c r="B592" s="59"/>
      <c r="C592" s="60" t="s">
        <v>143</v>
      </c>
      <c r="D592" s="18"/>
      <c r="E592" s="18"/>
      <c r="F592" s="19"/>
      <c r="G592" s="20">
        <f>G591+4</f>
        <v>44761</v>
      </c>
      <c r="H592" s="20">
        <f t="shared" si="51"/>
        <v>44772</v>
      </c>
      <c r="I592" s="21">
        <v>11</v>
      </c>
      <c r="J592" s="12"/>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4"/>
    </row>
    <row r="593" spans="1:93" s="15" customFormat="1" ht="15.75" thickBot="1">
      <c r="A593" s="2"/>
      <c r="B593" s="59"/>
      <c r="C593" s="60" t="s">
        <v>144</v>
      </c>
      <c r="D593" s="18"/>
      <c r="E593" s="18"/>
      <c r="F593" s="19"/>
      <c r="G593" s="20">
        <f>G581+5</f>
        <v>44747</v>
      </c>
      <c r="H593" s="20">
        <f t="shared" si="51"/>
        <v>44802</v>
      </c>
      <c r="I593" s="21">
        <v>55</v>
      </c>
      <c r="J593" s="12"/>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4"/>
    </row>
    <row r="594" spans="1:93" s="15" customFormat="1" ht="15.75" thickBot="1">
      <c r="A594" s="2"/>
      <c r="B594" s="59" t="s">
        <v>145</v>
      </c>
      <c r="C594" s="60"/>
      <c r="D594" s="18"/>
      <c r="E594" s="18"/>
      <c r="F594" s="19"/>
      <c r="G594" s="20"/>
      <c r="H594" s="20"/>
      <c r="I594" s="21" t="str">
        <f t="shared" ref="I594:I619" ca="1" si="52">IF(OR(ISBLANK(task_start),ISBLANK(task_end)),"",task_end-task_start+1)</f>
        <v/>
      </c>
      <c r="J594" s="12"/>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4"/>
    </row>
    <row r="595" spans="1:93" s="15" customFormat="1" ht="15.75" thickBot="1">
      <c r="A595" s="2"/>
      <c r="B595" s="59"/>
      <c r="C595" s="60" t="s">
        <v>146</v>
      </c>
      <c r="D595" s="18"/>
      <c r="E595" s="18"/>
      <c r="F595" s="19"/>
      <c r="G595" s="20">
        <f>G574+30</f>
        <v>44757</v>
      </c>
      <c r="H595" s="20">
        <f>G595+I595</f>
        <v>44792</v>
      </c>
      <c r="I595" s="21">
        <v>35</v>
      </c>
      <c r="J595" s="12"/>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4"/>
    </row>
    <row r="596" spans="1:93" s="15" customFormat="1" ht="15.75" thickBot="1">
      <c r="A596" s="2"/>
      <c r="B596" s="59"/>
      <c r="C596" s="60" t="s">
        <v>147</v>
      </c>
      <c r="D596" s="18"/>
      <c r="E596" s="18"/>
      <c r="F596" s="19"/>
      <c r="G596" s="20">
        <f>G595</f>
        <v>44757</v>
      </c>
      <c r="H596" s="20">
        <f>G596+I596</f>
        <v>44798</v>
      </c>
      <c r="I596" s="21">
        <v>41</v>
      </c>
      <c r="J596" s="12"/>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4"/>
    </row>
    <row r="597" spans="1:93" s="15" customFormat="1" ht="15.75" thickBot="1">
      <c r="A597" s="2"/>
      <c r="B597" s="59"/>
      <c r="C597" s="60" t="s">
        <v>148</v>
      </c>
      <c r="D597" s="18"/>
      <c r="E597" s="18"/>
      <c r="F597" s="19"/>
      <c r="G597" s="20">
        <v>44896</v>
      </c>
      <c r="H597" s="20">
        <f>G597+I597</f>
        <v>44926</v>
      </c>
      <c r="I597" s="21">
        <v>30</v>
      </c>
      <c r="J597" s="12"/>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4"/>
    </row>
    <row r="598" spans="1:93" s="15" customFormat="1" ht="15.75" thickBot="1">
      <c r="A598" s="2"/>
      <c r="B598" s="59"/>
      <c r="C598" s="60" t="s">
        <v>149</v>
      </c>
      <c r="D598" s="18"/>
      <c r="E598" s="18"/>
      <c r="F598" s="19"/>
      <c r="G598" s="20">
        <v>44866</v>
      </c>
      <c r="H598" s="20">
        <f>G598+I598</f>
        <v>44906</v>
      </c>
      <c r="I598" s="21">
        <v>40</v>
      </c>
      <c r="J598" s="12"/>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4"/>
    </row>
    <row r="599" spans="1:93" s="15" customFormat="1" ht="15.75" thickBot="1">
      <c r="A599" s="2"/>
      <c r="B599" s="59" t="s">
        <v>150</v>
      </c>
      <c r="C599" s="60"/>
      <c r="D599" s="18"/>
      <c r="E599" s="18"/>
      <c r="F599" s="19"/>
      <c r="G599" s="20"/>
      <c r="H599" s="20"/>
      <c r="I599" s="21" t="str">
        <f t="shared" ca="1" si="52"/>
        <v/>
      </c>
      <c r="J599" s="12"/>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4"/>
    </row>
    <row r="600" spans="1:93" s="15" customFormat="1" ht="15.75" thickBot="1">
      <c r="A600" s="2"/>
      <c r="B600" s="59"/>
      <c r="C600" s="60" t="s">
        <v>151</v>
      </c>
      <c r="D600" s="18"/>
      <c r="E600" s="18"/>
      <c r="F600" s="19"/>
      <c r="G600" s="20">
        <f>H616+7</f>
        <v>45083</v>
      </c>
      <c r="H600" s="20">
        <f>G600+I600</f>
        <v>45098</v>
      </c>
      <c r="I600" s="21">
        <v>15</v>
      </c>
      <c r="J600" s="12"/>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4"/>
    </row>
    <row r="601" spans="1:93" s="15" customFormat="1" ht="15.75" thickBot="1">
      <c r="A601" s="2"/>
      <c r="B601" s="59"/>
      <c r="C601" s="60" t="s">
        <v>152</v>
      </c>
      <c r="D601" s="18"/>
      <c r="E601" s="18"/>
      <c r="F601" s="19"/>
      <c r="G601" s="20">
        <f>G600+7</f>
        <v>45090</v>
      </c>
      <c r="H601" s="20">
        <f>G601+I601</f>
        <v>45110</v>
      </c>
      <c r="I601" s="21">
        <v>20</v>
      </c>
      <c r="J601" s="12"/>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4"/>
    </row>
    <row r="602" spans="1:93" s="15" customFormat="1" ht="15.75" thickBot="1">
      <c r="A602" s="2"/>
      <c r="B602" s="59" t="s">
        <v>153</v>
      </c>
      <c r="C602" s="60"/>
      <c r="D602" s="18"/>
      <c r="E602" s="18"/>
      <c r="F602" s="19"/>
      <c r="G602" s="20"/>
      <c r="H602" s="20"/>
      <c r="I602" s="21" t="str">
        <f t="shared" ca="1" si="52"/>
        <v/>
      </c>
      <c r="J602" s="12"/>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4"/>
    </row>
    <row r="603" spans="1:93" s="15" customFormat="1" ht="15.75" thickBot="1">
      <c r="A603" s="2"/>
      <c r="B603" s="59"/>
      <c r="C603" s="60" t="s">
        <v>154</v>
      </c>
      <c r="D603" s="18"/>
      <c r="E603" s="18"/>
      <c r="F603" s="19"/>
      <c r="G603" s="20">
        <f>G581</f>
        <v>44742</v>
      </c>
      <c r="H603" s="20">
        <f>G603+11</f>
        <v>44753</v>
      </c>
      <c r="I603" s="21">
        <f t="shared" ca="1" si="52"/>
        <v>12</v>
      </c>
      <c r="J603" s="12"/>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4"/>
    </row>
    <row r="604" spans="1:93" s="15" customFormat="1" ht="15.75" thickBot="1">
      <c r="A604" s="2"/>
      <c r="B604" s="59"/>
      <c r="C604" s="60" t="s">
        <v>155</v>
      </c>
      <c r="D604" s="18"/>
      <c r="E604" s="18"/>
      <c r="F604" s="19"/>
      <c r="G604" s="20">
        <f>G603+10</f>
        <v>44752</v>
      </c>
      <c r="H604" s="20">
        <f>G604+16</f>
        <v>44768</v>
      </c>
      <c r="I604" s="21">
        <f t="shared" ca="1" si="52"/>
        <v>17</v>
      </c>
      <c r="J604" s="12"/>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4"/>
    </row>
    <row r="605" spans="1:93" s="15" customFormat="1" ht="15.75" thickBot="1">
      <c r="A605" s="2"/>
      <c r="B605" s="59"/>
      <c r="C605" s="60"/>
      <c r="D605" s="18"/>
      <c r="E605" s="18"/>
      <c r="F605" s="19"/>
      <c r="G605" s="20"/>
      <c r="H605" s="20"/>
      <c r="I605" s="21"/>
      <c r="J605" s="12"/>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4"/>
    </row>
    <row r="606" spans="1:93" s="15" customFormat="1" ht="16.5" thickBot="1">
      <c r="A606" s="2"/>
      <c r="B606" s="56" t="s">
        <v>156</v>
      </c>
      <c r="C606" s="45"/>
      <c r="D606" s="45"/>
      <c r="E606" s="45"/>
      <c r="F606" s="46"/>
      <c r="G606" s="62">
        <f>MIN(G607:G618)</f>
        <v>44875</v>
      </c>
      <c r="H606" s="62">
        <f>MAX(H607:H618)</f>
        <v>45076</v>
      </c>
      <c r="I606" s="21">
        <f t="shared" ca="1" si="52"/>
        <v>202</v>
      </c>
      <c r="J606" s="12"/>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4"/>
    </row>
    <row r="607" spans="1:93" s="15" customFormat="1" ht="15.75" thickBot="1">
      <c r="A607" s="2"/>
      <c r="B607" s="59" t="s">
        <v>157</v>
      </c>
      <c r="C607" s="18"/>
      <c r="D607" s="18"/>
      <c r="E607" s="18"/>
      <c r="F607" s="19"/>
      <c r="G607" s="20">
        <f>H191+30</f>
        <v>44875</v>
      </c>
      <c r="H607" s="20">
        <f>G607+30</f>
        <v>44905</v>
      </c>
      <c r="I607" s="21">
        <f t="shared" ca="1" si="52"/>
        <v>31</v>
      </c>
      <c r="J607" s="12"/>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4"/>
    </row>
    <row r="608" spans="1:93" s="15" customFormat="1" ht="15.75" thickBot="1">
      <c r="A608" s="2"/>
      <c r="B608" s="59" t="s">
        <v>158</v>
      </c>
      <c r="C608" s="18"/>
      <c r="D608" s="18"/>
      <c r="E608" s="18"/>
      <c r="F608" s="19"/>
      <c r="G608" s="20">
        <f>G607</f>
        <v>44875</v>
      </c>
      <c r="H608" s="20">
        <f>H607</f>
        <v>44905</v>
      </c>
      <c r="I608" s="21">
        <f t="shared" ca="1" si="52"/>
        <v>31</v>
      </c>
      <c r="J608" s="12"/>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4"/>
    </row>
    <row r="609" spans="1:93" s="15" customFormat="1" ht="15.75" thickBot="1">
      <c r="A609" s="2"/>
      <c r="B609" s="59" t="s">
        <v>159</v>
      </c>
      <c r="C609" s="18"/>
      <c r="D609" s="18"/>
      <c r="E609" s="18"/>
      <c r="F609" s="19"/>
      <c r="G609" s="20">
        <f>H607</f>
        <v>44905</v>
      </c>
      <c r="H609" s="20">
        <f>G609+30</f>
        <v>44935</v>
      </c>
      <c r="I609" s="21">
        <f t="shared" ca="1" si="52"/>
        <v>31</v>
      </c>
      <c r="J609" s="12"/>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4"/>
    </row>
    <row r="610" spans="1:93" s="15" customFormat="1" ht="15.75" thickBot="1">
      <c r="A610" s="2"/>
      <c r="B610" s="59" t="s">
        <v>160</v>
      </c>
      <c r="C610" s="18"/>
      <c r="D610" s="18"/>
      <c r="E610" s="18"/>
      <c r="F610" s="19"/>
      <c r="G610" s="20">
        <f>G609</f>
        <v>44905</v>
      </c>
      <c r="H610" s="20">
        <f>G610+30</f>
        <v>44935</v>
      </c>
      <c r="I610" s="21">
        <f t="shared" ca="1" si="52"/>
        <v>31</v>
      </c>
      <c r="J610" s="12"/>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4"/>
    </row>
    <row r="611" spans="1:93" s="15" customFormat="1" ht="15.75" thickBot="1">
      <c r="A611" s="2"/>
      <c r="B611" s="59" t="s">
        <v>161</v>
      </c>
      <c r="C611" s="18"/>
      <c r="D611" s="18"/>
      <c r="E611" s="18"/>
      <c r="F611" s="19"/>
      <c r="G611" s="20">
        <f>H38+30</f>
        <v>44943</v>
      </c>
      <c r="H611" s="20">
        <f>G611+35</f>
        <v>44978</v>
      </c>
      <c r="I611" s="21">
        <f t="shared" ca="1" si="52"/>
        <v>36</v>
      </c>
      <c r="J611" s="12"/>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4"/>
    </row>
    <row r="612" spans="1:93" s="15" customFormat="1" ht="15.75" thickBot="1">
      <c r="A612" s="2"/>
      <c r="B612" s="59" t="s">
        <v>162</v>
      </c>
      <c r="C612" s="18"/>
      <c r="D612" s="18"/>
      <c r="E612" s="18"/>
      <c r="F612" s="19"/>
      <c r="G612" s="20">
        <f>H610</f>
        <v>44935</v>
      </c>
      <c r="H612" s="20">
        <f>G612+20</f>
        <v>44955</v>
      </c>
      <c r="I612" s="21">
        <f t="shared" ca="1" si="52"/>
        <v>21</v>
      </c>
      <c r="J612" s="12"/>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4"/>
    </row>
    <row r="613" spans="1:93" s="15" customFormat="1" ht="15.75" thickBot="1">
      <c r="A613" s="2"/>
      <c r="B613" s="59" t="s">
        <v>163</v>
      </c>
      <c r="C613" s="18"/>
      <c r="D613" s="18"/>
      <c r="E613" s="18"/>
      <c r="F613" s="19"/>
      <c r="G613" s="20">
        <f>H309+30</f>
        <v>45043</v>
      </c>
      <c r="H613" s="20">
        <f>G613+30</f>
        <v>45073</v>
      </c>
      <c r="I613" s="21">
        <f t="shared" ca="1" si="52"/>
        <v>31</v>
      </c>
      <c r="J613" s="12"/>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4"/>
    </row>
    <row r="614" spans="1:93" s="15" customFormat="1" ht="15.75" thickBot="1">
      <c r="A614" s="2"/>
      <c r="B614" s="59" t="s">
        <v>164</v>
      </c>
      <c r="C614" s="18"/>
      <c r="D614" s="18"/>
      <c r="E614" s="18"/>
      <c r="F614" s="19"/>
      <c r="G614" s="20">
        <f>H613-7</f>
        <v>45066</v>
      </c>
      <c r="H614" s="20">
        <f>G614+10</f>
        <v>45076</v>
      </c>
      <c r="I614" s="21">
        <f t="shared" ca="1" si="52"/>
        <v>11</v>
      </c>
      <c r="J614" s="12"/>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4"/>
    </row>
    <row r="615" spans="1:93" s="15" customFormat="1" ht="15.75" thickBot="1">
      <c r="A615" s="2"/>
      <c r="B615" s="59" t="s">
        <v>165</v>
      </c>
      <c r="C615" s="18"/>
      <c r="D615" s="18"/>
      <c r="E615" s="18"/>
      <c r="F615" s="19"/>
      <c r="G615" s="20">
        <v>44885</v>
      </c>
      <c r="H615" s="20">
        <f>G615+100</f>
        <v>44985</v>
      </c>
      <c r="I615" s="21">
        <f t="shared" ca="1" si="52"/>
        <v>101</v>
      </c>
      <c r="J615" s="12"/>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4"/>
    </row>
    <row r="616" spans="1:93" s="15" customFormat="1" ht="15.75" thickBot="1">
      <c r="A616" s="2"/>
      <c r="B616" s="59" t="s">
        <v>166</v>
      </c>
      <c r="C616" s="18"/>
      <c r="D616" s="18"/>
      <c r="E616" s="18"/>
      <c r="F616" s="19"/>
      <c r="G616" s="20">
        <f>H300+20</f>
        <v>44986</v>
      </c>
      <c r="H616" s="20">
        <f>G616+90</f>
        <v>45076</v>
      </c>
      <c r="I616" s="21">
        <f t="shared" ca="1" si="52"/>
        <v>91</v>
      </c>
      <c r="J616" s="12"/>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4"/>
    </row>
    <row r="617" spans="1:93" s="15" customFormat="1" ht="15.75" thickBot="1">
      <c r="A617" s="2"/>
      <c r="B617" s="59" t="s">
        <v>167</v>
      </c>
      <c r="C617" s="18"/>
      <c r="D617" s="18"/>
      <c r="E617" s="18"/>
      <c r="F617" s="19"/>
      <c r="G617" s="20">
        <v>44946</v>
      </c>
      <c r="H617" s="20">
        <f>G617+10</f>
        <v>44956</v>
      </c>
      <c r="I617" s="21">
        <f t="shared" ca="1" si="52"/>
        <v>11</v>
      </c>
      <c r="J617" s="12"/>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4"/>
    </row>
    <row r="618" spans="1:93" s="15" customFormat="1" ht="15.75" thickBot="1">
      <c r="A618" s="2"/>
      <c r="B618" s="59" t="s">
        <v>168</v>
      </c>
      <c r="C618" s="18"/>
      <c r="D618" s="18"/>
      <c r="E618" s="18"/>
      <c r="F618" s="19"/>
      <c r="G618" s="20">
        <v>44951</v>
      </c>
      <c r="H618" s="20">
        <f>G618+20</f>
        <v>44971</v>
      </c>
      <c r="I618" s="21">
        <f t="shared" ca="1" si="52"/>
        <v>21</v>
      </c>
      <c r="J618" s="12"/>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4"/>
    </row>
    <row r="619" spans="1:93" s="15" customFormat="1" ht="15.75" thickBot="1">
      <c r="A619" s="2"/>
      <c r="B619" s="56" t="s">
        <v>169</v>
      </c>
      <c r="C619" s="45"/>
      <c r="D619" s="45"/>
      <c r="E619" s="45"/>
      <c r="F619" s="46"/>
      <c r="G619" s="51">
        <f>MIN(G620:G626)</f>
        <v>44986</v>
      </c>
      <c r="H619" s="51">
        <f>MAX(H620:H626)</f>
        <v>45153</v>
      </c>
      <c r="I619" s="21">
        <f t="shared" ca="1" si="52"/>
        <v>168</v>
      </c>
      <c r="J619" s="12"/>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4"/>
    </row>
    <row r="620" spans="1:93" s="15" customFormat="1" ht="15.75" thickBot="1">
      <c r="A620" s="2"/>
      <c r="B620" s="59" t="s">
        <v>170</v>
      </c>
      <c r="C620" s="18"/>
      <c r="D620" s="18"/>
      <c r="E620" s="18"/>
      <c r="F620" s="19"/>
      <c r="G620" s="20">
        <v>44986</v>
      </c>
      <c r="H620" s="20">
        <f t="shared" ref="H620:H626" si="53">G620+I620</f>
        <v>45006</v>
      </c>
      <c r="I620" s="21">
        <v>20</v>
      </c>
      <c r="J620" s="12"/>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4"/>
    </row>
    <row r="621" spans="1:93" s="15" customFormat="1" ht="15.75" thickBot="1">
      <c r="A621" s="2"/>
      <c r="B621" s="59" t="s">
        <v>171</v>
      </c>
      <c r="C621" s="18"/>
      <c r="D621" s="18"/>
      <c r="E621" s="18"/>
      <c r="F621" s="19"/>
      <c r="G621" s="20">
        <f>H620+2</f>
        <v>45008</v>
      </c>
      <c r="H621" s="20">
        <f t="shared" si="53"/>
        <v>45023</v>
      </c>
      <c r="I621" s="21">
        <v>15</v>
      </c>
      <c r="J621" s="12"/>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4"/>
    </row>
    <row r="622" spans="1:93" s="15" customFormat="1" ht="15.75" thickBot="1">
      <c r="A622" s="2"/>
      <c r="B622" s="59" t="s">
        <v>172</v>
      </c>
      <c r="C622" s="18"/>
      <c r="D622" s="18"/>
      <c r="E622" s="18"/>
      <c r="F622" s="19"/>
      <c r="G622" s="20">
        <f>H616+4</f>
        <v>45080</v>
      </c>
      <c r="H622" s="20">
        <f t="shared" si="53"/>
        <v>45111</v>
      </c>
      <c r="I622" s="21">
        <v>31</v>
      </c>
      <c r="J622" s="12"/>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4"/>
    </row>
    <row r="623" spans="1:93" s="15" customFormat="1" ht="15.75" thickBot="1">
      <c r="A623" s="2"/>
      <c r="B623" s="59" t="s">
        <v>173</v>
      </c>
      <c r="C623" s="18"/>
      <c r="D623" s="18"/>
      <c r="E623" s="18"/>
      <c r="F623" s="19"/>
      <c r="G623" s="20">
        <f>G622</f>
        <v>45080</v>
      </c>
      <c r="H623" s="20">
        <f t="shared" si="53"/>
        <v>45096</v>
      </c>
      <c r="I623" s="21">
        <v>16</v>
      </c>
      <c r="J623" s="12"/>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4"/>
    </row>
    <row r="624" spans="1:93" s="15" customFormat="1" ht="15.75" thickBot="1">
      <c r="A624" s="2"/>
      <c r="B624" s="63" t="s">
        <v>174</v>
      </c>
      <c r="C624" s="18"/>
      <c r="D624" s="18"/>
      <c r="E624" s="18"/>
      <c r="F624" s="19"/>
      <c r="G624" s="20">
        <f>H615+4</f>
        <v>44989</v>
      </c>
      <c r="H624" s="20">
        <f t="shared" si="53"/>
        <v>45010</v>
      </c>
      <c r="I624" s="21">
        <v>21</v>
      </c>
      <c r="J624" s="12"/>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4"/>
    </row>
    <row r="625" spans="1:93" s="15" customFormat="1" ht="15.75" thickBot="1">
      <c r="A625" s="2"/>
      <c r="B625" s="63" t="s">
        <v>175</v>
      </c>
      <c r="C625" s="18"/>
      <c r="D625" s="18"/>
      <c r="E625" s="18"/>
      <c r="F625" s="19"/>
      <c r="G625" s="20">
        <f>H622-5</f>
        <v>45106</v>
      </c>
      <c r="H625" s="20">
        <f t="shared" si="53"/>
        <v>45122</v>
      </c>
      <c r="I625" s="21">
        <v>16</v>
      </c>
      <c r="J625" s="12"/>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4"/>
    </row>
    <row r="626" spans="1:93" s="15" customFormat="1" ht="15.75" thickBot="1">
      <c r="A626" s="2"/>
      <c r="B626" s="64" t="s">
        <v>176</v>
      </c>
      <c r="C626" s="65"/>
      <c r="D626" s="65"/>
      <c r="E626" s="65"/>
      <c r="F626" s="66"/>
      <c r="G626" s="67">
        <f>H625</f>
        <v>45122</v>
      </c>
      <c r="H626" s="83">
        <f t="shared" si="53"/>
        <v>45153</v>
      </c>
      <c r="I626" s="68">
        <v>31</v>
      </c>
      <c r="J626" s="84"/>
      <c r="K626" s="85"/>
      <c r="L626" s="85"/>
      <c r="M626" s="85"/>
      <c r="N626" s="85"/>
      <c r="O626" s="85"/>
      <c r="P626" s="85"/>
      <c r="Q626" s="85"/>
      <c r="R626" s="85"/>
      <c r="S626" s="85"/>
      <c r="T626" s="85"/>
      <c r="U626" s="85"/>
      <c r="V626" s="85"/>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Y626" s="85"/>
      <c r="BZ626" s="85"/>
      <c r="CA626" s="85"/>
      <c r="CB626" s="85"/>
      <c r="CC626" s="85"/>
      <c r="CD626" s="85"/>
      <c r="CE626" s="85"/>
      <c r="CF626" s="85"/>
      <c r="CG626" s="85"/>
      <c r="CH626" s="85"/>
      <c r="CI626" s="85"/>
      <c r="CJ626" s="85"/>
      <c r="CK626" s="85"/>
      <c r="CL626" s="85"/>
      <c r="CM626" s="85"/>
      <c r="CN626" s="85"/>
      <c r="CO626" s="86"/>
    </row>
    <row r="627" spans="1:93" s="15" customFormat="1" ht="30" customHeight="1" thickBot="1">
      <c r="A627" s="1" t="s">
        <v>177</v>
      </c>
      <c r="B627" s="69"/>
      <c r="C627" s="69"/>
      <c r="D627" s="69"/>
      <c r="E627" s="69"/>
      <c r="F627" s="70"/>
      <c r="G627" s="71"/>
      <c r="H627" s="72"/>
      <c r="I627" s="73" t="str">
        <f t="shared" ca="1" si="11"/>
        <v/>
      </c>
      <c r="J627" s="80"/>
      <c r="K627" s="80"/>
      <c r="L627" s="80"/>
      <c r="M627" s="80"/>
      <c r="N627" s="80"/>
      <c r="O627" s="80"/>
      <c r="P627" s="80"/>
      <c r="Q627" s="80"/>
      <c r="R627" s="80"/>
      <c r="S627" s="80"/>
      <c r="T627" s="80"/>
      <c r="U627" s="80"/>
      <c r="V627" s="80"/>
      <c r="W627" s="80"/>
      <c r="X627" s="80"/>
      <c r="Y627" s="80"/>
      <c r="Z627" s="80"/>
      <c r="AA627" s="80"/>
      <c r="AB627" s="80"/>
      <c r="AC627" s="80"/>
      <c r="AD627" s="80"/>
      <c r="AE627" s="80"/>
      <c r="AF627" s="80"/>
      <c r="AG627" s="80"/>
      <c r="AH627" s="80"/>
      <c r="AI627" s="80"/>
      <c r="AJ627" s="80"/>
      <c r="AK627" s="80"/>
      <c r="AL627" s="80"/>
      <c r="AM627" s="80"/>
      <c r="AN627" s="80"/>
      <c r="AO627" s="80"/>
      <c r="AP627" s="80"/>
      <c r="AQ627" s="80"/>
      <c r="AR627" s="80"/>
      <c r="AS627" s="80"/>
      <c r="AT627" s="80"/>
      <c r="AU627" s="80"/>
      <c r="AV627" s="80"/>
      <c r="AW627" s="80"/>
      <c r="AX627" s="80"/>
      <c r="AY627" s="80"/>
      <c r="AZ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I627" s="80"/>
      <c r="CJ627" s="80"/>
      <c r="CK627" s="80"/>
      <c r="CL627" s="80"/>
      <c r="CM627" s="80"/>
      <c r="CN627" s="80"/>
      <c r="CO627" s="80"/>
    </row>
    <row r="629" spans="1:93" ht="30" customHeight="1">
      <c r="E629" s="75"/>
      <c r="H629" s="77"/>
    </row>
    <row r="630" spans="1:93" ht="30" customHeight="1">
      <c r="E630" s="78"/>
    </row>
  </sheetData>
  <autoFilter ref="B29:H604" xr:uid="{00000000-0001-0000-0000-000000000000}"/>
  <mergeCells count="34">
    <mergeCell ref="CH5:CK5"/>
    <mergeCell ref="CL5:CO5"/>
    <mergeCell ref="B8:I8"/>
    <mergeCell ref="B12:I12"/>
    <mergeCell ref="G14:H14"/>
    <mergeCell ref="BZ5:CC5"/>
    <mergeCell ref="CD5:CG5"/>
    <mergeCell ref="AH5:AK5"/>
    <mergeCell ref="B5:F6"/>
    <mergeCell ref="G5:G6"/>
    <mergeCell ref="H5:H6"/>
    <mergeCell ref="I5:I6"/>
    <mergeCell ref="J5:M5"/>
    <mergeCell ref="B28:F28"/>
    <mergeCell ref="BJ5:BM5"/>
    <mergeCell ref="BN5:BQ5"/>
    <mergeCell ref="BR5:BU5"/>
    <mergeCell ref="BV5:BY5"/>
    <mergeCell ref="AL5:AO5"/>
    <mergeCell ref="AP5:AS5"/>
    <mergeCell ref="AT5:AW5"/>
    <mergeCell ref="AX5:BA5"/>
    <mergeCell ref="BB5:BE5"/>
    <mergeCell ref="BF5:BI5"/>
    <mergeCell ref="N5:Q5"/>
    <mergeCell ref="R5:U5"/>
    <mergeCell ref="V5:Y5"/>
    <mergeCell ref="Z5:AC5"/>
    <mergeCell ref="AD5:AG5"/>
    <mergeCell ref="B1:CO1"/>
    <mergeCell ref="B2:CO2"/>
    <mergeCell ref="B3:CO3"/>
    <mergeCell ref="B4:AL4"/>
    <mergeCell ref="AM4:AS4"/>
  </mergeCells>
  <conditionalFormatting sqref="F501:F509 F9:F11 F26:F27 F13:F24 F84:F92 F211:F264 F328:F354 F382:F417 F428:F436 F565:F627 F39:F74 F165:F182 F274:F318 F364:F372 F519:F554">
    <cfRule type="dataBar" priority="51">
      <dataBar>
        <cfvo type="num" val="0"/>
        <cfvo type="num" val="1"/>
        <color theme="0" tint="-0.249977111117893"/>
      </dataBar>
      <extLst>
        <ext xmlns:x14="http://schemas.microsoft.com/office/spreadsheetml/2009/9/main" uri="{B025F937-C7B1-47D3-B67F-A62EFF666E3E}">
          <x14:id>{7B2673B6-AFC4-4D89-8B3C-ACD04B0A4DEE}</x14:id>
        </ext>
      </extLst>
    </cfRule>
  </conditionalFormatting>
  <conditionalFormatting sqref="J565:K627 M565:CO627 J6:K417 M6:CO417 M419:CO554 J419:K554">
    <cfRule type="expression" dxfId="17" priority="54">
      <formula>AND(TODAY()&gt;=J$6,TODAY()&lt;K$6)</formula>
    </cfRule>
  </conditionalFormatting>
  <conditionalFormatting sqref="J565:K627 M565:CO627 J8:K417 M8:CO417 M419:CO554 J419:K554">
    <cfRule type="expression" dxfId="16" priority="52">
      <formula>AND(task_start&lt;=J$6,ROUNDDOWN((task_end-task_start+1)*task_progress,0)+task_start-1&gt;=J$6)</formula>
    </cfRule>
    <cfRule type="expression" dxfId="15" priority="53" stopIfTrue="1">
      <formula>AND(task_end&gt;=J$6,task_start&lt;K$6)</formula>
    </cfRule>
  </conditionalFormatting>
  <conditionalFormatting sqref="L565:L627 L6:L417 L419:L554">
    <cfRule type="expression" dxfId="14" priority="55">
      <formula>AND(TODAY()&gt;=L$6,TODAY()&lt;#REF!)</formula>
    </cfRule>
  </conditionalFormatting>
  <conditionalFormatting sqref="L565:L627 L8:L417 L419:L554">
    <cfRule type="expression" dxfId="13" priority="56">
      <formula>AND(task_start&lt;=L$6,ROUNDDOWN((task_end-task_start+1)*task_progress,0)+task_start-1&gt;=L$6)</formula>
    </cfRule>
    <cfRule type="expression" dxfId="12" priority="57" stopIfTrue="1">
      <formula>AND(task_end&gt;=L$6,task_start&lt;#REF!)</formula>
    </cfRule>
  </conditionalFormatting>
  <conditionalFormatting sqref="F25">
    <cfRule type="dataBar" priority="50">
      <dataBar>
        <cfvo type="num" val="0"/>
        <cfvo type="num" val="1"/>
        <color theme="0" tint="-0.249977111117893"/>
      </dataBar>
      <extLst>
        <ext xmlns:x14="http://schemas.microsoft.com/office/spreadsheetml/2009/9/main" uri="{B025F937-C7B1-47D3-B67F-A62EFF666E3E}">
          <x14:id>{061AAAA1-1BB1-4C41-9DB4-6250EEFAD1D7}</x14:id>
        </ext>
      </extLst>
    </cfRule>
  </conditionalFormatting>
  <conditionalFormatting sqref="F39:F43">
    <cfRule type="dataBar" priority="49">
      <dataBar>
        <cfvo type="num" val="0"/>
        <cfvo type="num" val="1"/>
        <color theme="0" tint="-0.249977111117893"/>
      </dataBar>
      <extLst>
        <ext xmlns:x14="http://schemas.microsoft.com/office/spreadsheetml/2009/9/main" uri="{B025F937-C7B1-47D3-B67F-A62EFF666E3E}">
          <x14:id>{2901EC5F-C754-488B-A8D5-046D7B6F0379}</x14:id>
        </ext>
      </extLst>
    </cfRule>
  </conditionalFormatting>
  <conditionalFormatting sqref="F30:F38">
    <cfRule type="dataBar" priority="48">
      <dataBar>
        <cfvo type="num" val="0"/>
        <cfvo type="num" val="1"/>
        <color theme="0" tint="-0.249977111117893"/>
      </dataBar>
      <extLst>
        <ext xmlns:x14="http://schemas.microsoft.com/office/spreadsheetml/2009/9/main" uri="{B025F937-C7B1-47D3-B67F-A62EFF666E3E}">
          <x14:id>{AC60691C-18A2-4977-89F1-842CAFEBD27B}</x14:id>
        </ext>
      </extLst>
    </cfRule>
  </conditionalFormatting>
  <conditionalFormatting sqref="F84:F92">
    <cfRule type="dataBar" priority="47">
      <dataBar>
        <cfvo type="num" val="0"/>
        <cfvo type="num" val="1"/>
        <color theme="0" tint="-0.249977111117893"/>
      </dataBar>
      <extLst>
        <ext xmlns:x14="http://schemas.microsoft.com/office/spreadsheetml/2009/9/main" uri="{B025F937-C7B1-47D3-B67F-A62EFF666E3E}">
          <x14:id>{3BAB02A4-5062-4454-8335-D2517A3C727D}</x14:id>
        </ext>
      </extLst>
    </cfRule>
  </conditionalFormatting>
  <conditionalFormatting sqref="F75:F83">
    <cfRule type="dataBar" priority="46">
      <dataBar>
        <cfvo type="num" val="0"/>
        <cfvo type="num" val="1"/>
        <color theme="0" tint="-0.249977111117893"/>
      </dataBar>
      <extLst>
        <ext xmlns:x14="http://schemas.microsoft.com/office/spreadsheetml/2009/9/main" uri="{B025F937-C7B1-47D3-B67F-A62EFF666E3E}">
          <x14:id>{53419121-C796-4BC6-B4BB-BF7073C7F806}</x14:id>
        </ext>
      </extLst>
    </cfRule>
  </conditionalFormatting>
  <conditionalFormatting sqref="F93:F164">
    <cfRule type="dataBar" priority="45">
      <dataBar>
        <cfvo type="num" val="0"/>
        <cfvo type="num" val="1"/>
        <color theme="0" tint="-0.249977111117893"/>
      </dataBar>
      <extLst>
        <ext xmlns:x14="http://schemas.microsoft.com/office/spreadsheetml/2009/9/main" uri="{B025F937-C7B1-47D3-B67F-A62EFF666E3E}">
          <x14:id>{D10C315A-AEDF-4454-B1F4-2D5B403FBA45}</x14:id>
        </ext>
      </extLst>
    </cfRule>
  </conditionalFormatting>
  <conditionalFormatting sqref="F93:F164">
    <cfRule type="dataBar" priority="44">
      <dataBar>
        <cfvo type="num" val="0"/>
        <cfvo type="num" val="1"/>
        <color theme="0" tint="-0.249977111117893"/>
      </dataBar>
      <extLst>
        <ext xmlns:x14="http://schemas.microsoft.com/office/spreadsheetml/2009/9/main" uri="{B025F937-C7B1-47D3-B67F-A62EFF666E3E}">
          <x14:id>{D40846DD-05CD-4D2D-B5B1-378B35030475}</x14:id>
        </ext>
      </extLst>
    </cfRule>
  </conditionalFormatting>
  <conditionalFormatting sqref="F183:F191">
    <cfRule type="dataBar" priority="43">
      <dataBar>
        <cfvo type="num" val="0"/>
        <cfvo type="num" val="1"/>
        <color theme="0" tint="-0.249977111117893"/>
      </dataBar>
      <extLst>
        <ext xmlns:x14="http://schemas.microsoft.com/office/spreadsheetml/2009/9/main" uri="{B025F937-C7B1-47D3-B67F-A62EFF666E3E}">
          <x14:id>{5A91A6D0-6CD1-4DF9-BCC1-875354B8074B}</x14:id>
        </ext>
      </extLst>
    </cfRule>
  </conditionalFormatting>
  <conditionalFormatting sqref="F120:F146">
    <cfRule type="dataBar" priority="42">
      <dataBar>
        <cfvo type="num" val="0"/>
        <cfvo type="num" val="1"/>
        <color theme="0" tint="-0.249977111117893"/>
      </dataBar>
      <extLst>
        <ext xmlns:x14="http://schemas.microsoft.com/office/spreadsheetml/2009/9/main" uri="{B025F937-C7B1-47D3-B67F-A62EFF666E3E}">
          <x14:id>{4DDD5394-255A-47F0-B245-D5D0D3ED62C4}</x14:id>
        </ext>
      </extLst>
    </cfRule>
  </conditionalFormatting>
  <conditionalFormatting sqref="F147:F155">
    <cfRule type="dataBar" priority="41">
      <dataBar>
        <cfvo type="num" val="0"/>
        <cfvo type="num" val="1"/>
        <color theme="0" tint="-0.249977111117893"/>
      </dataBar>
      <extLst>
        <ext xmlns:x14="http://schemas.microsoft.com/office/spreadsheetml/2009/9/main" uri="{B025F937-C7B1-47D3-B67F-A62EFF666E3E}">
          <x14:id>{DDD9ED76-FD66-4402-9835-E0D2C0824C10}</x14:id>
        </ext>
      </extLst>
    </cfRule>
  </conditionalFormatting>
  <conditionalFormatting sqref="F192:F200">
    <cfRule type="dataBar" priority="40">
      <dataBar>
        <cfvo type="num" val="0"/>
        <cfvo type="num" val="1"/>
        <color theme="0" tint="-0.249977111117893"/>
      </dataBar>
      <extLst>
        <ext xmlns:x14="http://schemas.microsoft.com/office/spreadsheetml/2009/9/main" uri="{B025F937-C7B1-47D3-B67F-A62EFF666E3E}">
          <x14:id>{BABD8CCD-9DD3-4768-AC31-1DFA937096E1}</x14:id>
        </ext>
      </extLst>
    </cfRule>
  </conditionalFormatting>
  <conditionalFormatting sqref="F201:F209">
    <cfRule type="dataBar" priority="39">
      <dataBar>
        <cfvo type="num" val="0"/>
        <cfvo type="num" val="1"/>
        <color theme="0" tint="-0.249977111117893"/>
      </dataBar>
      <extLst>
        <ext xmlns:x14="http://schemas.microsoft.com/office/spreadsheetml/2009/9/main" uri="{B025F937-C7B1-47D3-B67F-A62EFF666E3E}">
          <x14:id>{4DA84979-1902-42B7-B348-132C37AC5A08}</x14:id>
        </ext>
      </extLst>
    </cfRule>
  </conditionalFormatting>
  <conditionalFormatting sqref="F156:F164">
    <cfRule type="dataBar" priority="38">
      <dataBar>
        <cfvo type="num" val="0"/>
        <cfvo type="num" val="1"/>
        <color theme="0" tint="-0.249977111117893"/>
      </dataBar>
      <extLst>
        <ext xmlns:x14="http://schemas.microsoft.com/office/spreadsheetml/2009/9/main" uri="{B025F937-C7B1-47D3-B67F-A62EFF666E3E}">
          <x14:id>{75218048-C4FD-4EEE-9581-BB59D69BEEF4}</x14:id>
        </ext>
      </extLst>
    </cfRule>
  </conditionalFormatting>
  <conditionalFormatting sqref="F102:F110">
    <cfRule type="dataBar" priority="37">
      <dataBar>
        <cfvo type="num" val="0"/>
        <cfvo type="num" val="1"/>
        <color theme="0" tint="-0.249977111117893"/>
      </dataBar>
      <extLst>
        <ext xmlns:x14="http://schemas.microsoft.com/office/spreadsheetml/2009/9/main" uri="{B025F937-C7B1-47D3-B67F-A62EFF666E3E}">
          <x14:id>{0684294B-78B2-4BB4-AD76-52B324D27FF7}</x14:id>
        </ext>
      </extLst>
    </cfRule>
  </conditionalFormatting>
  <conditionalFormatting sqref="F111:F164">
    <cfRule type="dataBar" priority="36">
      <dataBar>
        <cfvo type="num" val="0"/>
        <cfvo type="num" val="1"/>
        <color theme="0" tint="-0.249977111117893"/>
      </dataBar>
      <extLst>
        <ext xmlns:x14="http://schemas.microsoft.com/office/spreadsheetml/2009/9/main" uri="{B025F937-C7B1-47D3-B67F-A62EFF666E3E}">
          <x14:id>{443D2280-0C70-4665-A73E-DEE1E8051A70}</x14:id>
        </ext>
      </extLst>
    </cfRule>
  </conditionalFormatting>
  <conditionalFormatting sqref="F265:F273">
    <cfRule type="dataBar" priority="35">
      <dataBar>
        <cfvo type="num" val="0"/>
        <cfvo type="num" val="1"/>
        <color theme="0" tint="-0.249977111117893"/>
      </dataBar>
      <extLst>
        <ext xmlns:x14="http://schemas.microsoft.com/office/spreadsheetml/2009/9/main" uri="{B025F937-C7B1-47D3-B67F-A62EFF666E3E}">
          <x14:id>{356FE53C-EB4A-4F91-9966-B4A0BD3AEBAE}</x14:id>
        </ext>
      </extLst>
    </cfRule>
  </conditionalFormatting>
  <conditionalFormatting sqref="F265:F273">
    <cfRule type="dataBar" priority="34">
      <dataBar>
        <cfvo type="num" val="0"/>
        <cfvo type="num" val="1"/>
        <color theme="0" tint="-0.249977111117893"/>
      </dataBar>
      <extLst>
        <ext xmlns:x14="http://schemas.microsoft.com/office/spreadsheetml/2009/9/main" uri="{B025F937-C7B1-47D3-B67F-A62EFF666E3E}">
          <x14:id>{800322E3-FB78-45D9-8EC7-0674762EF305}</x14:id>
        </ext>
      </extLst>
    </cfRule>
  </conditionalFormatting>
  <conditionalFormatting sqref="F319:F327">
    <cfRule type="dataBar" priority="32">
      <dataBar>
        <cfvo type="num" val="0"/>
        <cfvo type="num" val="1"/>
        <color theme="0" tint="-0.249977111117893"/>
      </dataBar>
      <extLst>
        <ext xmlns:x14="http://schemas.microsoft.com/office/spreadsheetml/2009/9/main" uri="{B025F937-C7B1-47D3-B67F-A62EFF666E3E}">
          <x14:id>{72F6E1A3-FB24-4B49-9D12-86BF618756B0}</x14:id>
        </ext>
      </extLst>
    </cfRule>
  </conditionalFormatting>
  <conditionalFormatting sqref="F355:F363">
    <cfRule type="dataBar" priority="28">
      <dataBar>
        <cfvo type="num" val="0"/>
        <cfvo type="num" val="1"/>
        <color theme="0" tint="-0.249977111117893"/>
      </dataBar>
      <extLst>
        <ext xmlns:x14="http://schemas.microsoft.com/office/spreadsheetml/2009/9/main" uri="{B025F937-C7B1-47D3-B67F-A62EFF666E3E}">
          <x14:id>{B0475C51-500A-4024-8C64-BDB87EFB0EEB}</x14:id>
        </ext>
      </extLst>
    </cfRule>
  </conditionalFormatting>
  <conditionalFormatting sqref="F283:F291">
    <cfRule type="dataBar" priority="27">
      <dataBar>
        <cfvo type="num" val="0"/>
        <cfvo type="num" val="1"/>
        <color theme="0" tint="-0.249977111117893"/>
      </dataBar>
      <extLst>
        <ext xmlns:x14="http://schemas.microsoft.com/office/spreadsheetml/2009/9/main" uri="{B025F937-C7B1-47D3-B67F-A62EFF666E3E}">
          <x14:id>{5288D174-8982-47F5-8D10-85DE3310651B}</x14:id>
        </ext>
      </extLst>
    </cfRule>
  </conditionalFormatting>
  <conditionalFormatting sqref="F364:F372">
    <cfRule type="dataBar" priority="26">
      <dataBar>
        <cfvo type="num" val="0"/>
        <cfvo type="num" val="1"/>
        <color theme="0" tint="-0.249977111117893"/>
      </dataBar>
      <extLst>
        <ext xmlns:x14="http://schemas.microsoft.com/office/spreadsheetml/2009/9/main" uri="{B025F937-C7B1-47D3-B67F-A62EFF666E3E}">
          <x14:id>{525F918A-7DEF-466F-98F6-6A3E98B4293B}</x14:id>
        </ext>
      </extLst>
    </cfRule>
  </conditionalFormatting>
  <conditionalFormatting sqref="F373:F381">
    <cfRule type="dataBar" priority="25">
      <dataBar>
        <cfvo type="num" val="0"/>
        <cfvo type="num" val="1"/>
        <color theme="0" tint="-0.249977111117893"/>
      </dataBar>
      <extLst>
        <ext xmlns:x14="http://schemas.microsoft.com/office/spreadsheetml/2009/9/main" uri="{B025F937-C7B1-47D3-B67F-A62EFF666E3E}">
          <x14:id>{B310D959-128E-407D-B5A4-EA56D8E42390}</x14:id>
        </ext>
      </extLst>
    </cfRule>
  </conditionalFormatting>
  <conditionalFormatting sqref="J418:K418 M418:CO418">
    <cfRule type="expression" dxfId="11" priority="21">
      <formula>AND(TODAY()&gt;=J$6,TODAY()&lt;K$6)</formula>
    </cfRule>
  </conditionalFormatting>
  <conditionalFormatting sqref="J418:K418 M418:CO418">
    <cfRule type="expression" dxfId="10" priority="19">
      <formula>AND(task_start&lt;=J$6,ROUNDDOWN((task_end-task_start+1)*task_progress,0)+task_start-1&gt;=J$6)</formula>
    </cfRule>
    <cfRule type="expression" dxfId="9" priority="20" stopIfTrue="1">
      <formula>AND(task_end&gt;=J$6,task_start&lt;K$6)</formula>
    </cfRule>
  </conditionalFormatting>
  <conditionalFormatting sqref="L418">
    <cfRule type="expression" dxfId="8" priority="22">
      <formula>AND(TODAY()&gt;=L$6,TODAY()&lt;#REF!)</formula>
    </cfRule>
  </conditionalFormatting>
  <conditionalFormatting sqref="L418">
    <cfRule type="expression" dxfId="7" priority="23">
      <formula>AND(task_start&lt;=L$6,ROUNDDOWN((task_end-task_start+1)*task_progress,0)+task_start-1&gt;=L$6)</formula>
    </cfRule>
    <cfRule type="expression" dxfId="6" priority="24" stopIfTrue="1">
      <formula>AND(task_end&gt;=L$6,task_start&lt;#REF!)</formula>
    </cfRule>
  </conditionalFormatting>
  <conditionalFormatting sqref="F419:F427">
    <cfRule type="dataBar" priority="18">
      <dataBar>
        <cfvo type="num" val="0"/>
        <cfvo type="num" val="1"/>
        <color theme="0" tint="-0.249977111117893"/>
      </dataBar>
      <extLst>
        <ext xmlns:x14="http://schemas.microsoft.com/office/spreadsheetml/2009/9/main" uri="{B025F937-C7B1-47D3-B67F-A62EFF666E3E}">
          <x14:id>{6C944266-E501-4C0A-8A95-637B5812829C}</x14:id>
        </ext>
      </extLst>
    </cfRule>
  </conditionalFormatting>
  <conditionalFormatting sqref="F437:F454">
    <cfRule type="dataBar" priority="17">
      <dataBar>
        <cfvo type="num" val="0"/>
        <cfvo type="num" val="1"/>
        <color theme="0" tint="-0.249977111117893"/>
      </dataBar>
      <extLst>
        <ext xmlns:x14="http://schemas.microsoft.com/office/spreadsheetml/2009/9/main" uri="{B025F937-C7B1-47D3-B67F-A62EFF666E3E}">
          <x14:id>{CA9EEE7E-FA64-4889-8C1C-5458A6AC0076}</x14:id>
        </ext>
      </extLst>
    </cfRule>
  </conditionalFormatting>
  <conditionalFormatting sqref="F455:F472">
    <cfRule type="dataBar" priority="16">
      <dataBar>
        <cfvo type="num" val="0"/>
        <cfvo type="num" val="1"/>
        <color theme="0" tint="-0.249977111117893"/>
      </dataBar>
      <extLst>
        <ext xmlns:x14="http://schemas.microsoft.com/office/spreadsheetml/2009/9/main" uri="{B025F937-C7B1-47D3-B67F-A62EFF666E3E}">
          <x14:id>{CA52087D-D94E-4789-8B2D-BE0589EE47E5}</x14:id>
        </ext>
      </extLst>
    </cfRule>
  </conditionalFormatting>
  <conditionalFormatting sqref="F473:F481">
    <cfRule type="dataBar" priority="15">
      <dataBar>
        <cfvo type="num" val="0"/>
        <cfvo type="num" val="1"/>
        <color theme="0" tint="-0.249977111117893"/>
      </dataBar>
      <extLst>
        <ext xmlns:x14="http://schemas.microsoft.com/office/spreadsheetml/2009/9/main" uri="{B025F937-C7B1-47D3-B67F-A62EFF666E3E}">
          <x14:id>{5B06EE84-241B-4029-9C42-28546337186F}</x14:id>
        </ext>
      </extLst>
    </cfRule>
  </conditionalFormatting>
  <conditionalFormatting sqref="F482:F490">
    <cfRule type="dataBar" priority="14">
      <dataBar>
        <cfvo type="num" val="0"/>
        <cfvo type="num" val="1"/>
        <color theme="0" tint="-0.249977111117893"/>
      </dataBar>
      <extLst>
        <ext xmlns:x14="http://schemas.microsoft.com/office/spreadsheetml/2009/9/main" uri="{B025F937-C7B1-47D3-B67F-A62EFF666E3E}">
          <x14:id>{F96B9914-9C48-4DD6-A66E-B604EEC75338}</x14:id>
        </ext>
      </extLst>
    </cfRule>
  </conditionalFormatting>
  <conditionalFormatting sqref="F464:F472">
    <cfRule type="dataBar" priority="11">
      <dataBar>
        <cfvo type="num" val="0"/>
        <cfvo type="num" val="1"/>
        <color theme="0" tint="-0.249977111117893"/>
      </dataBar>
      <extLst>
        <ext xmlns:x14="http://schemas.microsoft.com/office/spreadsheetml/2009/9/main" uri="{B025F937-C7B1-47D3-B67F-A62EFF666E3E}">
          <x14:id>{1FE17718-5380-46BF-9692-97B0A95C5C3B}</x14:id>
        </ext>
      </extLst>
    </cfRule>
  </conditionalFormatting>
  <conditionalFormatting sqref="F446:F454">
    <cfRule type="dataBar" priority="10">
      <dataBar>
        <cfvo type="num" val="0"/>
        <cfvo type="num" val="1"/>
        <color theme="0" tint="-0.249977111117893"/>
      </dataBar>
      <extLst>
        <ext xmlns:x14="http://schemas.microsoft.com/office/spreadsheetml/2009/9/main" uri="{B025F937-C7B1-47D3-B67F-A62EFF666E3E}">
          <x14:id>{5D85FD00-B019-4A9A-A1D4-4E4F55C90BF6}</x14:id>
        </ext>
      </extLst>
    </cfRule>
  </conditionalFormatting>
  <conditionalFormatting sqref="F491:F499">
    <cfRule type="dataBar" priority="9">
      <dataBar>
        <cfvo type="num" val="0"/>
        <cfvo type="num" val="1"/>
        <color theme="0" tint="-0.249977111117893"/>
      </dataBar>
      <extLst>
        <ext xmlns:x14="http://schemas.microsoft.com/office/spreadsheetml/2009/9/main" uri="{B025F937-C7B1-47D3-B67F-A62EFF666E3E}">
          <x14:id>{843F99F0-DA21-4D23-A097-D38D33AA772E}</x14:id>
        </ext>
      </extLst>
    </cfRule>
  </conditionalFormatting>
  <conditionalFormatting sqref="F556:F564">
    <cfRule type="dataBar" priority="2">
      <dataBar>
        <cfvo type="num" val="0"/>
        <cfvo type="num" val="1"/>
        <color theme="0" tint="-0.249977111117893"/>
      </dataBar>
      <extLst>
        <ext xmlns:x14="http://schemas.microsoft.com/office/spreadsheetml/2009/9/main" uri="{B025F937-C7B1-47D3-B67F-A62EFF666E3E}">
          <x14:id>{7916ED60-582B-49D5-925E-95C67DB3A374}</x14:id>
        </ext>
      </extLst>
    </cfRule>
  </conditionalFormatting>
  <conditionalFormatting sqref="M555:CO564 J555:K564">
    <cfRule type="expression" dxfId="5" priority="5">
      <formula>AND(TODAY()&gt;=J$6,TODAY()&lt;K$6)</formula>
    </cfRule>
  </conditionalFormatting>
  <conditionalFormatting sqref="M555:CO564 J555:K564">
    <cfRule type="expression" dxfId="4" priority="3">
      <formula>AND(task_start&lt;=J$6,ROUNDDOWN((task_end-task_start+1)*task_progress,0)+task_start-1&gt;=J$6)</formula>
    </cfRule>
    <cfRule type="expression" dxfId="3" priority="4" stopIfTrue="1">
      <formula>AND(task_end&gt;=J$6,task_start&lt;K$6)</formula>
    </cfRule>
  </conditionalFormatting>
  <conditionalFormatting sqref="L555:L564">
    <cfRule type="expression" dxfId="2" priority="6">
      <formula>AND(TODAY()&gt;=L$6,TODAY()&lt;#REF!)</formula>
    </cfRule>
  </conditionalFormatting>
  <conditionalFormatting sqref="L555:L564">
    <cfRule type="expression" dxfId="1" priority="7">
      <formula>AND(task_start&lt;=L$6,ROUNDDOWN((task_end-task_start+1)*task_progress,0)+task_start-1&gt;=L$6)</formula>
    </cfRule>
    <cfRule type="expression" dxfId="0" priority="8" stopIfTrue="1">
      <formula>AND(task_end&gt;=L$6,task_start&lt;#REF!)</formula>
    </cfRule>
  </conditionalFormatting>
  <conditionalFormatting sqref="F510:F518">
    <cfRule type="dataBar" priority="1">
      <dataBar>
        <cfvo type="num" val="0"/>
        <cfvo type="num" val="1"/>
        <color theme="0" tint="-0.249977111117893"/>
      </dataBar>
      <extLst>
        <ext xmlns:x14="http://schemas.microsoft.com/office/spreadsheetml/2009/9/main" uri="{B025F937-C7B1-47D3-B67F-A62EFF666E3E}">
          <x14:id>{0434C665-BE75-4C5C-AD40-32E8A1E77243}</x14:id>
        </ext>
      </extLst>
    </cfRule>
  </conditionalFormatting>
  <dataValidations count="1">
    <dataValidation type="whole" operator="greaterThanOrEqual" allowBlank="1" showInputMessage="1" promptTitle="Display Week" prompt="Changing this number will scroll the Gantt Chart view." sqref="G5" xr:uid="{0C0A3847-95B6-4D16-8211-B0CCF7BAD946}">
      <formula1>1</formula1>
    </dataValidation>
  </dataValidations>
  <printOptions horizontalCentered="1"/>
  <pageMargins left="0.25" right="0.25" top="0.75" bottom="0.75" header="0.3" footer="0.3"/>
  <pageSetup paperSize="127" scale="23" fitToHeight="0" orientation="landscape" r:id="rId1"/>
  <headerFooter differentFirst="1" scaleWithDoc="0">
    <oddFoote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dataBar" id="{7B2673B6-AFC4-4D89-8B3C-ACD04B0A4DEE}">
            <x14:dataBar minLength="0" maxLength="100" gradient="0">
              <x14:cfvo type="num">
                <xm:f>0</xm:f>
              </x14:cfvo>
              <x14:cfvo type="num">
                <xm:f>1</xm:f>
              </x14:cfvo>
              <x14:negativeFillColor rgb="FFFF0000"/>
              <x14:axisColor rgb="FF000000"/>
            </x14:dataBar>
          </x14:cfRule>
          <xm:sqref>F501:F509 F9:F11 F26:F27 F13:F24 F84:F92 F211:F264 F328:F354 F382:F417 F428:F436 F565:F627 F39:F74 F165:F182 F274:F318 F364:F372 F519:F554</xm:sqref>
        </x14:conditionalFormatting>
        <x14:conditionalFormatting xmlns:xm="http://schemas.microsoft.com/office/excel/2006/main">
          <x14:cfRule type="dataBar" id="{061AAAA1-1BB1-4C41-9DB4-6250EEFAD1D7}">
            <x14:dataBar minLength="0" maxLength="100" gradient="0">
              <x14:cfvo type="num">
                <xm:f>0</xm:f>
              </x14:cfvo>
              <x14:cfvo type="num">
                <xm:f>1</xm:f>
              </x14:cfvo>
              <x14:negativeFillColor rgb="FFFF0000"/>
              <x14:axisColor rgb="FF000000"/>
            </x14:dataBar>
          </x14:cfRule>
          <xm:sqref>F25</xm:sqref>
        </x14:conditionalFormatting>
        <x14:conditionalFormatting xmlns:xm="http://schemas.microsoft.com/office/excel/2006/main">
          <x14:cfRule type="dataBar" id="{2901EC5F-C754-488B-A8D5-046D7B6F0379}">
            <x14:dataBar minLength="0" maxLength="100" gradient="0">
              <x14:cfvo type="num">
                <xm:f>0</xm:f>
              </x14:cfvo>
              <x14:cfvo type="num">
                <xm:f>1</xm:f>
              </x14:cfvo>
              <x14:negativeFillColor rgb="FFFF0000"/>
              <x14:axisColor rgb="FF000000"/>
            </x14:dataBar>
          </x14:cfRule>
          <xm:sqref>F39:F43</xm:sqref>
        </x14:conditionalFormatting>
        <x14:conditionalFormatting xmlns:xm="http://schemas.microsoft.com/office/excel/2006/main">
          <x14:cfRule type="dataBar" id="{AC60691C-18A2-4977-89F1-842CAFEBD27B}">
            <x14:dataBar minLength="0" maxLength="100" gradient="0">
              <x14:cfvo type="num">
                <xm:f>0</xm:f>
              </x14:cfvo>
              <x14:cfvo type="num">
                <xm:f>1</xm:f>
              </x14:cfvo>
              <x14:negativeFillColor rgb="FFFF0000"/>
              <x14:axisColor rgb="FF000000"/>
            </x14:dataBar>
          </x14:cfRule>
          <xm:sqref>F30:F38</xm:sqref>
        </x14:conditionalFormatting>
        <x14:conditionalFormatting xmlns:xm="http://schemas.microsoft.com/office/excel/2006/main">
          <x14:cfRule type="dataBar" id="{3BAB02A4-5062-4454-8335-D2517A3C727D}">
            <x14:dataBar minLength="0" maxLength="100" gradient="0">
              <x14:cfvo type="num">
                <xm:f>0</xm:f>
              </x14:cfvo>
              <x14:cfvo type="num">
                <xm:f>1</xm:f>
              </x14:cfvo>
              <x14:negativeFillColor rgb="FFFF0000"/>
              <x14:axisColor rgb="FF000000"/>
            </x14:dataBar>
          </x14:cfRule>
          <xm:sqref>F84:F92</xm:sqref>
        </x14:conditionalFormatting>
        <x14:conditionalFormatting xmlns:xm="http://schemas.microsoft.com/office/excel/2006/main">
          <x14:cfRule type="dataBar" id="{53419121-C796-4BC6-B4BB-BF7073C7F806}">
            <x14:dataBar minLength="0" maxLength="100" gradient="0">
              <x14:cfvo type="num">
                <xm:f>0</xm:f>
              </x14:cfvo>
              <x14:cfvo type="num">
                <xm:f>1</xm:f>
              </x14:cfvo>
              <x14:negativeFillColor rgb="FFFF0000"/>
              <x14:axisColor rgb="FF000000"/>
            </x14:dataBar>
          </x14:cfRule>
          <xm:sqref>F75:F83</xm:sqref>
        </x14:conditionalFormatting>
        <x14:conditionalFormatting xmlns:xm="http://schemas.microsoft.com/office/excel/2006/main">
          <x14:cfRule type="dataBar" id="{D10C315A-AEDF-4454-B1F4-2D5B403FBA45}">
            <x14:dataBar minLength="0" maxLength="100" gradient="0">
              <x14:cfvo type="num">
                <xm:f>0</xm:f>
              </x14:cfvo>
              <x14:cfvo type="num">
                <xm:f>1</xm:f>
              </x14:cfvo>
              <x14:negativeFillColor rgb="FFFF0000"/>
              <x14:axisColor rgb="FF000000"/>
            </x14:dataBar>
          </x14:cfRule>
          <xm:sqref>F93:F164</xm:sqref>
        </x14:conditionalFormatting>
        <x14:conditionalFormatting xmlns:xm="http://schemas.microsoft.com/office/excel/2006/main">
          <x14:cfRule type="dataBar" id="{D40846DD-05CD-4D2D-B5B1-378B35030475}">
            <x14:dataBar minLength="0" maxLength="100" gradient="0">
              <x14:cfvo type="num">
                <xm:f>0</xm:f>
              </x14:cfvo>
              <x14:cfvo type="num">
                <xm:f>1</xm:f>
              </x14:cfvo>
              <x14:negativeFillColor rgb="FFFF0000"/>
              <x14:axisColor rgb="FF000000"/>
            </x14:dataBar>
          </x14:cfRule>
          <xm:sqref>F93:F164</xm:sqref>
        </x14:conditionalFormatting>
        <x14:conditionalFormatting xmlns:xm="http://schemas.microsoft.com/office/excel/2006/main">
          <x14:cfRule type="dataBar" id="{5A91A6D0-6CD1-4DF9-BCC1-875354B8074B}">
            <x14:dataBar minLength="0" maxLength="100" gradient="0">
              <x14:cfvo type="num">
                <xm:f>0</xm:f>
              </x14:cfvo>
              <x14:cfvo type="num">
                <xm:f>1</xm:f>
              </x14:cfvo>
              <x14:negativeFillColor rgb="FFFF0000"/>
              <x14:axisColor rgb="FF000000"/>
            </x14:dataBar>
          </x14:cfRule>
          <xm:sqref>F183:F191</xm:sqref>
        </x14:conditionalFormatting>
        <x14:conditionalFormatting xmlns:xm="http://schemas.microsoft.com/office/excel/2006/main">
          <x14:cfRule type="dataBar" id="{4DDD5394-255A-47F0-B245-D5D0D3ED62C4}">
            <x14:dataBar minLength="0" maxLength="100" gradient="0">
              <x14:cfvo type="num">
                <xm:f>0</xm:f>
              </x14:cfvo>
              <x14:cfvo type="num">
                <xm:f>1</xm:f>
              </x14:cfvo>
              <x14:negativeFillColor rgb="FFFF0000"/>
              <x14:axisColor rgb="FF000000"/>
            </x14:dataBar>
          </x14:cfRule>
          <xm:sqref>F120:F146</xm:sqref>
        </x14:conditionalFormatting>
        <x14:conditionalFormatting xmlns:xm="http://schemas.microsoft.com/office/excel/2006/main">
          <x14:cfRule type="dataBar" id="{DDD9ED76-FD66-4402-9835-E0D2C0824C10}">
            <x14:dataBar minLength="0" maxLength="100" gradient="0">
              <x14:cfvo type="num">
                <xm:f>0</xm:f>
              </x14:cfvo>
              <x14:cfvo type="num">
                <xm:f>1</xm:f>
              </x14:cfvo>
              <x14:negativeFillColor rgb="FFFF0000"/>
              <x14:axisColor rgb="FF000000"/>
            </x14:dataBar>
          </x14:cfRule>
          <xm:sqref>F147:F155</xm:sqref>
        </x14:conditionalFormatting>
        <x14:conditionalFormatting xmlns:xm="http://schemas.microsoft.com/office/excel/2006/main">
          <x14:cfRule type="dataBar" id="{BABD8CCD-9DD3-4768-AC31-1DFA937096E1}">
            <x14:dataBar minLength="0" maxLength="100" gradient="0">
              <x14:cfvo type="num">
                <xm:f>0</xm:f>
              </x14:cfvo>
              <x14:cfvo type="num">
                <xm:f>1</xm:f>
              </x14:cfvo>
              <x14:negativeFillColor rgb="FFFF0000"/>
              <x14:axisColor rgb="FF000000"/>
            </x14:dataBar>
          </x14:cfRule>
          <xm:sqref>F192:F200</xm:sqref>
        </x14:conditionalFormatting>
        <x14:conditionalFormatting xmlns:xm="http://schemas.microsoft.com/office/excel/2006/main">
          <x14:cfRule type="dataBar" id="{4DA84979-1902-42B7-B348-132C37AC5A08}">
            <x14:dataBar minLength="0" maxLength="100" gradient="0">
              <x14:cfvo type="num">
                <xm:f>0</xm:f>
              </x14:cfvo>
              <x14:cfvo type="num">
                <xm:f>1</xm:f>
              </x14:cfvo>
              <x14:negativeFillColor rgb="FFFF0000"/>
              <x14:axisColor rgb="FF000000"/>
            </x14:dataBar>
          </x14:cfRule>
          <xm:sqref>F201:F209</xm:sqref>
        </x14:conditionalFormatting>
        <x14:conditionalFormatting xmlns:xm="http://schemas.microsoft.com/office/excel/2006/main">
          <x14:cfRule type="dataBar" id="{75218048-C4FD-4EEE-9581-BB59D69BEEF4}">
            <x14:dataBar minLength="0" maxLength="100" gradient="0">
              <x14:cfvo type="num">
                <xm:f>0</xm:f>
              </x14:cfvo>
              <x14:cfvo type="num">
                <xm:f>1</xm:f>
              </x14:cfvo>
              <x14:negativeFillColor rgb="FFFF0000"/>
              <x14:axisColor rgb="FF000000"/>
            </x14:dataBar>
          </x14:cfRule>
          <xm:sqref>F156:F164</xm:sqref>
        </x14:conditionalFormatting>
        <x14:conditionalFormatting xmlns:xm="http://schemas.microsoft.com/office/excel/2006/main">
          <x14:cfRule type="dataBar" id="{0684294B-78B2-4BB4-AD76-52B324D27FF7}">
            <x14:dataBar minLength="0" maxLength="100" gradient="0">
              <x14:cfvo type="num">
                <xm:f>0</xm:f>
              </x14:cfvo>
              <x14:cfvo type="num">
                <xm:f>1</xm:f>
              </x14:cfvo>
              <x14:negativeFillColor rgb="FFFF0000"/>
              <x14:axisColor rgb="FF000000"/>
            </x14:dataBar>
          </x14:cfRule>
          <xm:sqref>F102:F110</xm:sqref>
        </x14:conditionalFormatting>
        <x14:conditionalFormatting xmlns:xm="http://schemas.microsoft.com/office/excel/2006/main">
          <x14:cfRule type="dataBar" id="{443D2280-0C70-4665-A73E-DEE1E8051A70}">
            <x14:dataBar minLength="0" maxLength="100" gradient="0">
              <x14:cfvo type="num">
                <xm:f>0</xm:f>
              </x14:cfvo>
              <x14:cfvo type="num">
                <xm:f>1</xm:f>
              </x14:cfvo>
              <x14:negativeFillColor rgb="FFFF0000"/>
              <x14:axisColor rgb="FF000000"/>
            </x14:dataBar>
          </x14:cfRule>
          <xm:sqref>F111:F164</xm:sqref>
        </x14:conditionalFormatting>
        <x14:conditionalFormatting xmlns:xm="http://schemas.microsoft.com/office/excel/2006/main">
          <x14:cfRule type="dataBar" id="{356FE53C-EB4A-4F91-9966-B4A0BD3AEBAE}">
            <x14:dataBar minLength="0" maxLength="100" gradient="0">
              <x14:cfvo type="num">
                <xm:f>0</xm:f>
              </x14:cfvo>
              <x14:cfvo type="num">
                <xm:f>1</xm:f>
              </x14:cfvo>
              <x14:negativeFillColor rgb="FFFF0000"/>
              <x14:axisColor rgb="FF000000"/>
            </x14:dataBar>
          </x14:cfRule>
          <xm:sqref>F265:F273</xm:sqref>
        </x14:conditionalFormatting>
        <x14:conditionalFormatting xmlns:xm="http://schemas.microsoft.com/office/excel/2006/main">
          <x14:cfRule type="dataBar" id="{800322E3-FB78-45D9-8EC7-0674762EF305}">
            <x14:dataBar minLength="0" maxLength="100" gradient="0">
              <x14:cfvo type="num">
                <xm:f>0</xm:f>
              </x14:cfvo>
              <x14:cfvo type="num">
                <xm:f>1</xm:f>
              </x14:cfvo>
              <x14:negativeFillColor rgb="FFFF0000"/>
              <x14:axisColor rgb="FF000000"/>
            </x14:dataBar>
          </x14:cfRule>
          <xm:sqref>F265:F273</xm:sqref>
        </x14:conditionalFormatting>
        <x14:conditionalFormatting xmlns:xm="http://schemas.microsoft.com/office/excel/2006/main">
          <x14:cfRule type="dataBar" id="{72F6E1A3-FB24-4B49-9D12-86BF618756B0}">
            <x14:dataBar minLength="0" maxLength="100" gradient="0">
              <x14:cfvo type="num">
                <xm:f>0</xm:f>
              </x14:cfvo>
              <x14:cfvo type="num">
                <xm:f>1</xm:f>
              </x14:cfvo>
              <x14:negativeFillColor rgb="FFFF0000"/>
              <x14:axisColor rgb="FF000000"/>
            </x14:dataBar>
          </x14:cfRule>
          <xm:sqref>F319:F327</xm:sqref>
        </x14:conditionalFormatting>
        <x14:conditionalFormatting xmlns:xm="http://schemas.microsoft.com/office/excel/2006/main">
          <x14:cfRule type="dataBar" id="{B0475C51-500A-4024-8C64-BDB87EFB0EEB}">
            <x14:dataBar minLength="0" maxLength="100" gradient="0">
              <x14:cfvo type="num">
                <xm:f>0</xm:f>
              </x14:cfvo>
              <x14:cfvo type="num">
                <xm:f>1</xm:f>
              </x14:cfvo>
              <x14:negativeFillColor rgb="FFFF0000"/>
              <x14:axisColor rgb="FF000000"/>
            </x14:dataBar>
          </x14:cfRule>
          <xm:sqref>F355:F363</xm:sqref>
        </x14:conditionalFormatting>
        <x14:conditionalFormatting xmlns:xm="http://schemas.microsoft.com/office/excel/2006/main">
          <x14:cfRule type="dataBar" id="{5288D174-8982-47F5-8D10-85DE3310651B}">
            <x14:dataBar minLength="0" maxLength="100" gradient="0">
              <x14:cfvo type="num">
                <xm:f>0</xm:f>
              </x14:cfvo>
              <x14:cfvo type="num">
                <xm:f>1</xm:f>
              </x14:cfvo>
              <x14:negativeFillColor rgb="FFFF0000"/>
              <x14:axisColor rgb="FF000000"/>
            </x14:dataBar>
          </x14:cfRule>
          <xm:sqref>F283:F291</xm:sqref>
        </x14:conditionalFormatting>
        <x14:conditionalFormatting xmlns:xm="http://schemas.microsoft.com/office/excel/2006/main">
          <x14:cfRule type="dataBar" id="{525F918A-7DEF-466F-98F6-6A3E98B4293B}">
            <x14:dataBar minLength="0" maxLength="100" gradient="0">
              <x14:cfvo type="num">
                <xm:f>0</xm:f>
              </x14:cfvo>
              <x14:cfvo type="num">
                <xm:f>1</xm:f>
              </x14:cfvo>
              <x14:negativeFillColor rgb="FFFF0000"/>
              <x14:axisColor rgb="FF000000"/>
            </x14:dataBar>
          </x14:cfRule>
          <xm:sqref>F364:F372</xm:sqref>
        </x14:conditionalFormatting>
        <x14:conditionalFormatting xmlns:xm="http://schemas.microsoft.com/office/excel/2006/main">
          <x14:cfRule type="dataBar" id="{B310D959-128E-407D-B5A4-EA56D8E42390}">
            <x14:dataBar minLength="0" maxLength="100" gradient="0">
              <x14:cfvo type="num">
                <xm:f>0</xm:f>
              </x14:cfvo>
              <x14:cfvo type="num">
                <xm:f>1</xm:f>
              </x14:cfvo>
              <x14:negativeFillColor rgb="FFFF0000"/>
              <x14:axisColor rgb="FF000000"/>
            </x14:dataBar>
          </x14:cfRule>
          <xm:sqref>F373:F381</xm:sqref>
        </x14:conditionalFormatting>
        <x14:conditionalFormatting xmlns:xm="http://schemas.microsoft.com/office/excel/2006/main">
          <x14:cfRule type="dataBar" id="{6C944266-E501-4C0A-8A95-637B5812829C}">
            <x14:dataBar minLength="0" maxLength="100" gradient="0">
              <x14:cfvo type="num">
                <xm:f>0</xm:f>
              </x14:cfvo>
              <x14:cfvo type="num">
                <xm:f>1</xm:f>
              </x14:cfvo>
              <x14:negativeFillColor rgb="FFFF0000"/>
              <x14:axisColor rgb="FF000000"/>
            </x14:dataBar>
          </x14:cfRule>
          <xm:sqref>F419:F427</xm:sqref>
        </x14:conditionalFormatting>
        <x14:conditionalFormatting xmlns:xm="http://schemas.microsoft.com/office/excel/2006/main">
          <x14:cfRule type="dataBar" id="{CA9EEE7E-FA64-4889-8C1C-5458A6AC0076}">
            <x14:dataBar minLength="0" maxLength="100" gradient="0">
              <x14:cfvo type="num">
                <xm:f>0</xm:f>
              </x14:cfvo>
              <x14:cfvo type="num">
                <xm:f>1</xm:f>
              </x14:cfvo>
              <x14:negativeFillColor rgb="FFFF0000"/>
              <x14:axisColor rgb="FF000000"/>
            </x14:dataBar>
          </x14:cfRule>
          <xm:sqref>F437:F454</xm:sqref>
        </x14:conditionalFormatting>
        <x14:conditionalFormatting xmlns:xm="http://schemas.microsoft.com/office/excel/2006/main">
          <x14:cfRule type="dataBar" id="{CA52087D-D94E-4789-8B2D-BE0589EE47E5}">
            <x14:dataBar minLength="0" maxLength="100" gradient="0">
              <x14:cfvo type="num">
                <xm:f>0</xm:f>
              </x14:cfvo>
              <x14:cfvo type="num">
                <xm:f>1</xm:f>
              </x14:cfvo>
              <x14:negativeFillColor rgb="FFFF0000"/>
              <x14:axisColor rgb="FF000000"/>
            </x14:dataBar>
          </x14:cfRule>
          <xm:sqref>F455:F472</xm:sqref>
        </x14:conditionalFormatting>
        <x14:conditionalFormatting xmlns:xm="http://schemas.microsoft.com/office/excel/2006/main">
          <x14:cfRule type="dataBar" id="{5B06EE84-241B-4029-9C42-28546337186F}">
            <x14:dataBar minLength="0" maxLength="100" gradient="0">
              <x14:cfvo type="num">
                <xm:f>0</xm:f>
              </x14:cfvo>
              <x14:cfvo type="num">
                <xm:f>1</xm:f>
              </x14:cfvo>
              <x14:negativeFillColor rgb="FFFF0000"/>
              <x14:axisColor rgb="FF000000"/>
            </x14:dataBar>
          </x14:cfRule>
          <xm:sqref>F473:F481</xm:sqref>
        </x14:conditionalFormatting>
        <x14:conditionalFormatting xmlns:xm="http://schemas.microsoft.com/office/excel/2006/main">
          <x14:cfRule type="dataBar" id="{F96B9914-9C48-4DD6-A66E-B604EEC75338}">
            <x14:dataBar minLength="0" maxLength="100" gradient="0">
              <x14:cfvo type="num">
                <xm:f>0</xm:f>
              </x14:cfvo>
              <x14:cfvo type="num">
                <xm:f>1</xm:f>
              </x14:cfvo>
              <x14:negativeFillColor rgb="FFFF0000"/>
              <x14:axisColor rgb="FF000000"/>
            </x14:dataBar>
          </x14:cfRule>
          <xm:sqref>F482:F490</xm:sqref>
        </x14:conditionalFormatting>
        <x14:conditionalFormatting xmlns:xm="http://schemas.microsoft.com/office/excel/2006/main">
          <x14:cfRule type="dataBar" id="{1FE17718-5380-46BF-9692-97B0A95C5C3B}">
            <x14:dataBar minLength="0" maxLength="100" gradient="0">
              <x14:cfvo type="num">
                <xm:f>0</xm:f>
              </x14:cfvo>
              <x14:cfvo type="num">
                <xm:f>1</xm:f>
              </x14:cfvo>
              <x14:negativeFillColor rgb="FFFF0000"/>
              <x14:axisColor rgb="FF000000"/>
            </x14:dataBar>
          </x14:cfRule>
          <xm:sqref>F464:F472</xm:sqref>
        </x14:conditionalFormatting>
        <x14:conditionalFormatting xmlns:xm="http://schemas.microsoft.com/office/excel/2006/main">
          <x14:cfRule type="dataBar" id="{5D85FD00-B019-4A9A-A1D4-4E4F55C90BF6}">
            <x14:dataBar minLength="0" maxLength="100" gradient="0">
              <x14:cfvo type="num">
                <xm:f>0</xm:f>
              </x14:cfvo>
              <x14:cfvo type="num">
                <xm:f>1</xm:f>
              </x14:cfvo>
              <x14:negativeFillColor rgb="FFFF0000"/>
              <x14:axisColor rgb="FF000000"/>
            </x14:dataBar>
          </x14:cfRule>
          <xm:sqref>F446:F454</xm:sqref>
        </x14:conditionalFormatting>
        <x14:conditionalFormatting xmlns:xm="http://schemas.microsoft.com/office/excel/2006/main">
          <x14:cfRule type="dataBar" id="{843F99F0-DA21-4D23-A097-D38D33AA772E}">
            <x14:dataBar minLength="0" maxLength="100" gradient="0">
              <x14:cfvo type="num">
                <xm:f>0</xm:f>
              </x14:cfvo>
              <x14:cfvo type="num">
                <xm:f>1</xm:f>
              </x14:cfvo>
              <x14:negativeFillColor rgb="FFFF0000"/>
              <x14:axisColor rgb="FF000000"/>
            </x14:dataBar>
          </x14:cfRule>
          <xm:sqref>F491:F499</xm:sqref>
        </x14:conditionalFormatting>
        <x14:conditionalFormatting xmlns:xm="http://schemas.microsoft.com/office/excel/2006/main">
          <x14:cfRule type="dataBar" id="{7916ED60-582B-49D5-925E-95C67DB3A374}">
            <x14:dataBar minLength="0" maxLength="100" gradient="0">
              <x14:cfvo type="num">
                <xm:f>0</xm:f>
              </x14:cfvo>
              <x14:cfvo type="num">
                <xm:f>1</xm:f>
              </x14:cfvo>
              <x14:negativeFillColor rgb="FFFF0000"/>
              <x14:axisColor rgb="FF000000"/>
            </x14:dataBar>
          </x14:cfRule>
          <xm:sqref>F556:F564</xm:sqref>
        </x14:conditionalFormatting>
        <x14:conditionalFormatting xmlns:xm="http://schemas.microsoft.com/office/excel/2006/main">
          <x14:cfRule type="dataBar" id="{0434C665-BE75-4C5C-AD40-32E8A1E77243}">
            <x14:dataBar minLength="0" maxLength="100" gradient="0">
              <x14:cfvo type="num">
                <xm:f>0</xm:f>
              </x14:cfvo>
              <x14:cfvo type="num">
                <xm:f>1</xm:f>
              </x14:cfvo>
              <x14:negativeFillColor rgb="FFFF0000"/>
              <x14:axisColor rgb="FF000000"/>
            </x14:dataBar>
          </x14:cfRule>
          <xm:sqref>F510:F518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AZMI</dc:creator>
  <cp:keywords/>
  <dc:description/>
  <cp:lastModifiedBy>Guest User</cp:lastModifiedBy>
  <cp:revision/>
  <dcterms:created xsi:type="dcterms:W3CDTF">2022-04-22T06:10:11Z</dcterms:created>
  <dcterms:modified xsi:type="dcterms:W3CDTF">2023-07-10T17:03:34Z</dcterms:modified>
  <cp:category/>
  <cp:contentStatus/>
</cp:coreProperties>
</file>