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655" yWindow="465" windowWidth="20730" windowHeight="11760"/>
  </bookViews>
  <sheets>
    <sheet name="Sales" sheetId="2" r:id="rId1"/>
    <sheet name="Cereal" sheetId="1" r:id="rId2"/>
  </sheets>
  <definedNames>
    <definedName name="_xlnm._FilterDatabase" localSheetId="0" hidden="1">Sales!$A$1:$F$1</definedName>
  </definedNames>
  <calcPr calcId="125725"/>
</workbook>
</file>

<file path=xl/calcChain.xml><?xml version="1.0" encoding="utf-8"?>
<calcChain xmlns="http://schemas.openxmlformats.org/spreadsheetml/2006/main">
  <c r="T4" i="1"/>
  <c r="T2"/>
  <c r="T5"/>
  <c r="T6"/>
  <c r="T7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3"/>
  <c r="T3"/>
  <c r="J12" i="2"/>
  <c r="J3"/>
  <c r="H6" s="1"/>
  <c r="G3"/>
  <c r="G4"/>
  <c r="G5"/>
  <c r="G6"/>
  <c r="G7"/>
  <c r="G8"/>
  <c r="G9"/>
  <c r="G10"/>
  <c r="G11"/>
  <c r="G12"/>
  <c r="G13"/>
  <c r="G14"/>
  <c r="G15"/>
  <c r="G2"/>
  <c r="J14"/>
  <c r="J13"/>
  <c r="J15"/>
  <c r="J21"/>
  <c r="J20"/>
  <c r="J18"/>
  <c r="J19"/>
  <c r="J11"/>
  <c r="J10"/>
  <c r="J5"/>
  <c r="J9"/>
  <c r="J8"/>
  <c r="J7"/>
  <c r="J6"/>
  <c r="J4"/>
  <c r="J2"/>
  <c r="H14" l="1"/>
  <c r="H10"/>
  <c r="H15"/>
  <c r="H11"/>
  <c r="H7"/>
  <c r="H3"/>
  <c r="H2"/>
  <c r="H12"/>
  <c r="H8"/>
  <c r="H4"/>
  <c r="H13"/>
  <c r="H9"/>
  <c r="H5"/>
  <c r="J16"/>
</calcChain>
</file>

<file path=xl/comments1.xml><?xml version="1.0" encoding="utf-8"?>
<comments xmlns="http://schemas.openxmlformats.org/spreadsheetml/2006/main">
  <authors>
    <author>Sandeep Singh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Sandeep Singh:</t>
        </r>
        <r>
          <rPr>
            <sz val="9"/>
            <color indexed="81"/>
            <rFont val="Tahoma"/>
            <charset val="1"/>
          </rPr>
          <t xml:space="preserve">
Good sale if above average and bad sale if below average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Sandeep Singh:</t>
        </r>
        <r>
          <rPr>
            <sz val="9"/>
            <color indexed="81"/>
            <rFont val="Tahoma"/>
            <charset val="1"/>
          </rPr>
          <t xml:space="preserve">
CONCATENATE string together from 2 cells and drag down for othe cells
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Sandeep Singh:</t>
        </r>
        <r>
          <rPr>
            <sz val="9"/>
            <color indexed="81"/>
            <rFont val="Tahoma"/>
            <charset val="1"/>
          </rPr>
          <t xml:space="preserve">
COUNT doesn’t work on text, use COUNTA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Sandeep Singh:</t>
        </r>
        <r>
          <rPr>
            <sz val="9"/>
            <color indexed="81"/>
            <rFont val="Tahoma"/>
            <charset val="1"/>
          </rPr>
          <t xml:space="preserve">
Using COUNTA we got the correct result
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Sandeep Singh:</t>
        </r>
        <r>
          <rPr>
            <sz val="9"/>
            <color indexed="81"/>
            <rFont val="Tahoma"/>
            <charset val="1"/>
          </rPr>
          <t xml:space="preserve">
using $ in front of column cell to freeze them changing when we drag the column down</t>
        </r>
      </text>
    </comment>
  </commentList>
</comments>
</file>

<file path=xl/sharedStrings.xml><?xml version="1.0" encoding="utf-8"?>
<sst xmlns="http://schemas.openxmlformats.org/spreadsheetml/2006/main" count="363" uniqueCount="159">
  <si>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</si>
  <si>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</si>
  <si>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</si>
  <si>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</si>
  <si>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</si>
  <si>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</si>
  <si>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</si>
  <si>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</si>
  <si>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</si>
  <si>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</si>
  <si>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</si>
  <si>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</si>
  <si>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</si>
  <si>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</si>
  <si>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</si>
  <si>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</si>
  <si>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String</t>
  </si>
  <si>
    <t>Categorical</t>
  </si>
  <si>
    <t>Int</t>
  </si>
  <si>
    <t>Float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</si>
  <si>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</si>
  <si>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</si>
  <si>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</si>
  <si>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</si>
  <si>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</si>
  <si>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</si>
  <si>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</si>
  <si>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</si>
  <si>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</si>
  <si>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</si>
  <si>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</si>
  <si>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</si>
  <si>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</si>
  <si>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</si>
  <si>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</si>
  <si>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</si>
  <si>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</si>
  <si>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</si>
  <si>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</si>
  <si>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</si>
  <si>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</si>
  <si>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</si>
  <si>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</si>
  <si>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</si>
  <si>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</si>
  <si>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</si>
  <si>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</si>
  <si>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</si>
  <si>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</si>
  <si>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</si>
  <si>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</si>
  <si>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</si>
  <si>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</si>
  <si>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</si>
  <si>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</si>
  <si>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Dates, Walnuts,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</si>
  <si>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</si>
  <si>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</si>
  <si>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</si>
  <si>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</si>
  <si>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</si>
  <si>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</si>
  <si>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</si>
  <si>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</si>
  <si>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</si>
  <si>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</si>
  <si>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</si>
  <si>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</si>
  <si>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</si>
  <si>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</si>
  <si>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</si>
  <si>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</si>
  <si>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</si>
  <si>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Raisins, Dates, &amp; Almonds</t>
  </si>
  <si>
    <t>Muesli Raisins, Peaches,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</si>
  <si>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</si>
  <si>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</si>
  <si>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</si>
  <si>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</si>
  <si>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</si>
  <si>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</si>
  <si>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</si>
  <si>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</si>
  <si>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</si>
  <si>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</si>
  <si>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</si>
  <si>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</si>
  <si>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</si>
  <si>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</si>
  <si>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</si>
  <si>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</si>
  <si>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</si>
  <si>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</si>
  <si>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</si>
  <si>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</si>
  <si>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</si>
  <si>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</si>
  <si>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</si>
  <si>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</si>
  <si>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</si>
  <si>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</si>
  <si>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</si>
  <si>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</si>
  <si>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</si>
  <si>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</si>
  <si>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</si>
  <si>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</si>
  <si>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</si>
  <si>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</si>
  <si>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</si>
  <si>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</si>
  <si>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</si>
  <si>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</si>
  <si>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</si>
  <si>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</si>
  <si>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</si>
  <si>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</si>
  <si>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</si>
  <si>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</si>
  <si>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</si>
  <si>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</si>
  <si>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First Name</t>
  </si>
  <si>
    <t>Order #</t>
  </si>
  <si>
    <t>Randy</t>
  </si>
  <si>
    <t>Jimmy</t>
  </si>
  <si>
    <t>Nate</t>
  </si>
  <si>
    <t>John</t>
  </si>
  <si>
    <t>Will</t>
  </si>
  <si>
    <t>1. Count the total # of cereals in the dataset.</t>
  </si>
  <si>
    <t>2. What is the Average # of Calories in all the cereals?</t>
  </si>
  <si>
    <t>3. Find the total weight of all the hot cereals (labeled H).</t>
  </si>
  <si>
    <t>4. Count the total # of cereals if made my manufacturer K. </t>
  </si>
  <si>
    <t>5. What is the lowest rating?</t>
  </si>
  <si>
    <t>6. What is the highest rating?</t>
  </si>
  <si>
    <t>8. Format the table with a green color scheme.</t>
  </si>
  <si>
    <t>9. Format all the cells in RED FONT when carbs are greater than 12. </t>
  </si>
  <si>
    <r>
      <t>10. Format all cells with a ORANGE FILL when calories are greater than the average </t>
    </r>
    <r>
      <rPr>
        <i/>
        <sz val="12"/>
        <color rgb="FF2D3B45"/>
        <rFont val="Helvetica Neue"/>
        <family val="2"/>
      </rPr>
      <t>(refer to Question #2). </t>
    </r>
  </si>
  <si>
    <t>HOMEWORK QUESTIONS</t>
  </si>
  <si>
    <t>Q.7 MFR&amp;TYPE</t>
  </si>
  <si>
    <t>COLUMN</t>
  </si>
  <si>
    <t>WITHIN TABLE</t>
  </si>
  <si>
    <t>7. Join the mfr + type in a column at the end of the dataset.</t>
  </si>
  <si>
    <t>Total</t>
  </si>
  <si>
    <t>Average Sales</t>
  </si>
  <si>
    <t>Total Sales</t>
  </si>
  <si>
    <t>Total order</t>
  </si>
  <si>
    <t>Total A</t>
  </si>
  <si>
    <t>Min Sales</t>
  </si>
  <si>
    <t>Max Sales</t>
  </si>
  <si>
    <t>COUNT doesn’t work on text, use COUNTA</t>
  </si>
  <si>
    <t>USA SALES</t>
  </si>
  <si>
    <t>UK SALES</t>
  </si>
  <si>
    <t>Max Qtr Sales</t>
  </si>
  <si>
    <t>Average US</t>
  </si>
  <si>
    <t>Average UK</t>
  </si>
  <si>
    <t>Full Name</t>
  </si>
  <si>
    <t>Results</t>
  </si>
  <si>
    <t>Avg Qtr 2</t>
  </si>
  <si>
    <t>Jimmy J Avg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</si>
</sst>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B45"/>
      <name val="Helvetica Neue"/>
      <family val="2"/>
    </font>
    <font>
      <i/>
      <sz val="12"/>
      <color rgb="FF2D3B45"/>
      <name val="Helvetica Neue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/>
    <xf numFmtId="164" fontId="0" fillId="0" borderId="0" xfId="0" applyNumberFormat="1"/>
    <xf numFmtId="0" fontId="17" fillId="0" borderId="0" xfId="0" applyFont="1"/>
    <xf numFmtId="0" fontId="0" fillId="0" borderId="0" xfId="0" applyFont="1"/>
    <xf numFmtId="0" fontId="0" fillId="33" borderId="0" xfId="0" applyFill="1"/>
    <xf numFmtId="0" fontId="0" fillId="0" borderId="10" xfId="0" applyBorder="1"/>
    <xf numFmtId="0" fontId="20" fillId="0" borderId="10" xfId="0" applyFont="1" applyBorder="1"/>
    <xf numFmtId="0" fontId="0" fillId="33" borderId="10" xfId="0" applyFill="1" applyBorder="1"/>
    <xf numFmtId="0" fontId="0" fillId="34" borderId="10" xfId="0" applyFont="1" applyFill="1" applyBorder="1" applyAlignment="1">
      <alignment horizontal="center"/>
    </xf>
    <xf numFmtId="0" fontId="0" fillId="0" borderId="0" xfId="0" applyNumberFormat="1"/>
    <xf numFmtId="44" fontId="0" fillId="0" borderId="0" xfId="42" applyFont="1"/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33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00"/>
      <color rgb="FFFF3300"/>
      <color rgb="FFFE4A02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79" totalsRowShown="0">
  <tableColumns count="16">
    <tableColumn id="1" name="name"/>
    <tableColumn id="2" name="mfr"/>
    <tableColumn id="3" name="type"/>
    <tableColumn id="4" name="calories"/>
    <tableColumn id="5" name="protein"/>
    <tableColumn id="6" name="fat"/>
    <tableColumn id="7" name="sodium"/>
    <tableColumn id="8" name="fiber"/>
    <tableColumn id="9" name="carbo" dataDxfId="74"/>
    <tableColumn id="10" name="sugars"/>
    <tableColumn id="11" name="potass"/>
    <tableColumn id="12" name="vitamins"/>
    <tableColumn id="13" name="shelf"/>
    <tableColumn id="14" name="weight"/>
    <tableColumn id="15" name="cups"/>
    <tableColumn id="16" name="rating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90" zoomScaleNormal="90" workbookViewId="0">
      <selection activeCell="L6" sqref="L6"/>
    </sheetView>
  </sheetViews>
  <sheetFormatPr defaultColWidth="11" defaultRowHeight="15.75"/>
  <cols>
    <col min="1" max="1" width="10.125" customWidth="1"/>
    <col min="7" max="7" width="13.5" customWidth="1"/>
    <col min="8" max="8" width="15.375" customWidth="1"/>
    <col min="9" max="9" width="15" bestFit="1" customWidth="1"/>
    <col min="10" max="10" width="11.5" bestFit="1" customWidth="1"/>
  </cols>
  <sheetData>
    <row r="1" spans="1:11">
      <c r="A1" s="3" t="s">
        <v>122</v>
      </c>
      <c r="B1" s="3" t="s">
        <v>121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155</v>
      </c>
      <c r="H1" s="12" t="s">
        <v>156</v>
      </c>
      <c r="I1" s="2"/>
      <c r="J1" t="s">
        <v>142</v>
      </c>
    </row>
    <row r="2" spans="1:11">
      <c r="A2">
        <v>1</v>
      </c>
      <c r="B2" t="s">
        <v>127</v>
      </c>
      <c r="C2" t="s">
        <v>110</v>
      </c>
      <c r="D2" s="2">
        <v>16753</v>
      </c>
      <c r="E2" t="s">
        <v>111</v>
      </c>
      <c r="F2" t="s">
        <v>112</v>
      </c>
      <c r="G2" t="str">
        <f>CONCATENATE(B2," ",C2)</f>
        <v>Will Smith</v>
      </c>
      <c r="H2" s="2" t="str">
        <f>IF(D2&gt;$J$3,"Good","Bad")</f>
        <v>Good</v>
      </c>
      <c r="I2" t="s">
        <v>144</v>
      </c>
      <c r="J2" s="2">
        <f>SUM(D2:D15)</f>
        <v>152924</v>
      </c>
    </row>
    <row r="3" spans="1:11">
      <c r="A3">
        <v>2</v>
      </c>
      <c r="B3" t="s">
        <v>123</v>
      </c>
      <c r="C3" t="s">
        <v>113</v>
      </c>
      <c r="D3" s="2">
        <v>14808</v>
      </c>
      <c r="E3" t="s">
        <v>114</v>
      </c>
      <c r="F3" t="s">
        <v>115</v>
      </c>
      <c r="G3" t="str">
        <f t="shared" ref="G3:G15" si="0">CONCATENATE(B3," ",C3)</f>
        <v>Randy Johnson</v>
      </c>
      <c r="H3" s="2" t="str">
        <f t="shared" ref="H3:H15" si="1">IF(D3&gt;$J$3,"Good","Bad")</f>
        <v>Good</v>
      </c>
      <c r="I3" s="2" t="s">
        <v>143</v>
      </c>
      <c r="J3" s="2">
        <f>AVERAGE(D2:D15)</f>
        <v>10923.142857142857</v>
      </c>
    </row>
    <row r="4" spans="1:11">
      <c r="A4">
        <v>3</v>
      </c>
      <c r="B4" t="s">
        <v>125</v>
      </c>
      <c r="C4" t="s">
        <v>116</v>
      </c>
      <c r="D4" s="2">
        <v>10644</v>
      </c>
      <c r="E4" t="s">
        <v>111</v>
      </c>
      <c r="F4" t="s">
        <v>117</v>
      </c>
      <c r="G4" t="str">
        <f t="shared" si="0"/>
        <v>Nate Williams</v>
      </c>
      <c r="H4" s="2" t="str">
        <f t="shared" si="1"/>
        <v>Bad</v>
      </c>
      <c r="I4" t="s">
        <v>145</v>
      </c>
      <c r="J4" s="10">
        <f>COUNT(A2:A15)</f>
        <v>14</v>
      </c>
    </row>
    <row r="5" spans="1:11">
      <c r="A5">
        <v>4</v>
      </c>
      <c r="B5" t="s">
        <v>124</v>
      </c>
      <c r="C5" t="s">
        <v>118</v>
      </c>
      <c r="D5" s="2">
        <v>1390</v>
      </c>
      <c r="E5" t="s">
        <v>114</v>
      </c>
      <c r="F5" t="s">
        <v>112</v>
      </c>
      <c r="G5" t="str">
        <f t="shared" si="0"/>
        <v>Jimmy Jones</v>
      </c>
      <c r="H5" s="2" t="str">
        <f t="shared" si="1"/>
        <v>Bad</v>
      </c>
      <c r="I5" t="s">
        <v>142</v>
      </c>
      <c r="J5" s="10">
        <f>COUNT(F2:F15)</f>
        <v>0</v>
      </c>
      <c r="K5" t="s">
        <v>149</v>
      </c>
    </row>
    <row r="6" spans="1:11">
      <c r="A6">
        <v>5</v>
      </c>
      <c r="B6" t="s">
        <v>126</v>
      </c>
      <c r="C6" t="s">
        <v>119</v>
      </c>
      <c r="D6" s="2">
        <v>4865</v>
      </c>
      <c r="E6" t="s">
        <v>114</v>
      </c>
      <c r="F6" t="s">
        <v>115</v>
      </c>
      <c r="G6" t="str">
        <f t="shared" si="0"/>
        <v>John Brown</v>
      </c>
      <c r="H6" s="2" t="str">
        <f t="shared" si="1"/>
        <v>Bad</v>
      </c>
      <c r="I6" t="s">
        <v>146</v>
      </c>
      <c r="J6" s="10">
        <f>COUNTA(F2:F15)</f>
        <v>14</v>
      </c>
    </row>
    <row r="7" spans="1:11">
      <c r="A7">
        <v>6</v>
      </c>
      <c r="B7" t="s">
        <v>125</v>
      </c>
      <c r="C7" t="s">
        <v>116</v>
      </c>
      <c r="D7" s="2">
        <v>12438</v>
      </c>
      <c r="E7" t="s">
        <v>111</v>
      </c>
      <c r="F7" t="s">
        <v>120</v>
      </c>
      <c r="G7" t="str">
        <f t="shared" si="0"/>
        <v>Nate Williams</v>
      </c>
      <c r="H7" s="2" t="str">
        <f t="shared" si="1"/>
        <v>Good</v>
      </c>
      <c r="J7" s="10">
        <f>COUNTA(C2:C15)</f>
        <v>14</v>
      </c>
    </row>
    <row r="8" spans="1:11">
      <c r="A8">
        <v>7</v>
      </c>
      <c r="B8" t="s">
        <v>123</v>
      </c>
      <c r="C8" t="s">
        <v>113</v>
      </c>
      <c r="D8" s="2">
        <v>9339</v>
      </c>
      <c r="E8" t="s">
        <v>111</v>
      </c>
      <c r="F8" t="s">
        <v>117</v>
      </c>
      <c r="G8" t="str">
        <f t="shared" si="0"/>
        <v>Randy Johnson</v>
      </c>
      <c r="H8" s="2" t="str">
        <f t="shared" si="1"/>
        <v>Bad</v>
      </c>
      <c r="I8" t="s">
        <v>147</v>
      </c>
      <c r="J8" s="11">
        <f>MIN(D2:D15)</f>
        <v>1390</v>
      </c>
    </row>
    <row r="9" spans="1:11">
      <c r="A9">
        <v>8</v>
      </c>
      <c r="B9" t="s">
        <v>127</v>
      </c>
      <c r="C9" t="s">
        <v>110</v>
      </c>
      <c r="D9" s="2">
        <v>18919</v>
      </c>
      <c r="E9" t="s">
        <v>114</v>
      </c>
      <c r="F9" t="s">
        <v>112</v>
      </c>
      <c r="G9" t="str">
        <f t="shared" si="0"/>
        <v>Will Smith</v>
      </c>
      <c r="H9" s="2" t="str">
        <f t="shared" si="1"/>
        <v>Good</v>
      </c>
      <c r="I9" s="2" t="s">
        <v>148</v>
      </c>
      <c r="J9" s="11">
        <f>MAX(D2:D15)</f>
        <v>19302</v>
      </c>
    </row>
    <row r="10" spans="1:11">
      <c r="A10">
        <v>9</v>
      </c>
      <c r="B10" t="s">
        <v>124</v>
      </c>
      <c r="C10" t="s">
        <v>118</v>
      </c>
      <c r="D10" s="2">
        <v>9213</v>
      </c>
      <c r="E10" t="s">
        <v>114</v>
      </c>
      <c r="F10" t="s">
        <v>115</v>
      </c>
      <c r="G10" t="str">
        <f t="shared" si="0"/>
        <v>Jimmy Jones</v>
      </c>
      <c r="H10" s="2" t="str">
        <f t="shared" si="1"/>
        <v>Bad</v>
      </c>
      <c r="I10" s="2" t="s">
        <v>150</v>
      </c>
      <c r="J10" s="11">
        <f>SUMIF(E2:E15,"USA",D2:D15)</f>
        <v>77015</v>
      </c>
    </row>
    <row r="11" spans="1:11">
      <c r="A11">
        <v>10</v>
      </c>
      <c r="B11" t="s">
        <v>124</v>
      </c>
      <c r="C11" t="s">
        <v>118</v>
      </c>
      <c r="D11" s="2">
        <v>7433</v>
      </c>
      <c r="E11" t="s">
        <v>111</v>
      </c>
      <c r="F11" t="s">
        <v>120</v>
      </c>
      <c r="G11" t="str">
        <f t="shared" si="0"/>
        <v>Jimmy Jones</v>
      </c>
      <c r="H11" s="2" t="str">
        <f t="shared" si="1"/>
        <v>Bad</v>
      </c>
      <c r="I11" t="s">
        <v>151</v>
      </c>
      <c r="J11" s="11">
        <f>SUMIF(E2:E15,"UK",D2:D15)</f>
        <v>75909</v>
      </c>
    </row>
    <row r="12" spans="1:11">
      <c r="A12">
        <v>11</v>
      </c>
      <c r="B12" t="s">
        <v>126</v>
      </c>
      <c r="C12" t="s">
        <v>119</v>
      </c>
      <c r="D12" s="2">
        <v>3255</v>
      </c>
      <c r="E12" t="s">
        <v>114</v>
      </c>
      <c r="F12" t="s">
        <v>117</v>
      </c>
      <c r="G12" t="str">
        <f t="shared" si="0"/>
        <v>John Brown</v>
      </c>
      <c r="H12" s="2" t="str">
        <f t="shared" si="1"/>
        <v>Bad</v>
      </c>
      <c r="I12" t="s">
        <v>120</v>
      </c>
      <c r="J12" s="11">
        <f>SUMIF($F$2:$F$15,"Qtr 1",$D$2:$D$15)</f>
        <v>29569</v>
      </c>
    </row>
    <row r="13" spans="1:11">
      <c r="A13">
        <v>12</v>
      </c>
      <c r="B13" t="s">
        <v>125</v>
      </c>
      <c r="C13" t="s">
        <v>116</v>
      </c>
      <c r="D13" s="2">
        <v>14867</v>
      </c>
      <c r="E13" t="s">
        <v>114</v>
      </c>
      <c r="F13" t="s">
        <v>112</v>
      </c>
      <c r="G13" t="str">
        <f t="shared" si="0"/>
        <v>Nate Williams</v>
      </c>
      <c r="H13" s="2" t="str">
        <f t="shared" si="1"/>
        <v>Good</v>
      </c>
      <c r="I13" t="s">
        <v>117</v>
      </c>
      <c r="J13" s="11">
        <f>SUMIF($F$2:$F$15,"Qtr 2",$D$2:$D$15)</f>
        <v>23238</v>
      </c>
    </row>
    <row r="14" spans="1:11">
      <c r="A14">
        <v>13</v>
      </c>
      <c r="B14" t="s">
        <v>125</v>
      </c>
      <c r="C14" t="s">
        <v>116</v>
      </c>
      <c r="D14" s="2">
        <v>19302</v>
      </c>
      <c r="E14" t="s">
        <v>111</v>
      </c>
      <c r="F14" t="s">
        <v>115</v>
      </c>
      <c r="G14" t="str">
        <f t="shared" si="0"/>
        <v>Nate Williams</v>
      </c>
      <c r="H14" s="2" t="str">
        <f t="shared" si="1"/>
        <v>Good</v>
      </c>
      <c r="I14" t="s">
        <v>112</v>
      </c>
      <c r="J14" s="11">
        <f>SUMIF($F$2:$F$15,"Qtr 3",$D$2:$D$15)</f>
        <v>51929</v>
      </c>
    </row>
    <row r="15" spans="1:11">
      <c r="A15">
        <v>14</v>
      </c>
      <c r="B15" t="s">
        <v>127</v>
      </c>
      <c r="C15" t="s">
        <v>110</v>
      </c>
      <c r="D15" s="2">
        <v>9698</v>
      </c>
      <c r="E15" t="s">
        <v>114</v>
      </c>
      <c r="F15" t="s">
        <v>120</v>
      </c>
      <c r="G15" t="str">
        <f t="shared" si="0"/>
        <v>Will Smith</v>
      </c>
      <c r="H15" s="2" t="str">
        <f t="shared" si="1"/>
        <v>Bad</v>
      </c>
      <c r="I15" t="s">
        <v>115</v>
      </c>
      <c r="J15" s="11">
        <f>SUMIF($F$2:$F$15,"Qtr 4",$D$2:$D$15)</f>
        <v>48188</v>
      </c>
    </row>
    <row r="16" spans="1:11">
      <c r="I16" t="s">
        <v>152</v>
      </c>
      <c r="J16" s="11">
        <f>MAX(J12:J15)</f>
        <v>51929</v>
      </c>
    </row>
    <row r="17" spans="9:10">
      <c r="J17" s="11"/>
    </row>
    <row r="18" spans="9:10">
      <c r="I18" t="s">
        <v>153</v>
      </c>
      <c r="J18" s="11">
        <f>AVERAGEIF(E2:E15,"USA",D2:D15)</f>
        <v>9626.875</v>
      </c>
    </row>
    <row r="19" spans="9:10">
      <c r="I19" t="s">
        <v>154</v>
      </c>
      <c r="J19" s="11">
        <f>AVERAGEIF(E2:E15,"UK",D2:D15)</f>
        <v>12651.5</v>
      </c>
    </row>
    <row r="20" spans="9:10">
      <c r="I20" t="s">
        <v>158</v>
      </c>
      <c r="J20" s="11">
        <f>AVERAGEIF(B2:B15,"Jimmy",D2:D15)</f>
        <v>6012</v>
      </c>
    </row>
    <row r="21" spans="9:10">
      <c r="I21" t="s">
        <v>157</v>
      </c>
      <c r="J21" s="11">
        <f>AVERAGEIF(F2:F15,"Qtr 2",D2:D15)</f>
        <v>7746</v>
      </c>
    </row>
  </sheetData>
  <conditionalFormatting sqref="D2:D15">
    <cfRule type="aboveAverage" dxfId="211" priority="14"/>
    <cfRule type="aboveAverage" dxfId="210" priority="13" equalAverage="1"/>
  </conditionalFormatting>
  <conditionalFormatting sqref="D4">
    <cfRule type="aboveAverage" dxfId="203" priority="12" aboveAverage="0"/>
    <cfRule type="aboveAverage" dxfId="204" priority="11" aboveAverage="0"/>
    <cfRule type="cellIs" dxfId="205" priority="10" operator="lessThan">
      <formula>10644</formula>
    </cfRule>
    <cfRule type="aboveAverage" dxfId="202" priority="9" aboveAverage="0" equalAverage="1"/>
  </conditionalFormatting>
  <conditionalFormatting sqref="D5:D14">
    <cfRule type="aboveAverage" dxfId="193" priority="5" aboveAverage="0" equalAverage="1"/>
    <cfRule type="cellIs" dxfId="194" priority="6" operator="lessThan">
      <formula>10644</formula>
    </cfRule>
    <cfRule type="aboveAverage" dxfId="195" priority="7" aboveAverage="0"/>
    <cfRule type="aboveAverage" dxfId="196" priority="8" aboveAverage="0"/>
  </conditionalFormatting>
  <conditionalFormatting sqref="D15">
    <cfRule type="aboveAverage" dxfId="186" priority="1" aboveAverage="0" equalAverage="1"/>
    <cfRule type="cellIs" dxfId="185" priority="2" operator="lessThan">
      <formula>10644</formula>
    </cfRule>
    <cfRule type="aboveAverage" dxfId="184" priority="3" aboveAverage="0"/>
    <cfRule type="aboveAverage" dxfId="183" priority="4" aboveAverage="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9"/>
  <sheetViews>
    <sheetView zoomScale="60" zoomScaleNormal="60" workbookViewId="0"/>
  </sheetViews>
  <sheetFormatPr defaultColWidth="11" defaultRowHeight="15.75"/>
  <cols>
    <col min="1" max="1" width="38.25" bestFit="1" customWidth="1"/>
    <col min="2" max="3" width="12.375" bestFit="1" customWidth="1"/>
    <col min="4" max="4" width="14.25" bestFit="1" customWidth="1"/>
    <col min="5" max="5" width="13.25" bestFit="1" customWidth="1"/>
    <col min="6" max="6" width="8.25" bestFit="1" customWidth="1"/>
    <col min="7" max="7" width="13.25" bestFit="1" customWidth="1"/>
    <col min="8" max="8" width="10.375" bestFit="1" customWidth="1"/>
    <col min="9" max="9" width="11.75" style="4" bestFit="1" customWidth="1"/>
    <col min="10" max="11" width="12.875" bestFit="1" customWidth="1"/>
    <col min="12" max="12" width="14.5" bestFit="1" customWidth="1"/>
    <col min="13" max="13" width="10.75" bestFit="1" customWidth="1"/>
    <col min="14" max="14" width="12.625" bestFit="1" customWidth="1"/>
    <col min="15" max="15" width="10.75" bestFit="1" customWidth="1"/>
    <col min="16" max="16" width="12.625" bestFit="1" customWidth="1"/>
    <col min="17" max="17" width="16.75" bestFit="1" customWidth="1"/>
    <col min="19" max="19" width="104.25" style="4" bestFit="1" customWidth="1"/>
    <col min="20" max="20" width="15.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138</v>
      </c>
      <c r="S1" s="9" t="s">
        <v>137</v>
      </c>
      <c r="T1" s="9"/>
    </row>
    <row r="2" spans="1:20">
      <c r="A2" t="s">
        <v>16</v>
      </c>
      <c r="B2" t="s">
        <v>17</v>
      </c>
      <c r="C2" t="s">
        <v>17</v>
      </c>
      <c r="D2" t="s">
        <v>18</v>
      </c>
      <c r="E2" t="s">
        <v>18</v>
      </c>
      <c r="F2" t="s">
        <v>18</v>
      </c>
      <c r="G2" t="s">
        <v>18</v>
      </c>
      <c r="H2" t="s">
        <v>19</v>
      </c>
      <c r="I2" s="4" t="s">
        <v>19</v>
      </c>
      <c r="J2" t="s">
        <v>18</v>
      </c>
      <c r="K2" t="s">
        <v>18</v>
      </c>
      <c r="L2" t="s">
        <v>18</v>
      </c>
      <c r="M2" t="s">
        <v>18</v>
      </c>
      <c r="N2" t="s">
        <v>19</v>
      </c>
      <c r="O2" t="s">
        <v>19</v>
      </c>
      <c r="P2" t="s">
        <v>19</v>
      </c>
      <c r="S2" s="7" t="s">
        <v>128</v>
      </c>
      <c r="T2" s="8">
        <f>COUNTA(D3:D79)</f>
        <v>77</v>
      </c>
    </row>
    <row r="3" spans="1:20">
      <c r="A3" t="s">
        <v>20</v>
      </c>
      <c r="B3" t="s">
        <v>21</v>
      </c>
      <c r="C3" t="s">
        <v>22</v>
      </c>
      <c r="D3">
        <v>70</v>
      </c>
      <c r="E3">
        <v>4</v>
      </c>
      <c r="F3">
        <v>1</v>
      </c>
      <c r="G3">
        <v>130</v>
      </c>
      <c r="H3">
        <v>10</v>
      </c>
      <c r="I3" s="4">
        <v>5</v>
      </c>
      <c r="J3">
        <v>6</v>
      </c>
      <c r="K3">
        <v>280</v>
      </c>
      <c r="L3">
        <v>25</v>
      </c>
      <c r="M3">
        <v>3</v>
      </c>
      <c r="N3">
        <v>1</v>
      </c>
      <c r="O3">
        <v>0.33</v>
      </c>
      <c r="P3">
        <v>68.402973000000003</v>
      </c>
      <c r="Q3" t="str">
        <f>CONCATENATE(B3," ",C3)</f>
        <v>N C</v>
      </c>
      <c r="S3" s="7" t="s">
        <v>129</v>
      </c>
      <c r="T3" s="8">
        <f>AVERAGE(D3:D79)</f>
        <v>106.88311688311688</v>
      </c>
    </row>
    <row r="4" spans="1:20">
      <c r="A4" t="s">
        <v>23</v>
      </c>
      <c r="B4" t="s">
        <v>24</v>
      </c>
      <c r="C4" t="s">
        <v>22</v>
      </c>
      <c r="D4">
        <v>120</v>
      </c>
      <c r="E4">
        <v>3</v>
      </c>
      <c r="F4">
        <v>5</v>
      </c>
      <c r="G4">
        <v>15</v>
      </c>
      <c r="H4">
        <v>2</v>
      </c>
      <c r="I4" s="4">
        <v>8</v>
      </c>
      <c r="J4">
        <v>8</v>
      </c>
      <c r="K4">
        <v>135</v>
      </c>
      <c r="L4">
        <v>0</v>
      </c>
      <c r="M4">
        <v>3</v>
      </c>
      <c r="N4">
        <v>1</v>
      </c>
      <c r="O4">
        <v>1</v>
      </c>
      <c r="P4">
        <v>33.983679000000002</v>
      </c>
      <c r="Q4" t="str">
        <f t="shared" ref="Q4:Q67" si="0">CONCATENATE(B4," ",C4)</f>
        <v>Q C</v>
      </c>
      <c r="S4" s="7" t="s">
        <v>130</v>
      </c>
      <c r="T4" s="8">
        <f>SUMIF(C3:C79,"H",N3:N79)</f>
        <v>3</v>
      </c>
    </row>
    <row r="5" spans="1:20">
      <c r="A5" t="s">
        <v>25</v>
      </c>
      <c r="B5" t="s">
        <v>26</v>
      </c>
      <c r="C5" t="s">
        <v>22</v>
      </c>
      <c r="D5">
        <v>70</v>
      </c>
      <c r="E5">
        <v>4</v>
      </c>
      <c r="F5">
        <v>1</v>
      </c>
      <c r="G5">
        <v>260</v>
      </c>
      <c r="H5">
        <v>9</v>
      </c>
      <c r="I5" s="4">
        <v>7</v>
      </c>
      <c r="J5">
        <v>5</v>
      </c>
      <c r="K5">
        <v>320</v>
      </c>
      <c r="L5">
        <v>25</v>
      </c>
      <c r="M5">
        <v>3</v>
      </c>
      <c r="N5">
        <v>1</v>
      </c>
      <c r="O5">
        <v>0.33</v>
      </c>
      <c r="P5">
        <v>59.425505000000001</v>
      </c>
      <c r="Q5" t="str">
        <f t="shared" si="0"/>
        <v>K C</v>
      </c>
      <c r="S5" s="7" t="s">
        <v>131</v>
      </c>
      <c r="T5" s="8">
        <f>COUNTIF(B3:B79,"K")</f>
        <v>23</v>
      </c>
    </row>
    <row r="6" spans="1:20">
      <c r="A6" t="s">
        <v>27</v>
      </c>
      <c r="B6" t="s">
        <v>26</v>
      </c>
      <c r="C6" t="s">
        <v>22</v>
      </c>
      <c r="D6">
        <v>50</v>
      </c>
      <c r="E6">
        <v>4</v>
      </c>
      <c r="F6">
        <v>0</v>
      </c>
      <c r="G6">
        <v>140</v>
      </c>
      <c r="H6">
        <v>14</v>
      </c>
      <c r="I6" s="4">
        <v>8</v>
      </c>
      <c r="J6">
        <v>0</v>
      </c>
      <c r="K6">
        <v>330</v>
      </c>
      <c r="L6">
        <v>25</v>
      </c>
      <c r="M6">
        <v>3</v>
      </c>
      <c r="N6">
        <v>1</v>
      </c>
      <c r="O6">
        <v>0.5</v>
      </c>
      <c r="P6">
        <v>93.704911999999993</v>
      </c>
      <c r="Q6" t="str">
        <f t="shared" si="0"/>
        <v>K C</v>
      </c>
      <c r="S6" s="7" t="s">
        <v>132</v>
      </c>
      <c r="T6" s="8">
        <f>MIN(P3:P79)</f>
        <v>18.042850999999999</v>
      </c>
    </row>
    <row r="7" spans="1:20">
      <c r="A7" t="s">
        <v>28</v>
      </c>
      <c r="B7" t="s">
        <v>29</v>
      </c>
      <c r="C7" t="s">
        <v>22</v>
      </c>
      <c r="D7">
        <v>110</v>
      </c>
      <c r="E7">
        <v>2</v>
      </c>
      <c r="F7">
        <v>2</v>
      </c>
      <c r="G7">
        <v>200</v>
      </c>
      <c r="H7">
        <v>1</v>
      </c>
      <c r="I7" s="4">
        <v>14</v>
      </c>
      <c r="J7">
        <v>8</v>
      </c>
      <c r="K7">
        <v>-1</v>
      </c>
      <c r="L7">
        <v>25</v>
      </c>
      <c r="M7">
        <v>3</v>
      </c>
      <c r="N7">
        <v>1</v>
      </c>
      <c r="O7">
        <v>0.75</v>
      </c>
      <c r="P7">
        <v>34.384842999999996</v>
      </c>
      <c r="Q7" t="str">
        <f t="shared" si="0"/>
        <v>R C</v>
      </c>
      <c r="S7" s="7" t="s">
        <v>133</v>
      </c>
      <c r="T7" s="8">
        <f>MAX(P3:P79)</f>
        <v>93.704911999999993</v>
      </c>
    </row>
    <row r="8" spans="1:20">
      <c r="A8" t="s">
        <v>30</v>
      </c>
      <c r="B8" t="s">
        <v>31</v>
      </c>
      <c r="C8" t="s">
        <v>22</v>
      </c>
      <c r="D8">
        <v>110</v>
      </c>
      <c r="E8">
        <v>2</v>
      </c>
      <c r="F8">
        <v>2</v>
      </c>
      <c r="G8">
        <v>180</v>
      </c>
      <c r="H8">
        <v>1.5</v>
      </c>
      <c r="I8" s="4">
        <v>10.5</v>
      </c>
      <c r="J8">
        <v>10</v>
      </c>
      <c r="K8">
        <v>70</v>
      </c>
      <c r="L8">
        <v>25</v>
      </c>
      <c r="M8">
        <v>1</v>
      </c>
      <c r="N8">
        <v>1</v>
      </c>
      <c r="O8">
        <v>0.75</v>
      </c>
      <c r="P8">
        <v>29.509540999999999</v>
      </c>
      <c r="Q8" t="str">
        <f t="shared" si="0"/>
        <v>G C</v>
      </c>
      <c r="S8" s="7" t="s">
        <v>141</v>
      </c>
      <c r="T8" s="6" t="s">
        <v>139</v>
      </c>
    </row>
    <row r="9" spans="1:20">
      <c r="A9" t="s">
        <v>32</v>
      </c>
      <c r="B9" t="s">
        <v>26</v>
      </c>
      <c r="C9" t="s">
        <v>22</v>
      </c>
      <c r="D9">
        <v>110</v>
      </c>
      <c r="E9">
        <v>2</v>
      </c>
      <c r="F9">
        <v>0</v>
      </c>
      <c r="G9">
        <v>125</v>
      </c>
      <c r="H9">
        <v>1</v>
      </c>
      <c r="I9" s="4">
        <v>11</v>
      </c>
      <c r="J9">
        <v>14</v>
      </c>
      <c r="K9">
        <v>30</v>
      </c>
      <c r="L9">
        <v>25</v>
      </c>
      <c r="M9">
        <v>2</v>
      </c>
      <c r="N9">
        <v>1</v>
      </c>
      <c r="O9">
        <v>1</v>
      </c>
      <c r="P9">
        <v>33.174093999999997</v>
      </c>
      <c r="Q9" t="str">
        <f t="shared" si="0"/>
        <v>K C</v>
      </c>
      <c r="S9" s="7" t="s">
        <v>134</v>
      </c>
      <c r="T9" s="6" t="s">
        <v>140</v>
      </c>
    </row>
    <row r="10" spans="1:20">
      <c r="A10" t="s">
        <v>33</v>
      </c>
      <c r="B10" t="s">
        <v>31</v>
      </c>
      <c r="C10" t="s">
        <v>22</v>
      </c>
      <c r="D10">
        <v>130</v>
      </c>
      <c r="E10">
        <v>3</v>
      </c>
      <c r="F10">
        <v>2</v>
      </c>
      <c r="G10">
        <v>210</v>
      </c>
      <c r="H10">
        <v>2</v>
      </c>
      <c r="I10" s="4">
        <v>18</v>
      </c>
      <c r="J10">
        <v>8</v>
      </c>
      <c r="K10">
        <v>100</v>
      </c>
      <c r="L10">
        <v>25</v>
      </c>
      <c r="M10">
        <v>3</v>
      </c>
      <c r="N10">
        <v>1.33</v>
      </c>
      <c r="O10">
        <v>0.75</v>
      </c>
      <c r="P10">
        <v>37.038561999999999</v>
      </c>
      <c r="Q10" t="str">
        <f t="shared" si="0"/>
        <v>G C</v>
      </c>
      <c r="S10" s="7" t="s">
        <v>135</v>
      </c>
      <c r="T10" s="6" t="s">
        <v>140</v>
      </c>
    </row>
    <row r="11" spans="1:20">
      <c r="A11" t="s">
        <v>34</v>
      </c>
      <c r="B11" t="s">
        <v>29</v>
      </c>
      <c r="C11" t="s">
        <v>22</v>
      </c>
      <c r="D11">
        <v>90</v>
      </c>
      <c r="E11">
        <v>2</v>
      </c>
      <c r="F11">
        <v>1</v>
      </c>
      <c r="G11">
        <v>200</v>
      </c>
      <c r="H11">
        <v>4</v>
      </c>
      <c r="I11" s="4">
        <v>15</v>
      </c>
      <c r="J11">
        <v>6</v>
      </c>
      <c r="K11">
        <v>125</v>
      </c>
      <c r="L11">
        <v>25</v>
      </c>
      <c r="M11">
        <v>1</v>
      </c>
      <c r="N11">
        <v>1</v>
      </c>
      <c r="O11">
        <v>0.67</v>
      </c>
      <c r="P11">
        <v>49.120252999999998</v>
      </c>
      <c r="Q11" t="str">
        <f t="shared" si="0"/>
        <v>R C</v>
      </c>
      <c r="S11" s="7" t="s">
        <v>136</v>
      </c>
      <c r="T11" s="6" t="s">
        <v>140</v>
      </c>
    </row>
    <row r="12" spans="1:20">
      <c r="A12" t="s">
        <v>35</v>
      </c>
      <c r="B12" t="s">
        <v>36</v>
      </c>
      <c r="C12" t="s">
        <v>22</v>
      </c>
      <c r="D12">
        <v>90</v>
      </c>
      <c r="E12">
        <v>3</v>
      </c>
      <c r="F12">
        <v>0</v>
      </c>
      <c r="G12">
        <v>210</v>
      </c>
      <c r="H12">
        <v>5</v>
      </c>
      <c r="I12" s="4">
        <v>13</v>
      </c>
      <c r="J12">
        <v>5</v>
      </c>
      <c r="K12">
        <v>190</v>
      </c>
      <c r="L12">
        <v>25</v>
      </c>
      <c r="M12">
        <v>3</v>
      </c>
      <c r="N12">
        <v>1</v>
      </c>
      <c r="O12">
        <v>0.67</v>
      </c>
      <c r="P12">
        <v>53.313813000000003</v>
      </c>
      <c r="Q12" t="str">
        <f t="shared" si="0"/>
        <v>P C</v>
      </c>
    </row>
    <row r="13" spans="1:20">
      <c r="A13" t="s">
        <v>37</v>
      </c>
      <c r="B13" t="s">
        <v>24</v>
      </c>
      <c r="C13" t="s">
        <v>22</v>
      </c>
      <c r="D13">
        <v>120</v>
      </c>
      <c r="E13">
        <v>1</v>
      </c>
      <c r="F13">
        <v>2</v>
      </c>
      <c r="G13">
        <v>220</v>
      </c>
      <c r="H13">
        <v>0</v>
      </c>
      <c r="I13" s="4">
        <v>12</v>
      </c>
      <c r="J13">
        <v>12</v>
      </c>
      <c r="K13">
        <v>35</v>
      </c>
      <c r="L13">
        <v>25</v>
      </c>
      <c r="M13">
        <v>2</v>
      </c>
      <c r="N13">
        <v>1</v>
      </c>
      <c r="O13">
        <v>0.75</v>
      </c>
      <c r="P13">
        <v>18.042850999999999</v>
      </c>
      <c r="Q13" t="str">
        <f t="shared" si="0"/>
        <v>Q C</v>
      </c>
    </row>
    <row r="14" spans="1:20">
      <c r="A14" t="s">
        <v>38</v>
      </c>
      <c r="B14" t="s">
        <v>31</v>
      </c>
      <c r="C14" t="s">
        <v>22</v>
      </c>
      <c r="D14">
        <v>110</v>
      </c>
      <c r="E14">
        <v>6</v>
      </c>
      <c r="F14">
        <v>2</v>
      </c>
      <c r="G14">
        <v>290</v>
      </c>
      <c r="H14">
        <v>2</v>
      </c>
      <c r="I14" s="4">
        <v>17</v>
      </c>
      <c r="J14">
        <v>1</v>
      </c>
      <c r="K14">
        <v>105</v>
      </c>
      <c r="L14">
        <v>25</v>
      </c>
      <c r="M14">
        <v>1</v>
      </c>
      <c r="N14">
        <v>1</v>
      </c>
      <c r="O14">
        <v>1.25</v>
      </c>
      <c r="P14">
        <v>50.764999000000003</v>
      </c>
      <c r="Q14" t="str">
        <f t="shared" si="0"/>
        <v>G C</v>
      </c>
    </row>
    <row r="15" spans="1:20">
      <c r="A15" t="s">
        <v>39</v>
      </c>
      <c r="B15" t="s">
        <v>31</v>
      </c>
      <c r="C15" t="s">
        <v>22</v>
      </c>
      <c r="D15">
        <v>120</v>
      </c>
      <c r="E15">
        <v>1</v>
      </c>
      <c r="F15">
        <v>3</v>
      </c>
      <c r="G15">
        <v>210</v>
      </c>
      <c r="H15">
        <v>0</v>
      </c>
      <c r="I15" s="4">
        <v>13</v>
      </c>
      <c r="J15">
        <v>9</v>
      </c>
      <c r="K15">
        <v>45</v>
      </c>
      <c r="L15">
        <v>25</v>
      </c>
      <c r="M15">
        <v>2</v>
      </c>
      <c r="N15">
        <v>1</v>
      </c>
      <c r="O15">
        <v>0.75</v>
      </c>
      <c r="P15">
        <v>19.823573</v>
      </c>
      <c r="Q15" t="str">
        <f t="shared" si="0"/>
        <v>G C</v>
      </c>
    </row>
    <row r="16" spans="1:20">
      <c r="A16" t="s">
        <v>40</v>
      </c>
      <c r="B16" t="s">
        <v>31</v>
      </c>
      <c r="C16" t="s">
        <v>22</v>
      </c>
      <c r="D16">
        <v>110</v>
      </c>
      <c r="E16">
        <v>3</v>
      </c>
      <c r="F16">
        <v>2</v>
      </c>
      <c r="G16">
        <v>140</v>
      </c>
      <c r="H16">
        <v>2</v>
      </c>
      <c r="I16" s="4">
        <v>13</v>
      </c>
      <c r="J16">
        <v>7</v>
      </c>
      <c r="K16">
        <v>105</v>
      </c>
      <c r="L16">
        <v>25</v>
      </c>
      <c r="M16">
        <v>3</v>
      </c>
      <c r="N16">
        <v>1</v>
      </c>
      <c r="O16">
        <v>0.5</v>
      </c>
      <c r="P16">
        <v>40.400207999999999</v>
      </c>
      <c r="Q16" t="str">
        <f t="shared" si="0"/>
        <v>G C</v>
      </c>
    </row>
    <row r="17" spans="1:17">
      <c r="A17" t="s">
        <v>41</v>
      </c>
      <c r="B17" t="s">
        <v>31</v>
      </c>
      <c r="C17" t="s">
        <v>22</v>
      </c>
      <c r="D17">
        <v>110</v>
      </c>
      <c r="E17">
        <v>1</v>
      </c>
      <c r="F17">
        <v>1</v>
      </c>
      <c r="G17">
        <v>180</v>
      </c>
      <c r="H17">
        <v>0</v>
      </c>
      <c r="I17" s="4">
        <v>12</v>
      </c>
      <c r="J17">
        <v>13</v>
      </c>
      <c r="K17">
        <v>55</v>
      </c>
      <c r="L17">
        <v>25</v>
      </c>
      <c r="M17">
        <v>2</v>
      </c>
      <c r="N17">
        <v>1</v>
      </c>
      <c r="O17">
        <v>1</v>
      </c>
      <c r="P17">
        <v>22.736446000000001</v>
      </c>
      <c r="Q17" t="str">
        <f t="shared" si="0"/>
        <v>G C</v>
      </c>
    </row>
    <row r="18" spans="1:17">
      <c r="A18" t="s">
        <v>42</v>
      </c>
      <c r="B18" t="s">
        <v>29</v>
      </c>
      <c r="C18" t="s">
        <v>22</v>
      </c>
      <c r="D18">
        <v>110</v>
      </c>
      <c r="E18">
        <v>2</v>
      </c>
      <c r="F18">
        <v>0</v>
      </c>
      <c r="G18">
        <v>280</v>
      </c>
      <c r="H18">
        <v>0</v>
      </c>
      <c r="I18" s="4">
        <v>22</v>
      </c>
      <c r="J18">
        <v>3</v>
      </c>
      <c r="K18">
        <v>25</v>
      </c>
      <c r="L18">
        <v>25</v>
      </c>
      <c r="M18">
        <v>1</v>
      </c>
      <c r="N18">
        <v>1</v>
      </c>
      <c r="O18">
        <v>1</v>
      </c>
      <c r="P18">
        <v>41.445019000000002</v>
      </c>
      <c r="Q18" t="str">
        <f t="shared" si="0"/>
        <v>R C</v>
      </c>
    </row>
    <row r="19" spans="1:17">
      <c r="A19" t="s">
        <v>43</v>
      </c>
      <c r="B19" t="s">
        <v>26</v>
      </c>
      <c r="C19" t="s">
        <v>22</v>
      </c>
      <c r="D19">
        <v>100</v>
      </c>
      <c r="E19">
        <v>2</v>
      </c>
      <c r="F19">
        <v>0</v>
      </c>
      <c r="G19">
        <v>290</v>
      </c>
      <c r="H19">
        <v>1</v>
      </c>
      <c r="I19" s="4">
        <v>21</v>
      </c>
      <c r="J19">
        <v>2</v>
      </c>
      <c r="K19">
        <v>35</v>
      </c>
      <c r="L19">
        <v>25</v>
      </c>
      <c r="M19">
        <v>1</v>
      </c>
      <c r="N19">
        <v>1</v>
      </c>
      <c r="O19">
        <v>1</v>
      </c>
      <c r="P19">
        <v>45.863323999999999</v>
      </c>
      <c r="Q19" t="str">
        <f t="shared" si="0"/>
        <v>K C</v>
      </c>
    </row>
    <row r="20" spans="1:17">
      <c r="A20" t="s">
        <v>44</v>
      </c>
      <c r="B20" t="s">
        <v>26</v>
      </c>
      <c r="C20" t="s">
        <v>22</v>
      </c>
      <c r="D20">
        <v>110</v>
      </c>
      <c r="E20">
        <v>1</v>
      </c>
      <c r="F20">
        <v>0</v>
      </c>
      <c r="G20">
        <v>90</v>
      </c>
      <c r="H20">
        <v>1</v>
      </c>
      <c r="I20" s="4">
        <v>13</v>
      </c>
      <c r="J20">
        <v>12</v>
      </c>
      <c r="K20">
        <v>20</v>
      </c>
      <c r="L20">
        <v>25</v>
      </c>
      <c r="M20">
        <v>2</v>
      </c>
      <c r="N20">
        <v>1</v>
      </c>
      <c r="O20">
        <v>1</v>
      </c>
      <c r="P20">
        <v>35.782791000000003</v>
      </c>
      <c r="Q20" t="str">
        <f t="shared" si="0"/>
        <v>K C</v>
      </c>
    </row>
    <row r="21" spans="1:17">
      <c r="A21" t="s">
        <v>45</v>
      </c>
      <c r="B21" t="s">
        <v>31</v>
      </c>
      <c r="C21" t="s">
        <v>22</v>
      </c>
      <c r="D21">
        <v>110</v>
      </c>
      <c r="E21">
        <v>1</v>
      </c>
      <c r="F21">
        <v>1</v>
      </c>
      <c r="G21">
        <v>180</v>
      </c>
      <c r="H21">
        <v>0</v>
      </c>
      <c r="I21" s="4">
        <v>12</v>
      </c>
      <c r="J21">
        <v>13</v>
      </c>
      <c r="K21">
        <v>65</v>
      </c>
      <c r="L21">
        <v>25</v>
      </c>
      <c r="M21">
        <v>2</v>
      </c>
      <c r="N21">
        <v>1</v>
      </c>
      <c r="O21">
        <v>1</v>
      </c>
      <c r="P21">
        <v>22.396512999999999</v>
      </c>
      <c r="Q21" t="str">
        <f t="shared" si="0"/>
        <v>G C</v>
      </c>
    </row>
    <row r="22" spans="1:17">
      <c r="A22" t="s">
        <v>46</v>
      </c>
      <c r="B22" t="s">
        <v>26</v>
      </c>
      <c r="C22" t="s">
        <v>22</v>
      </c>
      <c r="D22">
        <v>110</v>
      </c>
      <c r="E22">
        <v>3</v>
      </c>
      <c r="F22">
        <v>3</v>
      </c>
      <c r="G22">
        <v>140</v>
      </c>
      <c r="H22">
        <v>4</v>
      </c>
      <c r="I22" s="4">
        <v>10</v>
      </c>
      <c r="J22">
        <v>7</v>
      </c>
      <c r="K22">
        <v>160</v>
      </c>
      <c r="L22">
        <v>25</v>
      </c>
      <c r="M22">
        <v>3</v>
      </c>
      <c r="N22">
        <v>1</v>
      </c>
      <c r="O22">
        <v>0.5</v>
      </c>
      <c r="P22">
        <v>40.448771999999998</v>
      </c>
      <c r="Q22" t="str">
        <f t="shared" si="0"/>
        <v>K C</v>
      </c>
    </row>
    <row r="23" spans="1:17">
      <c r="A23" t="s">
        <v>47</v>
      </c>
      <c r="B23" t="s">
        <v>21</v>
      </c>
      <c r="C23" t="s">
        <v>48</v>
      </c>
      <c r="D23">
        <v>100</v>
      </c>
      <c r="E23">
        <v>3</v>
      </c>
      <c r="F23">
        <v>0</v>
      </c>
      <c r="G23">
        <v>80</v>
      </c>
      <c r="H23">
        <v>1</v>
      </c>
      <c r="I23" s="4">
        <v>21</v>
      </c>
      <c r="J23">
        <v>0</v>
      </c>
      <c r="K23">
        <v>-1</v>
      </c>
      <c r="L23">
        <v>0</v>
      </c>
      <c r="M23">
        <v>2</v>
      </c>
      <c r="N23">
        <v>1</v>
      </c>
      <c r="O23">
        <v>1</v>
      </c>
      <c r="P23">
        <v>64.533816000000002</v>
      </c>
      <c r="Q23" t="str">
        <f t="shared" si="0"/>
        <v>N H</v>
      </c>
    </row>
    <row r="24" spans="1:17">
      <c r="A24" t="s">
        <v>49</v>
      </c>
      <c r="B24" t="s">
        <v>26</v>
      </c>
      <c r="C24" t="s">
        <v>22</v>
      </c>
      <c r="D24">
        <v>110</v>
      </c>
      <c r="E24">
        <v>2</v>
      </c>
      <c r="F24">
        <v>0</v>
      </c>
      <c r="G24">
        <v>220</v>
      </c>
      <c r="H24">
        <v>1</v>
      </c>
      <c r="I24" s="4">
        <v>21</v>
      </c>
      <c r="J24">
        <v>3</v>
      </c>
      <c r="K24">
        <v>30</v>
      </c>
      <c r="L24">
        <v>25</v>
      </c>
      <c r="M24">
        <v>3</v>
      </c>
      <c r="N24">
        <v>1</v>
      </c>
      <c r="O24">
        <v>1</v>
      </c>
      <c r="P24">
        <v>46.895643999999997</v>
      </c>
      <c r="Q24" t="str">
        <f t="shared" si="0"/>
        <v>K C</v>
      </c>
    </row>
    <row r="25" spans="1:17">
      <c r="A25" t="s">
        <v>50</v>
      </c>
      <c r="B25" t="s">
        <v>31</v>
      </c>
      <c r="C25" t="s">
        <v>22</v>
      </c>
      <c r="D25">
        <v>100</v>
      </c>
      <c r="E25">
        <v>2</v>
      </c>
      <c r="F25">
        <v>1</v>
      </c>
      <c r="G25">
        <v>140</v>
      </c>
      <c r="H25">
        <v>2</v>
      </c>
      <c r="I25" s="4">
        <v>11</v>
      </c>
      <c r="J25">
        <v>10</v>
      </c>
      <c r="K25">
        <v>120</v>
      </c>
      <c r="L25">
        <v>25</v>
      </c>
      <c r="M25">
        <v>3</v>
      </c>
      <c r="N25">
        <v>1</v>
      </c>
      <c r="O25">
        <v>0.75</v>
      </c>
      <c r="P25">
        <v>36.176195999999997</v>
      </c>
      <c r="Q25" t="str">
        <f t="shared" si="0"/>
        <v>G C</v>
      </c>
    </row>
    <row r="26" spans="1:17">
      <c r="A26" t="s">
        <v>51</v>
      </c>
      <c r="B26" t="s">
        <v>29</v>
      </c>
      <c r="C26" t="s">
        <v>22</v>
      </c>
      <c r="D26">
        <v>100</v>
      </c>
      <c r="E26">
        <v>2</v>
      </c>
      <c r="F26">
        <v>0</v>
      </c>
      <c r="G26">
        <v>190</v>
      </c>
      <c r="H26">
        <v>1</v>
      </c>
      <c r="I26" s="4">
        <v>18</v>
      </c>
      <c r="J26">
        <v>5</v>
      </c>
      <c r="K26">
        <v>80</v>
      </c>
      <c r="L26">
        <v>25</v>
      </c>
      <c r="M26">
        <v>3</v>
      </c>
      <c r="N26">
        <v>1</v>
      </c>
      <c r="O26">
        <v>0.75</v>
      </c>
      <c r="P26">
        <v>44.330855999999997</v>
      </c>
      <c r="Q26" t="str">
        <f t="shared" si="0"/>
        <v>R C</v>
      </c>
    </row>
    <row r="27" spans="1:17">
      <c r="A27" t="s">
        <v>52</v>
      </c>
      <c r="B27" t="s">
        <v>26</v>
      </c>
      <c r="C27" t="s">
        <v>22</v>
      </c>
      <c r="D27">
        <v>110</v>
      </c>
      <c r="E27">
        <v>2</v>
      </c>
      <c r="F27">
        <v>1</v>
      </c>
      <c r="G27">
        <v>125</v>
      </c>
      <c r="H27">
        <v>1</v>
      </c>
      <c r="I27" s="4">
        <v>11</v>
      </c>
      <c r="J27">
        <v>13</v>
      </c>
      <c r="K27">
        <v>30</v>
      </c>
      <c r="L27">
        <v>25</v>
      </c>
      <c r="M27">
        <v>2</v>
      </c>
      <c r="N27">
        <v>1</v>
      </c>
      <c r="O27">
        <v>1</v>
      </c>
      <c r="P27">
        <v>32.207582000000002</v>
      </c>
      <c r="Q27" t="str">
        <f t="shared" si="0"/>
        <v>K C</v>
      </c>
    </row>
    <row r="28" spans="1:17">
      <c r="A28" t="s">
        <v>53</v>
      </c>
      <c r="B28" t="s">
        <v>26</v>
      </c>
      <c r="C28" t="s">
        <v>22</v>
      </c>
      <c r="D28">
        <v>110</v>
      </c>
      <c r="E28">
        <v>1</v>
      </c>
      <c r="F28">
        <v>0</v>
      </c>
      <c r="G28">
        <v>200</v>
      </c>
      <c r="H28">
        <v>1</v>
      </c>
      <c r="I28" s="4">
        <v>14</v>
      </c>
      <c r="J28">
        <v>11</v>
      </c>
      <c r="K28">
        <v>25</v>
      </c>
      <c r="L28">
        <v>25</v>
      </c>
      <c r="M28">
        <v>1</v>
      </c>
      <c r="N28">
        <v>1</v>
      </c>
      <c r="O28">
        <v>0.75</v>
      </c>
      <c r="P28">
        <v>31.435973000000001</v>
      </c>
      <c r="Q28" t="str">
        <f t="shared" si="0"/>
        <v>K C</v>
      </c>
    </row>
    <row r="29" spans="1:17">
      <c r="A29" t="s">
        <v>54</v>
      </c>
      <c r="B29" t="s">
        <v>26</v>
      </c>
      <c r="C29" t="s">
        <v>22</v>
      </c>
      <c r="D29">
        <v>100</v>
      </c>
      <c r="E29">
        <v>3</v>
      </c>
      <c r="F29">
        <v>0</v>
      </c>
      <c r="G29">
        <v>0</v>
      </c>
      <c r="H29">
        <v>3</v>
      </c>
      <c r="I29" s="4">
        <v>14</v>
      </c>
      <c r="J29">
        <v>7</v>
      </c>
      <c r="K29">
        <v>100</v>
      </c>
      <c r="L29">
        <v>25</v>
      </c>
      <c r="M29">
        <v>2</v>
      </c>
      <c r="N29">
        <v>1</v>
      </c>
      <c r="O29">
        <v>0.8</v>
      </c>
      <c r="P29">
        <v>58.345140999999998</v>
      </c>
      <c r="Q29" t="str">
        <f t="shared" si="0"/>
        <v>K C</v>
      </c>
    </row>
    <row r="30" spans="1:17">
      <c r="A30" t="s">
        <v>55</v>
      </c>
      <c r="B30" t="s">
        <v>36</v>
      </c>
      <c r="C30" t="s">
        <v>22</v>
      </c>
      <c r="D30">
        <v>120</v>
      </c>
      <c r="E30">
        <v>3</v>
      </c>
      <c r="F30">
        <v>2</v>
      </c>
      <c r="G30">
        <v>160</v>
      </c>
      <c r="H30">
        <v>5</v>
      </c>
      <c r="I30" s="4">
        <v>12</v>
      </c>
      <c r="J30">
        <v>10</v>
      </c>
      <c r="K30">
        <v>200</v>
      </c>
      <c r="L30">
        <v>25</v>
      </c>
      <c r="M30">
        <v>3</v>
      </c>
      <c r="N30">
        <v>1.25</v>
      </c>
      <c r="O30">
        <v>0.67</v>
      </c>
      <c r="P30">
        <v>40.917046999999997</v>
      </c>
      <c r="Q30" t="str">
        <f t="shared" si="0"/>
        <v>P C</v>
      </c>
    </row>
    <row r="31" spans="1:17">
      <c r="A31" t="s">
        <v>56</v>
      </c>
      <c r="B31" t="s">
        <v>26</v>
      </c>
      <c r="C31" t="s">
        <v>22</v>
      </c>
      <c r="D31">
        <v>120</v>
      </c>
      <c r="E31">
        <v>3</v>
      </c>
      <c r="F31">
        <v>0</v>
      </c>
      <c r="G31">
        <v>240</v>
      </c>
      <c r="H31">
        <v>5</v>
      </c>
      <c r="I31" s="4">
        <v>14</v>
      </c>
      <c r="J31">
        <v>12</v>
      </c>
      <c r="K31">
        <v>190</v>
      </c>
      <c r="L31">
        <v>25</v>
      </c>
      <c r="M31">
        <v>3</v>
      </c>
      <c r="N31">
        <v>1.33</v>
      </c>
      <c r="O31">
        <v>0.67</v>
      </c>
      <c r="P31">
        <v>41.015492000000002</v>
      </c>
      <c r="Q31" t="str">
        <f t="shared" si="0"/>
        <v>K C</v>
      </c>
    </row>
    <row r="32" spans="1:17">
      <c r="A32" t="s">
        <v>57</v>
      </c>
      <c r="B32" t="s">
        <v>36</v>
      </c>
      <c r="C32" t="s">
        <v>22</v>
      </c>
      <c r="D32">
        <v>110</v>
      </c>
      <c r="E32">
        <v>1</v>
      </c>
      <c r="F32">
        <v>1</v>
      </c>
      <c r="G32">
        <v>135</v>
      </c>
      <c r="H32">
        <v>0</v>
      </c>
      <c r="I32" s="4">
        <v>13</v>
      </c>
      <c r="J32">
        <v>12</v>
      </c>
      <c r="K32">
        <v>25</v>
      </c>
      <c r="L32">
        <v>25</v>
      </c>
      <c r="M32">
        <v>2</v>
      </c>
      <c r="N32">
        <v>1</v>
      </c>
      <c r="O32">
        <v>0.75</v>
      </c>
      <c r="P32">
        <v>28.025765</v>
      </c>
      <c r="Q32" t="str">
        <f t="shared" si="0"/>
        <v>P C</v>
      </c>
    </row>
    <row r="33" spans="1:17">
      <c r="A33" t="s">
        <v>58</v>
      </c>
      <c r="B33" t="s">
        <v>36</v>
      </c>
      <c r="C33" t="s">
        <v>22</v>
      </c>
      <c r="D33">
        <v>100</v>
      </c>
      <c r="E33">
        <v>2</v>
      </c>
      <c r="F33">
        <v>0</v>
      </c>
      <c r="G33">
        <v>45</v>
      </c>
      <c r="H33">
        <v>0</v>
      </c>
      <c r="I33" s="4">
        <v>11</v>
      </c>
      <c r="J33">
        <v>15</v>
      </c>
      <c r="K33">
        <v>40</v>
      </c>
      <c r="L33">
        <v>25</v>
      </c>
      <c r="M33">
        <v>1</v>
      </c>
      <c r="N33">
        <v>1</v>
      </c>
      <c r="O33">
        <v>0.88</v>
      </c>
      <c r="P33">
        <v>35.252443999999997</v>
      </c>
      <c r="Q33" t="str">
        <f t="shared" si="0"/>
        <v>P C</v>
      </c>
    </row>
    <row r="34" spans="1:17">
      <c r="A34" t="s">
        <v>59</v>
      </c>
      <c r="B34" t="s">
        <v>31</v>
      </c>
      <c r="C34" t="s">
        <v>22</v>
      </c>
      <c r="D34">
        <v>110</v>
      </c>
      <c r="E34">
        <v>1</v>
      </c>
      <c r="F34">
        <v>1</v>
      </c>
      <c r="G34">
        <v>280</v>
      </c>
      <c r="H34">
        <v>0</v>
      </c>
      <c r="I34" s="4">
        <v>15</v>
      </c>
      <c r="J34">
        <v>9</v>
      </c>
      <c r="K34">
        <v>45</v>
      </c>
      <c r="L34">
        <v>25</v>
      </c>
      <c r="M34">
        <v>2</v>
      </c>
      <c r="N34">
        <v>1</v>
      </c>
      <c r="O34">
        <v>0.75</v>
      </c>
      <c r="P34">
        <v>23.804043</v>
      </c>
      <c r="Q34" t="str">
        <f t="shared" si="0"/>
        <v>G C</v>
      </c>
    </row>
    <row r="35" spans="1:17">
      <c r="A35" t="s">
        <v>60</v>
      </c>
      <c r="B35" t="s">
        <v>36</v>
      </c>
      <c r="C35" t="s">
        <v>22</v>
      </c>
      <c r="D35">
        <v>100</v>
      </c>
      <c r="E35">
        <v>3</v>
      </c>
      <c r="F35">
        <v>1</v>
      </c>
      <c r="G35">
        <v>140</v>
      </c>
      <c r="H35">
        <v>3</v>
      </c>
      <c r="I35" s="4">
        <v>15</v>
      </c>
      <c r="J35">
        <v>5</v>
      </c>
      <c r="K35">
        <v>85</v>
      </c>
      <c r="L35">
        <v>25</v>
      </c>
      <c r="M35">
        <v>3</v>
      </c>
      <c r="N35">
        <v>1</v>
      </c>
      <c r="O35">
        <v>0.88</v>
      </c>
      <c r="P35">
        <v>52.076897000000002</v>
      </c>
      <c r="Q35" t="str">
        <f t="shared" si="0"/>
        <v>P C</v>
      </c>
    </row>
    <row r="36" spans="1:17">
      <c r="A36" t="s">
        <v>61</v>
      </c>
      <c r="B36" t="s">
        <v>36</v>
      </c>
      <c r="C36" t="s">
        <v>22</v>
      </c>
      <c r="D36">
        <v>110</v>
      </c>
      <c r="E36">
        <v>3</v>
      </c>
      <c r="F36">
        <v>0</v>
      </c>
      <c r="G36">
        <v>170</v>
      </c>
      <c r="H36">
        <v>3</v>
      </c>
      <c r="I36" s="4">
        <v>17</v>
      </c>
      <c r="J36">
        <v>3</v>
      </c>
      <c r="K36">
        <v>90</v>
      </c>
      <c r="L36">
        <v>25</v>
      </c>
      <c r="M36">
        <v>3</v>
      </c>
      <c r="N36">
        <v>1</v>
      </c>
      <c r="O36">
        <v>0.25</v>
      </c>
      <c r="P36">
        <v>53.371006999999999</v>
      </c>
      <c r="Q36" t="str">
        <f t="shared" si="0"/>
        <v>P C</v>
      </c>
    </row>
    <row r="37" spans="1:17">
      <c r="A37" t="s">
        <v>62</v>
      </c>
      <c r="B37" t="s">
        <v>36</v>
      </c>
      <c r="C37" t="s">
        <v>22</v>
      </c>
      <c r="D37">
        <v>120</v>
      </c>
      <c r="E37">
        <v>3</v>
      </c>
      <c r="F37">
        <v>3</v>
      </c>
      <c r="G37">
        <v>75</v>
      </c>
      <c r="H37">
        <v>3</v>
      </c>
      <c r="I37" s="4">
        <v>13</v>
      </c>
      <c r="J37">
        <v>4</v>
      </c>
      <c r="K37">
        <v>100</v>
      </c>
      <c r="L37">
        <v>25</v>
      </c>
      <c r="M37">
        <v>3</v>
      </c>
      <c r="N37">
        <v>1</v>
      </c>
      <c r="O37">
        <v>0.33</v>
      </c>
      <c r="P37">
        <v>45.811715999999997</v>
      </c>
      <c r="Q37" t="str">
        <f t="shared" si="0"/>
        <v>P C</v>
      </c>
    </row>
    <row r="38" spans="1:17">
      <c r="A38" t="s">
        <v>63</v>
      </c>
      <c r="B38" t="s">
        <v>24</v>
      </c>
      <c r="C38" t="s">
        <v>22</v>
      </c>
      <c r="D38">
        <v>120</v>
      </c>
      <c r="E38">
        <v>1</v>
      </c>
      <c r="F38">
        <v>2</v>
      </c>
      <c r="G38">
        <v>220</v>
      </c>
      <c r="H38">
        <v>1</v>
      </c>
      <c r="I38" s="4">
        <v>12</v>
      </c>
      <c r="J38">
        <v>11</v>
      </c>
      <c r="K38">
        <v>45</v>
      </c>
      <c r="L38">
        <v>25</v>
      </c>
      <c r="M38">
        <v>2</v>
      </c>
      <c r="N38">
        <v>1</v>
      </c>
      <c r="O38">
        <v>1</v>
      </c>
      <c r="P38">
        <v>21.871292</v>
      </c>
      <c r="Q38" t="str">
        <f t="shared" si="0"/>
        <v>Q C</v>
      </c>
    </row>
    <row r="39" spans="1:17">
      <c r="A39" t="s">
        <v>64</v>
      </c>
      <c r="B39" t="s">
        <v>31</v>
      </c>
      <c r="C39" t="s">
        <v>22</v>
      </c>
      <c r="D39">
        <v>110</v>
      </c>
      <c r="E39">
        <v>3</v>
      </c>
      <c r="F39">
        <v>1</v>
      </c>
      <c r="G39">
        <v>250</v>
      </c>
      <c r="H39">
        <v>1.5</v>
      </c>
      <c r="I39" s="4">
        <v>11.5</v>
      </c>
      <c r="J39">
        <v>10</v>
      </c>
      <c r="K39">
        <v>90</v>
      </c>
      <c r="L39">
        <v>25</v>
      </c>
      <c r="M39">
        <v>1</v>
      </c>
      <c r="N39">
        <v>1</v>
      </c>
      <c r="O39">
        <v>0.75</v>
      </c>
      <c r="P39">
        <v>31.072216999999998</v>
      </c>
      <c r="Q39" t="str">
        <f t="shared" si="0"/>
        <v>G C</v>
      </c>
    </row>
    <row r="40" spans="1:17">
      <c r="A40" t="s">
        <v>65</v>
      </c>
      <c r="B40" t="s">
        <v>36</v>
      </c>
      <c r="C40" t="s">
        <v>22</v>
      </c>
      <c r="D40">
        <v>110</v>
      </c>
      <c r="E40">
        <v>1</v>
      </c>
      <c r="F40">
        <v>0</v>
      </c>
      <c r="G40">
        <v>180</v>
      </c>
      <c r="H40">
        <v>0</v>
      </c>
      <c r="I40" s="4">
        <v>14</v>
      </c>
      <c r="J40">
        <v>11</v>
      </c>
      <c r="K40">
        <v>35</v>
      </c>
      <c r="L40">
        <v>25</v>
      </c>
      <c r="M40">
        <v>1</v>
      </c>
      <c r="N40">
        <v>1</v>
      </c>
      <c r="O40">
        <v>1.33</v>
      </c>
      <c r="P40">
        <v>28.742414</v>
      </c>
      <c r="Q40" t="str">
        <f t="shared" si="0"/>
        <v>P C</v>
      </c>
    </row>
    <row r="41" spans="1:17">
      <c r="A41" t="s">
        <v>66</v>
      </c>
      <c r="B41" t="s">
        <v>26</v>
      </c>
      <c r="C41" t="s">
        <v>22</v>
      </c>
      <c r="D41">
        <v>110</v>
      </c>
      <c r="E41">
        <v>2</v>
      </c>
      <c r="F41">
        <v>1</v>
      </c>
      <c r="G41">
        <v>170</v>
      </c>
      <c r="H41">
        <v>1</v>
      </c>
      <c r="I41" s="4">
        <v>17</v>
      </c>
      <c r="J41">
        <v>6</v>
      </c>
      <c r="K41">
        <v>60</v>
      </c>
      <c r="L41">
        <v>100</v>
      </c>
      <c r="M41">
        <v>3</v>
      </c>
      <c r="N41">
        <v>1</v>
      </c>
      <c r="O41">
        <v>1</v>
      </c>
      <c r="P41">
        <v>36.523682999999998</v>
      </c>
      <c r="Q41" t="str">
        <f t="shared" si="0"/>
        <v>K C</v>
      </c>
    </row>
    <row r="42" spans="1:17">
      <c r="A42" t="s">
        <v>67</v>
      </c>
      <c r="B42" t="s">
        <v>26</v>
      </c>
      <c r="C42" t="s">
        <v>22</v>
      </c>
      <c r="D42">
        <v>140</v>
      </c>
      <c r="E42">
        <v>3</v>
      </c>
      <c r="F42">
        <v>1</v>
      </c>
      <c r="G42">
        <v>170</v>
      </c>
      <c r="H42">
        <v>2</v>
      </c>
      <c r="I42" s="4">
        <v>20</v>
      </c>
      <c r="J42">
        <v>9</v>
      </c>
      <c r="K42">
        <v>95</v>
      </c>
      <c r="L42">
        <v>100</v>
      </c>
      <c r="M42">
        <v>3</v>
      </c>
      <c r="N42">
        <v>1.3</v>
      </c>
      <c r="O42">
        <v>0.75</v>
      </c>
      <c r="P42">
        <v>36.471511999999997</v>
      </c>
      <c r="Q42" t="str">
        <f t="shared" si="0"/>
        <v>K C</v>
      </c>
    </row>
    <row r="43" spans="1:17">
      <c r="A43" t="s">
        <v>68</v>
      </c>
      <c r="B43" t="s">
        <v>31</v>
      </c>
      <c r="C43" t="s">
        <v>22</v>
      </c>
      <c r="D43">
        <v>110</v>
      </c>
      <c r="E43">
        <v>2</v>
      </c>
      <c r="F43">
        <v>1</v>
      </c>
      <c r="G43">
        <v>260</v>
      </c>
      <c r="H43">
        <v>0</v>
      </c>
      <c r="I43" s="4">
        <v>21</v>
      </c>
      <c r="J43">
        <v>3</v>
      </c>
      <c r="K43">
        <v>40</v>
      </c>
      <c r="L43">
        <v>25</v>
      </c>
      <c r="M43">
        <v>2</v>
      </c>
      <c r="N43">
        <v>1</v>
      </c>
      <c r="O43">
        <v>1.5</v>
      </c>
      <c r="P43">
        <v>39.241114000000003</v>
      </c>
      <c r="Q43" t="str">
        <f t="shared" si="0"/>
        <v>G C</v>
      </c>
    </row>
    <row r="44" spans="1:17">
      <c r="A44" t="s">
        <v>69</v>
      </c>
      <c r="B44" t="s">
        <v>24</v>
      </c>
      <c r="C44" t="s">
        <v>22</v>
      </c>
      <c r="D44">
        <v>100</v>
      </c>
      <c r="E44">
        <v>4</v>
      </c>
      <c r="F44">
        <v>2</v>
      </c>
      <c r="G44">
        <v>150</v>
      </c>
      <c r="H44">
        <v>2</v>
      </c>
      <c r="I44" s="4">
        <v>12</v>
      </c>
      <c r="J44">
        <v>6</v>
      </c>
      <c r="K44">
        <v>95</v>
      </c>
      <c r="L44">
        <v>25</v>
      </c>
      <c r="M44">
        <v>2</v>
      </c>
      <c r="N44">
        <v>1</v>
      </c>
      <c r="O44">
        <v>0.67</v>
      </c>
      <c r="P44">
        <v>45.328074000000001</v>
      </c>
      <c r="Q44" t="str">
        <f t="shared" si="0"/>
        <v>Q C</v>
      </c>
    </row>
    <row r="45" spans="1:17">
      <c r="A45" t="s">
        <v>70</v>
      </c>
      <c r="B45" t="s">
        <v>31</v>
      </c>
      <c r="C45" t="s">
        <v>22</v>
      </c>
      <c r="D45">
        <v>110</v>
      </c>
      <c r="E45">
        <v>2</v>
      </c>
      <c r="F45">
        <v>1</v>
      </c>
      <c r="G45">
        <v>180</v>
      </c>
      <c r="H45">
        <v>0</v>
      </c>
      <c r="I45" s="4">
        <v>12</v>
      </c>
      <c r="J45">
        <v>12</v>
      </c>
      <c r="K45">
        <v>55</v>
      </c>
      <c r="L45">
        <v>25</v>
      </c>
      <c r="M45">
        <v>2</v>
      </c>
      <c r="N45">
        <v>1</v>
      </c>
      <c r="O45">
        <v>1</v>
      </c>
      <c r="P45">
        <v>26.734514999999998</v>
      </c>
      <c r="Q45" t="str">
        <f t="shared" si="0"/>
        <v>G C</v>
      </c>
    </row>
    <row r="46" spans="1:17">
      <c r="A46" t="s">
        <v>71</v>
      </c>
      <c r="B46" t="s">
        <v>72</v>
      </c>
      <c r="C46" t="s">
        <v>48</v>
      </c>
      <c r="D46">
        <v>100</v>
      </c>
      <c r="E46">
        <v>4</v>
      </c>
      <c r="F46">
        <v>1</v>
      </c>
      <c r="G46">
        <v>0</v>
      </c>
      <c r="H46">
        <v>0</v>
      </c>
      <c r="I46" s="4">
        <v>16</v>
      </c>
      <c r="J46">
        <v>3</v>
      </c>
      <c r="K46">
        <v>95</v>
      </c>
      <c r="L46">
        <v>25</v>
      </c>
      <c r="M46">
        <v>2</v>
      </c>
      <c r="N46">
        <v>1</v>
      </c>
      <c r="O46">
        <v>1</v>
      </c>
      <c r="P46">
        <v>54.850917000000003</v>
      </c>
      <c r="Q46" t="str">
        <f t="shared" si="0"/>
        <v>A H</v>
      </c>
    </row>
    <row r="47" spans="1:17">
      <c r="A47" t="s">
        <v>73</v>
      </c>
      <c r="B47" t="s">
        <v>29</v>
      </c>
      <c r="C47" t="s">
        <v>22</v>
      </c>
      <c r="D47">
        <v>150</v>
      </c>
      <c r="E47">
        <v>4</v>
      </c>
      <c r="F47">
        <v>3</v>
      </c>
      <c r="G47">
        <v>95</v>
      </c>
      <c r="H47">
        <v>3</v>
      </c>
      <c r="I47" s="4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>
        <v>37.136862999999998</v>
      </c>
      <c r="Q47" t="str">
        <f t="shared" si="0"/>
        <v>R C</v>
      </c>
    </row>
    <row r="48" spans="1:17">
      <c r="A48" t="s">
        <v>74</v>
      </c>
      <c r="B48" t="s">
        <v>29</v>
      </c>
      <c r="C48" t="s">
        <v>22</v>
      </c>
      <c r="D48">
        <v>150</v>
      </c>
      <c r="E48">
        <v>4</v>
      </c>
      <c r="F48">
        <v>3</v>
      </c>
      <c r="G48">
        <v>150</v>
      </c>
      <c r="H48">
        <v>3</v>
      </c>
      <c r="I48" s="4">
        <v>16</v>
      </c>
      <c r="J48">
        <v>11</v>
      </c>
      <c r="K48">
        <v>170</v>
      </c>
      <c r="L48">
        <v>25</v>
      </c>
      <c r="M48">
        <v>3</v>
      </c>
      <c r="N48">
        <v>1</v>
      </c>
      <c r="O48">
        <v>1</v>
      </c>
      <c r="P48">
        <v>34.139764999999997</v>
      </c>
      <c r="Q48" t="str">
        <f t="shared" si="0"/>
        <v>R C</v>
      </c>
    </row>
    <row r="49" spans="1:17">
      <c r="A49" t="s">
        <v>75</v>
      </c>
      <c r="B49" t="s">
        <v>26</v>
      </c>
      <c r="C49" t="s">
        <v>22</v>
      </c>
      <c r="D49">
        <v>160</v>
      </c>
      <c r="E49">
        <v>3</v>
      </c>
      <c r="F49">
        <v>2</v>
      </c>
      <c r="G49">
        <v>150</v>
      </c>
      <c r="H49">
        <v>3</v>
      </c>
      <c r="I49" s="4">
        <v>17</v>
      </c>
      <c r="J49">
        <v>13</v>
      </c>
      <c r="K49">
        <v>160</v>
      </c>
      <c r="L49">
        <v>25</v>
      </c>
      <c r="M49">
        <v>3</v>
      </c>
      <c r="N49">
        <v>1.5</v>
      </c>
      <c r="O49">
        <v>0.67</v>
      </c>
      <c r="P49">
        <v>30.313351000000001</v>
      </c>
      <c r="Q49" t="str">
        <f t="shared" si="0"/>
        <v>K C</v>
      </c>
    </row>
    <row r="50" spans="1:17">
      <c r="A50" t="s">
        <v>76</v>
      </c>
      <c r="B50" t="s">
        <v>31</v>
      </c>
      <c r="C50" t="s">
        <v>22</v>
      </c>
      <c r="D50">
        <v>100</v>
      </c>
      <c r="E50">
        <v>2</v>
      </c>
      <c r="F50">
        <v>1</v>
      </c>
      <c r="G50">
        <v>220</v>
      </c>
      <c r="H50">
        <v>2</v>
      </c>
      <c r="I50" s="4">
        <v>15</v>
      </c>
      <c r="J50">
        <v>6</v>
      </c>
      <c r="K50">
        <v>90</v>
      </c>
      <c r="L50">
        <v>25</v>
      </c>
      <c r="M50">
        <v>1</v>
      </c>
      <c r="N50">
        <v>1</v>
      </c>
      <c r="O50">
        <v>1</v>
      </c>
      <c r="P50">
        <v>40.105964999999998</v>
      </c>
      <c r="Q50" t="str">
        <f t="shared" si="0"/>
        <v>G C</v>
      </c>
    </row>
    <row r="51" spans="1:17">
      <c r="A51" t="s">
        <v>77</v>
      </c>
      <c r="B51" t="s">
        <v>26</v>
      </c>
      <c r="C51" t="s">
        <v>22</v>
      </c>
      <c r="D51">
        <v>120</v>
      </c>
      <c r="E51">
        <v>2</v>
      </c>
      <c r="F51">
        <v>1</v>
      </c>
      <c r="G51">
        <v>190</v>
      </c>
      <c r="H51">
        <v>0</v>
      </c>
      <c r="I51" s="4">
        <v>15</v>
      </c>
      <c r="J51">
        <v>9</v>
      </c>
      <c r="K51">
        <v>40</v>
      </c>
      <c r="L51">
        <v>25</v>
      </c>
      <c r="M51">
        <v>2</v>
      </c>
      <c r="N51">
        <v>1</v>
      </c>
      <c r="O51">
        <v>0.67</v>
      </c>
      <c r="P51">
        <v>29.924285000000001</v>
      </c>
      <c r="Q51" t="str">
        <f t="shared" si="0"/>
        <v>K C</v>
      </c>
    </row>
    <row r="52" spans="1:17">
      <c r="A52" t="s">
        <v>78</v>
      </c>
      <c r="B52" t="s">
        <v>26</v>
      </c>
      <c r="C52" t="s">
        <v>22</v>
      </c>
      <c r="D52">
        <v>140</v>
      </c>
      <c r="E52">
        <v>3</v>
      </c>
      <c r="F52">
        <v>2</v>
      </c>
      <c r="G52">
        <v>220</v>
      </c>
      <c r="H52">
        <v>3</v>
      </c>
      <c r="I52" s="4">
        <v>21</v>
      </c>
      <c r="J52">
        <v>7</v>
      </c>
      <c r="K52">
        <v>130</v>
      </c>
      <c r="L52">
        <v>25</v>
      </c>
      <c r="M52">
        <v>3</v>
      </c>
      <c r="N52">
        <v>1.33</v>
      </c>
      <c r="O52">
        <v>0.67</v>
      </c>
      <c r="P52">
        <v>40.692320000000002</v>
      </c>
      <c r="Q52" t="str">
        <f t="shared" si="0"/>
        <v>K C</v>
      </c>
    </row>
    <row r="53" spans="1:17">
      <c r="A53" t="s">
        <v>79</v>
      </c>
      <c r="B53" t="s">
        <v>26</v>
      </c>
      <c r="C53" t="s">
        <v>22</v>
      </c>
      <c r="D53">
        <v>90</v>
      </c>
      <c r="E53">
        <v>3</v>
      </c>
      <c r="F53">
        <v>0</v>
      </c>
      <c r="G53">
        <v>170</v>
      </c>
      <c r="H53">
        <v>3</v>
      </c>
      <c r="I53" s="4">
        <v>18</v>
      </c>
      <c r="J53">
        <v>2</v>
      </c>
      <c r="K53">
        <v>90</v>
      </c>
      <c r="L53">
        <v>25</v>
      </c>
      <c r="M53">
        <v>3</v>
      </c>
      <c r="N53">
        <v>1</v>
      </c>
      <c r="O53">
        <v>1</v>
      </c>
      <c r="P53">
        <v>59.642837</v>
      </c>
      <c r="Q53" t="str">
        <f t="shared" si="0"/>
        <v>K C</v>
      </c>
    </row>
    <row r="54" spans="1:17">
      <c r="A54" t="s">
        <v>80</v>
      </c>
      <c r="B54" t="s">
        <v>31</v>
      </c>
      <c r="C54" t="s">
        <v>22</v>
      </c>
      <c r="D54">
        <v>130</v>
      </c>
      <c r="E54">
        <v>3</v>
      </c>
      <c r="F54">
        <v>2</v>
      </c>
      <c r="G54">
        <v>170</v>
      </c>
      <c r="H54">
        <v>1.5</v>
      </c>
      <c r="I54" s="4">
        <v>13.5</v>
      </c>
      <c r="J54">
        <v>10</v>
      </c>
      <c r="K54">
        <v>120</v>
      </c>
      <c r="L54">
        <v>25</v>
      </c>
      <c r="M54">
        <v>3</v>
      </c>
      <c r="N54">
        <v>1.25</v>
      </c>
      <c r="O54">
        <v>0.5</v>
      </c>
      <c r="P54">
        <v>30.450842999999999</v>
      </c>
      <c r="Q54" t="str">
        <f>CONCATENATE(B54," ",C54)</f>
        <v>G C</v>
      </c>
    </row>
    <row r="55" spans="1:17">
      <c r="A55" t="s">
        <v>81</v>
      </c>
      <c r="B55" t="s">
        <v>36</v>
      </c>
      <c r="C55" t="s">
        <v>22</v>
      </c>
      <c r="D55">
        <v>120</v>
      </c>
      <c r="E55">
        <v>3</v>
      </c>
      <c r="F55">
        <v>1</v>
      </c>
      <c r="G55">
        <v>200</v>
      </c>
      <c r="H55">
        <v>6</v>
      </c>
      <c r="I55" s="4">
        <v>11</v>
      </c>
      <c r="J55">
        <v>14</v>
      </c>
      <c r="K55">
        <v>260</v>
      </c>
      <c r="L55">
        <v>25</v>
      </c>
      <c r="M55">
        <v>3</v>
      </c>
      <c r="N55">
        <v>1.33</v>
      </c>
      <c r="O55">
        <v>0.67</v>
      </c>
      <c r="P55">
        <v>37.840594000000003</v>
      </c>
      <c r="Q55" t="str">
        <f t="shared" si="0"/>
        <v>P C</v>
      </c>
    </row>
    <row r="56" spans="1:17">
      <c r="A56" t="s">
        <v>82</v>
      </c>
      <c r="B56" t="s">
        <v>26</v>
      </c>
      <c r="C56" t="s">
        <v>22</v>
      </c>
      <c r="D56">
        <v>100</v>
      </c>
      <c r="E56">
        <v>3</v>
      </c>
      <c r="F56">
        <v>0</v>
      </c>
      <c r="G56">
        <v>320</v>
      </c>
      <c r="H56">
        <v>1</v>
      </c>
      <c r="I56" s="4">
        <v>20</v>
      </c>
      <c r="J56">
        <v>3</v>
      </c>
      <c r="K56">
        <v>45</v>
      </c>
      <c r="L56">
        <v>100</v>
      </c>
      <c r="M56">
        <v>3</v>
      </c>
      <c r="N56">
        <v>1</v>
      </c>
      <c r="O56">
        <v>1</v>
      </c>
      <c r="P56">
        <v>41.503540000000001</v>
      </c>
      <c r="Q56" t="str">
        <f t="shared" si="0"/>
        <v>K C</v>
      </c>
    </row>
    <row r="57" spans="1:17">
      <c r="A57" t="s">
        <v>83</v>
      </c>
      <c r="B57" t="s">
        <v>24</v>
      </c>
      <c r="C57" t="s">
        <v>22</v>
      </c>
      <c r="D57">
        <v>50</v>
      </c>
      <c r="E57">
        <v>1</v>
      </c>
      <c r="F57">
        <v>0</v>
      </c>
      <c r="G57">
        <v>0</v>
      </c>
      <c r="H57">
        <v>0</v>
      </c>
      <c r="I57" s="4">
        <v>13</v>
      </c>
      <c r="J57">
        <v>0</v>
      </c>
      <c r="K57">
        <v>15</v>
      </c>
      <c r="L57">
        <v>0</v>
      </c>
      <c r="M57">
        <v>3</v>
      </c>
      <c r="N57">
        <v>0.5</v>
      </c>
      <c r="O57">
        <v>1</v>
      </c>
      <c r="P57">
        <v>60.756112000000002</v>
      </c>
      <c r="Q57" t="str">
        <f t="shared" si="0"/>
        <v>Q C</v>
      </c>
    </row>
    <row r="58" spans="1:17">
      <c r="A58" t="s">
        <v>84</v>
      </c>
      <c r="B58" t="s">
        <v>24</v>
      </c>
      <c r="C58" t="s">
        <v>22</v>
      </c>
      <c r="D58">
        <v>50</v>
      </c>
      <c r="E58">
        <v>2</v>
      </c>
      <c r="F58">
        <v>0</v>
      </c>
      <c r="G58">
        <v>0</v>
      </c>
      <c r="H58">
        <v>1</v>
      </c>
      <c r="I58" s="4">
        <v>10</v>
      </c>
      <c r="J58">
        <v>0</v>
      </c>
      <c r="K58">
        <v>50</v>
      </c>
      <c r="L58">
        <v>0</v>
      </c>
      <c r="M58">
        <v>3</v>
      </c>
      <c r="N58">
        <v>0.5</v>
      </c>
      <c r="O58">
        <v>1</v>
      </c>
      <c r="P58">
        <v>63.005645000000001</v>
      </c>
      <c r="Q58" t="str">
        <f t="shared" si="0"/>
        <v>Q C</v>
      </c>
    </row>
    <row r="59" spans="1:17">
      <c r="A59" t="s">
        <v>85</v>
      </c>
      <c r="B59" t="s">
        <v>24</v>
      </c>
      <c r="C59" t="s">
        <v>22</v>
      </c>
      <c r="D59">
        <v>100</v>
      </c>
      <c r="E59">
        <v>4</v>
      </c>
      <c r="F59">
        <v>1</v>
      </c>
      <c r="G59">
        <v>135</v>
      </c>
      <c r="H59">
        <v>2</v>
      </c>
      <c r="I59" s="4">
        <v>14</v>
      </c>
      <c r="J59">
        <v>6</v>
      </c>
      <c r="K59">
        <v>110</v>
      </c>
      <c r="L59">
        <v>25</v>
      </c>
      <c r="M59">
        <v>3</v>
      </c>
      <c r="N59">
        <v>1</v>
      </c>
      <c r="O59">
        <v>0.5</v>
      </c>
      <c r="P59">
        <v>49.511873999999999</v>
      </c>
      <c r="Q59" t="str">
        <f t="shared" si="0"/>
        <v>Q C</v>
      </c>
    </row>
    <row r="60" spans="1:17">
      <c r="A60" t="s">
        <v>86</v>
      </c>
      <c r="B60" t="s">
        <v>24</v>
      </c>
      <c r="C60" t="s">
        <v>48</v>
      </c>
      <c r="D60">
        <v>100</v>
      </c>
      <c r="E60">
        <v>5</v>
      </c>
      <c r="F60">
        <v>2</v>
      </c>
      <c r="G60">
        <v>0</v>
      </c>
      <c r="H60">
        <v>2.7</v>
      </c>
      <c r="I60" s="4">
        <v>-1</v>
      </c>
      <c r="J60">
        <v>-1</v>
      </c>
      <c r="K60">
        <v>110</v>
      </c>
      <c r="L60">
        <v>0</v>
      </c>
      <c r="M60">
        <v>1</v>
      </c>
      <c r="N60">
        <v>1</v>
      </c>
      <c r="O60">
        <v>0.67</v>
      </c>
      <c r="P60">
        <v>50.828392000000001</v>
      </c>
      <c r="Q60" t="str">
        <f t="shared" si="0"/>
        <v>Q H</v>
      </c>
    </row>
    <row r="61" spans="1:17">
      <c r="A61" t="s">
        <v>87</v>
      </c>
      <c r="B61" t="s">
        <v>26</v>
      </c>
      <c r="C61" t="s">
        <v>22</v>
      </c>
      <c r="D61">
        <v>120</v>
      </c>
      <c r="E61">
        <v>3</v>
      </c>
      <c r="F61">
        <v>1</v>
      </c>
      <c r="G61">
        <v>210</v>
      </c>
      <c r="H61">
        <v>5</v>
      </c>
      <c r="I61" s="4">
        <v>14</v>
      </c>
      <c r="J61">
        <v>12</v>
      </c>
      <c r="K61">
        <v>240</v>
      </c>
      <c r="L61">
        <v>25</v>
      </c>
      <c r="M61">
        <v>2</v>
      </c>
      <c r="N61">
        <v>1.33</v>
      </c>
      <c r="O61">
        <v>0.75</v>
      </c>
      <c r="P61">
        <v>39.259197</v>
      </c>
      <c r="Q61" t="str">
        <f t="shared" si="0"/>
        <v>K C</v>
      </c>
    </row>
    <row r="62" spans="1:17">
      <c r="A62" t="s">
        <v>88</v>
      </c>
      <c r="B62" t="s">
        <v>31</v>
      </c>
      <c r="C62" t="s">
        <v>22</v>
      </c>
      <c r="D62">
        <v>100</v>
      </c>
      <c r="E62">
        <v>3</v>
      </c>
      <c r="F62">
        <v>2</v>
      </c>
      <c r="G62">
        <v>140</v>
      </c>
      <c r="H62">
        <v>2.5</v>
      </c>
      <c r="I62" s="4">
        <v>10.5</v>
      </c>
      <c r="J62">
        <v>8</v>
      </c>
      <c r="K62">
        <v>140</v>
      </c>
      <c r="L62">
        <v>25</v>
      </c>
      <c r="M62">
        <v>3</v>
      </c>
      <c r="N62">
        <v>1</v>
      </c>
      <c r="O62">
        <v>0.5</v>
      </c>
      <c r="P62">
        <v>39.703400000000002</v>
      </c>
      <c r="Q62" t="str">
        <f t="shared" si="0"/>
        <v>G C</v>
      </c>
    </row>
    <row r="63" spans="1:17">
      <c r="A63" t="s">
        <v>89</v>
      </c>
      <c r="B63" t="s">
        <v>26</v>
      </c>
      <c r="C63" t="s">
        <v>22</v>
      </c>
      <c r="D63">
        <v>90</v>
      </c>
      <c r="E63">
        <v>2</v>
      </c>
      <c r="F63">
        <v>0</v>
      </c>
      <c r="G63">
        <v>0</v>
      </c>
      <c r="H63">
        <v>2</v>
      </c>
      <c r="I63" s="4">
        <v>15</v>
      </c>
      <c r="J63">
        <v>6</v>
      </c>
      <c r="K63">
        <v>110</v>
      </c>
      <c r="L63">
        <v>25</v>
      </c>
      <c r="M63">
        <v>3</v>
      </c>
      <c r="N63">
        <v>1</v>
      </c>
      <c r="O63">
        <v>0.5</v>
      </c>
      <c r="P63">
        <v>55.333142000000002</v>
      </c>
      <c r="Q63" t="str">
        <f t="shared" si="0"/>
        <v>K C</v>
      </c>
    </row>
    <row r="64" spans="1:17">
      <c r="A64" t="s">
        <v>90</v>
      </c>
      <c r="B64" t="s">
        <v>29</v>
      </c>
      <c r="C64" t="s">
        <v>22</v>
      </c>
      <c r="D64">
        <v>110</v>
      </c>
      <c r="E64">
        <v>1</v>
      </c>
      <c r="F64">
        <v>0</v>
      </c>
      <c r="G64">
        <v>240</v>
      </c>
      <c r="H64">
        <v>0</v>
      </c>
      <c r="I64" s="4">
        <v>23</v>
      </c>
      <c r="J64">
        <v>2</v>
      </c>
      <c r="K64">
        <v>30</v>
      </c>
      <c r="L64">
        <v>25</v>
      </c>
      <c r="M64">
        <v>1</v>
      </c>
      <c r="N64">
        <v>1</v>
      </c>
      <c r="O64">
        <v>1.1299999999999999</v>
      </c>
      <c r="P64">
        <v>41.998933000000001</v>
      </c>
      <c r="Q64" t="str">
        <f t="shared" si="0"/>
        <v>R C</v>
      </c>
    </row>
    <row r="65" spans="1:17">
      <c r="A65" t="s">
        <v>91</v>
      </c>
      <c r="B65" t="s">
        <v>26</v>
      </c>
      <c r="C65" t="s">
        <v>22</v>
      </c>
      <c r="D65">
        <v>110</v>
      </c>
      <c r="E65">
        <v>2</v>
      </c>
      <c r="F65">
        <v>0</v>
      </c>
      <c r="G65">
        <v>290</v>
      </c>
      <c r="H65">
        <v>0</v>
      </c>
      <c r="I65" s="4">
        <v>22</v>
      </c>
      <c r="J65">
        <v>3</v>
      </c>
      <c r="K65">
        <v>35</v>
      </c>
      <c r="L65">
        <v>25</v>
      </c>
      <c r="M65">
        <v>1</v>
      </c>
      <c r="N65">
        <v>1</v>
      </c>
      <c r="O65">
        <v>1</v>
      </c>
      <c r="P65">
        <v>40.560158999999999</v>
      </c>
      <c r="Q65" t="str">
        <f t="shared" si="0"/>
        <v>K C</v>
      </c>
    </row>
    <row r="66" spans="1:17">
      <c r="A66" t="s">
        <v>92</v>
      </c>
      <c r="B66" t="s">
        <v>21</v>
      </c>
      <c r="C66" t="s">
        <v>22</v>
      </c>
      <c r="D66">
        <v>80</v>
      </c>
      <c r="E66">
        <v>2</v>
      </c>
      <c r="F66">
        <v>0</v>
      </c>
      <c r="G66">
        <v>0</v>
      </c>
      <c r="H66">
        <v>3</v>
      </c>
      <c r="I66" s="4">
        <v>16</v>
      </c>
      <c r="J66">
        <v>0</v>
      </c>
      <c r="K66">
        <v>95</v>
      </c>
      <c r="L66">
        <v>0</v>
      </c>
      <c r="M66">
        <v>1</v>
      </c>
      <c r="N66">
        <v>0.83</v>
      </c>
      <c r="O66">
        <v>1</v>
      </c>
      <c r="P66">
        <v>68.235884999999996</v>
      </c>
      <c r="Q66" t="str">
        <f t="shared" si="0"/>
        <v>N C</v>
      </c>
    </row>
    <row r="67" spans="1:17">
      <c r="A67" t="s">
        <v>93</v>
      </c>
      <c r="B67" t="s">
        <v>21</v>
      </c>
      <c r="C67" t="s">
        <v>22</v>
      </c>
      <c r="D67">
        <v>90</v>
      </c>
      <c r="E67">
        <v>3</v>
      </c>
      <c r="F67">
        <v>0</v>
      </c>
      <c r="G67">
        <v>0</v>
      </c>
      <c r="H67">
        <v>4</v>
      </c>
      <c r="I67" s="4">
        <v>19</v>
      </c>
      <c r="J67">
        <v>0</v>
      </c>
      <c r="K67">
        <v>140</v>
      </c>
      <c r="L67">
        <v>0</v>
      </c>
      <c r="M67">
        <v>1</v>
      </c>
      <c r="N67">
        <v>1</v>
      </c>
      <c r="O67">
        <v>0.67</v>
      </c>
      <c r="P67">
        <v>74.472949</v>
      </c>
      <c r="Q67" t="str">
        <f t="shared" si="0"/>
        <v>N C</v>
      </c>
    </row>
    <row r="68" spans="1:17">
      <c r="A68" t="s">
        <v>94</v>
      </c>
      <c r="B68" t="s">
        <v>21</v>
      </c>
      <c r="C68" t="s">
        <v>22</v>
      </c>
      <c r="D68">
        <v>90</v>
      </c>
      <c r="E68">
        <v>3</v>
      </c>
      <c r="F68">
        <v>0</v>
      </c>
      <c r="G68">
        <v>0</v>
      </c>
      <c r="H68">
        <v>3</v>
      </c>
      <c r="I68" s="4">
        <v>20</v>
      </c>
      <c r="J68">
        <v>0</v>
      </c>
      <c r="K68">
        <v>120</v>
      </c>
      <c r="L68">
        <v>0</v>
      </c>
      <c r="M68">
        <v>1</v>
      </c>
      <c r="N68">
        <v>1</v>
      </c>
      <c r="O68">
        <v>0.67</v>
      </c>
      <c r="P68">
        <v>72.801787000000004</v>
      </c>
      <c r="Q68" t="str">
        <f t="shared" ref="Q68:Q79" si="1">CONCATENATE(B68," ",C68)</f>
        <v>N C</v>
      </c>
    </row>
    <row r="69" spans="1:17">
      <c r="A69" t="s">
        <v>95</v>
      </c>
      <c r="B69" t="s">
        <v>26</v>
      </c>
      <c r="C69" t="s">
        <v>22</v>
      </c>
      <c r="D69">
        <v>110</v>
      </c>
      <c r="E69">
        <v>2</v>
      </c>
      <c r="F69">
        <v>1</v>
      </c>
      <c r="G69">
        <v>70</v>
      </c>
      <c r="H69">
        <v>1</v>
      </c>
      <c r="I69" s="4">
        <v>9</v>
      </c>
      <c r="J69">
        <v>15</v>
      </c>
      <c r="K69">
        <v>40</v>
      </c>
      <c r="L69">
        <v>25</v>
      </c>
      <c r="M69">
        <v>2</v>
      </c>
      <c r="N69">
        <v>1</v>
      </c>
      <c r="O69">
        <v>0.75</v>
      </c>
      <c r="P69">
        <v>31.230053999999999</v>
      </c>
      <c r="Q69" t="str">
        <f t="shared" si="1"/>
        <v>K C</v>
      </c>
    </row>
    <row r="70" spans="1:17">
      <c r="A70" t="s">
        <v>96</v>
      </c>
      <c r="B70" t="s">
        <v>26</v>
      </c>
      <c r="C70" t="s">
        <v>22</v>
      </c>
      <c r="D70">
        <v>110</v>
      </c>
      <c r="E70">
        <v>6</v>
      </c>
      <c r="F70">
        <v>0</v>
      </c>
      <c r="G70">
        <v>230</v>
      </c>
      <c r="H70">
        <v>1</v>
      </c>
      <c r="I70" s="4">
        <v>16</v>
      </c>
      <c r="J70">
        <v>3</v>
      </c>
      <c r="K70">
        <v>55</v>
      </c>
      <c r="L70">
        <v>25</v>
      </c>
      <c r="M70">
        <v>1</v>
      </c>
      <c r="N70">
        <v>1</v>
      </c>
      <c r="O70">
        <v>1</v>
      </c>
      <c r="P70">
        <v>53.131323999999999</v>
      </c>
      <c r="Q70" t="str">
        <f t="shared" si="1"/>
        <v>K C</v>
      </c>
    </row>
    <row r="71" spans="1:17">
      <c r="A71" t="s">
        <v>97</v>
      </c>
      <c r="B71" t="s">
        <v>21</v>
      </c>
      <c r="C71" t="s">
        <v>22</v>
      </c>
      <c r="D71">
        <v>90</v>
      </c>
      <c r="E71">
        <v>2</v>
      </c>
      <c r="F71">
        <v>0</v>
      </c>
      <c r="G71">
        <v>15</v>
      </c>
      <c r="H71">
        <v>3</v>
      </c>
      <c r="I71" s="4">
        <v>15</v>
      </c>
      <c r="J71">
        <v>5</v>
      </c>
      <c r="K71">
        <v>90</v>
      </c>
      <c r="L71">
        <v>25</v>
      </c>
      <c r="M71">
        <v>2</v>
      </c>
      <c r="N71">
        <v>1</v>
      </c>
      <c r="O71">
        <v>1</v>
      </c>
      <c r="P71">
        <v>59.363993000000001</v>
      </c>
      <c r="Q71" t="str">
        <f t="shared" si="1"/>
        <v>N C</v>
      </c>
    </row>
    <row r="72" spans="1:17">
      <c r="A72" t="s">
        <v>98</v>
      </c>
      <c r="B72" t="s">
        <v>31</v>
      </c>
      <c r="C72" t="s">
        <v>22</v>
      </c>
      <c r="D72">
        <v>110</v>
      </c>
      <c r="E72">
        <v>2</v>
      </c>
      <c r="F72">
        <v>1</v>
      </c>
      <c r="G72">
        <v>200</v>
      </c>
      <c r="H72">
        <v>0</v>
      </c>
      <c r="I72" s="4">
        <v>21</v>
      </c>
      <c r="J72">
        <v>3</v>
      </c>
      <c r="K72">
        <v>35</v>
      </c>
      <c r="L72">
        <v>100</v>
      </c>
      <c r="M72">
        <v>3</v>
      </c>
      <c r="N72">
        <v>1</v>
      </c>
      <c r="O72">
        <v>1</v>
      </c>
      <c r="P72">
        <v>38.839745999999998</v>
      </c>
      <c r="Q72" t="str">
        <f t="shared" si="1"/>
        <v>G C</v>
      </c>
    </row>
    <row r="73" spans="1:17">
      <c r="A73" t="s">
        <v>99</v>
      </c>
      <c r="B73" t="s">
        <v>31</v>
      </c>
      <c r="C73" t="s">
        <v>22</v>
      </c>
      <c r="D73">
        <v>140</v>
      </c>
      <c r="E73">
        <v>3</v>
      </c>
      <c r="F73">
        <v>1</v>
      </c>
      <c r="G73">
        <v>190</v>
      </c>
      <c r="H73">
        <v>4</v>
      </c>
      <c r="I73" s="4">
        <v>15</v>
      </c>
      <c r="J73">
        <v>14</v>
      </c>
      <c r="K73">
        <v>230</v>
      </c>
      <c r="L73">
        <v>100</v>
      </c>
      <c r="M73">
        <v>3</v>
      </c>
      <c r="N73">
        <v>1.5</v>
      </c>
      <c r="O73">
        <v>1</v>
      </c>
      <c r="P73">
        <v>28.592784999999999</v>
      </c>
      <c r="Q73" t="str">
        <f t="shared" si="1"/>
        <v>G C</v>
      </c>
    </row>
    <row r="74" spans="1:17">
      <c r="A74" t="s">
        <v>100</v>
      </c>
      <c r="B74" t="s">
        <v>31</v>
      </c>
      <c r="C74" t="s">
        <v>22</v>
      </c>
      <c r="D74">
        <v>100</v>
      </c>
      <c r="E74">
        <v>3</v>
      </c>
      <c r="F74">
        <v>1</v>
      </c>
      <c r="G74">
        <v>200</v>
      </c>
      <c r="H74">
        <v>3</v>
      </c>
      <c r="I74" s="4">
        <v>16</v>
      </c>
      <c r="J74">
        <v>3</v>
      </c>
      <c r="K74">
        <v>110</v>
      </c>
      <c r="L74">
        <v>100</v>
      </c>
      <c r="M74">
        <v>3</v>
      </c>
      <c r="N74">
        <v>1</v>
      </c>
      <c r="O74">
        <v>1</v>
      </c>
      <c r="P74">
        <v>46.658844000000002</v>
      </c>
      <c r="Q74" t="str">
        <f t="shared" si="1"/>
        <v>G C</v>
      </c>
    </row>
    <row r="75" spans="1:17">
      <c r="A75" t="s">
        <v>101</v>
      </c>
      <c r="B75" t="s">
        <v>31</v>
      </c>
      <c r="C75" t="s">
        <v>22</v>
      </c>
      <c r="D75">
        <v>110</v>
      </c>
      <c r="E75">
        <v>2</v>
      </c>
      <c r="F75">
        <v>1</v>
      </c>
      <c r="G75">
        <v>250</v>
      </c>
      <c r="H75">
        <v>0</v>
      </c>
      <c r="I75" s="4">
        <v>21</v>
      </c>
      <c r="J75">
        <v>3</v>
      </c>
      <c r="K75">
        <v>60</v>
      </c>
      <c r="L75">
        <v>25</v>
      </c>
      <c r="M75">
        <v>3</v>
      </c>
      <c r="N75">
        <v>1</v>
      </c>
      <c r="O75">
        <v>0.75</v>
      </c>
      <c r="P75">
        <v>39.106174000000003</v>
      </c>
      <c r="Q75" t="str">
        <f t="shared" si="1"/>
        <v>G C</v>
      </c>
    </row>
    <row r="76" spans="1:17">
      <c r="A76" t="s">
        <v>102</v>
      </c>
      <c r="B76" t="s">
        <v>31</v>
      </c>
      <c r="C76" t="s">
        <v>22</v>
      </c>
      <c r="D76">
        <v>110</v>
      </c>
      <c r="E76">
        <v>1</v>
      </c>
      <c r="F76">
        <v>1</v>
      </c>
      <c r="G76">
        <v>140</v>
      </c>
      <c r="H76">
        <v>0</v>
      </c>
      <c r="I76" s="4">
        <v>13</v>
      </c>
      <c r="J76">
        <v>12</v>
      </c>
      <c r="K76">
        <v>25</v>
      </c>
      <c r="L76">
        <v>25</v>
      </c>
      <c r="M76">
        <v>2</v>
      </c>
      <c r="N76">
        <v>1</v>
      </c>
      <c r="O76">
        <v>1</v>
      </c>
      <c r="P76">
        <v>27.753301</v>
      </c>
      <c r="Q76" t="str">
        <f t="shared" si="1"/>
        <v>G C</v>
      </c>
    </row>
    <row r="77" spans="1:17">
      <c r="A77" t="s">
        <v>103</v>
      </c>
      <c r="B77" t="s">
        <v>29</v>
      </c>
      <c r="C77" t="s">
        <v>22</v>
      </c>
      <c r="D77">
        <v>100</v>
      </c>
      <c r="E77">
        <v>3</v>
      </c>
      <c r="F77">
        <v>1</v>
      </c>
      <c r="G77">
        <v>230</v>
      </c>
      <c r="H77">
        <v>3</v>
      </c>
      <c r="I77" s="4">
        <v>17</v>
      </c>
      <c r="J77">
        <v>3</v>
      </c>
      <c r="K77">
        <v>115</v>
      </c>
      <c r="L77">
        <v>25</v>
      </c>
      <c r="M77">
        <v>1</v>
      </c>
      <c r="N77">
        <v>1</v>
      </c>
      <c r="O77">
        <v>0.67</v>
      </c>
      <c r="P77">
        <v>49.787444999999998</v>
      </c>
      <c r="Q77" t="str">
        <f t="shared" si="1"/>
        <v>R C</v>
      </c>
    </row>
    <row r="78" spans="1:17">
      <c r="A78" t="s">
        <v>104</v>
      </c>
      <c r="B78" t="s">
        <v>31</v>
      </c>
      <c r="C78" t="s">
        <v>22</v>
      </c>
      <c r="D78">
        <v>100</v>
      </c>
      <c r="E78">
        <v>3</v>
      </c>
      <c r="F78">
        <v>1</v>
      </c>
      <c r="G78">
        <v>200</v>
      </c>
      <c r="H78">
        <v>3</v>
      </c>
      <c r="I78" s="4">
        <v>17</v>
      </c>
      <c r="J78">
        <v>3</v>
      </c>
      <c r="K78">
        <v>110</v>
      </c>
      <c r="L78">
        <v>25</v>
      </c>
      <c r="M78">
        <v>1</v>
      </c>
      <c r="N78">
        <v>1</v>
      </c>
      <c r="O78">
        <v>1</v>
      </c>
      <c r="P78">
        <v>51.592193000000002</v>
      </c>
      <c r="Q78" t="str">
        <f t="shared" si="1"/>
        <v>G C</v>
      </c>
    </row>
    <row r="79" spans="1:17">
      <c r="A79" t="s">
        <v>105</v>
      </c>
      <c r="B79" t="s">
        <v>31</v>
      </c>
      <c r="C79" t="s">
        <v>22</v>
      </c>
      <c r="D79">
        <v>110</v>
      </c>
      <c r="E79">
        <v>2</v>
      </c>
      <c r="F79">
        <v>1</v>
      </c>
      <c r="G79">
        <v>200</v>
      </c>
      <c r="H79">
        <v>1</v>
      </c>
      <c r="I79" s="4">
        <v>16</v>
      </c>
      <c r="J79">
        <v>8</v>
      </c>
      <c r="K79">
        <v>60</v>
      </c>
      <c r="L79">
        <v>25</v>
      </c>
      <c r="M79">
        <v>1</v>
      </c>
      <c r="N79">
        <v>1</v>
      </c>
      <c r="O79">
        <v>0.75</v>
      </c>
      <c r="P79">
        <v>36.187559</v>
      </c>
      <c r="Q79" t="str">
        <f t="shared" si="1"/>
        <v>G C</v>
      </c>
    </row>
  </sheetData>
  <mergeCells count="1">
    <mergeCell ref="S1:T1"/>
  </mergeCells>
  <conditionalFormatting sqref="D4">
    <cfRule type="cellIs" dxfId="42" priority="10" operator="greaterThan">
      <formula>"T3"</formula>
    </cfRule>
    <cfRule type="cellIs" dxfId="41" priority="9" operator="greaterThan">
      <formula>"T3"</formula>
    </cfRule>
    <cfRule type="cellIs" dxfId="40" priority="8" operator="greaterThan">
      <formula>"$T$3"</formula>
    </cfRule>
  </conditionalFormatting>
  <conditionalFormatting sqref="D3:D79">
    <cfRule type="cellIs" dxfId="39" priority="7" operator="greaterThan">
      <formula>"T3"</formula>
    </cfRule>
    <cfRule type="cellIs" dxfId="38" priority="6" operator="greaterThan">
      <formula>"$T3"</formula>
    </cfRule>
    <cfRule type="aboveAverage" dxfId="37" priority="5"/>
    <cfRule type="aboveAverage" dxfId="36" priority="4"/>
  </conditionalFormatting>
  <conditionalFormatting sqref="I80:I1048576">
    <cfRule type="cellIs" dxfId="35" priority="3" operator="greaterThan">
      <formula>10</formula>
    </cfRule>
  </conditionalFormatting>
  <conditionalFormatting sqref="I3:I79">
    <cfRule type="cellIs" dxfId="18" priority="1" operator="greaterThan">
      <formula>12</formula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Cereal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Heli</dc:creator>
  <cp:lastModifiedBy>Sandeep Singh</cp:lastModifiedBy>
  <dcterms:created xsi:type="dcterms:W3CDTF">2018-08-29T06:38:03Z</dcterms:created>
  <dcterms:modified xsi:type="dcterms:W3CDTF">2019-02-07T17:46:25Z</dcterms:modified>
</cp:coreProperties>
</file>