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6\github\breakwater\Notebooks\Constanta Phase III\Input data\"/>
    </mc:Choice>
  </mc:AlternateContent>
  <xr:revisionPtr revIDLastSave="0" documentId="8_{21483510-9EAC-433F-8FE9-E6F8A30485F7}" xr6:coauthVersionLast="47" xr6:coauthVersionMax="47" xr10:uidLastSave="{00000000-0000-0000-0000-000000000000}"/>
  <bookViews>
    <workbookView xWindow="57480" yWindow="-120" windowWidth="24240" windowHeight="13140" firstSheet="2" activeTab="3" xr2:uid="{06ED436A-2CC0-4489-A506-29F94518B839}"/>
  </bookViews>
  <sheets>
    <sheet name="Overview" sheetId="1" r:id="rId1"/>
    <sheet name="Lists" sheetId="2" r:id="rId2"/>
    <sheet name="Input_concrete_elements" sheetId="9" r:id="rId3"/>
    <sheet name="Input_Project specific" sheetId="4" r:id="rId4"/>
    <sheet name="Input_requirements" sheetId="6" r:id="rId5"/>
    <sheet name="input_rock_gradings" sheetId="11" r:id="rId6"/>
  </sheets>
  <externalReferences>
    <externalReference r:id="rId7"/>
  </externalReferences>
  <definedNames>
    <definedName name="Lt">'Input_Project specific'!$E$20</definedName>
    <definedName name="rho_r">'Input_Project specific'!$E$3</definedName>
    <definedName name="weight_check">'Input_Project specific'!$E$19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2" i="11" l="1"/>
  <c r="M12" i="11"/>
  <c r="K12" i="11"/>
  <c r="S12" i="11" s="1"/>
  <c r="G12" i="11"/>
  <c r="L12" i="11" s="1"/>
  <c r="P12" i="11" s="1"/>
  <c r="Q12" i="11" s="1"/>
  <c r="R11" i="11"/>
  <c r="M11" i="11"/>
  <c r="K11" i="11"/>
  <c r="S11" i="11" s="1"/>
  <c r="G11" i="11"/>
  <c r="L11" i="11" s="1"/>
  <c r="P11" i="11" s="1"/>
  <c r="Q11" i="11" s="1"/>
  <c r="R10" i="11"/>
  <c r="M10" i="11"/>
  <c r="K10" i="11"/>
  <c r="S10" i="11" s="1"/>
  <c r="G10" i="11"/>
  <c r="L10" i="11" s="1"/>
  <c r="P10" i="11" s="1"/>
  <c r="Q10" i="11" s="1"/>
  <c r="R9" i="11"/>
  <c r="M9" i="11"/>
  <c r="K9" i="11"/>
  <c r="S9" i="11" s="1"/>
  <c r="G9" i="11"/>
  <c r="L9" i="11" s="1"/>
  <c r="P9" i="11" s="1"/>
  <c r="Q9" i="11" s="1"/>
  <c r="R8" i="11"/>
  <c r="M8" i="11"/>
  <c r="K8" i="11"/>
  <c r="S8" i="11" s="1"/>
  <c r="G8" i="11"/>
  <c r="L8" i="11" s="1"/>
  <c r="P8" i="11" s="1"/>
  <c r="Q8" i="11" s="1"/>
  <c r="R7" i="11"/>
  <c r="M7" i="11"/>
  <c r="K7" i="11"/>
  <c r="S7" i="11" s="1"/>
  <c r="G7" i="11"/>
  <c r="L7" i="11" s="1"/>
  <c r="P7" i="11" s="1"/>
  <c r="Q7" i="11" s="1"/>
  <c r="R6" i="11"/>
  <c r="M6" i="11"/>
  <c r="K6" i="11"/>
  <c r="S6" i="11" s="1"/>
  <c r="G6" i="11"/>
  <c r="L6" i="11" s="1"/>
  <c r="P6" i="11" s="1"/>
  <c r="Q6" i="11" s="1"/>
  <c r="R5" i="11"/>
  <c r="M5" i="11"/>
  <c r="K5" i="11"/>
  <c r="S5" i="11" s="1"/>
  <c r="G5" i="11"/>
  <c r="L5" i="11" s="1"/>
  <c r="P5" i="11" s="1"/>
  <c r="Q5" i="11" s="1"/>
  <c r="R4" i="11"/>
  <c r="M4" i="11"/>
  <c r="K4" i="11"/>
  <c r="S4" i="11" s="1"/>
  <c r="G4" i="11"/>
  <c r="L4" i="11" s="1"/>
  <c r="P4" i="11" s="1"/>
  <c r="Q4" i="11" s="1"/>
  <c r="R2" i="11"/>
</calcChain>
</file>

<file path=xl/sharedStrings.xml><?xml version="1.0" encoding="utf-8"?>
<sst xmlns="http://schemas.openxmlformats.org/spreadsheetml/2006/main" count="619" uniqueCount="350">
  <si>
    <t>Input</t>
  </si>
  <si>
    <t>Category</t>
  </si>
  <si>
    <t>Wave condition specific</t>
  </si>
  <si>
    <t>Cross section specific</t>
  </si>
  <si>
    <t>Project specific</t>
  </si>
  <si>
    <t>Indicator</t>
  </si>
  <si>
    <t>Water density</t>
  </si>
  <si>
    <t>rho_w</t>
  </si>
  <si>
    <t>Unit</t>
  </si>
  <si>
    <t>kg/m3</t>
  </si>
  <si>
    <t>Rock density</t>
  </si>
  <si>
    <t>-</t>
  </si>
  <si>
    <t>Intermediate</t>
  </si>
  <si>
    <t>Gravity</t>
  </si>
  <si>
    <t>g</t>
  </si>
  <si>
    <t>m/s^2</t>
  </si>
  <si>
    <t>Structure orientation</t>
  </si>
  <si>
    <t>degrees N</t>
  </si>
  <si>
    <t>Remarks</t>
  </si>
  <si>
    <t>Direction of the crown line</t>
  </si>
  <si>
    <t>Sea bed level</t>
  </si>
  <si>
    <t xml:space="preserve">gamma_f, </t>
  </si>
  <si>
    <t>wl</t>
  </si>
  <si>
    <t>h</t>
  </si>
  <si>
    <t>z_bed</t>
  </si>
  <si>
    <t>m+MN75</t>
  </si>
  <si>
    <t>Public acces or not</t>
  </si>
  <si>
    <t>public</t>
  </si>
  <si>
    <t>q</t>
  </si>
  <si>
    <t>q_limit</t>
  </si>
  <si>
    <t>Boolean for determination of overtopping limits</t>
  </si>
  <si>
    <t>Permeability</t>
  </si>
  <si>
    <t>P</t>
  </si>
  <si>
    <t>Water level</t>
  </si>
  <si>
    <t>q, Sd</t>
  </si>
  <si>
    <t>Metocean study</t>
  </si>
  <si>
    <t>Wave height</t>
  </si>
  <si>
    <t>Hs</t>
  </si>
  <si>
    <t>m</t>
  </si>
  <si>
    <t xml:space="preserve">H2%, q, Sd, </t>
  </si>
  <si>
    <t>Used for</t>
  </si>
  <si>
    <t>Hm0</t>
  </si>
  <si>
    <t>Maybe need to be determined from Hs</t>
  </si>
  <si>
    <t>Maybe need to be determined from Hm0</t>
  </si>
  <si>
    <t>Wave period</t>
  </si>
  <si>
    <t>Tp</t>
  </si>
  <si>
    <t>s</t>
  </si>
  <si>
    <t>xi,</t>
  </si>
  <si>
    <t>Maybe need to be determined from Tm0</t>
  </si>
  <si>
    <t>Tm0</t>
  </si>
  <si>
    <t>Maybe need to be determined from Tp</t>
  </si>
  <si>
    <t>Limit State</t>
  </si>
  <si>
    <t>LS</t>
  </si>
  <si>
    <t>ELS, SLS, ULS, used for determination of damage and overtopping limits</t>
  </si>
  <si>
    <t>q_max, Sd_max, Nod_max</t>
  </si>
  <si>
    <t>q_max</t>
  </si>
  <si>
    <t>l/m/s</t>
  </si>
  <si>
    <t>To decide how to do this. Fill input excel table first with limits?</t>
  </si>
  <si>
    <t>Overtopping limit</t>
  </si>
  <si>
    <t>Armour damage limit</t>
  </si>
  <si>
    <t>Sd_max</t>
  </si>
  <si>
    <t>Dn50</t>
  </si>
  <si>
    <t>Toe damage limit</t>
  </si>
  <si>
    <t>tan_a</t>
  </si>
  <si>
    <t>Necessary input</t>
  </si>
  <si>
    <t>Roughness reduction</t>
  </si>
  <si>
    <t>Both rocks and concrete elements will be computed for each cross section</t>
  </si>
  <si>
    <t>Obliqueness reduction</t>
  </si>
  <si>
    <t>gamma_beta</t>
  </si>
  <si>
    <t>beta</t>
  </si>
  <si>
    <t>Obliqueness</t>
  </si>
  <si>
    <t>dir_structure, dir_wave</t>
  </si>
  <si>
    <t>Wave direction</t>
  </si>
  <si>
    <t>dir_wave</t>
  </si>
  <si>
    <t>dir_structure</t>
  </si>
  <si>
    <t>Crest width reduction</t>
  </si>
  <si>
    <t>Crest width</t>
  </si>
  <si>
    <t>Gc</t>
  </si>
  <si>
    <t>Cr</t>
  </si>
  <si>
    <t>Input if we need a wide crest for for example height reduction. Optional.</t>
  </si>
  <si>
    <t>Optional intermediate parameter</t>
  </si>
  <si>
    <t>Gc, Dn50 armour</t>
  </si>
  <si>
    <t>Water depth</t>
  </si>
  <si>
    <t>z_bed, wl</t>
  </si>
  <si>
    <t>Slope foreshore</t>
  </si>
  <si>
    <t>slope_foreshore</t>
  </si>
  <si>
    <t>H2%</t>
  </si>
  <si>
    <t xml:space="preserve">H2%, q, Rc, Sd, </t>
  </si>
  <si>
    <t>gamma_beta, Dn50_beta</t>
  </si>
  <si>
    <t>Obliqueness stability factor</t>
  </si>
  <si>
    <t>Dn50_beta</t>
  </si>
  <si>
    <t>Still to decide on how to use obliqueness stability reduction.</t>
  </si>
  <si>
    <t>Structure slope</t>
  </si>
  <si>
    <t>Relative stone density</t>
  </si>
  <si>
    <t>Dn50, Sd</t>
  </si>
  <si>
    <t>Plunging coefficient</t>
  </si>
  <si>
    <t>cpl</t>
  </si>
  <si>
    <t>Surging coefficient</t>
  </si>
  <si>
    <t>cs</t>
  </si>
  <si>
    <t>q, Dn50, Sd</t>
  </si>
  <si>
    <t>Number of waves</t>
  </si>
  <si>
    <t>N</t>
  </si>
  <si>
    <t>Number of waves in a storm. Maybe project specific, maybe wave property specific</t>
  </si>
  <si>
    <t>xi, Dn50, Sd, q</t>
  </si>
  <si>
    <t>cb</t>
  </si>
  <si>
    <t>Rc</t>
  </si>
  <si>
    <t>rD</t>
  </si>
  <si>
    <t>Overtopping</t>
  </si>
  <si>
    <t>Low-crest reduction</t>
  </si>
  <si>
    <t>Rc, Sop, Hs</t>
  </si>
  <si>
    <t>Ficticious wave steepness</t>
  </si>
  <si>
    <t>sop</t>
  </si>
  <si>
    <t>Hs, Tp, g</t>
  </si>
  <si>
    <t>H2%/Hs</t>
  </si>
  <si>
    <t>H_2_per</t>
  </si>
  <si>
    <t>Hm0, h, slope_foreshore</t>
  </si>
  <si>
    <t>Median stone diameter</t>
  </si>
  <si>
    <t>Sd</t>
  </si>
  <si>
    <t>Check if indicator is in list</t>
  </si>
  <si>
    <t>Damage number</t>
  </si>
  <si>
    <t>Roundhead correction</t>
  </si>
  <si>
    <t>Table</t>
  </si>
  <si>
    <t>Needs input from Hudson table. Still to be implemented in bw tool</t>
  </si>
  <si>
    <t>rH</t>
  </si>
  <si>
    <t>Rear side armour stone diameter</t>
  </si>
  <si>
    <t>Dn50_rear</t>
  </si>
  <si>
    <t>Report</t>
  </si>
  <si>
    <t>Geometry</t>
  </si>
  <si>
    <t>Dn50, Report</t>
  </si>
  <si>
    <t>Sd, Geometry</t>
  </si>
  <si>
    <t>Geometry, Report</t>
  </si>
  <si>
    <t>Rc, Report</t>
  </si>
  <si>
    <t>Method from breakwater DAR. Different method in breakwater tool.</t>
  </si>
  <si>
    <t>Dn50, Sd, Dn50_rear</t>
  </si>
  <si>
    <t>q, Dn50, Dn50_rear</t>
  </si>
  <si>
    <t>gamma_f_c</t>
  </si>
  <si>
    <t>q, Dn50_rear</t>
  </si>
  <si>
    <t>cot_a_rear</t>
  </si>
  <si>
    <t>B</t>
  </si>
  <si>
    <t>0.55 for armour, 1 for smooth impermeable structures</t>
  </si>
  <si>
    <t>Crest roughness</t>
  </si>
  <si>
    <t>Rear side slope</t>
  </si>
  <si>
    <t>Surf similarity energy</t>
  </si>
  <si>
    <t>Surf similarity peak</t>
  </si>
  <si>
    <t>xi_p</t>
  </si>
  <si>
    <t>xi, Dn50_rear</t>
  </si>
  <si>
    <t>H2%, q, Rc, Sd, Dn50, Dn50_rear</t>
  </si>
  <si>
    <t>Rear side coefficients</t>
  </si>
  <si>
    <t>c1</t>
  </si>
  <si>
    <t>c2</t>
  </si>
  <si>
    <t>c0</t>
  </si>
  <si>
    <t>0.25c1^2/c0</t>
  </si>
  <si>
    <t>Rear side parameter</t>
  </si>
  <si>
    <t>p_rear</t>
  </si>
  <si>
    <t>c1, c0</t>
  </si>
  <si>
    <t>0.5*c1/c0</t>
  </si>
  <si>
    <t>xi_m_0</t>
  </si>
  <si>
    <t>Hm0, g, gamma_beta, gamma_f, tan_a, xi_m_0, q</t>
  </si>
  <si>
    <t>Hm0, g, gamma_beta, gamma_f, tan_a, xi_m_0, Rc</t>
  </si>
  <si>
    <t>Concrete armour stability</t>
  </si>
  <si>
    <t>Maybe just implement table from powerpoint. Or only check 3 m3 Xblocs if we have those available anyway.</t>
  </si>
  <si>
    <t>Indication of roundhead</t>
  </si>
  <si>
    <t>Toe berm stone diameter</t>
  </si>
  <si>
    <t>Dn50_toe</t>
  </si>
  <si>
    <t>Nod_max_toe</t>
  </si>
  <si>
    <t>Concrete armour damage limit</t>
  </si>
  <si>
    <t>Nod_max_armour</t>
  </si>
  <si>
    <t>Toe berm damage number</t>
  </si>
  <si>
    <t>Nod_toe</t>
  </si>
  <si>
    <t>Water depth above toe</t>
  </si>
  <si>
    <t>ht</t>
  </si>
  <si>
    <t>Dn50_toe, Nod_toe</t>
  </si>
  <si>
    <t>wl, h, Dn50_toe, t_filter</t>
  </si>
  <si>
    <t>Iteration with toe damage number or toe stone diameter.</t>
  </si>
  <si>
    <t>Filter layer thickness</t>
  </si>
  <si>
    <t>t_filter</t>
  </si>
  <si>
    <t>Manual calculation, same layer thickness used everywhere.</t>
  </si>
  <si>
    <t>Scour volume</t>
  </si>
  <si>
    <t>V</t>
  </si>
  <si>
    <t>Hs, Tp, g, h, Dn50_toe</t>
  </si>
  <si>
    <t>cross-section_type</t>
  </si>
  <si>
    <r>
      <t>rho_w, rho</t>
    </r>
    <r>
      <rPr>
        <sz val="11"/>
        <color rgb="FFFF0000"/>
        <rFont val="Calibri"/>
        <family val="2"/>
        <scheme val="minor"/>
      </rPr>
      <t>_r</t>
    </r>
  </si>
  <si>
    <r>
      <t>rho</t>
    </r>
    <r>
      <rPr>
        <sz val="11"/>
        <color rgb="FFFF0000"/>
        <rFont val="Calibri"/>
        <family val="2"/>
        <scheme val="minor"/>
      </rPr>
      <t>_r</t>
    </r>
  </si>
  <si>
    <t>Concrete density</t>
  </si>
  <si>
    <t>rho_c</t>
  </si>
  <si>
    <t>delta_c</t>
  </si>
  <si>
    <r>
      <t>delta</t>
    </r>
    <r>
      <rPr>
        <sz val="11"/>
        <color rgb="FFFF0000"/>
        <rFont val="Calibri"/>
        <family val="2"/>
        <scheme val="minor"/>
      </rPr>
      <t>_r</t>
    </r>
  </si>
  <si>
    <r>
      <t>delta</t>
    </r>
    <r>
      <rPr>
        <sz val="11"/>
        <color rgb="FFFF0000"/>
        <rFont val="Calibri"/>
        <family val="2"/>
        <scheme val="minor"/>
      </rPr>
      <t>_r, delta_c</t>
    </r>
  </si>
  <si>
    <r>
      <t>Slope,Tm0,</t>
    </r>
    <r>
      <rPr>
        <sz val="11"/>
        <color rgb="FFFF0000"/>
        <rFont val="Calibri"/>
        <family val="2"/>
        <scheme val="minor"/>
      </rPr>
      <t xml:space="preserve"> Hs, g</t>
    </r>
  </si>
  <si>
    <r>
      <t xml:space="preserve">Slope, Tp, </t>
    </r>
    <r>
      <rPr>
        <sz val="11"/>
        <color rgb="FFFF0000"/>
        <rFont val="Calibri"/>
        <family val="2"/>
        <scheme val="minor"/>
      </rPr>
      <t>Hs, g</t>
    </r>
  </si>
  <si>
    <t>need to split in Dn50_armour and Dn50_toe. Otherwise it will mix</t>
  </si>
  <si>
    <t>need to clarify Sd_armour, Sd_rear. Sd will either be an input value or an outcome of a calculation. This might be a category to add</t>
  </si>
  <si>
    <t>Outcome</t>
  </si>
  <si>
    <t>Outcome or input</t>
  </si>
  <si>
    <t>Need to consider splitting, angle is different for rock and concrete.</t>
  </si>
  <si>
    <t xml:space="preserve">need to clarify (in meta data or naming) for which function these coeficients are. </t>
  </si>
  <si>
    <t>Dn_concrete</t>
  </si>
  <si>
    <r>
      <t>Geometry</t>
    </r>
    <r>
      <rPr>
        <sz val="11"/>
        <color rgb="FFFF0000"/>
        <rFont val="Calibri"/>
        <family val="2"/>
        <scheme val="minor"/>
      </rPr>
      <t>, report</t>
    </r>
  </si>
  <si>
    <t>Parameter</t>
  </si>
  <si>
    <t>Symbol</t>
  </si>
  <si>
    <t xml:space="preserve">Unit </t>
  </si>
  <si>
    <t>Value</t>
  </si>
  <si>
    <t>Or duration in hours to be translated ot N by Tm</t>
  </si>
  <si>
    <t>Explanation</t>
  </si>
  <si>
    <t>Coefficient for rearside stability</t>
  </si>
  <si>
    <t>ELS</t>
  </si>
  <si>
    <t>SLS</t>
  </si>
  <si>
    <t>ULS</t>
  </si>
  <si>
    <t>Design requirement</t>
  </si>
  <si>
    <t>need to split for gamma_beta_q and gamma_beta_rear. Since magnitude is determined in different ways.  We will have obliqueness reduction for overtopping and for stability. We need to keep these clearly separated.</t>
  </si>
  <si>
    <t>depending on both the location and structure</t>
  </si>
  <si>
    <t>gamma_f_ot</t>
  </si>
  <si>
    <t>gamma_f_ot_adjusted</t>
  </si>
  <si>
    <r>
      <t xml:space="preserve">xi_m_0, </t>
    </r>
    <r>
      <rPr>
        <sz val="11"/>
        <color rgb="FFFF0000"/>
        <rFont val="Calibri"/>
        <family val="2"/>
        <scheme val="minor"/>
      </rPr>
      <t>gamma_f_ot</t>
    </r>
  </si>
  <si>
    <t>roundhead</t>
  </si>
  <si>
    <t>Freeboard</t>
  </si>
  <si>
    <t>rD, Dn50_rear</t>
  </si>
  <si>
    <t>Crest level</t>
  </si>
  <si>
    <t>z_crest</t>
  </si>
  <si>
    <t>m+mn75</t>
  </si>
  <si>
    <t>Geometry or RC</t>
  </si>
  <si>
    <t>Rc, input</t>
  </si>
  <si>
    <t>Dn50, Dn_concrete</t>
  </si>
  <si>
    <t>Hs, h, ht, delta_r, Nod_max_toe</t>
  </si>
  <si>
    <t>Hs, h, ht, delta_r, Dn50_toe, Limit State</t>
  </si>
  <si>
    <t>Relative concrete density</t>
  </si>
  <si>
    <t>delta_r</t>
  </si>
  <si>
    <t>rho_w, rho_c</t>
  </si>
  <si>
    <t>H_2_per, Hs, delta_r, xi, P, Sd, N, alpha, Sd</t>
  </si>
  <si>
    <t>H_2_per, Hs, delta_r, xi, P, Sd, N, alpha, Dn50</t>
  </si>
  <si>
    <t>N, xi_m_0, cot_a_rear, Rc, gamma_f_c, gamma_f, gamma_beta, G, B, C0, C1, C2, delta_r, Hs, Tm-1</t>
  </si>
  <si>
    <t>Hs, delta_c, cs_type, Nod_max_armour</t>
  </si>
  <si>
    <t>Exploitation limit state</t>
  </si>
  <si>
    <t>Servicability limit state</t>
  </si>
  <si>
    <t>Ultimate limit state</t>
  </si>
  <si>
    <r>
      <t xml:space="preserve">Suggest to put gamma_f as an input value. And to adjust for breaker parameter (Xi) in the file
</t>
    </r>
    <r>
      <rPr>
        <sz val="11"/>
        <color rgb="FF0070C0"/>
        <rFont val="Calibri"/>
        <family val="2"/>
        <scheme val="minor"/>
      </rPr>
      <t>DKA: Suggestion rejected. There is a good method in the tool to select gamma_f based on armour type.</t>
    </r>
  </si>
  <si>
    <t>Overtopping limit public access</t>
  </si>
  <si>
    <t>Overtopping limit restricted access</t>
  </si>
  <si>
    <t>Plunging coefficient deep</t>
  </si>
  <si>
    <t>Surging coefficient deep</t>
  </si>
  <si>
    <t>Plunging coefficient shallow</t>
  </si>
  <si>
    <t>Surging coefficient shallow</t>
  </si>
  <si>
    <t>Cpl_shallow</t>
  </si>
  <si>
    <t>Cs_shallow</t>
  </si>
  <si>
    <t>c_beta</t>
  </si>
  <si>
    <t>Reduction factor for oblique waves</t>
  </si>
  <si>
    <t>Coefficient for Dn50 reduction</t>
  </si>
  <si>
    <t>c_rh</t>
  </si>
  <si>
    <t>Based on DAR Phase II</t>
  </si>
  <si>
    <t>beta_max</t>
  </si>
  <si>
    <t>Damage level</t>
  </si>
  <si>
    <t>Nod</t>
  </si>
  <si>
    <t>Accropode II-trunk</t>
  </si>
  <si>
    <t>Accropode II-roundhead</t>
  </si>
  <si>
    <t>Xbloc-trunk</t>
  </si>
  <si>
    <t>Xbloc-roundhead</t>
  </si>
  <si>
    <t>Hudson design values</t>
  </si>
  <si>
    <t>Dn50 increase factor for rock roundheads</t>
  </si>
  <si>
    <t>Maximum wave incidence for armour stability</t>
  </si>
  <si>
    <t>rough</t>
  </si>
  <si>
    <t>Slope roughness indication for rear side stability</t>
  </si>
  <si>
    <t>slope_roughness</t>
  </si>
  <si>
    <t>Based on Rock Manual</t>
  </si>
  <si>
    <t>Underlayer thickness</t>
  </si>
  <si>
    <t>t_underlayer</t>
  </si>
  <si>
    <t>Based on Phase II, underlayer to sea bed</t>
  </si>
  <si>
    <t>Armour weight check on minimal or average W50</t>
  </si>
  <si>
    <t>weight_check</t>
  </si>
  <si>
    <t>Design choice, Minimal or Average</t>
  </si>
  <si>
    <t>Minimal</t>
  </si>
  <si>
    <t>Layer thickness armour stone</t>
  </si>
  <si>
    <t>Lt</t>
  </si>
  <si>
    <t>Based on kt of 0.91</t>
  </si>
  <si>
    <t>Storm duration</t>
  </si>
  <si>
    <t>storm_duration</t>
  </si>
  <si>
    <t xml:space="preserve">Safety Van der Meer </t>
  </si>
  <si>
    <t>sf_vdm</t>
  </si>
  <si>
    <t>Number of standard deviations on top of VDM constants</t>
  </si>
  <si>
    <t>Concrete units</t>
  </si>
  <si>
    <t>c_unit</t>
  </si>
  <si>
    <t>Concrete unit to use in armour stability calculations</t>
  </si>
  <si>
    <t>Xbloc</t>
  </si>
  <si>
    <t>Sumer and Fredsoe safety constant C2</t>
  </si>
  <si>
    <t>C2_sf</t>
  </si>
  <si>
    <t>1 by default. Can be changed for scour protection safety</t>
  </si>
  <si>
    <t>Falling apron layer thickness</t>
  </si>
  <si>
    <t>Lt_fa</t>
  </si>
  <si>
    <t>Minimum toe length</t>
  </si>
  <si>
    <t>ltoe_min</t>
  </si>
  <si>
    <t>Minimum length of the toe, expressed in Dn50</t>
  </si>
  <si>
    <t>Toe height</t>
  </si>
  <si>
    <t>htoe</t>
  </si>
  <si>
    <t>Height of the toe, expressed in Dn50</t>
  </si>
  <si>
    <t>Slope scour hole</t>
  </si>
  <si>
    <t>cota_scour</t>
  </si>
  <si>
    <t>Underlayer concrete units</t>
  </si>
  <si>
    <t>c_underlayer</t>
  </si>
  <si>
    <t>300-1000 kg</t>
  </si>
  <si>
    <t>Armour Gradings according to contract chapter 8.7</t>
  </si>
  <si>
    <t>Light</t>
  </si>
  <si>
    <t>2% [kg]</t>
  </si>
  <si>
    <t>10% [kg]</t>
  </si>
  <si>
    <t>70% [kg]</t>
  </si>
  <si>
    <t>97% [kg]</t>
  </si>
  <si>
    <t>50% [kg]</t>
  </si>
  <si>
    <t>[kg]</t>
  </si>
  <si>
    <t>Mme,L</t>
  </si>
  <si>
    <t>MmeU</t>
  </si>
  <si>
    <t>[m]</t>
  </si>
  <si>
    <t>[class]</t>
  </si>
  <si>
    <t>ELL</t>
  </si>
  <si>
    <t>NLL</t>
  </si>
  <si>
    <t>NUL</t>
  </si>
  <si>
    <t>EUL</t>
  </si>
  <si>
    <t>M_em,LL</t>
  </si>
  <si>
    <t>M_em,M</t>
  </si>
  <si>
    <t>M_em,UL</t>
  </si>
  <si>
    <t>nrrm</t>
  </si>
  <si>
    <t>M50/Mem</t>
  </si>
  <si>
    <t>M50,LL</t>
  </si>
  <si>
    <t>M50,m</t>
  </si>
  <si>
    <t>M50,UL</t>
  </si>
  <si>
    <t>Client range</t>
  </si>
  <si>
    <t>Dn50 av</t>
  </si>
  <si>
    <t>Layer thickness</t>
  </si>
  <si>
    <t>W_M50</t>
  </si>
  <si>
    <t>Dn50 min</t>
  </si>
  <si>
    <t>Armour underlayer</t>
  </si>
  <si>
    <t>Toe underlayer</t>
  </si>
  <si>
    <t>5-40 kg</t>
  </si>
  <si>
    <t>10</t>
  </si>
  <si>
    <t>1-500 kg</t>
  </si>
  <si>
    <t>63-180 mm</t>
  </si>
  <si>
    <t>10-60 kg</t>
  </si>
  <si>
    <t>20</t>
  </si>
  <si>
    <t>40-200 kg</t>
  </si>
  <si>
    <t>80</t>
  </si>
  <si>
    <t>60-300 kg</t>
  </si>
  <si>
    <t>130</t>
  </si>
  <si>
    <t>540</t>
  </si>
  <si>
    <t>1-3 ton</t>
  </si>
  <si>
    <t>1700</t>
  </si>
  <si>
    <t>3-6 ton</t>
  </si>
  <si>
    <t>4200</t>
  </si>
  <si>
    <t>6-10 ton</t>
  </si>
  <si>
    <t>7500</t>
  </si>
  <si>
    <t>10-15 ton</t>
  </si>
  <si>
    <t>12000</t>
  </si>
  <si>
    <t>Cpl_deep_mod</t>
  </si>
  <si>
    <t>Cs_deep_mod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</si>
</sst>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Segoe UI"/>
      <family val="2"/>
    </font>
    <font>
      <b/>
      <sz val="10"/>
      <color theme="0"/>
      <name val="Arial"/>
      <family val="2"/>
    </font>
    <font>
      <b/>
      <sz val="9"/>
      <color theme="1"/>
      <name val="Segoe UI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5" fillId="0" borderId="0" xfId="0" applyFont="1"/>
    <xf numFmtId="0" fontId="5" fillId="0" borderId="0" xfId="0" applyFont="1" applyFill="1" applyBorder="1"/>
    <xf numFmtId="0" fontId="0" fillId="4" borderId="0" xfId="0" applyFill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4" fillId="3" borderId="4" xfId="0" applyFont="1" applyFill="1" applyBorder="1"/>
    <xf numFmtId="0" fontId="4" fillId="3" borderId="5" xfId="0" applyFont="1" applyFill="1" applyBorder="1"/>
    <xf numFmtId="0" fontId="0" fillId="0" borderId="0" xfId="0" applyFill="1"/>
    <xf numFmtId="0" fontId="0" fillId="0" borderId="4" xfId="0" applyFont="1" applyFill="1" applyBorder="1"/>
    <xf numFmtId="0" fontId="4" fillId="3" borderId="0" xfId="0" applyFont="1" applyFill="1" applyBorder="1"/>
    <xf numFmtId="0" fontId="5" fillId="0" borderId="0" xfId="0" applyFont="1" applyAlignment="1">
      <alignment wrapText="1"/>
    </xf>
    <xf numFmtId="0" fontId="5" fillId="0" borderId="0" xfId="0" applyFont="1" applyFill="1"/>
    <xf numFmtId="0" fontId="0" fillId="0" borderId="0" xfId="0" applyFont="1" applyFill="1"/>
    <xf numFmtId="2" fontId="0" fillId="0" borderId="0" xfId="0" applyNumberFormat="1"/>
    <xf numFmtId="2" fontId="5" fillId="0" borderId="0" xfId="0" applyNumberFormat="1" applyFont="1"/>
    <xf numFmtId="0" fontId="0" fillId="0" borderId="7" xfId="0" applyFont="1" applyFill="1" applyBorder="1"/>
    <xf numFmtId="0" fontId="8" fillId="5" borderId="0" xfId="1" applyFont="1" applyFill="1"/>
    <xf numFmtId="0" fontId="7" fillId="0" borderId="0" xfId="1"/>
    <xf numFmtId="0" fontId="9" fillId="0" borderId="1" xfId="1" applyFont="1" applyBorder="1"/>
    <xf numFmtId="9" fontId="9" fillId="0" borderId="1" xfId="2" applyFont="1" applyBorder="1"/>
    <xf numFmtId="9" fontId="9" fillId="0" borderId="1" xfId="2" applyFont="1" applyFill="1" applyBorder="1"/>
    <xf numFmtId="0" fontId="7" fillId="0" borderId="1" xfId="1" applyBorder="1"/>
    <xf numFmtId="0" fontId="7" fillId="0" borderId="8" xfId="1" applyBorder="1"/>
    <xf numFmtId="0" fontId="7" fillId="4" borderId="1" xfId="1" applyFill="1" applyBorder="1"/>
    <xf numFmtId="0" fontId="10" fillId="0" borderId="1" xfId="0" applyFont="1" applyBorder="1"/>
    <xf numFmtId="0" fontId="1" fillId="0" borderId="1" xfId="0" applyFont="1" applyBorder="1"/>
    <xf numFmtId="0" fontId="9" fillId="0" borderId="8" xfId="1" applyFont="1" applyBorder="1"/>
    <xf numFmtId="0" fontId="9" fillId="4" borderId="1" xfId="1" applyFont="1" applyFill="1" applyBorder="1"/>
    <xf numFmtId="0" fontId="10" fillId="0" borderId="1" xfId="0" applyFont="1" applyBorder="1" applyAlignment="1">
      <alignment horizontal="center" wrapText="1"/>
    </xf>
    <xf numFmtId="0" fontId="9" fillId="0" borderId="1" xfId="1" applyFont="1" applyBorder="1" applyAlignment="1">
      <alignment horizontal="center" wrapText="1"/>
    </xf>
    <xf numFmtId="1" fontId="7" fillId="0" borderId="1" xfId="1" applyNumberFormat="1" applyBorder="1"/>
    <xf numFmtId="1" fontId="7" fillId="0" borderId="8" xfId="1" applyNumberFormat="1" applyBorder="1"/>
    <xf numFmtId="2" fontId="7" fillId="4" borderId="1" xfId="1" applyNumberFormat="1" applyFill="1" applyBorder="1" applyAlignment="1">
      <alignment horizontal="right"/>
    </xf>
    <xf numFmtId="1" fontId="7" fillId="4" borderId="1" xfId="1" applyNumberFormat="1" applyFill="1" applyBorder="1" applyAlignment="1">
      <alignment horizontal="right"/>
    </xf>
    <xf numFmtId="2" fontId="0" fillId="0" borderId="1" xfId="0" applyNumberFormat="1" applyBorder="1"/>
    <xf numFmtId="2" fontId="7" fillId="0" borderId="1" xfId="0" applyNumberFormat="1" applyFont="1" applyBorder="1"/>
    <xf numFmtId="0" fontId="7" fillId="0" borderId="1" xfId="0" applyFont="1" applyBorder="1"/>
    <xf numFmtId="0" fontId="0" fillId="0" borderId="3" xfId="0" applyFill="1" applyBorder="1"/>
    <xf numFmtId="0" fontId="0" fillId="0" borderId="4" xfId="0" applyFill="1" applyBorder="1"/>
    <xf numFmtId="0" fontId="5" fillId="0" borderId="3" xfId="0" applyFont="1" applyFill="1" applyBorder="1"/>
    <xf numFmtId="0" fontId="5" fillId="0" borderId="4" xfId="0" applyFont="1" applyFill="1" applyBorder="1"/>
    <xf numFmtId="2" fontId="0" fillId="0" borderId="0" xfId="0" applyNumberFormat="1" applyFill="1" applyBorder="1" applyAlignment="1">
      <alignment wrapText="1"/>
    </xf>
    <xf numFmtId="2" fontId="0" fillId="0" borderId="0" xfId="0" applyNumberFormat="1" applyFill="1" applyAlignment="1">
      <alignment wrapText="1"/>
    </xf>
    <xf numFmtId="0" fontId="0" fillId="0" borderId="6" xfId="0" applyFill="1" applyBorder="1"/>
    <xf numFmtId="0" fontId="0" fillId="0" borderId="7" xfId="0" applyFill="1" applyBorder="1"/>
  </cellXfs>
  <cellStyles count="3">
    <cellStyle name="Normal" xfId="0" builtinId="0"/>
    <cellStyle name="Normal 2" xfId="1" xr:uid="{FADF3455-3E5D-4FF3-B5C3-EF436E5E06DA}"/>
    <cellStyle name="Percent 2" xfId="2" xr:uid="{16F9A0D8-0F79-404D-93B1-F4D650682D89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data_phase_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Lists"/>
      <sheetName val="Input_concrete_elements"/>
      <sheetName val="Input_Project specific"/>
      <sheetName val="Input_requirements"/>
      <sheetName val="Input_Cross section"/>
      <sheetName val="input_hydrotechnical"/>
      <sheetName val="input_rock_gradings"/>
      <sheetName val="input_cross_section_validation"/>
    </sheetNames>
    <sheetDataSet>
      <sheetData sheetId="0"/>
      <sheetData sheetId="1"/>
      <sheetData sheetId="2"/>
      <sheetData sheetId="3">
        <row r="19">
          <cell r="E19" t="str">
            <v>Minimal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8A59F9-895D-4C60-8954-4F77FF691FFB}" name="Overview" displayName="Overview" ref="A2:G62" totalsRowShown="0" headerRowDxfId="27" headerRowBorderDxfId="26" tableBorderDxfId="25">
  <autoFilter ref="A2:G62" xr:uid="{C615D3FE-C5C3-4AC1-8573-2115046F6FC7}"/>
  <tableColumns count="7">
    <tableColumn id="1" xr3:uid="{FDED3D30-FC03-4894-AAAE-7069E3558798}" name="Input"/>
    <tableColumn id="2" xr3:uid="{76B7CDFB-6416-4352-8577-14CAA345C76A}" name="Indicator"/>
    <tableColumn id="3" xr3:uid="{122DBA8D-3347-48F4-8A76-270615744B5D}" name="Unit"/>
    <tableColumn id="4" xr3:uid="{B4BA3D29-867B-4EF8-A808-EE6581BB8115}" name="Category"/>
    <tableColumn id="5" xr3:uid="{CB74FB27-39F6-4359-BAC6-C5DFAC8E01C0}" name="Used for"/>
    <tableColumn id="6" xr3:uid="{266927E0-00C5-4D6A-BB41-21164D34B2CE}" name="Necessary input" dataDxfId="24"/>
    <tableColumn id="7" xr3:uid="{30AC8882-C2A6-43C1-86B7-25C9ED481C62}" name="Remarks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B4E41-FD53-482C-8785-0831F30F7794}" name="Input_categories" displayName="Input_categories" ref="B2:B9" totalsRowShown="0">
  <autoFilter ref="B2:B9" xr:uid="{E68DBE8C-EC61-48DA-934A-EA000A1CF1FB}"/>
  <tableColumns count="1">
    <tableColumn id="1" xr3:uid="{32998FD9-269D-4A75-8F05-89BC79AECE40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C39BE7-D5C7-40C5-A499-C0C1F391598A}" name="input_concrete_elements" displayName="input_concrete_elements" ref="A2:F5" totalsRowShown="0">
  <autoFilter ref="A2:F5" xr:uid="{51C39BE7-D5C7-40C5-A499-C0C1F391598A}"/>
  <tableColumns count="6">
    <tableColumn id="6" xr3:uid="{32645932-B206-41E7-B1E9-2A52D9AE0D60}" name="Limit State"/>
    <tableColumn id="1" xr3:uid="{B6826C86-D95D-4464-8196-B4E1CEBC5F0A}" name="Nod"/>
    <tableColumn id="2" xr3:uid="{12FE237E-CE70-4E63-BE4C-9D0365BAB8AC}" name="Accropode II-trunk" dataDxfId="22"/>
    <tableColumn id="3" xr3:uid="{3045C02B-DCDC-42A1-B50F-88D0E610E62A}" name="Accropode II-roundhead" dataDxfId="21"/>
    <tableColumn id="4" xr3:uid="{0280B610-A0B2-48C8-AB40-3AE6F87EDE4A}" name="Xbloc-trunk" dataDxfId="20"/>
    <tableColumn id="5" xr3:uid="{C26BCBB6-089E-47C5-9394-EA17687F6843}" name="Xbloc-roundhead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915663-9067-4DC4-90A4-2D7CD517273B}" name="input_project" displayName="input_project" ref="A1:E29" totalsRowShown="0" dataDxfId="3">
  <autoFilter ref="A1:E29" xr:uid="{8653FB80-28B1-42DD-ADDB-1F402573EE6E}"/>
  <tableColumns count="5">
    <tableColumn id="1" xr3:uid="{10575A1B-65C2-4D3D-A919-D5D631E15E73}" name="Parameter" dataDxfId="8"/>
    <tableColumn id="2" xr3:uid="{9F5575C0-7208-43BD-86BC-6A3485FF384C}" name="Symbol" dataDxfId="7"/>
    <tableColumn id="3" xr3:uid="{1CF28AEF-1CBA-48D2-A66A-EE6DC73C8CC9}" name="Unit " dataDxfId="6"/>
    <tableColumn id="5" xr3:uid="{FB5987BB-56D7-412F-8C95-1F5820C3E77A}" name="Explanation" dataDxfId="5"/>
    <tableColumn id="4" xr3:uid="{5ABE4DA7-DB09-46BC-AF34-3D5B699627F3}" name="Valu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34BB44-66AA-43C5-94C9-21ADB80AD51A}" name="input_requirements" displayName="input_requirements" ref="A1:G6" totalsRowShown="0" headerRowDxfId="18" dataDxfId="17" tableBorderDxfId="16">
  <autoFilter ref="A1:G6" xr:uid="{AC8FC8D0-6474-4C46-AABC-7775C18E706C}"/>
  <tableColumns count="7">
    <tableColumn id="1" xr3:uid="{ED5624B9-4A0A-4F41-BA44-D0E02EE32577}" name="Parameter" dataDxfId="15"/>
    <tableColumn id="2" xr3:uid="{2B068622-98F3-4E2A-BE8E-A97C121E3F4C}" name="Symbol" dataDxfId="14"/>
    <tableColumn id="3" xr3:uid="{4BC1E5B1-1862-4E8F-8CC1-D2F05F356929}" name="Unit " dataDxfId="13"/>
    <tableColumn id="4" xr3:uid="{F431E098-CB44-4ACA-97A5-C64500DD9528}" name="Explanation" dataDxfId="12"/>
    <tableColumn id="5" xr3:uid="{C6914755-DB47-4220-827C-0984890970A0}" name="ELS" dataDxfId="11"/>
    <tableColumn id="6" xr3:uid="{D3A99EAE-B2C9-4E74-B3E2-A288F4532A21}" name="SLS" dataDxfId="10"/>
    <tableColumn id="7" xr3:uid="{9350B3BA-690A-42F3-BB94-29E26F161B54}" name="UL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B5CF-8A23-4E14-BBDA-868B852CBB1E}">
  <dimension ref="A1:H62"/>
  <sheetViews>
    <sheetView workbookViewId="0">
      <selection activeCell="E10" sqref="E10"/>
    </sheetView>
  </sheetViews>
  <sheetFormatPr defaultRowHeight="14.4" x14ac:dyDescent="0.3"/>
  <cols>
    <col min="1" max="1" width="30.5546875" customWidth="1"/>
    <col min="2" max="2" width="22.6640625" customWidth="1"/>
    <col min="3" max="3" width="12.44140625" customWidth="1"/>
    <col min="4" max="4" width="23.5546875" customWidth="1"/>
    <col min="5" max="5" width="30.5546875" customWidth="1"/>
    <col min="6" max="6" width="46.109375" style="2" customWidth="1"/>
    <col min="7" max="7" width="60.6640625" style="4" customWidth="1"/>
    <col min="8" max="8" width="61.5546875" customWidth="1"/>
  </cols>
  <sheetData>
    <row r="1" spans="1:7" x14ac:dyDescent="0.3">
      <c r="A1" s="1" t="s">
        <v>118</v>
      </c>
      <c r="B1" s="5"/>
    </row>
    <row r="2" spans="1:7" x14ac:dyDescent="0.3">
      <c r="A2" s="9" t="s">
        <v>0</v>
      </c>
      <c r="B2" s="9" t="s">
        <v>5</v>
      </c>
      <c r="C2" s="9" t="s">
        <v>8</v>
      </c>
      <c r="D2" s="9" t="s">
        <v>1</v>
      </c>
      <c r="E2" s="9" t="s">
        <v>40</v>
      </c>
      <c r="F2" s="10" t="s">
        <v>64</v>
      </c>
      <c r="G2" s="10" t="s">
        <v>18</v>
      </c>
    </row>
    <row r="3" spans="1:7" x14ac:dyDescent="0.3">
      <c r="A3" t="s">
        <v>6</v>
      </c>
      <c r="B3" t="s">
        <v>7</v>
      </c>
      <c r="C3" t="s">
        <v>9</v>
      </c>
      <c r="D3" t="s">
        <v>4</v>
      </c>
      <c r="E3" t="s">
        <v>187</v>
      </c>
      <c r="F3" s="2" t="s">
        <v>11</v>
      </c>
    </row>
    <row r="4" spans="1:7" x14ac:dyDescent="0.3">
      <c r="A4" t="s">
        <v>10</v>
      </c>
      <c r="B4" t="s">
        <v>182</v>
      </c>
      <c r="C4" t="s">
        <v>9</v>
      </c>
      <c r="D4" t="s">
        <v>4</v>
      </c>
      <c r="E4" t="s">
        <v>186</v>
      </c>
      <c r="F4" s="2" t="s">
        <v>11</v>
      </c>
    </row>
    <row r="5" spans="1:7" x14ac:dyDescent="0.3">
      <c r="A5" s="6" t="s">
        <v>183</v>
      </c>
      <c r="B5" s="7" t="s">
        <v>184</v>
      </c>
      <c r="C5" s="6" t="s">
        <v>9</v>
      </c>
      <c r="D5" s="6" t="s">
        <v>4</v>
      </c>
      <c r="E5" s="6" t="s">
        <v>185</v>
      </c>
      <c r="F5" s="2" t="s">
        <v>11</v>
      </c>
    </row>
    <row r="6" spans="1:7" x14ac:dyDescent="0.3">
      <c r="A6" t="s">
        <v>13</v>
      </c>
      <c r="B6" t="s">
        <v>14</v>
      </c>
      <c r="C6" t="s">
        <v>15</v>
      </c>
      <c r="D6" t="s">
        <v>4</v>
      </c>
      <c r="F6" s="2" t="s">
        <v>11</v>
      </c>
    </row>
    <row r="7" spans="1:7" x14ac:dyDescent="0.3">
      <c r="A7" t="s">
        <v>16</v>
      </c>
      <c r="B7" t="s">
        <v>74</v>
      </c>
      <c r="C7" t="s">
        <v>17</v>
      </c>
      <c r="D7" t="s">
        <v>3</v>
      </c>
      <c r="E7" t="s">
        <v>21</v>
      </c>
      <c r="F7" s="2" t="s">
        <v>11</v>
      </c>
      <c r="G7" s="4" t="s">
        <v>19</v>
      </c>
    </row>
    <row r="8" spans="1:7" x14ac:dyDescent="0.3">
      <c r="A8" t="s">
        <v>20</v>
      </c>
      <c r="B8" t="s">
        <v>24</v>
      </c>
      <c r="C8" t="s">
        <v>25</v>
      </c>
      <c r="D8" t="s">
        <v>3</v>
      </c>
      <c r="E8" t="s">
        <v>23</v>
      </c>
      <c r="F8" s="2" t="s">
        <v>11</v>
      </c>
    </row>
    <row r="9" spans="1:7" x14ac:dyDescent="0.3">
      <c r="A9" t="s">
        <v>26</v>
      </c>
      <c r="B9" t="s">
        <v>27</v>
      </c>
      <c r="C9" t="s">
        <v>11</v>
      </c>
      <c r="D9" t="s">
        <v>3</v>
      </c>
      <c r="E9" t="s">
        <v>29</v>
      </c>
      <c r="F9" s="2" t="s">
        <v>11</v>
      </c>
      <c r="G9" s="4" t="s">
        <v>30</v>
      </c>
    </row>
    <row r="10" spans="1:7" x14ac:dyDescent="0.3">
      <c r="A10" t="s">
        <v>31</v>
      </c>
      <c r="B10" t="s">
        <v>32</v>
      </c>
      <c r="C10" t="s">
        <v>11</v>
      </c>
      <c r="D10" t="s">
        <v>3</v>
      </c>
      <c r="E10" t="s">
        <v>99</v>
      </c>
      <c r="F10" s="2" t="s">
        <v>11</v>
      </c>
    </row>
    <row r="11" spans="1:7" x14ac:dyDescent="0.3">
      <c r="A11" t="s">
        <v>51</v>
      </c>
      <c r="B11" t="s">
        <v>52</v>
      </c>
      <c r="C11" t="s">
        <v>11</v>
      </c>
      <c r="D11" s="8" t="s">
        <v>4</v>
      </c>
      <c r="E11" t="s">
        <v>54</v>
      </c>
      <c r="F11" s="2" t="s">
        <v>11</v>
      </c>
      <c r="G11" s="4" t="s">
        <v>53</v>
      </c>
    </row>
    <row r="12" spans="1:7" x14ac:dyDescent="0.3">
      <c r="A12" t="s">
        <v>33</v>
      </c>
      <c r="B12" t="s">
        <v>22</v>
      </c>
      <c r="C12" t="s">
        <v>25</v>
      </c>
      <c r="D12" t="s">
        <v>2</v>
      </c>
      <c r="E12" t="s">
        <v>34</v>
      </c>
      <c r="F12" s="2" t="s">
        <v>35</v>
      </c>
    </row>
    <row r="13" spans="1:7" x14ac:dyDescent="0.3">
      <c r="A13" t="s">
        <v>36</v>
      </c>
      <c r="B13" t="s">
        <v>37</v>
      </c>
      <c r="C13" t="s">
        <v>38</v>
      </c>
      <c r="D13" t="s">
        <v>2</v>
      </c>
      <c r="E13" t="s">
        <v>146</v>
      </c>
      <c r="F13" s="2" t="s">
        <v>35</v>
      </c>
      <c r="G13" s="4" t="s">
        <v>43</v>
      </c>
    </row>
    <row r="14" spans="1:7" x14ac:dyDescent="0.3">
      <c r="A14" t="s">
        <v>36</v>
      </c>
      <c r="B14" t="s">
        <v>41</v>
      </c>
      <c r="C14" t="s">
        <v>38</v>
      </c>
      <c r="D14" t="s">
        <v>2</v>
      </c>
      <c r="E14" t="s">
        <v>87</v>
      </c>
      <c r="F14" s="2" t="s">
        <v>35</v>
      </c>
      <c r="G14" s="4" t="s">
        <v>42</v>
      </c>
    </row>
    <row r="15" spans="1:7" x14ac:dyDescent="0.3">
      <c r="A15" t="s">
        <v>44</v>
      </c>
      <c r="B15" t="s">
        <v>45</v>
      </c>
      <c r="C15" t="s">
        <v>46</v>
      </c>
      <c r="D15" t="s">
        <v>2</v>
      </c>
      <c r="E15" t="s">
        <v>47</v>
      </c>
      <c r="F15" s="2" t="s">
        <v>35</v>
      </c>
      <c r="G15" s="4" t="s">
        <v>48</v>
      </c>
    </row>
    <row r="16" spans="1:7" x14ac:dyDescent="0.3">
      <c r="A16" t="s">
        <v>44</v>
      </c>
      <c r="B16" t="s">
        <v>49</v>
      </c>
      <c r="C16" t="s">
        <v>46</v>
      </c>
      <c r="D16" t="s">
        <v>2</v>
      </c>
      <c r="E16" t="s">
        <v>145</v>
      </c>
      <c r="F16" s="2" t="s">
        <v>35</v>
      </c>
      <c r="G16" s="4" t="s">
        <v>50</v>
      </c>
    </row>
    <row r="17" spans="1:8" x14ac:dyDescent="0.3">
      <c r="A17" t="s">
        <v>72</v>
      </c>
      <c r="B17" t="s">
        <v>73</v>
      </c>
      <c r="C17" t="s">
        <v>17</v>
      </c>
      <c r="D17" t="s">
        <v>2</v>
      </c>
      <c r="E17" t="s">
        <v>68</v>
      </c>
      <c r="F17" s="2" t="s">
        <v>35</v>
      </c>
    </row>
    <row r="18" spans="1:8" x14ac:dyDescent="0.3">
      <c r="A18" t="s">
        <v>58</v>
      </c>
      <c r="B18" t="s">
        <v>55</v>
      </c>
      <c r="C18" t="s">
        <v>56</v>
      </c>
      <c r="D18" s="6" t="s">
        <v>208</v>
      </c>
      <c r="E18" t="s">
        <v>28</v>
      </c>
      <c r="F18" s="2" t="s">
        <v>51</v>
      </c>
      <c r="G18" s="4" t="s">
        <v>57</v>
      </c>
    </row>
    <row r="19" spans="1:8" x14ac:dyDescent="0.3">
      <c r="A19" t="s">
        <v>59</v>
      </c>
      <c r="B19" t="s">
        <v>60</v>
      </c>
      <c r="C19" t="s">
        <v>11</v>
      </c>
      <c r="D19" s="6" t="s">
        <v>208</v>
      </c>
      <c r="E19" t="s">
        <v>61</v>
      </c>
      <c r="F19" s="2" t="s">
        <v>51</v>
      </c>
      <c r="G19" s="4" t="s">
        <v>57</v>
      </c>
    </row>
    <row r="20" spans="1:8" x14ac:dyDescent="0.3">
      <c r="A20" t="s">
        <v>62</v>
      </c>
      <c r="B20" t="s">
        <v>164</v>
      </c>
      <c r="C20" t="s">
        <v>11</v>
      </c>
      <c r="D20" s="6" t="s">
        <v>208</v>
      </c>
      <c r="E20" t="s">
        <v>61</v>
      </c>
      <c r="F20" s="2" t="s">
        <v>51</v>
      </c>
      <c r="G20" s="4" t="s">
        <v>57</v>
      </c>
    </row>
    <row r="21" spans="1:8" x14ac:dyDescent="0.3">
      <c r="A21" t="s">
        <v>165</v>
      </c>
      <c r="B21" t="s">
        <v>166</v>
      </c>
      <c r="C21" t="s">
        <v>11</v>
      </c>
      <c r="D21" s="6" t="s">
        <v>208</v>
      </c>
      <c r="E21" t="s">
        <v>196</v>
      </c>
      <c r="F21" s="2" t="s">
        <v>51</v>
      </c>
      <c r="G21" s="4" t="s">
        <v>57</v>
      </c>
    </row>
    <row r="22" spans="1:8" x14ac:dyDescent="0.3">
      <c r="A22" t="s">
        <v>92</v>
      </c>
      <c r="B22" t="s">
        <v>63</v>
      </c>
      <c r="C22" t="s">
        <v>11</v>
      </c>
      <c r="D22" t="s">
        <v>3</v>
      </c>
      <c r="E22" t="s">
        <v>103</v>
      </c>
      <c r="F22" s="2" t="s">
        <v>11</v>
      </c>
      <c r="H22" s="6" t="s">
        <v>194</v>
      </c>
    </row>
    <row r="23" spans="1:8" x14ac:dyDescent="0.3">
      <c r="A23" t="s">
        <v>142</v>
      </c>
      <c r="B23" t="s">
        <v>156</v>
      </c>
      <c r="C23" t="s">
        <v>11</v>
      </c>
      <c r="D23" s="6" t="s">
        <v>12</v>
      </c>
      <c r="E23" t="s">
        <v>134</v>
      </c>
      <c r="F23" s="2" t="s">
        <v>188</v>
      </c>
      <c r="H23" s="6" t="s">
        <v>210</v>
      </c>
    </row>
    <row r="24" spans="1:8" x14ac:dyDescent="0.3">
      <c r="A24" t="s">
        <v>143</v>
      </c>
      <c r="B24" t="s">
        <v>144</v>
      </c>
      <c r="C24" t="s">
        <v>11</v>
      </c>
      <c r="D24" s="6" t="s">
        <v>12</v>
      </c>
      <c r="F24" s="2" t="s">
        <v>189</v>
      </c>
      <c r="H24" s="6" t="s">
        <v>210</v>
      </c>
    </row>
    <row r="25" spans="1:8" ht="57.6" x14ac:dyDescent="0.3">
      <c r="A25" t="s">
        <v>65</v>
      </c>
      <c r="B25" t="s">
        <v>211</v>
      </c>
      <c r="C25" t="s">
        <v>11</v>
      </c>
      <c r="D25" s="6" t="s">
        <v>12</v>
      </c>
      <c r="E25" s="6" t="s">
        <v>212</v>
      </c>
      <c r="G25" s="4" t="s">
        <v>66</v>
      </c>
      <c r="H25" s="16" t="s">
        <v>235</v>
      </c>
    </row>
    <row r="26" spans="1:8" s="6" customFormat="1" x14ac:dyDescent="0.3">
      <c r="A26" s="6" t="s">
        <v>65</v>
      </c>
      <c r="B26" s="6" t="s">
        <v>212</v>
      </c>
      <c r="D26" s="6" t="s">
        <v>12</v>
      </c>
      <c r="E26" s="17" t="s">
        <v>136</v>
      </c>
      <c r="F26" s="2" t="s">
        <v>213</v>
      </c>
      <c r="G26" s="16"/>
    </row>
    <row r="27" spans="1:8" x14ac:dyDescent="0.3">
      <c r="A27" t="s">
        <v>70</v>
      </c>
      <c r="B27" t="s">
        <v>69</v>
      </c>
      <c r="C27" t="s">
        <v>11</v>
      </c>
      <c r="D27" t="s">
        <v>12</v>
      </c>
      <c r="E27" t="s">
        <v>88</v>
      </c>
      <c r="F27" s="2" t="s">
        <v>71</v>
      </c>
    </row>
    <row r="28" spans="1:8" x14ac:dyDescent="0.3">
      <c r="A28" t="s">
        <v>67</v>
      </c>
      <c r="B28" t="s">
        <v>68</v>
      </c>
      <c r="C28" t="s">
        <v>11</v>
      </c>
      <c r="D28" t="s">
        <v>12</v>
      </c>
      <c r="E28" s="8" t="s">
        <v>136</v>
      </c>
      <c r="F28" s="2" t="s">
        <v>69</v>
      </c>
      <c r="H28" s="6" t="s">
        <v>209</v>
      </c>
    </row>
    <row r="29" spans="1:8" ht="28.8" x14ac:dyDescent="0.3">
      <c r="A29" t="s">
        <v>76</v>
      </c>
      <c r="B29" t="s">
        <v>77</v>
      </c>
      <c r="C29" t="s">
        <v>11</v>
      </c>
      <c r="D29" t="s">
        <v>3</v>
      </c>
      <c r="E29" t="s">
        <v>78</v>
      </c>
      <c r="F29" s="2" t="s">
        <v>11</v>
      </c>
      <c r="G29" s="4" t="s">
        <v>79</v>
      </c>
      <c r="H29" s="6"/>
    </row>
    <row r="30" spans="1:8" x14ac:dyDescent="0.3">
      <c r="A30" t="s">
        <v>75</v>
      </c>
      <c r="B30" t="s">
        <v>78</v>
      </c>
      <c r="C30" t="s">
        <v>11</v>
      </c>
      <c r="D30" t="s">
        <v>12</v>
      </c>
      <c r="E30" t="s">
        <v>28</v>
      </c>
      <c r="F30" s="2" t="s">
        <v>81</v>
      </c>
      <c r="G30" s="4" t="s">
        <v>80</v>
      </c>
    </row>
    <row r="31" spans="1:8" x14ac:dyDescent="0.3">
      <c r="A31" t="s">
        <v>82</v>
      </c>
      <c r="B31" t="s">
        <v>23</v>
      </c>
      <c r="C31" t="s">
        <v>38</v>
      </c>
      <c r="D31" t="s">
        <v>12</v>
      </c>
      <c r="E31" t="s">
        <v>39</v>
      </c>
      <c r="F31" s="2" t="s">
        <v>83</v>
      </c>
    </row>
    <row r="32" spans="1:8" x14ac:dyDescent="0.3">
      <c r="A32" t="s">
        <v>84</v>
      </c>
      <c r="B32" t="s">
        <v>85</v>
      </c>
      <c r="C32" t="s">
        <v>11</v>
      </c>
      <c r="D32" t="s">
        <v>3</v>
      </c>
      <c r="E32" t="s">
        <v>86</v>
      </c>
      <c r="F32" s="2" t="s">
        <v>11</v>
      </c>
    </row>
    <row r="33" spans="1:8" x14ac:dyDescent="0.3">
      <c r="A33" t="s">
        <v>89</v>
      </c>
      <c r="B33" t="s">
        <v>104</v>
      </c>
      <c r="C33" t="s">
        <v>11</v>
      </c>
      <c r="D33" s="6" t="s">
        <v>4</v>
      </c>
      <c r="E33" t="s">
        <v>90</v>
      </c>
      <c r="F33" s="2" t="s">
        <v>11</v>
      </c>
      <c r="G33" s="4" t="s">
        <v>91</v>
      </c>
    </row>
    <row r="34" spans="1:8" x14ac:dyDescent="0.3">
      <c r="A34" t="s">
        <v>93</v>
      </c>
      <c r="B34" t="s">
        <v>226</v>
      </c>
      <c r="C34" t="s">
        <v>11</v>
      </c>
      <c r="D34" t="s">
        <v>12</v>
      </c>
      <c r="E34" t="s">
        <v>133</v>
      </c>
      <c r="F34" s="2" t="s">
        <v>181</v>
      </c>
    </row>
    <row r="35" spans="1:8" x14ac:dyDescent="0.3">
      <c r="A35" t="s">
        <v>225</v>
      </c>
      <c r="B35" t="s">
        <v>185</v>
      </c>
      <c r="C35" t="s">
        <v>11</v>
      </c>
      <c r="D35" t="s">
        <v>12</v>
      </c>
      <c r="E35" t="s">
        <v>196</v>
      </c>
      <c r="F35" s="2" t="s">
        <v>227</v>
      </c>
    </row>
    <row r="36" spans="1:8" x14ac:dyDescent="0.3">
      <c r="A36" t="s">
        <v>95</v>
      </c>
      <c r="B36" t="s">
        <v>96</v>
      </c>
      <c r="C36" t="s">
        <v>11</v>
      </c>
      <c r="D36" t="s">
        <v>4</v>
      </c>
      <c r="E36" t="s">
        <v>94</v>
      </c>
      <c r="F36" s="2">
        <v>6.2</v>
      </c>
    </row>
    <row r="37" spans="1:8" x14ac:dyDescent="0.3">
      <c r="A37" t="s">
        <v>97</v>
      </c>
      <c r="B37" t="s">
        <v>98</v>
      </c>
      <c r="C37" t="s">
        <v>11</v>
      </c>
      <c r="D37" t="s">
        <v>4</v>
      </c>
      <c r="E37" t="s">
        <v>94</v>
      </c>
      <c r="F37" s="3">
        <v>1</v>
      </c>
    </row>
    <row r="38" spans="1:8" ht="28.8" x14ac:dyDescent="0.3">
      <c r="A38" t="s">
        <v>100</v>
      </c>
      <c r="B38" t="s">
        <v>101</v>
      </c>
      <c r="C38" t="s">
        <v>11</v>
      </c>
      <c r="D38" s="6" t="s">
        <v>4</v>
      </c>
      <c r="E38" t="s">
        <v>133</v>
      </c>
      <c r="F38" s="2" t="s">
        <v>35</v>
      </c>
      <c r="G38" s="4" t="s">
        <v>102</v>
      </c>
      <c r="H38" s="6" t="s">
        <v>202</v>
      </c>
    </row>
    <row r="39" spans="1:8" x14ac:dyDescent="0.3">
      <c r="A39" s="6" t="s">
        <v>215</v>
      </c>
      <c r="B39" s="6" t="s">
        <v>105</v>
      </c>
      <c r="C39" s="6" t="s">
        <v>38</v>
      </c>
      <c r="D39" t="s">
        <v>12</v>
      </c>
      <c r="E39" s="6" t="s">
        <v>216</v>
      </c>
      <c r="F39" s="2" t="s">
        <v>157</v>
      </c>
    </row>
    <row r="40" spans="1:8" s="6" customFormat="1" x14ac:dyDescent="0.3">
      <c r="A40" s="6" t="s">
        <v>217</v>
      </c>
      <c r="B40" s="6" t="s">
        <v>218</v>
      </c>
      <c r="C40" s="6" t="s">
        <v>219</v>
      </c>
      <c r="D40" s="6" t="s">
        <v>193</v>
      </c>
      <c r="E40" s="6" t="s">
        <v>220</v>
      </c>
      <c r="F40" s="16" t="s">
        <v>221</v>
      </c>
      <c r="G40" s="16"/>
    </row>
    <row r="41" spans="1:8" x14ac:dyDescent="0.3">
      <c r="A41" t="s">
        <v>107</v>
      </c>
      <c r="B41" t="s">
        <v>28</v>
      </c>
      <c r="C41" t="s">
        <v>56</v>
      </c>
      <c r="D41" s="6" t="s">
        <v>192</v>
      </c>
      <c r="E41" s="8" t="s">
        <v>131</v>
      </c>
      <c r="F41" s="2" t="s">
        <v>158</v>
      </c>
    </row>
    <row r="42" spans="1:8" x14ac:dyDescent="0.3">
      <c r="A42" t="s">
        <v>108</v>
      </c>
      <c r="B42" t="s">
        <v>106</v>
      </c>
      <c r="C42" t="s">
        <v>11</v>
      </c>
      <c r="D42" t="s">
        <v>12</v>
      </c>
      <c r="E42" t="s">
        <v>94</v>
      </c>
      <c r="F42" s="2" t="s">
        <v>109</v>
      </c>
    </row>
    <row r="43" spans="1:8" x14ac:dyDescent="0.3">
      <c r="A43" t="s">
        <v>110</v>
      </c>
      <c r="B43" t="s">
        <v>111</v>
      </c>
      <c r="C43" t="s">
        <v>11</v>
      </c>
      <c r="D43" t="s">
        <v>12</v>
      </c>
      <c r="E43" t="s">
        <v>106</v>
      </c>
      <c r="F43" s="2" t="s">
        <v>112</v>
      </c>
    </row>
    <row r="44" spans="1:8" x14ac:dyDescent="0.3">
      <c r="A44" t="s">
        <v>113</v>
      </c>
      <c r="B44" t="s">
        <v>114</v>
      </c>
      <c r="C44" t="s">
        <v>38</v>
      </c>
      <c r="D44" t="s">
        <v>12</v>
      </c>
      <c r="E44" t="s">
        <v>94</v>
      </c>
      <c r="F44" s="2" t="s">
        <v>115</v>
      </c>
    </row>
    <row r="45" spans="1:8" x14ac:dyDescent="0.3">
      <c r="A45" t="s">
        <v>116</v>
      </c>
      <c r="B45" t="s">
        <v>61</v>
      </c>
      <c r="C45" t="s">
        <v>38</v>
      </c>
      <c r="D45" s="6" t="s">
        <v>193</v>
      </c>
      <c r="E45" t="s">
        <v>129</v>
      </c>
      <c r="F45" s="2" t="s">
        <v>228</v>
      </c>
      <c r="H45" s="6" t="s">
        <v>190</v>
      </c>
    </row>
    <row r="46" spans="1:8" x14ac:dyDescent="0.3">
      <c r="A46" t="s">
        <v>119</v>
      </c>
      <c r="B46" t="s">
        <v>117</v>
      </c>
      <c r="C46" t="s">
        <v>11</v>
      </c>
      <c r="D46" s="6" t="s">
        <v>193</v>
      </c>
      <c r="E46" t="s">
        <v>128</v>
      </c>
      <c r="F46" s="2" t="s">
        <v>229</v>
      </c>
      <c r="H46" s="6" t="s">
        <v>191</v>
      </c>
    </row>
    <row r="47" spans="1:8" x14ac:dyDescent="0.3">
      <c r="A47" t="s">
        <v>120</v>
      </c>
      <c r="B47" t="s">
        <v>123</v>
      </c>
      <c r="C47" t="s">
        <v>11</v>
      </c>
      <c r="D47" t="s">
        <v>12</v>
      </c>
      <c r="E47" t="s">
        <v>61</v>
      </c>
      <c r="F47" s="2" t="s">
        <v>121</v>
      </c>
      <c r="G47" s="4" t="s">
        <v>122</v>
      </c>
    </row>
    <row r="48" spans="1:8" ht="28.8" x14ac:dyDescent="0.3">
      <c r="A48" t="s">
        <v>124</v>
      </c>
      <c r="B48" t="s">
        <v>125</v>
      </c>
      <c r="C48" t="s">
        <v>38</v>
      </c>
      <c r="D48" t="s">
        <v>193</v>
      </c>
      <c r="E48" t="s">
        <v>130</v>
      </c>
      <c r="F48" s="2" t="s">
        <v>230</v>
      </c>
      <c r="G48" s="4" t="s">
        <v>132</v>
      </c>
    </row>
    <row r="49" spans="1:8" x14ac:dyDescent="0.3">
      <c r="A49" t="s">
        <v>140</v>
      </c>
      <c r="B49" t="s">
        <v>135</v>
      </c>
      <c r="C49" t="s">
        <v>11</v>
      </c>
      <c r="D49" t="s">
        <v>3</v>
      </c>
      <c r="E49" t="s">
        <v>125</v>
      </c>
      <c r="F49" s="2" t="s">
        <v>11</v>
      </c>
      <c r="G49" s="4" t="s">
        <v>139</v>
      </c>
    </row>
    <row r="50" spans="1:8" x14ac:dyDescent="0.3">
      <c r="A50" t="s">
        <v>141</v>
      </c>
      <c r="B50" t="s">
        <v>137</v>
      </c>
      <c r="C50" t="s">
        <v>11</v>
      </c>
      <c r="D50" t="s">
        <v>3</v>
      </c>
      <c r="E50" t="s">
        <v>125</v>
      </c>
      <c r="F50" s="2" t="s">
        <v>11</v>
      </c>
    </row>
    <row r="51" spans="1:8" x14ac:dyDescent="0.3">
      <c r="A51" t="s">
        <v>76</v>
      </c>
      <c r="B51" t="s">
        <v>138</v>
      </c>
      <c r="C51" t="s">
        <v>11</v>
      </c>
      <c r="D51" t="s">
        <v>3</v>
      </c>
      <c r="E51" t="s">
        <v>125</v>
      </c>
      <c r="F51" s="2" t="s">
        <v>11</v>
      </c>
    </row>
    <row r="52" spans="1:8" x14ac:dyDescent="0.3">
      <c r="A52" t="s">
        <v>147</v>
      </c>
      <c r="B52" t="s">
        <v>150</v>
      </c>
      <c r="C52" t="s">
        <v>11</v>
      </c>
      <c r="D52" t="s">
        <v>4</v>
      </c>
      <c r="E52" t="s">
        <v>125</v>
      </c>
      <c r="F52" s="2" t="s">
        <v>11</v>
      </c>
      <c r="G52" s="4">
        <v>1.45</v>
      </c>
      <c r="H52" s="6" t="s">
        <v>195</v>
      </c>
    </row>
    <row r="53" spans="1:8" x14ac:dyDescent="0.3">
      <c r="A53" t="s">
        <v>147</v>
      </c>
      <c r="B53" t="s">
        <v>148</v>
      </c>
      <c r="C53" t="s">
        <v>11</v>
      </c>
      <c r="D53" t="s">
        <v>4</v>
      </c>
      <c r="E53" t="s">
        <v>125</v>
      </c>
      <c r="F53" s="2" t="s">
        <v>11</v>
      </c>
      <c r="G53" s="4">
        <v>5.0999999999999996</v>
      </c>
      <c r="H53" s="6" t="s">
        <v>195</v>
      </c>
    </row>
    <row r="54" spans="1:8" x14ac:dyDescent="0.3">
      <c r="A54" t="s">
        <v>147</v>
      </c>
      <c r="B54" t="s">
        <v>149</v>
      </c>
      <c r="C54" t="s">
        <v>11</v>
      </c>
      <c r="D54" t="s">
        <v>4</v>
      </c>
      <c r="E54" t="s">
        <v>125</v>
      </c>
      <c r="F54" s="2" t="s">
        <v>154</v>
      </c>
      <c r="G54" s="4" t="s">
        <v>151</v>
      </c>
      <c r="H54" s="6" t="s">
        <v>195</v>
      </c>
    </row>
    <row r="55" spans="1:8" x14ac:dyDescent="0.3">
      <c r="A55" t="s">
        <v>152</v>
      </c>
      <c r="B55" t="s">
        <v>153</v>
      </c>
      <c r="C55" t="s">
        <v>11</v>
      </c>
      <c r="D55" t="s">
        <v>4</v>
      </c>
      <c r="E55" t="s">
        <v>125</v>
      </c>
      <c r="F55" s="2" t="s">
        <v>154</v>
      </c>
      <c r="G55" s="4" t="s">
        <v>155</v>
      </c>
    </row>
    <row r="56" spans="1:8" ht="28.8" x14ac:dyDescent="0.3">
      <c r="A56" t="s">
        <v>159</v>
      </c>
      <c r="B56" s="8" t="s">
        <v>196</v>
      </c>
      <c r="C56" t="s">
        <v>38</v>
      </c>
      <c r="D56" t="s">
        <v>193</v>
      </c>
      <c r="E56" t="s">
        <v>197</v>
      </c>
      <c r="F56" s="2" t="s">
        <v>231</v>
      </c>
      <c r="G56" s="4" t="s">
        <v>160</v>
      </c>
    </row>
    <row r="57" spans="1:8" x14ac:dyDescent="0.3">
      <c r="A57" t="s">
        <v>161</v>
      </c>
      <c r="B57" t="s">
        <v>214</v>
      </c>
      <c r="C57" t="s">
        <v>11</v>
      </c>
      <c r="D57" t="s">
        <v>3</v>
      </c>
      <c r="E57" t="s">
        <v>222</v>
      </c>
      <c r="F57" s="2" t="s">
        <v>11</v>
      </c>
      <c r="G57" s="4" t="s">
        <v>180</v>
      </c>
    </row>
    <row r="58" spans="1:8" x14ac:dyDescent="0.3">
      <c r="A58" t="s">
        <v>162</v>
      </c>
      <c r="B58" t="s">
        <v>163</v>
      </c>
      <c r="C58" t="s">
        <v>38</v>
      </c>
      <c r="D58" s="6" t="s">
        <v>193</v>
      </c>
      <c r="E58" t="s">
        <v>127</v>
      </c>
      <c r="F58" s="2" t="s">
        <v>223</v>
      </c>
    </row>
    <row r="59" spans="1:8" x14ac:dyDescent="0.3">
      <c r="A59" t="s">
        <v>167</v>
      </c>
      <c r="B59" t="s">
        <v>168</v>
      </c>
      <c r="C59" t="s">
        <v>11</v>
      </c>
      <c r="D59" s="6" t="s">
        <v>193</v>
      </c>
      <c r="E59" t="s">
        <v>126</v>
      </c>
      <c r="F59" s="2" t="s">
        <v>224</v>
      </c>
    </row>
    <row r="60" spans="1:8" x14ac:dyDescent="0.3">
      <c r="A60" t="s">
        <v>169</v>
      </c>
      <c r="B60" t="s">
        <v>170</v>
      </c>
      <c r="C60" t="s">
        <v>38</v>
      </c>
      <c r="D60" t="s">
        <v>12</v>
      </c>
      <c r="E60" t="s">
        <v>171</v>
      </c>
      <c r="F60" s="2" t="s">
        <v>172</v>
      </c>
      <c r="G60" s="4" t="s">
        <v>173</v>
      </c>
    </row>
    <row r="61" spans="1:8" x14ac:dyDescent="0.3">
      <c r="A61" t="s">
        <v>174</v>
      </c>
      <c r="B61" t="s">
        <v>175</v>
      </c>
      <c r="C61" t="s">
        <v>38</v>
      </c>
      <c r="D61" t="s">
        <v>4</v>
      </c>
      <c r="E61" t="s">
        <v>170</v>
      </c>
      <c r="F61" s="2" t="s">
        <v>11</v>
      </c>
      <c r="G61" s="4" t="s">
        <v>176</v>
      </c>
    </row>
    <row r="62" spans="1:8" x14ac:dyDescent="0.3">
      <c r="A62" t="s">
        <v>177</v>
      </c>
      <c r="B62" t="s">
        <v>178</v>
      </c>
      <c r="C62" t="s">
        <v>38</v>
      </c>
      <c r="D62" t="s">
        <v>12</v>
      </c>
      <c r="E62" t="s">
        <v>127</v>
      </c>
      <c r="F62" s="2" t="s">
        <v>179</v>
      </c>
    </row>
  </sheetData>
  <phoneticPr fontId="3" type="noConversion"/>
  <conditionalFormatting sqref="B1 B3:B1048576">
    <cfRule type="duplicateValues" dxfId="2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4A138D-EDB8-49BF-9E40-696BAB594454}">
          <x14:formula1>
            <xm:f>Lists!$B$3:$B$9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6117-B360-4262-9CA8-0B456069A785}">
  <dimension ref="B2:B9"/>
  <sheetViews>
    <sheetView workbookViewId="0"/>
  </sheetViews>
  <sheetFormatPr defaultRowHeight="14.4" x14ac:dyDescent="0.3"/>
  <cols>
    <col min="2" max="2" width="27.88671875" customWidth="1"/>
  </cols>
  <sheetData>
    <row r="2" spans="2:2" x14ac:dyDescent="0.3">
      <c r="B2" t="s">
        <v>1</v>
      </c>
    </row>
    <row r="3" spans="2:2" x14ac:dyDescent="0.3">
      <c r="B3" t="s">
        <v>4</v>
      </c>
    </row>
    <row r="4" spans="2:2" x14ac:dyDescent="0.3">
      <c r="B4" t="s">
        <v>3</v>
      </c>
    </row>
    <row r="5" spans="2:2" x14ac:dyDescent="0.3">
      <c r="B5" t="s">
        <v>2</v>
      </c>
    </row>
    <row r="6" spans="2:2" x14ac:dyDescent="0.3">
      <c r="B6" t="s">
        <v>12</v>
      </c>
    </row>
    <row r="7" spans="2:2" x14ac:dyDescent="0.3">
      <c r="B7" t="s">
        <v>192</v>
      </c>
    </row>
    <row r="8" spans="2:2" x14ac:dyDescent="0.3">
      <c r="B8" t="s">
        <v>193</v>
      </c>
    </row>
    <row r="9" spans="2:2" x14ac:dyDescent="0.3">
      <c r="B9" t="s">
        <v>208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734E-EE5D-4E22-9A61-D491991AFF7E}">
  <dimension ref="A1:F5"/>
  <sheetViews>
    <sheetView workbookViewId="0">
      <selection activeCell="B25" sqref="B25"/>
    </sheetView>
  </sheetViews>
  <sheetFormatPr defaultRowHeight="14.4" x14ac:dyDescent="0.3"/>
  <cols>
    <col min="1" max="1" width="15.109375" customWidth="1"/>
    <col min="2" max="2" width="20.6640625" customWidth="1"/>
    <col min="3" max="3" width="24.5546875" customWidth="1"/>
    <col min="4" max="4" width="13.44140625" customWidth="1"/>
    <col min="5" max="5" width="18.44140625" customWidth="1"/>
    <col min="6" max="6" width="20.6640625" customWidth="1"/>
  </cols>
  <sheetData>
    <row r="1" spans="1:6" x14ac:dyDescent="0.3">
      <c r="A1" t="s">
        <v>250</v>
      </c>
      <c r="B1" t="s">
        <v>256</v>
      </c>
    </row>
    <row r="2" spans="1:6" x14ac:dyDescent="0.3">
      <c r="A2" t="s">
        <v>51</v>
      </c>
      <c r="B2" t="s">
        <v>251</v>
      </c>
      <c r="C2" t="s">
        <v>252</v>
      </c>
      <c r="D2" t="s">
        <v>253</v>
      </c>
      <c r="E2" t="s">
        <v>254</v>
      </c>
      <c r="F2" t="s">
        <v>255</v>
      </c>
    </row>
    <row r="3" spans="1:6" x14ac:dyDescent="0.3">
      <c r="A3" t="s">
        <v>205</v>
      </c>
      <c r="C3" s="19"/>
      <c r="D3" s="19"/>
      <c r="E3" s="19"/>
      <c r="F3" s="19"/>
    </row>
    <row r="4" spans="1:6" x14ac:dyDescent="0.3">
      <c r="A4" t="s">
        <v>206</v>
      </c>
      <c r="B4">
        <v>0</v>
      </c>
      <c r="C4" s="19">
        <v>2.8</v>
      </c>
      <c r="D4" s="19">
        <v>2.5</v>
      </c>
      <c r="E4" s="20">
        <v>2.77</v>
      </c>
      <c r="F4" s="20">
        <v>2.57</v>
      </c>
    </row>
    <row r="5" spans="1:6" x14ac:dyDescent="0.3">
      <c r="A5" t="s">
        <v>207</v>
      </c>
      <c r="B5">
        <v>0.5</v>
      </c>
      <c r="C5" s="19">
        <v>3.1</v>
      </c>
      <c r="D5" s="19">
        <v>2.8</v>
      </c>
      <c r="E5" s="19">
        <v>3.1</v>
      </c>
      <c r="F5" s="19">
        <v>2.9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2128-77A3-4FC4-8358-70CDD0AB45F8}">
  <dimension ref="A1:E29"/>
  <sheetViews>
    <sheetView tabSelected="1" workbookViewId="0">
      <selection activeCell="A10" sqref="A9:XFD10"/>
    </sheetView>
  </sheetViews>
  <sheetFormatPr defaultRowHeight="14.4" x14ac:dyDescent="0.3"/>
  <cols>
    <col min="1" max="1" width="39.5546875" customWidth="1"/>
    <col min="2" max="2" width="15.5546875" customWidth="1"/>
    <col min="3" max="3" width="7.109375" customWidth="1"/>
    <col min="4" max="5" width="29" bestFit="1" customWidth="1"/>
  </cols>
  <sheetData>
    <row r="1" spans="1:5" x14ac:dyDescent="0.3">
      <c r="A1" t="s">
        <v>198</v>
      </c>
      <c r="B1" t="s">
        <v>199</v>
      </c>
      <c r="C1" t="s">
        <v>200</v>
      </c>
      <c r="D1" t="s">
        <v>203</v>
      </c>
      <c r="E1" t="s">
        <v>201</v>
      </c>
    </row>
    <row r="2" spans="1:5" x14ac:dyDescent="0.3">
      <c r="A2" s="43" t="s">
        <v>6</v>
      </c>
      <c r="B2" s="44" t="s">
        <v>7</v>
      </c>
      <c r="C2" s="44" t="s">
        <v>9</v>
      </c>
      <c r="D2" s="13"/>
      <c r="E2" s="13">
        <v>1010</v>
      </c>
    </row>
    <row r="3" spans="1:5" x14ac:dyDescent="0.3">
      <c r="A3" s="43" t="s">
        <v>10</v>
      </c>
      <c r="B3" s="44" t="s">
        <v>182</v>
      </c>
      <c r="C3" s="44" t="s">
        <v>9</v>
      </c>
      <c r="D3" s="13"/>
      <c r="E3" s="13">
        <v>2600</v>
      </c>
    </row>
    <row r="4" spans="1:5" x14ac:dyDescent="0.3">
      <c r="A4" s="45" t="s">
        <v>183</v>
      </c>
      <c r="B4" s="46" t="s">
        <v>184</v>
      </c>
      <c r="C4" s="46" t="s">
        <v>9</v>
      </c>
      <c r="D4" s="13"/>
      <c r="E4" s="13">
        <v>2350</v>
      </c>
    </row>
    <row r="5" spans="1:5" x14ac:dyDescent="0.3">
      <c r="A5" s="43" t="s">
        <v>13</v>
      </c>
      <c r="B5" s="44" t="s">
        <v>14</v>
      </c>
      <c r="C5" s="44" t="s">
        <v>15</v>
      </c>
      <c r="D5" s="13"/>
      <c r="E5" s="13">
        <v>9.81</v>
      </c>
    </row>
    <row r="6" spans="1:5" x14ac:dyDescent="0.3">
      <c r="A6" s="43" t="s">
        <v>232</v>
      </c>
      <c r="B6" s="44" t="s">
        <v>205</v>
      </c>
      <c r="C6" s="44" t="s">
        <v>11</v>
      </c>
      <c r="D6" s="13"/>
      <c r="E6" s="13" t="s">
        <v>205</v>
      </c>
    </row>
    <row r="7" spans="1:5" x14ac:dyDescent="0.3">
      <c r="A7" s="43" t="s">
        <v>233</v>
      </c>
      <c r="B7" s="44" t="s">
        <v>206</v>
      </c>
      <c r="C7" s="44" t="s">
        <v>11</v>
      </c>
      <c r="D7" s="13"/>
      <c r="E7" s="13" t="s">
        <v>206</v>
      </c>
    </row>
    <row r="8" spans="1:5" x14ac:dyDescent="0.3">
      <c r="A8" s="43" t="s">
        <v>234</v>
      </c>
      <c r="B8" s="44" t="s">
        <v>207</v>
      </c>
      <c r="C8" s="44" t="s">
        <v>11</v>
      </c>
      <c r="D8" s="13"/>
      <c r="E8" s="13" t="s">
        <v>207</v>
      </c>
    </row>
    <row r="9" spans="1:5" x14ac:dyDescent="0.3">
      <c r="A9" s="43" t="s">
        <v>238</v>
      </c>
      <c r="B9" s="21" t="s">
        <v>348</v>
      </c>
      <c r="C9" s="21" t="s">
        <v>11</v>
      </c>
      <c r="D9" s="18"/>
      <c r="E9" s="47">
        <v>8.6999999999999993</v>
      </c>
    </row>
    <row r="10" spans="1:5" x14ac:dyDescent="0.3">
      <c r="A10" s="43" t="s">
        <v>239</v>
      </c>
      <c r="B10" s="21" t="s">
        <v>349</v>
      </c>
      <c r="C10" s="21" t="s">
        <v>11</v>
      </c>
      <c r="D10" s="18"/>
      <c r="E10" s="47">
        <v>1.4</v>
      </c>
    </row>
    <row r="11" spans="1:5" x14ac:dyDescent="0.3">
      <c r="A11" s="43" t="s">
        <v>240</v>
      </c>
      <c r="B11" s="44" t="s">
        <v>242</v>
      </c>
      <c r="C11" s="44" t="s">
        <v>11</v>
      </c>
      <c r="D11" s="13"/>
      <c r="E11" s="48">
        <v>8.4</v>
      </c>
    </row>
    <row r="12" spans="1:5" x14ac:dyDescent="0.3">
      <c r="A12" s="43" t="s">
        <v>241</v>
      </c>
      <c r="B12" s="44" t="s">
        <v>243</v>
      </c>
      <c r="C12" s="44" t="s">
        <v>11</v>
      </c>
      <c r="D12" s="13"/>
      <c r="E12" s="48">
        <v>1.3</v>
      </c>
    </row>
    <row r="13" spans="1:5" x14ac:dyDescent="0.3">
      <c r="A13" s="43" t="s">
        <v>152</v>
      </c>
      <c r="B13" s="44" t="s">
        <v>153</v>
      </c>
      <c r="C13" s="44" t="s">
        <v>11</v>
      </c>
      <c r="D13" s="13" t="s">
        <v>204</v>
      </c>
      <c r="E13" s="13">
        <v>1.76</v>
      </c>
    </row>
    <row r="14" spans="1:5" x14ac:dyDescent="0.3">
      <c r="A14" s="43" t="s">
        <v>263</v>
      </c>
      <c r="B14" s="44" t="s">
        <v>264</v>
      </c>
      <c r="C14" s="44" t="s">
        <v>38</v>
      </c>
      <c r="D14" s="13" t="s">
        <v>265</v>
      </c>
      <c r="E14" s="17">
        <v>0.7</v>
      </c>
    </row>
    <row r="15" spans="1:5" x14ac:dyDescent="0.3">
      <c r="A15" s="49" t="s">
        <v>245</v>
      </c>
      <c r="B15" s="50" t="s">
        <v>244</v>
      </c>
      <c r="C15" s="50" t="s">
        <v>11</v>
      </c>
      <c r="D15" s="13" t="s">
        <v>246</v>
      </c>
      <c r="E15" s="13">
        <v>0.35</v>
      </c>
    </row>
    <row r="16" spans="1:5" x14ac:dyDescent="0.3">
      <c r="A16" s="49" t="s">
        <v>257</v>
      </c>
      <c r="B16" s="50" t="s">
        <v>247</v>
      </c>
      <c r="C16" s="50" t="s">
        <v>11</v>
      </c>
      <c r="D16" s="13" t="s">
        <v>248</v>
      </c>
      <c r="E16" s="13">
        <v>1.077</v>
      </c>
    </row>
    <row r="17" spans="1:5" x14ac:dyDescent="0.3">
      <c r="A17" s="49" t="s">
        <v>258</v>
      </c>
      <c r="B17" s="50" t="s">
        <v>249</v>
      </c>
      <c r="C17" s="50" t="s">
        <v>11</v>
      </c>
      <c r="D17" s="13" t="s">
        <v>248</v>
      </c>
      <c r="E17" s="13">
        <v>90</v>
      </c>
    </row>
    <row r="18" spans="1:5" x14ac:dyDescent="0.3">
      <c r="A18" s="49" t="s">
        <v>260</v>
      </c>
      <c r="B18" s="50" t="s">
        <v>261</v>
      </c>
      <c r="C18" s="50" t="s">
        <v>11</v>
      </c>
      <c r="D18" s="13" t="s">
        <v>262</v>
      </c>
      <c r="E18" s="13" t="s">
        <v>259</v>
      </c>
    </row>
    <row r="19" spans="1:5" x14ac:dyDescent="0.3">
      <c r="A19" s="49" t="s">
        <v>266</v>
      </c>
      <c r="B19" s="50" t="s">
        <v>267</v>
      </c>
      <c r="C19" s="50" t="s">
        <v>11</v>
      </c>
      <c r="D19" s="13" t="s">
        <v>268</v>
      </c>
      <c r="E19" s="13" t="s">
        <v>269</v>
      </c>
    </row>
    <row r="20" spans="1:5" x14ac:dyDescent="0.3">
      <c r="A20" s="49" t="s">
        <v>270</v>
      </c>
      <c r="B20" s="50" t="s">
        <v>271</v>
      </c>
      <c r="C20" s="50" t="s">
        <v>61</v>
      </c>
      <c r="D20" s="13" t="s">
        <v>272</v>
      </c>
      <c r="E20" s="13">
        <v>1.82</v>
      </c>
    </row>
    <row r="21" spans="1:5" x14ac:dyDescent="0.3">
      <c r="A21" s="49" t="s">
        <v>273</v>
      </c>
      <c r="B21" s="50" t="s">
        <v>274</v>
      </c>
      <c r="C21" s="50" t="s">
        <v>23</v>
      </c>
      <c r="D21" s="13" t="s">
        <v>248</v>
      </c>
      <c r="E21" s="13">
        <v>6</v>
      </c>
    </row>
    <row r="22" spans="1:5" x14ac:dyDescent="0.3">
      <c r="A22" s="49" t="s">
        <v>275</v>
      </c>
      <c r="B22" s="50" t="s">
        <v>276</v>
      </c>
      <c r="C22" s="50" t="s">
        <v>11</v>
      </c>
      <c r="D22" s="13" t="s">
        <v>277</v>
      </c>
      <c r="E22" s="13">
        <v>0</v>
      </c>
    </row>
    <row r="23" spans="1:5" x14ac:dyDescent="0.3">
      <c r="A23" s="49" t="s">
        <v>278</v>
      </c>
      <c r="B23" s="50" t="s">
        <v>279</v>
      </c>
      <c r="C23" s="50" t="s">
        <v>11</v>
      </c>
      <c r="D23" s="13" t="s">
        <v>280</v>
      </c>
      <c r="E23" s="13" t="s">
        <v>281</v>
      </c>
    </row>
    <row r="24" spans="1:5" x14ac:dyDescent="0.3">
      <c r="A24" s="49" t="s">
        <v>282</v>
      </c>
      <c r="B24" s="50" t="s">
        <v>283</v>
      </c>
      <c r="C24" s="50" t="s">
        <v>11</v>
      </c>
      <c r="D24" s="13" t="s">
        <v>284</v>
      </c>
      <c r="E24" s="13">
        <v>1</v>
      </c>
    </row>
    <row r="25" spans="1:5" x14ac:dyDescent="0.3">
      <c r="A25" s="43" t="s">
        <v>285</v>
      </c>
      <c r="B25" s="44" t="s">
        <v>286</v>
      </c>
      <c r="C25" s="44" t="s">
        <v>11</v>
      </c>
      <c r="D25" s="13"/>
      <c r="E25" s="13">
        <v>1</v>
      </c>
    </row>
    <row r="26" spans="1:5" x14ac:dyDescent="0.3">
      <c r="A26" s="49" t="s">
        <v>287</v>
      </c>
      <c r="B26" s="50" t="s">
        <v>288</v>
      </c>
      <c r="C26" s="50" t="s">
        <v>61</v>
      </c>
      <c r="D26" s="13" t="s">
        <v>289</v>
      </c>
      <c r="E26" s="13">
        <v>3</v>
      </c>
    </row>
    <row r="27" spans="1:5" x14ac:dyDescent="0.3">
      <c r="A27" s="49" t="s">
        <v>290</v>
      </c>
      <c r="B27" s="50" t="s">
        <v>291</v>
      </c>
      <c r="C27" s="50" t="s">
        <v>61</v>
      </c>
      <c r="D27" s="13" t="s">
        <v>292</v>
      </c>
      <c r="E27" s="13">
        <v>2</v>
      </c>
    </row>
    <row r="28" spans="1:5" x14ac:dyDescent="0.3">
      <c r="A28" s="49" t="s">
        <v>293</v>
      </c>
      <c r="B28" s="50" t="s">
        <v>294</v>
      </c>
      <c r="C28" s="50" t="s">
        <v>11</v>
      </c>
      <c r="D28" s="13"/>
      <c r="E28" s="13">
        <v>3</v>
      </c>
    </row>
    <row r="29" spans="1:5" x14ac:dyDescent="0.3">
      <c r="A29" s="49" t="s">
        <v>295</v>
      </c>
      <c r="B29" s="50" t="s">
        <v>296</v>
      </c>
      <c r="C29" s="50" t="s">
        <v>11</v>
      </c>
      <c r="D29" s="13"/>
      <c r="E29" s="13" t="s">
        <v>297</v>
      </c>
    </row>
  </sheetData>
  <conditionalFormatting sqref="B2:B29"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36F-7FF9-4385-BC27-F43FF1BD082F}">
  <dimension ref="A1:G6"/>
  <sheetViews>
    <sheetView zoomScale="115" zoomScaleNormal="115" workbookViewId="0">
      <selection activeCell="E15" sqref="E15"/>
    </sheetView>
  </sheetViews>
  <sheetFormatPr defaultRowHeight="14.4" x14ac:dyDescent="0.3"/>
  <cols>
    <col min="1" max="1" width="36.44140625" customWidth="1"/>
    <col min="2" max="2" width="22.5546875" customWidth="1"/>
    <col min="4" max="4" width="13.109375" customWidth="1"/>
    <col min="5" max="7" width="15" customWidth="1"/>
  </cols>
  <sheetData>
    <row r="1" spans="1:7" x14ac:dyDescent="0.3">
      <c r="A1" s="11" t="s">
        <v>198</v>
      </c>
      <c r="B1" s="11" t="s">
        <v>199</v>
      </c>
      <c r="C1" s="11" t="s">
        <v>200</v>
      </c>
      <c r="D1" s="11" t="s">
        <v>203</v>
      </c>
      <c r="E1" s="12" t="s">
        <v>205</v>
      </c>
      <c r="F1" s="15" t="s">
        <v>206</v>
      </c>
      <c r="G1" s="15" t="s">
        <v>207</v>
      </c>
    </row>
    <row r="2" spans="1:7" x14ac:dyDescent="0.3">
      <c r="A2" s="14" t="s">
        <v>236</v>
      </c>
      <c r="B2" s="14" t="s">
        <v>55</v>
      </c>
      <c r="C2" s="14" t="s">
        <v>56</v>
      </c>
      <c r="D2" s="13"/>
      <c r="E2" s="13">
        <v>0.1</v>
      </c>
      <c r="F2" s="13">
        <v>5</v>
      </c>
      <c r="G2" s="13">
        <v>200</v>
      </c>
    </row>
    <row r="3" spans="1:7" x14ac:dyDescent="0.3">
      <c r="A3" s="14" t="s">
        <v>237</v>
      </c>
      <c r="B3" s="14" t="s">
        <v>55</v>
      </c>
      <c r="C3" s="14" t="s">
        <v>56</v>
      </c>
      <c r="D3" s="13"/>
      <c r="E3" s="13">
        <v>50</v>
      </c>
      <c r="F3" s="13"/>
      <c r="G3" s="13"/>
    </row>
    <row r="4" spans="1:7" x14ac:dyDescent="0.3">
      <c r="A4" s="14" t="s">
        <v>59</v>
      </c>
      <c r="B4" s="14" t="s">
        <v>60</v>
      </c>
      <c r="C4" s="14" t="s">
        <v>11</v>
      </c>
      <c r="D4" s="13"/>
      <c r="E4" s="13"/>
      <c r="F4" s="13">
        <v>2</v>
      </c>
      <c r="G4" s="13">
        <v>8</v>
      </c>
    </row>
    <row r="5" spans="1:7" x14ac:dyDescent="0.3">
      <c r="A5" s="14" t="s">
        <v>62</v>
      </c>
      <c r="B5" s="14" t="s">
        <v>164</v>
      </c>
      <c r="C5" s="14" t="s">
        <v>11</v>
      </c>
      <c r="D5" s="13"/>
      <c r="E5" s="13"/>
      <c r="F5" s="13">
        <v>0.5</v>
      </c>
      <c r="G5" s="13">
        <v>4</v>
      </c>
    </row>
    <row r="6" spans="1:7" x14ac:dyDescent="0.3">
      <c r="A6" s="14" t="s">
        <v>165</v>
      </c>
      <c r="B6" s="14" t="s">
        <v>166</v>
      </c>
      <c r="C6" s="14" t="s">
        <v>11</v>
      </c>
      <c r="D6" s="13"/>
      <c r="E6" s="13"/>
      <c r="F6" s="13">
        <v>0</v>
      </c>
      <c r="G6" s="13">
        <v>0.5</v>
      </c>
    </row>
  </sheetData>
  <conditionalFormatting sqref="B2:B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941F-89FD-47D0-9306-619042CE4E8F}">
  <dimension ref="A1:U12"/>
  <sheetViews>
    <sheetView workbookViewId="0">
      <selection activeCell="P7" sqref="P7"/>
    </sheetView>
  </sheetViews>
  <sheetFormatPr defaultRowHeight="14.4" x14ac:dyDescent="0.3"/>
  <cols>
    <col min="10" max="10" width="9.109375" customWidth="1"/>
    <col min="20" max="20" width="19.88671875" customWidth="1"/>
    <col min="21" max="21" width="14.5546875" customWidth="1"/>
  </cols>
  <sheetData>
    <row r="1" spans="1:21" x14ac:dyDescent="0.3">
      <c r="A1" s="22" t="s">
        <v>298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23"/>
      <c r="P1" s="23"/>
      <c r="Q1" s="23"/>
      <c r="R1" s="23"/>
      <c r="S1" s="23"/>
    </row>
    <row r="2" spans="1:21" x14ac:dyDescent="0.3">
      <c r="A2" s="24" t="s">
        <v>299</v>
      </c>
      <c r="B2" s="25" t="s">
        <v>300</v>
      </c>
      <c r="C2" s="25" t="s">
        <v>301</v>
      </c>
      <c r="D2" s="25" t="s">
        <v>302</v>
      </c>
      <c r="E2" s="25" t="s">
        <v>303</v>
      </c>
      <c r="F2" s="26" t="s">
        <v>304</v>
      </c>
      <c r="G2" s="26" t="s">
        <v>304</v>
      </c>
      <c r="H2" s="26" t="s">
        <v>304</v>
      </c>
      <c r="I2" s="27"/>
      <c r="J2" s="27"/>
      <c r="K2" s="27" t="s">
        <v>305</v>
      </c>
      <c r="L2" s="27" t="s">
        <v>305</v>
      </c>
      <c r="M2" s="28" t="s">
        <v>305</v>
      </c>
      <c r="N2" s="29" t="s">
        <v>306</v>
      </c>
      <c r="O2" s="29" t="s">
        <v>307</v>
      </c>
      <c r="P2" s="30" t="s">
        <v>308</v>
      </c>
      <c r="Q2" s="30" t="s">
        <v>308</v>
      </c>
      <c r="R2" s="24" t="str">
        <f>_xlfn.CONCAT("[kg], ",'[1]Input_Project specific'!E19)</f>
        <v>[kg], Minimal</v>
      </c>
      <c r="S2" s="30" t="s">
        <v>308</v>
      </c>
      <c r="T2" s="30" t="s">
        <v>309</v>
      </c>
      <c r="U2" s="31" t="s">
        <v>309</v>
      </c>
    </row>
    <row r="3" spans="1:21" ht="48" customHeight="1" x14ac:dyDescent="0.3">
      <c r="A3" s="27"/>
      <c r="B3" s="24" t="s">
        <v>310</v>
      </c>
      <c r="C3" s="24" t="s">
        <v>311</v>
      </c>
      <c r="D3" s="24" t="s">
        <v>312</v>
      </c>
      <c r="E3" s="24" t="s">
        <v>313</v>
      </c>
      <c r="F3" s="24" t="s">
        <v>314</v>
      </c>
      <c r="G3" s="24" t="s">
        <v>315</v>
      </c>
      <c r="H3" s="24" t="s">
        <v>316</v>
      </c>
      <c r="I3" s="24" t="s">
        <v>317</v>
      </c>
      <c r="J3" s="24" t="s">
        <v>318</v>
      </c>
      <c r="K3" s="24" t="s">
        <v>319</v>
      </c>
      <c r="L3" s="24" t="s">
        <v>320</v>
      </c>
      <c r="M3" s="32" t="s">
        <v>321</v>
      </c>
      <c r="N3" s="33" t="s">
        <v>322</v>
      </c>
      <c r="O3" s="29"/>
      <c r="P3" s="30" t="s">
        <v>323</v>
      </c>
      <c r="Q3" s="34" t="s">
        <v>324</v>
      </c>
      <c r="R3" s="35" t="s">
        <v>325</v>
      </c>
      <c r="S3" s="30" t="s">
        <v>326</v>
      </c>
      <c r="T3" s="31" t="s">
        <v>327</v>
      </c>
      <c r="U3" s="31" t="s">
        <v>328</v>
      </c>
    </row>
    <row r="4" spans="1:21" x14ac:dyDescent="0.3">
      <c r="A4" s="27" t="s">
        <v>329</v>
      </c>
      <c r="B4" s="27">
        <v>1.5</v>
      </c>
      <c r="C4" s="27">
        <v>5</v>
      </c>
      <c r="D4" s="27">
        <v>40</v>
      </c>
      <c r="E4" s="27">
        <v>80</v>
      </c>
      <c r="F4" s="27">
        <v>10</v>
      </c>
      <c r="G4" s="27">
        <f t="shared" ref="G4:G12" si="0">AVERAGE(F4,H4)</f>
        <v>15</v>
      </c>
      <c r="H4" s="27">
        <v>20</v>
      </c>
      <c r="I4" s="27">
        <v>1.74</v>
      </c>
      <c r="J4" s="27">
        <v>1.3859999999999999</v>
      </c>
      <c r="K4" s="36">
        <f t="shared" ref="K4:M12" si="1">$J4*F4</f>
        <v>13.86</v>
      </c>
      <c r="L4" s="36">
        <f t="shared" si="1"/>
        <v>20.79</v>
      </c>
      <c r="M4" s="37">
        <f t="shared" si="1"/>
        <v>27.72</v>
      </c>
      <c r="N4" s="38" t="s">
        <v>330</v>
      </c>
      <c r="O4" s="39">
        <v>20</v>
      </c>
      <c r="P4" s="40">
        <f t="shared" ref="P4:P12" si="2">($L4/rho_r)^(1/3)</f>
        <v>0.19996794358015296</v>
      </c>
      <c r="Q4" s="40">
        <f t="shared" ref="Q4:Q12" si="3">Lt*P4</f>
        <v>0.36394165731587841</v>
      </c>
      <c r="R4" s="36">
        <f t="shared" ref="R4:R12" si="4">IF(weight_check="Minimal",$K4,IF(weight_check="Average",$L4," none"))</f>
        <v>13.86</v>
      </c>
      <c r="S4" s="40">
        <f t="shared" ref="S4:S12" si="5">($K4/rho_r)^(1/3)</f>
        <v>0.17468808908511205</v>
      </c>
      <c r="T4" s="41" t="s">
        <v>331</v>
      </c>
      <c r="U4" s="42" t="s">
        <v>332</v>
      </c>
    </row>
    <row r="5" spans="1:21" x14ac:dyDescent="0.3">
      <c r="A5" s="27" t="s">
        <v>333</v>
      </c>
      <c r="B5" s="27">
        <v>2</v>
      </c>
      <c r="C5" s="27">
        <v>10</v>
      </c>
      <c r="D5" s="27">
        <v>60</v>
      </c>
      <c r="E5" s="27">
        <v>120</v>
      </c>
      <c r="F5" s="27">
        <v>20</v>
      </c>
      <c r="G5" s="27">
        <f t="shared" si="0"/>
        <v>27.5</v>
      </c>
      <c r="H5" s="27">
        <v>35</v>
      </c>
      <c r="I5" s="27">
        <v>2.02</v>
      </c>
      <c r="J5" s="27">
        <v>1.3520000000000001</v>
      </c>
      <c r="K5" s="36">
        <f t="shared" si="1"/>
        <v>27.040000000000003</v>
      </c>
      <c r="L5" s="36">
        <f t="shared" si="1"/>
        <v>37.18</v>
      </c>
      <c r="M5" s="37">
        <f t="shared" si="1"/>
        <v>47.32</v>
      </c>
      <c r="N5" s="38" t="s">
        <v>334</v>
      </c>
      <c r="O5" s="39">
        <v>35</v>
      </c>
      <c r="P5" s="40">
        <f t="shared" si="2"/>
        <v>0.24272360429169446</v>
      </c>
      <c r="Q5" s="40">
        <f t="shared" si="3"/>
        <v>0.44175695981088392</v>
      </c>
      <c r="R5" s="36">
        <f t="shared" si="4"/>
        <v>27.040000000000003</v>
      </c>
      <c r="S5" s="40">
        <f t="shared" si="5"/>
        <v>0.21827857661222116</v>
      </c>
      <c r="T5" s="41" t="s">
        <v>331</v>
      </c>
      <c r="U5" s="42" t="s">
        <v>332</v>
      </c>
    </row>
    <row r="6" spans="1:21" x14ac:dyDescent="0.3">
      <c r="A6" s="27" t="s">
        <v>335</v>
      </c>
      <c r="B6" s="27">
        <v>15</v>
      </c>
      <c r="C6" s="27">
        <v>40</v>
      </c>
      <c r="D6" s="27">
        <v>200</v>
      </c>
      <c r="E6" s="27">
        <v>300</v>
      </c>
      <c r="F6" s="27">
        <v>80</v>
      </c>
      <c r="G6" s="27">
        <f t="shared" si="0"/>
        <v>100</v>
      </c>
      <c r="H6" s="27">
        <v>120</v>
      </c>
      <c r="I6" s="27">
        <v>2.25</v>
      </c>
      <c r="J6" s="27">
        <v>1.2689999999999999</v>
      </c>
      <c r="K6" s="36">
        <f t="shared" si="1"/>
        <v>101.52</v>
      </c>
      <c r="L6" s="36">
        <f t="shared" si="1"/>
        <v>126.89999999999999</v>
      </c>
      <c r="M6" s="37">
        <f t="shared" si="1"/>
        <v>152.28</v>
      </c>
      <c r="N6" s="38" t="s">
        <v>336</v>
      </c>
      <c r="O6" s="39">
        <v>120</v>
      </c>
      <c r="P6" s="40">
        <f t="shared" si="2"/>
        <v>0.36545122729011309</v>
      </c>
      <c r="Q6" s="40">
        <f t="shared" si="3"/>
        <v>0.6651212336680058</v>
      </c>
      <c r="R6" s="36">
        <f t="shared" si="4"/>
        <v>101.52</v>
      </c>
      <c r="S6" s="40">
        <f t="shared" si="5"/>
        <v>0.33925486716397496</v>
      </c>
      <c r="T6" s="41" t="s">
        <v>331</v>
      </c>
      <c r="U6" s="42" t="s">
        <v>332</v>
      </c>
    </row>
    <row r="7" spans="1:21" x14ac:dyDescent="0.3">
      <c r="A7" s="27" t="s">
        <v>337</v>
      </c>
      <c r="B7" s="27">
        <v>30</v>
      </c>
      <c r="C7" s="27">
        <v>60</v>
      </c>
      <c r="D7" s="27">
        <v>300</v>
      </c>
      <c r="E7" s="27">
        <v>450</v>
      </c>
      <c r="F7" s="27">
        <v>120</v>
      </c>
      <c r="G7" s="27">
        <f t="shared" si="0"/>
        <v>155</v>
      </c>
      <c r="H7" s="27">
        <v>190</v>
      </c>
      <c r="I7" s="27">
        <v>2.25</v>
      </c>
      <c r="J7" s="27">
        <v>1.2430000000000001</v>
      </c>
      <c r="K7" s="36">
        <f t="shared" si="1"/>
        <v>149.16000000000003</v>
      </c>
      <c r="L7" s="36">
        <f t="shared" si="1"/>
        <v>192.66500000000002</v>
      </c>
      <c r="M7" s="37">
        <f t="shared" si="1"/>
        <v>236.17000000000002</v>
      </c>
      <c r="N7" s="38" t="s">
        <v>338</v>
      </c>
      <c r="O7" s="39">
        <v>190</v>
      </c>
      <c r="P7" s="40">
        <f t="shared" si="2"/>
        <v>0.4200263080212468</v>
      </c>
      <c r="Q7" s="40">
        <f t="shared" si="3"/>
        <v>0.76444788059866919</v>
      </c>
      <c r="R7" s="36">
        <f t="shared" si="4"/>
        <v>149.16000000000003</v>
      </c>
      <c r="S7" s="40">
        <f t="shared" si="5"/>
        <v>0.38567931065615685</v>
      </c>
      <c r="T7" s="41" t="s">
        <v>331</v>
      </c>
      <c r="U7" s="42" t="s">
        <v>332</v>
      </c>
    </row>
    <row r="8" spans="1:21" x14ac:dyDescent="0.3">
      <c r="A8" s="27" t="s">
        <v>297</v>
      </c>
      <c r="B8" s="27">
        <v>200</v>
      </c>
      <c r="C8" s="27">
        <v>300</v>
      </c>
      <c r="D8" s="27">
        <v>1000</v>
      </c>
      <c r="E8" s="27">
        <v>1500</v>
      </c>
      <c r="F8" s="27">
        <v>540</v>
      </c>
      <c r="G8" s="27">
        <f t="shared" si="0"/>
        <v>615</v>
      </c>
      <c r="H8" s="27">
        <v>690</v>
      </c>
      <c r="I8" s="27">
        <v>3</v>
      </c>
      <c r="J8" s="27">
        <v>1.163</v>
      </c>
      <c r="K8" s="36">
        <f t="shared" si="1"/>
        <v>628.02</v>
      </c>
      <c r="L8" s="36">
        <f t="shared" si="1"/>
        <v>715.245</v>
      </c>
      <c r="M8" s="37">
        <f t="shared" si="1"/>
        <v>802.47</v>
      </c>
      <c r="N8" s="38" t="s">
        <v>339</v>
      </c>
      <c r="O8" s="39">
        <v>690</v>
      </c>
      <c r="P8" s="40">
        <f t="shared" si="2"/>
        <v>0.65036999114505645</v>
      </c>
      <c r="Q8" s="40">
        <f t="shared" si="3"/>
        <v>1.1836733838840028</v>
      </c>
      <c r="R8" s="36">
        <f t="shared" si="4"/>
        <v>628.02</v>
      </c>
      <c r="S8" s="40">
        <f t="shared" si="5"/>
        <v>0.62277816214005777</v>
      </c>
      <c r="T8" s="41" t="s">
        <v>331</v>
      </c>
      <c r="U8" s="42" t="s">
        <v>332</v>
      </c>
    </row>
    <row r="9" spans="1:21" x14ac:dyDescent="0.3">
      <c r="A9" s="27" t="s">
        <v>340</v>
      </c>
      <c r="B9" s="33">
        <v>700</v>
      </c>
      <c r="C9" s="27">
        <v>1000</v>
      </c>
      <c r="D9" s="27">
        <v>3000</v>
      </c>
      <c r="E9" s="27">
        <v>4500</v>
      </c>
      <c r="F9" s="27">
        <v>1700</v>
      </c>
      <c r="G9" s="27">
        <f t="shared" si="0"/>
        <v>1900</v>
      </c>
      <c r="H9" s="27">
        <v>2100</v>
      </c>
      <c r="I9" s="27">
        <v>3.29</v>
      </c>
      <c r="J9" s="27">
        <v>1.099</v>
      </c>
      <c r="K9" s="36">
        <f t="shared" si="1"/>
        <v>1868.3</v>
      </c>
      <c r="L9" s="36">
        <f t="shared" si="1"/>
        <v>2088.1</v>
      </c>
      <c r="M9" s="37">
        <f t="shared" si="1"/>
        <v>2307.9</v>
      </c>
      <c r="N9" s="38" t="s">
        <v>341</v>
      </c>
      <c r="O9" s="39">
        <v>2100</v>
      </c>
      <c r="P9" s="40">
        <f t="shared" si="2"/>
        <v>0.92952123374931728</v>
      </c>
      <c r="Q9" s="40">
        <f t="shared" si="3"/>
        <v>1.6917286454237574</v>
      </c>
      <c r="R9" s="36">
        <f t="shared" si="4"/>
        <v>1868.3</v>
      </c>
      <c r="S9" s="40">
        <f t="shared" si="5"/>
        <v>0.89569006135575246</v>
      </c>
      <c r="T9" s="41" t="s">
        <v>331</v>
      </c>
      <c r="U9" s="27" t="s">
        <v>335</v>
      </c>
    </row>
    <row r="10" spans="1:21" x14ac:dyDescent="0.3">
      <c r="A10" s="27" t="s">
        <v>342</v>
      </c>
      <c r="B10" s="27">
        <v>2000</v>
      </c>
      <c r="C10" s="27">
        <v>3000</v>
      </c>
      <c r="D10" s="27">
        <v>6000</v>
      </c>
      <c r="E10" s="27">
        <v>9000</v>
      </c>
      <c r="F10" s="27">
        <v>4200</v>
      </c>
      <c r="G10" s="27">
        <f t="shared" si="0"/>
        <v>4500</v>
      </c>
      <c r="H10" s="27">
        <v>4800</v>
      </c>
      <c r="I10" s="27">
        <v>5.22</v>
      </c>
      <c r="J10" s="27">
        <v>1.054</v>
      </c>
      <c r="K10" s="36">
        <f t="shared" si="1"/>
        <v>4426.8</v>
      </c>
      <c r="L10" s="36">
        <f t="shared" si="1"/>
        <v>4743</v>
      </c>
      <c r="M10" s="37">
        <f t="shared" si="1"/>
        <v>5059.2</v>
      </c>
      <c r="N10" s="38" t="s">
        <v>343</v>
      </c>
      <c r="O10" s="39">
        <v>4800</v>
      </c>
      <c r="P10" s="40">
        <f t="shared" si="2"/>
        <v>1.2218744743060006</v>
      </c>
      <c r="Q10" s="40">
        <f t="shared" si="3"/>
        <v>2.2238115432369212</v>
      </c>
      <c r="R10" s="36">
        <f t="shared" si="4"/>
        <v>4426.8</v>
      </c>
      <c r="S10" s="40">
        <f t="shared" si="5"/>
        <v>1.1940949209898202</v>
      </c>
      <c r="T10" s="27" t="s">
        <v>335</v>
      </c>
      <c r="U10" s="27" t="s">
        <v>335</v>
      </c>
    </row>
    <row r="11" spans="1:21" x14ac:dyDescent="0.3">
      <c r="A11" s="27" t="s">
        <v>344</v>
      </c>
      <c r="B11" s="27">
        <v>4000</v>
      </c>
      <c r="C11" s="27">
        <v>6000</v>
      </c>
      <c r="D11" s="27">
        <v>10000</v>
      </c>
      <c r="E11" s="27">
        <v>15000</v>
      </c>
      <c r="F11" s="27">
        <v>7500</v>
      </c>
      <c r="G11" s="27">
        <f t="shared" si="0"/>
        <v>8000</v>
      </c>
      <c r="H11" s="27">
        <v>8500</v>
      </c>
      <c r="I11" s="27">
        <v>7.08</v>
      </c>
      <c r="J11" s="27">
        <v>1.024</v>
      </c>
      <c r="K11" s="36">
        <f t="shared" si="1"/>
        <v>7680</v>
      </c>
      <c r="L11" s="36">
        <f t="shared" si="1"/>
        <v>8192</v>
      </c>
      <c r="M11" s="37">
        <f t="shared" si="1"/>
        <v>8704</v>
      </c>
      <c r="N11" s="38" t="s">
        <v>345</v>
      </c>
      <c r="O11" s="39">
        <v>8500</v>
      </c>
      <c r="P11" s="40">
        <f t="shared" si="2"/>
        <v>1.4660165233186864</v>
      </c>
      <c r="Q11" s="40">
        <f t="shared" si="3"/>
        <v>2.6681500724400093</v>
      </c>
      <c r="R11" s="36">
        <f t="shared" si="4"/>
        <v>7680</v>
      </c>
      <c r="S11" s="40">
        <f t="shared" si="5"/>
        <v>1.4348151621398011</v>
      </c>
      <c r="T11" s="41"/>
      <c r="U11" s="42"/>
    </row>
    <row r="12" spans="1:21" x14ac:dyDescent="0.3">
      <c r="A12" s="27" t="s">
        <v>346</v>
      </c>
      <c r="B12" s="27">
        <v>6500</v>
      </c>
      <c r="C12" s="27">
        <v>10000</v>
      </c>
      <c r="D12" s="27">
        <v>15000</v>
      </c>
      <c r="E12" s="27">
        <v>22500</v>
      </c>
      <c r="F12" s="27">
        <v>12000</v>
      </c>
      <c r="G12" s="27">
        <f t="shared" si="0"/>
        <v>12500</v>
      </c>
      <c r="H12" s="27">
        <v>13000</v>
      </c>
      <c r="I12" s="27">
        <v>8.92</v>
      </c>
      <c r="J12" s="27">
        <v>1.002</v>
      </c>
      <c r="K12" s="36">
        <f t="shared" si="1"/>
        <v>12024</v>
      </c>
      <c r="L12" s="36">
        <f t="shared" si="1"/>
        <v>12525</v>
      </c>
      <c r="M12" s="37">
        <f t="shared" si="1"/>
        <v>13026</v>
      </c>
      <c r="N12" s="38" t="s">
        <v>347</v>
      </c>
      <c r="O12" s="39">
        <v>13000</v>
      </c>
      <c r="P12" s="40">
        <f t="shared" si="2"/>
        <v>1.6888903809640281</v>
      </c>
      <c r="Q12" s="40">
        <f t="shared" si="3"/>
        <v>3.0737804933545312</v>
      </c>
      <c r="R12" s="36">
        <f t="shared" si="4"/>
        <v>12024</v>
      </c>
      <c r="S12" s="40">
        <f t="shared" si="5"/>
        <v>1.6660647399016293</v>
      </c>
      <c r="T12" s="41"/>
      <c r="U12" s="4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F17219AE49A4BA0BDD81D071BF678" ma:contentTypeVersion="14" ma:contentTypeDescription="Create a new document." ma:contentTypeScope="" ma:versionID="27f34586c84b8c90a2cb002f0f0fc035">
  <xsd:schema xmlns:xsd="http://www.w3.org/2001/XMLSchema" xmlns:xs="http://www.w3.org/2001/XMLSchema" xmlns:p="http://schemas.microsoft.com/office/2006/metadata/properties" xmlns:ns3="fc9abb88-5dc8-4425-a823-e2986ac3f199" xmlns:ns4="13eb6276-85db-4ef3-a671-167ab07ac255" targetNamespace="http://schemas.microsoft.com/office/2006/metadata/properties" ma:root="true" ma:fieldsID="8ec505085f4519de6c764bdf3897c86a" ns3:_="" ns4:_="">
    <xsd:import namespace="fc9abb88-5dc8-4425-a823-e2986ac3f199"/>
    <xsd:import namespace="13eb6276-85db-4ef3-a671-167ab07ac2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abb88-5dc8-4425-a823-e2986ac3f1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b6276-85db-4ef3-a671-167ab07ac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37F9B0-FB51-4EBC-8606-1AACB47735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595BF4-BDC7-43A9-9318-C73E99FEC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9abb88-5dc8-4425-a823-e2986ac3f199"/>
    <ds:schemaRef ds:uri="13eb6276-85db-4ef3-a671-167ab07ac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02D3EF-E74A-4B50-BD9D-588EBDA690C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3eb6276-85db-4ef3-a671-167ab07ac255"/>
    <ds:schemaRef ds:uri="http://schemas.microsoft.com/office/2006/documentManagement/types"/>
    <ds:schemaRef ds:uri="fc9abb88-5dc8-4425-a823-e2986ac3f19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Overview</vt:lpstr>
      <vt:lpstr>Lists</vt:lpstr>
      <vt:lpstr>Input_concrete_elements</vt:lpstr>
      <vt:lpstr>Input_Project specific</vt:lpstr>
      <vt:lpstr>Input_requirements</vt:lpstr>
      <vt:lpstr>input_rock_gradings</vt:lpstr>
      <vt:lpstr>Lt</vt:lpstr>
      <vt:lpstr>rho_r</vt:lpstr>
      <vt:lpstr>weight_check</vt:lpstr>
    </vt:vector>
  </TitlesOfParts>
  <Company>Van Oord Dredging and Marine Contractors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Kampherbeek D. (Daan)</dc:creator>
  <cp:lastModifiedBy>Kampherbeek D. (Daan)</cp:lastModifiedBy>
  <dcterms:created xsi:type="dcterms:W3CDTF">2022-09-27T11:27:32Z</dcterms:created>
  <dcterms:modified xsi:type="dcterms:W3CDTF">2022-10-24T09:36:34Z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0x0101008ABF17219AE49A4BA0BDD81D071BF678</vt:lpwstr>
  </property>
</Properties>
</file>