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 analytics\tasks\"/>
    </mc:Choice>
  </mc:AlternateContent>
  <xr:revisionPtr revIDLastSave="0" documentId="13_ncr:1_{416542B3-E172-47CD-9AD9-9E482359A4DA}" xr6:coauthVersionLast="47" xr6:coauthVersionMax="47" xr10:uidLastSave="{00000000-0000-0000-0000-000000000000}"/>
  <bookViews>
    <workbookView xWindow="-108" yWindow="-108" windowWidth="23256" windowHeight="12456" xr2:uid="{89463E7D-786C-40FB-9876-2B8C2A591A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D58" i="1"/>
  <c r="C59" i="1"/>
  <c r="C58" i="1"/>
  <c r="K51" i="1"/>
  <c r="K50" i="1"/>
  <c r="C48" i="1"/>
  <c r="M41" i="1"/>
  <c r="K41" i="1"/>
  <c r="M40" i="1"/>
  <c r="K40" i="1"/>
  <c r="E41" i="1"/>
  <c r="D41" i="1"/>
  <c r="C41" i="1"/>
  <c r="G28" i="1"/>
  <c r="H25" i="1"/>
  <c r="H24" i="1"/>
  <c r="H23" i="1"/>
  <c r="H22" i="1"/>
  <c r="H28" i="1" s="1"/>
  <c r="H21" i="1"/>
  <c r="H20" i="1"/>
  <c r="H19" i="1"/>
  <c r="H18" i="1"/>
  <c r="H17" i="1"/>
  <c r="H16" i="1"/>
  <c r="D28" i="1"/>
  <c r="D25" i="1"/>
  <c r="C28" i="1" s="1"/>
  <c r="D24" i="1"/>
  <c r="D23" i="1"/>
  <c r="D22" i="1"/>
  <c r="D21" i="1"/>
  <c r="D20" i="1"/>
  <c r="D19" i="1"/>
  <c r="D18" i="1"/>
  <c r="D17" i="1"/>
  <c r="D16" i="1"/>
  <c r="N16" i="1"/>
  <c r="L16" i="1"/>
  <c r="O13" i="1"/>
  <c r="M13" i="1"/>
  <c r="O12" i="1"/>
  <c r="M12" i="1"/>
  <c r="O11" i="1"/>
  <c r="M11" i="1"/>
  <c r="O10" i="1"/>
  <c r="M10" i="1"/>
  <c r="O9" i="1"/>
  <c r="M9" i="1"/>
  <c r="O8" i="1"/>
  <c r="O16" i="1" s="1"/>
  <c r="M8" i="1"/>
  <c r="M16" i="1" s="1"/>
  <c r="O7" i="1"/>
  <c r="M7" i="1"/>
  <c r="O6" i="1"/>
  <c r="M6" i="1"/>
  <c r="O5" i="1"/>
  <c r="M5" i="1"/>
  <c r="O4" i="1"/>
  <c r="M4" i="1"/>
  <c r="I11" i="1" l="1"/>
  <c r="E11" i="1"/>
  <c r="C11" i="1"/>
</calcChain>
</file>

<file path=xl/sharedStrings.xml><?xml version="1.0" encoding="utf-8"?>
<sst xmlns="http://schemas.openxmlformats.org/spreadsheetml/2006/main" count="201" uniqueCount="153">
  <si>
    <t>Employee Name</t>
  </si>
  <si>
    <t>Job Title</t>
  </si>
  <si>
    <t>Alex Rodriguez</t>
  </si>
  <si>
    <t>Sales Manager</t>
  </si>
  <si>
    <t>Brenda Chen</t>
  </si>
  <si>
    <t>Accountant</t>
  </si>
  <si>
    <t>Carlos Diaz</t>
  </si>
  <si>
    <t>Marketing Specialist</t>
  </si>
  <si>
    <t>Diana Miller</t>
  </si>
  <si>
    <t>IT Support</t>
  </si>
  <si>
    <t>Ethan Kim</t>
  </si>
  <si>
    <t>Human Resources</t>
  </si>
  <si>
    <t>vlookup</t>
  </si>
  <si>
    <t>Product Name</t>
  </si>
  <si>
    <t>Category</t>
  </si>
  <si>
    <t>Apples</t>
  </si>
  <si>
    <t>Produce</t>
  </si>
  <si>
    <t>Milk</t>
  </si>
  <si>
    <t>Dairy</t>
  </si>
  <si>
    <t>Bread</t>
  </si>
  <si>
    <t>Bakery</t>
  </si>
  <si>
    <t>Chicken</t>
  </si>
  <si>
    <t>Meat</t>
  </si>
  <si>
    <t>Shampoo</t>
  </si>
  <si>
    <t>Health &amp; Beauty</t>
  </si>
  <si>
    <t>Student ID</t>
  </si>
  <si>
    <t>Major</t>
  </si>
  <si>
    <t>Computer Science</t>
  </si>
  <si>
    <t>Business Administration</t>
  </si>
  <si>
    <t>Psychology</t>
  </si>
  <si>
    <t>Biology</t>
  </si>
  <si>
    <t>Art History</t>
  </si>
  <si>
    <t>invoice no</t>
  </si>
  <si>
    <t>DATES</t>
  </si>
  <si>
    <t>DUES</t>
  </si>
  <si>
    <t>BILL CLEARED DAYS</t>
  </si>
  <si>
    <t>REVIEW</t>
  </si>
  <si>
    <t>IN1</t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</si>
  <si>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</si>
  <si>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</si>
  <si>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</si>
  <si>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</si>
  <si>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</si>
  <si>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</si>
  <si>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</si>
  <si>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</si>
  <si>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</si>
  <si>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PRODUCT</t>
  </si>
  <si>
    <t>DELIEVER</t>
  </si>
  <si>
    <t xml:space="preserve">SPEED
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</si>
  <si>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</si>
  <si>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</si>
  <si>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</si>
  <si>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</si>
  <si>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</si>
  <si>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</si>
  <si>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</si>
  <si>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</si>
  <si>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</si>
  <si>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</si>
  <si>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 xml:space="preserve">CONSUMER </t>
  </si>
  <si>
    <t>VALUE</t>
  </si>
  <si>
    <t>CONS. RATING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</si>
  <si>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</si>
  <si>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</si>
  <si>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</si>
  <si>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</si>
  <si>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</si>
  <si>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</si>
  <si>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</si>
  <si>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</si>
  <si>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</si>
  <si>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</si>
  <si>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hlookup</t>
  </si>
  <si>
    <t>John Smith</t>
  </si>
  <si>
    <t>Jane Doe</t>
  </si>
  <si>
    <t>Peter Jones</t>
  </si>
  <si>
    <t>Mary Davis</t>
  </si>
  <si>
    <t>Email</t>
  </si>
  <si>
    <t>j.s@email.com</t>
  </si>
  <si>
    <t>j.d@email.com</t>
  </si>
  <si>
    <t>p.j@email.com</t>
  </si>
  <si>
    <t>m.d@email.com</t>
  </si>
  <si>
    <t>Phone</t>
  </si>
  <si>
    <t>555-1234</t>
  </si>
  <si>
    <t>555-5678</t>
  </si>
  <si>
    <t>555-9876</t>
  </si>
  <si>
    <t>555-4321</t>
  </si>
  <si>
    <t>Department</t>
  </si>
  <si>
    <t>Sales</t>
  </si>
  <si>
    <t>Marketing</t>
  </si>
  <si>
    <t>HR</t>
  </si>
  <si>
    <t>Finance</t>
  </si>
  <si>
    <t>name</t>
  </si>
  <si>
    <t>Q1</t>
  </si>
  <si>
    <t>Q2</t>
  </si>
  <si>
    <t>Q3</t>
  </si>
  <si>
    <t>Q4</t>
  </si>
  <si>
    <t>Product A</t>
  </si>
  <si>
    <t>$50,000</t>
  </si>
  <si>
    <t>$62,000</t>
  </si>
  <si>
    <t>$58,000</t>
  </si>
  <si>
    <t>$71,000</t>
  </si>
  <si>
    <t>Product B</t>
  </si>
  <si>
    <t>$35,000</t>
  </si>
  <si>
    <t>$41,000</t>
  </si>
  <si>
    <t>$39,000</t>
  </si>
  <si>
    <t>$45,000</t>
  </si>
  <si>
    <t>Product C</t>
  </si>
  <si>
    <t>$18,000</t>
  </si>
  <si>
    <t>$22,000</t>
  </si>
  <si>
    <t>$25,000</t>
  </si>
  <si>
    <t>$30,000</t>
  </si>
  <si>
    <t>SKU-100</t>
  </si>
  <si>
    <t>SKU-200</t>
  </si>
  <si>
    <t>SKU-300</t>
  </si>
  <si>
    <t>SKU-400</t>
  </si>
  <si>
    <t>Status</t>
  </si>
  <si>
    <t>In Stock</t>
  </si>
  <si>
    <t>Out of Stock</t>
  </si>
  <si>
    <t>Low Stock</t>
  </si>
  <si>
    <t>Last Restock</t>
  </si>
  <si>
    <t>01/22/2025</t>
  </si>
  <si>
    <t>05/20/2025</t>
  </si>
  <si>
    <t>North America</t>
  </si>
  <si>
    <t>Europe</t>
  </si>
  <si>
    <t>Asia</t>
  </si>
  <si>
    <t>Australia</t>
  </si>
  <si>
    <t>Standard</t>
  </si>
  <si>
    <t>$10.00</t>
  </si>
  <si>
    <t>$15.00</t>
  </si>
  <si>
    <t>$20.00</t>
  </si>
  <si>
    <t>$25.00</t>
  </si>
  <si>
    <t>Express</t>
  </si>
  <si>
    <t>$30.00</t>
  </si>
  <si>
    <t>$40.00</t>
  </si>
  <si>
    <t>$50.00</t>
  </si>
  <si>
    <t>Overnight</t>
  </si>
  <si>
    <t>$65.00</t>
  </si>
  <si>
    <t>$80.00</t>
  </si>
  <si>
    <t>$100.00</t>
  </si>
  <si>
    <t>standard</t>
  </si>
  <si>
    <t>Math</t>
  </si>
  <si>
    <t>Science</t>
  </si>
  <si>
    <t>History</t>
  </si>
  <si>
    <t>Art</t>
  </si>
  <si>
    <t>Score</t>
  </si>
  <si>
    <t>Grade</t>
  </si>
  <si>
    <t>A</t>
  </si>
  <si>
    <t>B+</t>
  </si>
  <si>
    <t>C</t>
  </si>
  <si>
    <t>A+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</si>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</sst>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800]dddd\,\ mmmm\ dd\,\ yyyy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20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vertical="center"/>
    </xf>
    <xf numFmtId="0" fontId="0" fillId="3" borderId="0" xfId="0" applyFill="1"/>
    <xf numFmtId="0" fontId="1" fillId="2" borderId="1" xfId="0" applyFont="1" applyFill="1" applyBorder="1" applyAlignment="1"/>
    <xf numFmtId="0" fontId="0" fillId="3" borderId="1" xfId="0" applyFill="1" applyBorder="1"/>
    <xf numFmtId="0" fontId="1" fillId="4" borderId="1" xfId="0" applyFont="1" applyFill="1" applyBorder="1" applyAlignment="1"/>
    <xf numFmtId="0" fontId="1" fillId="5" borderId="2" xfId="0" applyFont="1" applyFill="1" applyBorder="1" applyAlignment="1"/>
    <xf numFmtId="0" fontId="1" fillId="6" borderId="2" xfId="0" applyFont="1" applyFill="1" applyBorder="1" applyAlignment="1">
      <alignment horizontal="right"/>
    </xf>
    <xf numFmtId="0" fontId="1" fillId="6" borderId="2" xfId="0" applyFont="1" applyFill="1" applyBorder="1" applyAlignment="1">
      <alignment vertical="center"/>
    </xf>
    <xf numFmtId="0" fontId="1" fillId="6" borderId="2" xfId="0" applyFont="1" applyFill="1" applyBorder="1" applyAlignment="1"/>
    <xf numFmtId="0" fontId="1" fillId="6" borderId="1" xfId="0" applyFont="1" applyFill="1" applyBorder="1" applyAlignment="1">
      <alignment horizontal="right"/>
    </xf>
    <xf numFmtId="0" fontId="0" fillId="6" borderId="1" xfId="0" applyFill="1" applyBorder="1"/>
    <xf numFmtId="0" fontId="1" fillId="5" borderId="1" xfId="0" applyFont="1" applyFill="1" applyBorder="1" applyAlignment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8" borderId="8" xfId="0" applyFill="1" applyBorder="1"/>
    <xf numFmtId="16" fontId="0" fillId="8" borderId="8" xfId="0" applyNumberFormat="1" applyFill="1" applyBorder="1"/>
    <xf numFmtId="0" fontId="0" fillId="8" borderId="8" xfId="0" applyFill="1" applyBorder="1" applyAlignment="1">
      <alignment horizontal="center"/>
    </xf>
    <xf numFmtId="0" fontId="0" fillId="8" borderId="1" xfId="0" applyFill="1" applyBorder="1"/>
    <xf numFmtId="16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169" fontId="0" fillId="8" borderId="0" xfId="0" applyNumberFormat="1" applyFill="1"/>
    <xf numFmtId="0" fontId="0" fillId="8" borderId="0" xfId="0" applyNumberFormat="1" applyFill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10" borderId="8" xfId="0" applyFill="1" applyBorder="1"/>
    <xf numFmtId="0" fontId="0" fillId="10" borderId="8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12" borderId="2" xfId="0" applyFont="1" applyFill="1" applyBorder="1" applyAlignment="1">
      <alignment wrapText="1"/>
    </xf>
    <xf numFmtId="0" fontId="0" fillId="12" borderId="0" xfId="0" applyFill="1"/>
    <xf numFmtId="0" fontId="1" fillId="12" borderId="2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1" fillId="12" borderId="1" xfId="0" applyFont="1" applyFill="1" applyBorder="1" applyAlignment="1">
      <alignment horizontal="right" wrapText="1"/>
    </xf>
    <xf numFmtId="0" fontId="1" fillId="12" borderId="1" xfId="0" applyFont="1" applyFill="1" applyBorder="1" applyAlignment="1"/>
    <xf numFmtId="0" fontId="0" fillId="12" borderId="1" xfId="0" applyFill="1" applyBorder="1"/>
    <xf numFmtId="0" fontId="1" fillId="2" borderId="0" xfId="0" applyFont="1" applyFill="1" applyBorder="1" applyAlignment="1">
      <alignment wrapText="1"/>
    </xf>
    <xf numFmtId="0" fontId="1" fillId="12" borderId="0" xfId="0" applyFont="1" applyFill="1" applyBorder="1" applyAlignment="1">
      <alignment wrapText="1"/>
    </xf>
    <xf numFmtId="0" fontId="1" fillId="13" borderId="1" xfId="0" applyFont="1" applyFill="1" applyBorder="1" applyAlignment="1">
      <alignment wrapText="1"/>
    </xf>
    <xf numFmtId="0" fontId="1" fillId="13" borderId="1" xfId="0" applyFont="1" applyFill="1" applyBorder="1" applyAlignment="1">
      <alignment horizontal="right" wrapText="1"/>
    </xf>
    <xf numFmtId="14" fontId="1" fillId="12" borderId="2" xfId="0" applyNumberFormat="1" applyFont="1" applyFill="1" applyBorder="1" applyAlignment="1">
      <alignment horizontal="right" wrapText="1"/>
    </xf>
    <xf numFmtId="0" fontId="1" fillId="14" borderId="2" xfId="0" applyFont="1" applyFill="1" applyBorder="1" applyAlignment="1">
      <alignment wrapText="1"/>
    </xf>
    <xf numFmtId="0" fontId="1" fillId="12" borderId="2" xfId="0" applyFont="1" applyFill="1" applyBorder="1" applyAlignment="1">
      <alignment horizontal="right"/>
    </xf>
    <xf numFmtId="14" fontId="0" fillId="3" borderId="0" xfId="0" applyNumberFormat="1" applyFill="1"/>
    <xf numFmtId="0" fontId="1" fillId="15" borderId="2" xfId="0" applyFont="1" applyFill="1" applyBorder="1" applyAlignment="1">
      <alignment wrapText="1"/>
    </xf>
    <xf numFmtId="0" fontId="1" fillId="16" borderId="2" xfId="0" applyFont="1" applyFill="1" applyBorder="1" applyAlignment="1">
      <alignment wrapText="1"/>
    </xf>
    <xf numFmtId="0" fontId="1" fillId="16" borderId="2" xfId="0" applyFont="1" applyFill="1" applyBorder="1" applyAlignment="1">
      <alignment horizontal="right" wrapText="1"/>
    </xf>
    <xf numFmtId="0" fontId="1" fillId="16" borderId="0" xfId="0" applyFont="1" applyFill="1" applyBorder="1" applyAlignment="1">
      <alignment horizontal="right" wrapText="1"/>
    </xf>
    <xf numFmtId="0" fontId="0" fillId="16" borderId="0" xfId="0" applyFill="1"/>
    <xf numFmtId="0" fontId="1" fillId="17" borderId="1" xfId="0" applyFont="1" applyFill="1" applyBorder="1" applyAlignment="1">
      <alignment wrapText="1"/>
    </xf>
    <xf numFmtId="0" fontId="1" fillId="8" borderId="1" xfId="0" applyFont="1" applyFill="1" applyBorder="1" applyAlignment="1">
      <alignment horizontal="center" wrapText="1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DE5CC-1E27-4485-A1EC-FB75848FCC59}">
  <dimension ref="A1:Q59"/>
  <sheetViews>
    <sheetView tabSelected="1" topLeftCell="A24" workbookViewId="0">
      <selection sqref="A1:Q2"/>
    </sheetView>
  </sheetViews>
  <sheetFormatPr defaultRowHeight="14.4" x14ac:dyDescent="0.3"/>
  <cols>
    <col min="2" max="2" width="14.33203125" bestFit="1" customWidth="1"/>
    <col min="3" max="3" width="17.44140625" bestFit="1" customWidth="1"/>
    <col min="4" max="4" width="10.109375" bestFit="1" customWidth="1"/>
    <col min="5" max="5" width="12.5546875" bestFit="1" customWidth="1"/>
    <col min="6" max="6" width="14.109375" bestFit="1" customWidth="1"/>
    <col min="7" max="7" width="6.33203125" bestFit="1" customWidth="1"/>
    <col min="8" max="8" width="13.109375" bestFit="1" customWidth="1"/>
    <col min="9" max="9" width="20.5546875" bestFit="1" customWidth="1"/>
    <col min="10" max="10" width="9.109375" bestFit="1" customWidth="1"/>
    <col min="12" max="12" width="14.33203125" bestFit="1" customWidth="1"/>
    <col min="13" max="13" width="16.109375" bestFit="1" customWidth="1"/>
    <col min="14" max="14" width="17" bestFit="1" customWidth="1"/>
    <col min="15" max="15" width="7.33203125" bestFit="1" customWidth="1"/>
  </cols>
  <sheetData>
    <row r="1" spans="1:17" ht="14.4" customHeight="1" x14ac:dyDescent="0.3">
      <c r="A1" s="69" t="s">
        <v>12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17" ht="15" thickBot="1" x14ac:dyDescent="0.3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17" ht="15" thickBot="1" x14ac:dyDescent="0.35">
      <c r="B3" s="2" t="s">
        <v>0</v>
      </c>
      <c r="C3" s="3" t="s">
        <v>1</v>
      </c>
      <c r="E3" s="9" t="s">
        <v>13</v>
      </c>
      <c r="F3" s="9" t="s">
        <v>14</v>
      </c>
      <c r="H3" s="10" t="s">
        <v>25</v>
      </c>
      <c r="I3" s="10" t="s">
        <v>26</v>
      </c>
      <c r="K3" s="17" t="s">
        <v>32</v>
      </c>
      <c r="L3" s="18" t="s">
        <v>33</v>
      </c>
      <c r="M3" s="18" t="s">
        <v>34</v>
      </c>
      <c r="N3" s="18" t="s">
        <v>35</v>
      </c>
      <c r="O3" s="19" t="s">
        <v>36</v>
      </c>
    </row>
    <row r="4" spans="1:17" ht="15" thickBot="1" x14ac:dyDescent="0.35">
      <c r="B4" s="4" t="s">
        <v>2</v>
      </c>
      <c r="C4" s="4" t="s">
        <v>3</v>
      </c>
      <c r="E4" s="4" t="s">
        <v>15</v>
      </c>
      <c r="F4" s="4" t="s">
        <v>16</v>
      </c>
      <c r="H4" s="11">
        <v>5001</v>
      </c>
      <c r="I4" s="12" t="s">
        <v>27</v>
      </c>
      <c r="K4" s="20" t="s">
        <v>37</v>
      </c>
      <c r="L4" s="21">
        <v>45955</v>
      </c>
      <c r="M4" s="21">
        <f>L4+7</f>
        <v>45962</v>
      </c>
      <c r="N4" s="22">
        <v>3</v>
      </c>
      <c r="O4" s="20" t="str">
        <f>IF(N4&lt;7,"GOOD","DELAY")</f>
        <v>GOOD</v>
      </c>
    </row>
    <row r="5" spans="1:17" ht="15" thickBot="1" x14ac:dyDescent="0.35">
      <c r="B5" s="4" t="s">
        <v>4</v>
      </c>
      <c r="C5" s="4" t="s">
        <v>5</v>
      </c>
      <c r="E5" s="4" t="s">
        <v>17</v>
      </c>
      <c r="F5" s="4" t="s">
        <v>18</v>
      </c>
      <c r="H5" s="11">
        <v>5002</v>
      </c>
      <c r="I5" s="12" t="s">
        <v>28</v>
      </c>
      <c r="K5" s="23" t="s">
        <v>38</v>
      </c>
      <c r="L5" s="24">
        <v>45945</v>
      </c>
      <c r="M5" s="24">
        <f t="shared" ref="M5:M13" si="0">L5+7</f>
        <v>45952</v>
      </c>
      <c r="N5" s="25">
        <v>4</v>
      </c>
      <c r="O5" s="23" t="str">
        <f t="shared" ref="O5:O13" si="1">IF(N5&lt;7,"GOOD","DELAY")</f>
        <v>GOOD</v>
      </c>
    </row>
    <row r="6" spans="1:17" ht="15" thickBot="1" x14ac:dyDescent="0.35">
      <c r="B6" s="4" t="s">
        <v>6</v>
      </c>
      <c r="C6" s="5" t="s">
        <v>7</v>
      </c>
      <c r="E6" s="4" t="s">
        <v>19</v>
      </c>
      <c r="F6" s="4" t="s">
        <v>20</v>
      </c>
      <c r="H6" s="11">
        <v>5003</v>
      </c>
      <c r="I6" s="13" t="s">
        <v>29</v>
      </c>
      <c r="K6" s="23" t="s">
        <v>39</v>
      </c>
      <c r="L6" s="24">
        <v>45933</v>
      </c>
      <c r="M6" s="24">
        <f t="shared" si="0"/>
        <v>45940</v>
      </c>
      <c r="N6" s="25">
        <v>1</v>
      </c>
      <c r="O6" s="23" t="str">
        <f t="shared" si="1"/>
        <v>GOOD</v>
      </c>
    </row>
    <row r="7" spans="1:17" ht="15" thickBot="1" x14ac:dyDescent="0.35">
      <c r="B7" s="4" t="s">
        <v>8</v>
      </c>
      <c r="C7" s="4" t="s">
        <v>9</v>
      </c>
      <c r="E7" s="4" t="s">
        <v>21</v>
      </c>
      <c r="F7" s="4" t="s">
        <v>22</v>
      </c>
      <c r="H7" s="11">
        <v>5004</v>
      </c>
      <c r="I7" s="13" t="s">
        <v>30</v>
      </c>
      <c r="K7" s="23" t="s">
        <v>40</v>
      </c>
      <c r="L7" s="24">
        <v>45942</v>
      </c>
      <c r="M7" s="24">
        <f t="shared" si="0"/>
        <v>45949</v>
      </c>
      <c r="N7" s="25">
        <v>2</v>
      </c>
      <c r="O7" s="23" t="str">
        <f t="shared" si="1"/>
        <v>GOOD</v>
      </c>
    </row>
    <row r="8" spans="1:17" ht="15" thickBot="1" x14ac:dyDescent="0.35">
      <c r="B8" s="4" t="s">
        <v>10</v>
      </c>
      <c r="C8" s="5" t="s">
        <v>11</v>
      </c>
      <c r="E8" s="4" t="s">
        <v>23</v>
      </c>
      <c r="F8" s="4" t="s">
        <v>24</v>
      </c>
      <c r="H8" s="11">
        <v>5005</v>
      </c>
      <c r="I8" s="13" t="s">
        <v>31</v>
      </c>
      <c r="K8" s="23" t="s">
        <v>41</v>
      </c>
      <c r="L8" s="24">
        <v>45961</v>
      </c>
      <c r="M8" s="24">
        <f t="shared" si="0"/>
        <v>45968</v>
      </c>
      <c r="N8" s="25">
        <v>5</v>
      </c>
      <c r="O8" s="23" t="str">
        <f t="shared" si="1"/>
        <v>GOOD</v>
      </c>
    </row>
    <row r="9" spans="1:17" x14ac:dyDescent="0.3">
      <c r="K9" s="23" t="s">
        <v>42</v>
      </c>
      <c r="L9" s="24">
        <v>45906</v>
      </c>
      <c r="M9" s="24">
        <f t="shared" si="0"/>
        <v>45913</v>
      </c>
      <c r="N9" s="25">
        <v>6</v>
      </c>
      <c r="O9" s="23" t="str">
        <f t="shared" si="1"/>
        <v>GOOD</v>
      </c>
    </row>
    <row r="10" spans="1:17" x14ac:dyDescent="0.3">
      <c r="B10" s="7" t="s">
        <v>0</v>
      </c>
      <c r="C10" s="7" t="s">
        <v>1</v>
      </c>
      <c r="E10" s="9" t="s">
        <v>13</v>
      </c>
      <c r="F10" s="9" t="s">
        <v>14</v>
      </c>
      <c r="H10" s="16" t="s">
        <v>25</v>
      </c>
      <c r="I10" s="16" t="s">
        <v>26</v>
      </c>
      <c r="K10" s="23" t="s">
        <v>43</v>
      </c>
      <c r="L10" s="24">
        <v>45915</v>
      </c>
      <c r="M10" s="24">
        <f t="shared" si="0"/>
        <v>45922</v>
      </c>
      <c r="N10" s="25">
        <v>9</v>
      </c>
      <c r="O10" s="23" t="str">
        <f t="shared" si="1"/>
        <v>DELAY</v>
      </c>
    </row>
    <row r="11" spans="1:17" x14ac:dyDescent="0.3">
      <c r="B11" s="4" t="s">
        <v>8</v>
      </c>
      <c r="C11" s="8" t="str">
        <f>VLOOKUP(B7,B3:C8,2,FALSE)</f>
        <v>IT Support</v>
      </c>
      <c r="E11" s="6" t="str">
        <f>VLOOKUP(E6,E3:F8,2,FALSE)</f>
        <v>Bakery</v>
      </c>
      <c r="F11" s="4" t="s">
        <v>19</v>
      </c>
      <c r="H11" s="14">
        <v>5004</v>
      </c>
      <c r="I11" s="15" t="str">
        <f>VLOOKUP(H7,H3:I8,2,FALSE)</f>
        <v>Biology</v>
      </c>
      <c r="K11" s="23" t="s">
        <v>44</v>
      </c>
      <c r="L11" s="24">
        <v>45908</v>
      </c>
      <c r="M11" s="24">
        <f t="shared" si="0"/>
        <v>45915</v>
      </c>
      <c r="N11" s="25">
        <v>8</v>
      </c>
      <c r="O11" s="23" t="str">
        <f t="shared" si="1"/>
        <v>DELAY</v>
      </c>
    </row>
    <row r="12" spans="1:17" x14ac:dyDescent="0.3">
      <c r="K12" s="23" t="s">
        <v>45</v>
      </c>
      <c r="L12" s="24">
        <v>45917</v>
      </c>
      <c r="M12" s="24">
        <f t="shared" si="0"/>
        <v>45924</v>
      </c>
      <c r="N12" s="25">
        <v>9</v>
      </c>
      <c r="O12" s="23" t="str">
        <f t="shared" si="1"/>
        <v>DELAY</v>
      </c>
    </row>
    <row r="13" spans="1:17" x14ac:dyDescent="0.3">
      <c r="K13" s="23" t="s">
        <v>46</v>
      </c>
      <c r="L13" s="24">
        <v>45905</v>
      </c>
      <c r="M13" s="24">
        <f t="shared" si="0"/>
        <v>45912</v>
      </c>
      <c r="N13" s="25">
        <v>6</v>
      </c>
      <c r="O13" s="23" t="str">
        <f t="shared" si="1"/>
        <v>GOOD</v>
      </c>
    </row>
    <row r="14" spans="1:17" ht="15" thickBot="1" x14ac:dyDescent="0.35"/>
    <row r="15" spans="1:17" ht="15" thickBot="1" x14ac:dyDescent="0.35">
      <c r="B15" s="28" t="s">
        <v>47</v>
      </c>
      <c r="C15" s="29" t="s">
        <v>48</v>
      </c>
      <c r="D15" s="30" t="s">
        <v>49</v>
      </c>
      <c r="F15" s="38" t="s">
        <v>60</v>
      </c>
      <c r="G15" s="39" t="s">
        <v>61</v>
      </c>
      <c r="H15" s="38" t="s">
        <v>62</v>
      </c>
      <c r="K15" s="17" t="s">
        <v>32</v>
      </c>
      <c r="L15" s="18" t="s">
        <v>33</v>
      </c>
      <c r="M15" s="18" t="s">
        <v>34</v>
      </c>
      <c r="N15" s="18" t="s">
        <v>35</v>
      </c>
      <c r="O15" s="19" t="s">
        <v>36</v>
      </c>
    </row>
    <row r="16" spans="1:17" x14ac:dyDescent="0.3">
      <c r="B16" s="31" t="s">
        <v>50</v>
      </c>
      <c r="C16" s="32">
        <v>5</v>
      </c>
      <c r="D16" s="31" t="str">
        <f>IF(C16&lt;4,"FAST",IF(C16&gt;6,"LATE","AVERAGE"))</f>
        <v>AVERAGE</v>
      </c>
      <c r="F16" s="8" t="s">
        <v>63</v>
      </c>
      <c r="G16" s="8">
        <v>3000</v>
      </c>
      <c r="H16" s="40" t="str">
        <f>IF(G16&gt;2000, "GOLD",IF(G16&lt; 500, "BRONZE", "SILVER"))</f>
        <v>GOLD</v>
      </c>
      <c r="K16" s="23" t="s">
        <v>41</v>
      </c>
      <c r="L16" s="26">
        <f>VLOOKUP(K8,$K$3:$O$13,2,FALSE)</f>
        <v>45961</v>
      </c>
      <c r="M16" s="26">
        <f>VLOOKUP(K8,K3:O13,3,FALSE)</f>
        <v>45968</v>
      </c>
      <c r="N16" s="27">
        <f>VLOOKUP($K$8,K3:O13,4,FALSE)</f>
        <v>5</v>
      </c>
      <c r="O16" s="27" t="str">
        <f>VLOOKUP(K8,K3:O13,5,FALSE)</f>
        <v>GOOD</v>
      </c>
    </row>
    <row r="17" spans="1:17" x14ac:dyDescent="0.3">
      <c r="B17" s="33" t="s">
        <v>51</v>
      </c>
      <c r="C17" s="34">
        <v>6</v>
      </c>
      <c r="D17" s="31" t="str">
        <f t="shared" ref="D17:D25" si="2">IF(C17&lt;4,"FAST",IF(C17&gt;6,"LATE","AVERAGE"))</f>
        <v>AVERAGE</v>
      </c>
      <c r="F17" s="8" t="s">
        <v>64</v>
      </c>
      <c r="G17" s="8">
        <v>5000</v>
      </c>
      <c r="H17" s="40" t="str">
        <f t="shared" ref="H17:H25" si="3">IF(G17&gt;2000, "GOLD",IF(G17&lt; 500, "BRONZE", "SILVER"))</f>
        <v>GOLD</v>
      </c>
    </row>
    <row r="18" spans="1:17" x14ac:dyDescent="0.3">
      <c r="B18" s="33" t="s">
        <v>52</v>
      </c>
      <c r="C18" s="34">
        <v>3</v>
      </c>
      <c r="D18" s="31" t="str">
        <f t="shared" si="2"/>
        <v>FAST</v>
      </c>
      <c r="F18" s="8" t="s">
        <v>65</v>
      </c>
      <c r="G18" s="8">
        <v>1000</v>
      </c>
      <c r="H18" s="40" t="str">
        <f t="shared" si="3"/>
        <v>SILVER</v>
      </c>
    </row>
    <row r="19" spans="1:17" x14ac:dyDescent="0.3">
      <c r="B19" s="33" t="s">
        <v>53</v>
      </c>
      <c r="C19" s="34">
        <v>9</v>
      </c>
      <c r="D19" s="31" t="str">
        <f t="shared" si="2"/>
        <v>LATE</v>
      </c>
      <c r="F19" s="8" t="s">
        <v>66</v>
      </c>
      <c r="G19" s="8">
        <v>600</v>
      </c>
      <c r="H19" s="40" t="str">
        <f t="shared" si="3"/>
        <v>SILVER</v>
      </c>
    </row>
    <row r="20" spans="1:17" x14ac:dyDescent="0.3">
      <c r="B20" s="33" t="s">
        <v>54</v>
      </c>
      <c r="C20" s="34">
        <v>7</v>
      </c>
      <c r="D20" s="31" t="str">
        <f t="shared" si="2"/>
        <v>LATE</v>
      </c>
      <c r="F20" s="8" t="s">
        <v>67</v>
      </c>
      <c r="G20" s="8">
        <v>9000</v>
      </c>
      <c r="H20" s="40" t="str">
        <f t="shared" si="3"/>
        <v>GOLD</v>
      </c>
    </row>
    <row r="21" spans="1:17" x14ac:dyDescent="0.3">
      <c r="B21" s="33" t="s">
        <v>55</v>
      </c>
      <c r="C21" s="34">
        <v>6</v>
      </c>
      <c r="D21" s="31" t="str">
        <f t="shared" si="2"/>
        <v>AVERAGE</v>
      </c>
      <c r="F21" s="8" t="s">
        <v>68</v>
      </c>
      <c r="G21" s="8">
        <v>7000</v>
      </c>
      <c r="H21" s="40" t="str">
        <f t="shared" si="3"/>
        <v>GOLD</v>
      </c>
    </row>
    <row r="22" spans="1:17" x14ac:dyDescent="0.3">
      <c r="B22" s="33" t="s">
        <v>56</v>
      </c>
      <c r="C22" s="34">
        <v>4</v>
      </c>
      <c r="D22" s="31" t="str">
        <f t="shared" si="2"/>
        <v>AVERAGE</v>
      </c>
      <c r="F22" s="8" t="s">
        <v>69</v>
      </c>
      <c r="G22" s="8">
        <v>600</v>
      </c>
      <c r="H22" s="40" t="str">
        <f t="shared" si="3"/>
        <v>SILVER</v>
      </c>
    </row>
    <row r="23" spans="1:17" x14ac:dyDescent="0.3">
      <c r="B23" s="33" t="s">
        <v>57</v>
      </c>
      <c r="C23" s="34">
        <v>2</v>
      </c>
      <c r="D23" s="31" t="str">
        <f t="shared" si="2"/>
        <v>FAST</v>
      </c>
      <c r="F23" s="8" t="s">
        <v>70</v>
      </c>
      <c r="G23" s="8">
        <v>300</v>
      </c>
      <c r="H23" s="40" t="str">
        <f t="shared" si="3"/>
        <v>BRONZE</v>
      </c>
    </row>
    <row r="24" spans="1:17" x14ac:dyDescent="0.3">
      <c r="B24" s="33" t="s">
        <v>58</v>
      </c>
      <c r="C24" s="34">
        <v>3</v>
      </c>
      <c r="D24" s="31" t="str">
        <f t="shared" si="2"/>
        <v>FAST</v>
      </c>
      <c r="F24" s="8" t="s">
        <v>71</v>
      </c>
      <c r="G24" s="8">
        <v>500</v>
      </c>
      <c r="H24" s="40" t="str">
        <f t="shared" si="3"/>
        <v>SILVER</v>
      </c>
    </row>
    <row r="25" spans="1:17" x14ac:dyDescent="0.3">
      <c r="B25" s="33" t="s">
        <v>59</v>
      </c>
      <c r="C25" s="34">
        <v>8</v>
      </c>
      <c r="D25" s="31" t="str">
        <f t="shared" si="2"/>
        <v>LATE</v>
      </c>
      <c r="F25" s="8" t="s">
        <v>72</v>
      </c>
      <c r="G25" s="8">
        <v>4000</v>
      </c>
      <c r="H25" s="40" t="str">
        <f t="shared" si="3"/>
        <v>GOLD</v>
      </c>
    </row>
    <row r="26" spans="1:17" ht="15" thickBot="1" x14ac:dyDescent="0.35"/>
    <row r="27" spans="1:17" x14ac:dyDescent="0.3">
      <c r="B27" s="35" t="s">
        <v>47</v>
      </c>
      <c r="C27" s="36" t="s">
        <v>49</v>
      </c>
      <c r="D27" s="37" t="s">
        <v>48</v>
      </c>
      <c r="F27" s="38" t="s">
        <v>60</v>
      </c>
      <c r="G27" s="39" t="s">
        <v>61</v>
      </c>
      <c r="H27" s="38" t="s">
        <v>62</v>
      </c>
    </row>
    <row r="28" spans="1:17" x14ac:dyDescent="0.3">
      <c r="B28" s="33" t="s">
        <v>59</v>
      </c>
      <c r="C28" s="33" t="str">
        <f>VLOOKUP($B$25,B15:D25,3,FALSE)</f>
        <v>LATE</v>
      </c>
      <c r="D28" s="33">
        <f>VLOOKUP(B25,B15:D25,2,FALSE)</f>
        <v>8</v>
      </c>
      <c r="F28" s="8" t="s">
        <v>69</v>
      </c>
      <c r="G28" s="8">
        <f>VLOOKUP(F22,F15:H25,2,FALSE)</f>
        <v>600</v>
      </c>
      <c r="H28" s="8" t="str">
        <f>VLOOKUP(F22,F15:H25,3,FALSE)</f>
        <v>SILVER</v>
      </c>
    </row>
    <row r="31" spans="1:17" x14ac:dyDescent="0.3">
      <c r="A31" s="42" t="s">
        <v>73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</row>
    <row r="32" spans="1:17" x14ac:dyDescent="0.3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</row>
    <row r="33" spans="2:13" ht="15" thickBot="1" x14ac:dyDescent="0.35"/>
    <row r="34" spans="2:13" ht="15" thickBot="1" x14ac:dyDescent="0.35">
      <c r="B34" s="43" t="s">
        <v>93</v>
      </c>
      <c r="C34" s="44" t="s">
        <v>74</v>
      </c>
      <c r="D34" s="44" t="s">
        <v>75</v>
      </c>
      <c r="E34" s="44" t="s">
        <v>76</v>
      </c>
      <c r="F34" s="44" t="s">
        <v>77</v>
      </c>
      <c r="I34" s="47"/>
      <c r="J34" s="47" t="s">
        <v>94</v>
      </c>
      <c r="K34" s="47" t="s">
        <v>95</v>
      </c>
      <c r="L34" s="47" t="s">
        <v>96</v>
      </c>
      <c r="M34" s="47" t="s">
        <v>97</v>
      </c>
    </row>
    <row r="35" spans="2:13" ht="27.6" thickBot="1" x14ac:dyDescent="0.35">
      <c r="B35" s="43" t="s">
        <v>78</v>
      </c>
      <c r="C35" s="44" t="s">
        <v>79</v>
      </c>
      <c r="D35" s="44" t="s">
        <v>80</v>
      </c>
      <c r="E35" s="44" t="s">
        <v>81</v>
      </c>
      <c r="F35" s="44" t="s">
        <v>82</v>
      </c>
      <c r="I35" s="48" t="s">
        <v>98</v>
      </c>
      <c r="J35" s="49" t="s">
        <v>99</v>
      </c>
      <c r="K35" s="49" t="s">
        <v>100</v>
      </c>
      <c r="L35" s="49" t="s">
        <v>101</v>
      </c>
      <c r="M35" s="49" t="s">
        <v>102</v>
      </c>
    </row>
    <row r="36" spans="2:13" ht="15" thickBot="1" x14ac:dyDescent="0.35">
      <c r="B36" s="43" t="s">
        <v>83</v>
      </c>
      <c r="C36" s="44" t="s">
        <v>84</v>
      </c>
      <c r="D36" s="44" t="s">
        <v>85</v>
      </c>
      <c r="E36" s="44" t="s">
        <v>86</v>
      </c>
      <c r="F36" s="44" t="s">
        <v>87</v>
      </c>
      <c r="I36" s="48" t="s">
        <v>103</v>
      </c>
      <c r="J36" s="49" t="s">
        <v>104</v>
      </c>
      <c r="K36" s="49" t="s">
        <v>105</v>
      </c>
      <c r="L36" s="49" t="s">
        <v>106</v>
      </c>
      <c r="M36" s="49" t="s">
        <v>107</v>
      </c>
    </row>
    <row r="37" spans="2:13" ht="15" thickBot="1" x14ac:dyDescent="0.35">
      <c r="B37" s="43" t="s">
        <v>88</v>
      </c>
      <c r="C37" s="44" t="s">
        <v>89</v>
      </c>
      <c r="D37" s="44" t="s">
        <v>90</v>
      </c>
      <c r="E37" s="44" t="s">
        <v>91</v>
      </c>
      <c r="F37" s="44" t="s">
        <v>92</v>
      </c>
      <c r="I37" s="48" t="s">
        <v>108</v>
      </c>
      <c r="J37" s="49" t="s">
        <v>109</v>
      </c>
      <c r="K37" s="49" t="s">
        <v>110</v>
      </c>
      <c r="L37" s="49" t="s">
        <v>111</v>
      </c>
      <c r="M37" s="49" t="s">
        <v>112</v>
      </c>
    </row>
    <row r="38" spans="2:13" x14ac:dyDescent="0.3">
      <c r="B38" s="52"/>
      <c r="C38" s="53"/>
      <c r="D38" s="53"/>
      <c r="E38" s="53"/>
      <c r="F38" s="53"/>
      <c r="I38" s="54"/>
      <c r="J38" s="55"/>
      <c r="K38" s="55"/>
      <c r="L38" s="55"/>
      <c r="M38" s="55"/>
    </row>
    <row r="39" spans="2:13" ht="15" thickBot="1" x14ac:dyDescent="0.35">
      <c r="I39" s="54"/>
      <c r="J39" s="55"/>
      <c r="K39" s="55"/>
      <c r="L39" s="55"/>
      <c r="M39" s="55"/>
    </row>
    <row r="40" spans="2:13" ht="15" thickBot="1" x14ac:dyDescent="0.35">
      <c r="B40" s="43" t="s">
        <v>93</v>
      </c>
      <c r="C40" s="43" t="s">
        <v>78</v>
      </c>
      <c r="D40" s="43" t="s">
        <v>83</v>
      </c>
      <c r="E40" s="43" t="s">
        <v>88</v>
      </c>
      <c r="I40" s="47" t="s">
        <v>94</v>
      </c>
      <c r="J40" s="50" t="s">
        <v>98</v>
      </c>
      <c r="K40" s="51" t="str">
        <f>HLOOKUP(J34,I34:M37,2,FALSE)</f>
        <v>$50,000</v>
      </c>
      <c r="L40" s="48" t="s">
        <v>108</v>
      </c>
      <c r="M40" s="51" t="str">
        <f>HLOOKUP(J34,I34:M37,4,FALSE)</f>
        <v>$18,000</v>
      </c>
    </row>
    <row r="41" spans="2:13" ht="15" thickBot="1" x14ac:dyDescent="0.35">
      <c r="B41" s="44" t="s">
        <v>75</v>
      </c>
      <c r="C41" s="45" t="str">
        <f>HLOOKUP(D34,B34:F37,2,FALSE)</f>
        <v>j.d@email.com</v>
      </c>
      <c r="D41" s="45" t="str">
        <f>HLOOKUP(D34,B34:F37,3,FALSE)</f>
        <v>555-5678</v>
      </c>
      <c r="E41" s="45" t="str">
        <f>HLOOKUP(D34,B34:F37,4,FALSE)</f>
        <v>Marketing</v>
      </c>
      <c r="I41" s="47" t="s">
        <v>95</v>
      </c>
      <c r="J41" s="48" t="s">
        <v>103</v>
      </c>
      <c r="K41" s="51" t="str">
        <f>HLOOKUP(K34,I34:M37,3,FALSE)</f>
        <v>$41,000</v>
      </c>
      <c r="L41" s="48" t="s">
        <v>108</v>
      </c>
      <c r="M41" s="51" t="str">
        <f>HLOOKUP(K34,I34:M37,4,FALSE)</f>
        <v>$22,000</v>
      </c>
    </row>
    <row r="43" spans="2:13" ht="15" thickBot="1" x14ac:dyDescent="0.35"/>
    <row r="44" spans="2:13" ht="15" thickBot="1" x14ac:dyDescent="0.35">
      <c r="B44" s="57"/>
      <c r="C44" s="57" t="s">
        <v>113</v>
      </c>
      <c r="D44" s="57" t="s">
        <v>114</v>
      </c>
      <c r="E44" s="57" t="s">
        <v>115</v>
      </c>
      <c r="F44" s="57" t="s">
        <v>116</v>
      </c>
    </row>
    <row r="45" spans="2:13" ht="27.6" thickBot="1" x14ac:dyDescent="0.35">
      <c r="B45" s="44" t="s">
        <v>117</v>
      </c>
      <c r="C45" s="44" t="s">
        <v>118</v>
      </c>
      <c r="D45" s="44" t="s">
        <v>119</v>
      </c>
      <c r="E45" s="44" t="s">
        <v>120</v>
      </c>
      <c r="F45" s="44" t="s">
        <v>118</v>
      </c>
      <c r="I45" s="60"/>
      <c r="J45" s="60" t="s">
        <v>124</v>
      </c>
      <c r="K45" s="60" t="s">
        <v>125</v>
      </c>
      <c r="L45" s="60" t="s">
        <v>126</v>
      </c>
      <c r="M45" s="60" t="s">
        <v>127</v>
      </c>
    </row>
    <row r="46" spans="2:13" ht="15" thickBot="1" x14ac:dyDescent="0.35">
      <c r="B46" s="44" t="s">
        <v>121</v>
      </c>
      <c r="C46" s="56">
        <v>45935</v>
      </c>
      <c r="D46" s="58" t="s">
        <v>122</v>
      </c>
      <c r="E46" s="56">
        <v>45781</v>
      </c>
      <c r="F46" s="46" t="s">
        <v>123</v>
      </c>
      <c r="I46" s="61" t="s">
        <v>128</v>
      </c>
      <c r="J46" s="62" t="s">
        <v>129</v>
      </c>
      <c r="K46" s="62" t="s">
        <v>130</v>
      </c>
      <c r="L46" s="62" t="s">
        <v>131</v>
      </c>
      <c r="M46" s="62" t="s">
        <v>132</v>
      </c>
    </row>
    <row r="47" spans="2:13" ht="15" thickBot="1" x14ac:dyDescent="0.35">
      <c r="I47" s="61" t="s">
        <v>133</v>
      </c>
      <c r="J47" s="62" t="s">
        <v>132</v>
      </c>
      <c r="K47" s="62" t="s">
        <v>134</v>
      </c>
      <c r="L47" s="62" t="s">
        <v>135</v>
      </c>
      <c r="M47" s="62" t="s">
        <v>136</v>
      </c>
    </row>
    <row r="48" spans="2:13" ht="15" thickBot="1" x14ac:dyDescent="0.35">
      <c r="B48" s="57" t="s">
        <v>115</v>
      </c>
      <c r="C48" s="59">
        <f>HLOOKUP(E44,B44:F46,3,FALSE)</f>
        <v>45781</v>
      </c>
      <c r="I48" s="61" t="s">
        <v>137</v>
      </c>
      <c r="J48" s="62" t="s">
        <v>136</v>
      </c>
      <c r="K48" s="62" t="s">
        <v>138</v>
      </c>
      <c r="L48" s="62" t="s">
        <v>139</v>
      </c>
      <c r="M48" s="62" t="s">
        <v>140</v>
      </c>
    </row>
    <row r="49" spans="2:11" ht="15" thickBot="1" x14ac:dyDescent="0.35"/>
    <row r="50" spans="2:11" ht="15" thickBot="1" x14ac:dyDescent="0.35">
      <c r="I50" s="60" t="s">
        <v>124</v>
      </c>
      <c r="J50" s="63" t="s">
        <v>141</v>
      </c>
      <c r="K50" s="64" t="str">
        <f>HLOOKUP(J45,I45:M48,2,FALSE)</f>
        <v>$10.00</v>
      </c>
    </row>
    <row r="51" spans="2:11" ht="15" thickBot="1" x14ac:dyDescent="0.35">
      <c r="I51" s="60" t="s">
        <v>126</v>
      </c>
      <c r="J51" s="61" t="s">
        <v>137</v>
      </c>
      <c r="K51" s="64" t="str">
        <f>HLOOKUP(L45,I45:M48,4,FALSE)</f>
        <v>$80.00</v>
      </c>
    </row>
    <row r="53" spans="2:11" x14ac:dyDescent="0.3">
      <c r="B53" s="65"/>
      <c r="C53" s="65" t="s">
        <v>142</v>
      </c>
      <c r="D53" s="65" t="s">
        <v>143</v>
      </c>
      <c r="E53" s="65" t="s">
        <v>144</v>
      </c>
      <c r="F53" s="65" t="s">
        <v>145</v>
      </c>
    </row>
    <row r="54" spans="2:11" x14ac:dyDescent="0.3">
      <c r="B54" s="65" t="s">
        <v>146</v>
      </c>
      <c r="C54" s="66">
        <v>92</v>
      </c>
      <c r="D54" s="66">
        <v>88</v>
      </c>
      <c r="E54" s="66">
        <v>75</v>
      </c>
      <c r="F54" s="66">
        <v>95</v>
      </c>
    </row>
    <row r="55" spans="2:11" x14ac:dyDescent="0.3">
      <c r="B55" s="65" t="s">
        <v>147</v>
      </c>
      <c r="C55" s="66" t="s">
        <v>148</v>
      </c>
      <c r="D55" s="66" t="s">
        <v>149</v>
      </c>
      <c r="E55" s="66" t="s">
        <v>150</v>
      </c>
      <c r="F55" s="66" t="s">
        <v>151</v>
      </c>
    </row>
    <row r="56" spans="2:11" x14ac:dyDescent="0.3">
      <c r="B56" s="65" t="s">
        <v>117</v>
      </c>
      <c r="C56" s="66" t="s">
        <v>152</v>
      </c>
      <c r="D56" s="66" t="s">
        <v>152</v>
      </c>
      <c r="E56" s="66" t="s">
        <v>152</v>
      </c>
      <c r="F56" s="66" t="s">
        <v>152</v>
      </c>
    </row>
    <row r="57" spans="2:11" x14ac:dyDescent="0.3">
      <c r="B57" s="1"/>
      <c r="C57" s="65" t="s">
        <v>143</v>
      </c>
      <c r="D57" s="65" t="s">
        <v>145</v>
      </c>
    </row>
    <row r="58" spans="2:11" x14ac:dyDescent="0.3">
      <c r="B58" s="65" t="s">
        <v>117</v>
      </c>
      <c r="C58" s="67" t="str">
        <f>HLOOKUP(D53,B53:F56,4,FALSE)</f>
        <v>Pass</v>
      </c>
      <c r="D58" s="67" t="str">
        <f>HLOOKUP(F53,B53:F56,4,FALSE)</f>
        <v>Pass</v>
      </c>
    </row>
    <row r="59" spans="2:11" x14ac:dyDescent="0.3">
      <c r="B59" s="65" t="s">
        <v>146</v>
      </c>
      <c r="C59" s="68">
        <f>HLOOKUP(D53,B53:F56,2,FALSE)</f>
        <v>88</v>
      </c>
      <c r="D59" s="67">
        <f>HLOOKUP(F53,B53:F56,2,FALSE)</f>
        <v>95</v>
      </c>
    </row>
  </sheetData>
  <mergeCells count="2">
    <mergeCell ref="A31:Q32"/>
    <mergeCell ref="A1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Wakudkar</dc:creator>
  <cp:lastModifiedBy>Mayur Wakudkar</cp:lastModifiedBy>
  <dcterms:created xsi:type="dcterms:W3CDTF">2025-09-25T16:36:47Z</dcterms:created>
  <dcterms:modified xsi:type="dcterms:W3CDTF">2025-09-25T18:06:07Z</dcterms:modified>
</cp:coreProperties>
</file>