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filterPrivacy="1" codeName="ThisWorkbook"/>
  <xr:revisionPtr revIDLastSave="0" documentId="13_ncr:1_{993CE844-2B16-2D42-AC3C-F0DB95639438}" xr6:coauthVersionLast="47" xr6:coauthVersionMax="47" xr10:uidLastSave="{00000000-0000-0000-0000-000000000000}"/>
  <bookViews>
    <workbookView xWindow="0" yWindow="500" windowWidth="28800" windowHeight="15500" activeTab="2" xr2:uid="{00000000-000D-0000-FFFF-FFFF00000000}"/>
  </bookViews>
  <sheets>
    <sheet name="Attribute Lists (Quicksure)" sheetId="6" r:id="rId1"/>
    <sheet name="Attribute Lists" sheetId="2" r:id="rId2"/>
    <sheet name="Data" sheetId="10" r:id="rId3"/>
    <sheet name="Test Cases" sheetId="1" r:id="rId4"/>
    <sheet name="Test Cases (edited rating)" sheetId="7" r:id="rId5"/>
    <sheet name="ResultsPrivate" sheetId="8" r:id="rId6"/>
    <sheet name="For rating engine" sheetId="4" r:id="rId7"/>
    <sheet name="Result" sheetId="3" r:id="rId8"/>
    <sheet name="Peril combinations" sheetId="5" r:id="rId9"/>
  </sheets>
  <externalReferences>
    <externalReference r:id="rId10"/>
    <externalReference r:id="rId11"/>
    <externalReference r:id="rId12"/>
  </externalReferences>
  <definedNames>
    <definedName name="_xlnm._FilterDatabase" localSheetId="6" hidden="1">'For rating engine'!$A$1:$AN$58</definedName>
    <definedName name="_xlnm._FilterDatabase" localSheetId="7" hidden="1">Result!$A$3:$AO$3</definedName>
    <definedName name="_xlnm._FilterDatabase" localSheetId="3" hidden="1">'Test Cases'!$A$2:$BR$59</definedName>
    <definedName name="_xlnm._FilterDatabase" localSheetId="4" hidden="1">'Test Cases (edited rating)'!$A$2:$BR$59</definedName>
    <definedName name="Above_Tracking_lookup">'[1]Automatic Lookup tables'!$A$1961:$C$1965</definedName>
    <definedName name="Acc_death_Freq" localSheetId="0">'[2]Other rates'!#REF!</definedName>
    <definedName name="Acc_death_Freq">'[2]Other rates'!#REF!</definedName>
    <definedName name="Acc_death_Prem" localSheetId="0">'[2]Other rates'!#REF!</definedName>
    <definedName name="Acc_death_Prem">'[2]Other rates'!#REF!</definedName>
    <definedName name="Acc_death_Sev" localSheetId="0">'[2]Other rates'!#REF!</definedName>
    <definedName name="Acc_death_Sev">'[2]Other rates'!#REF!</definedName>
    <definedName name="Acc_death_Sev_less_excess" localSheetId="0">'[2]Other rates'!#REF!</definedName>
    <definedName name="Acc_death_Sev_less_excess">'[2]Other rates'!#REF!</definedName>
    <definedName name="ADDBEN1">'[1]Input factors'!$C$40</definedName>
    <definedName name="ADDBEN2">'[1]Input factors'!$C$41</definedName>
    <definedName name="ADMINAMT">'[1]Input factors'!$C$39</definedName>
    <definedName name="ADMINPERC">'[1]Input factors'!$C$36</definedName>
    <definedName name="AR_ALAE">'[1]Accident Models'!$D$53</definedName>
    <definedName name="AR_Cam_Freq" localSheetId="0">#REF!</definedName>
    <definedName name="AR_Cam_Freq">#REF!</definedName>
    <definedName name="AR_Cam_Prem" localSheetId="0">#REF!</definedName>
    <definedName name="AR_Cam_Prem">#REF!</definedName>
    <definedName name="AR_Cam_Sev" localSheetId="0">#REF!</definedName>
    <definedName name="AR_Cam_Sev">#REF!</definedName>
    <definedName name="AR_Cam_Sev_less_excess" localSheetId="0">#REF!</definedName>
    <definedName name="AR_Cam_Sev_less_excess">#REF!</definedName>
    <definedName name="AR_Col_Freq" localSheetId="0">#REF!</definedName>
    <definedName name="AR_Col_Freq">#REF!</definedName>
    <definedName name="AR_Col_Prem" localSheetId="0">#REF!</definedName>
    <definedName name="AR_Col_Prem">#REF!</definedName>
    <definedName name="AR_Col_Sev" localSheetId="0">#REF!</definedName>
    <definedName name="AR_Col_Sev">#REF!</definedName>
    <definedName name="AR_Col_Sev_less_excess" localSheetId="0">#REF!</definedName>
    <definedName name="AR_Col_Sev_less_excess">#REF!</definedName>
    <definedName name="AR_Cycle_Freq" localSheetId="0">#REF!</definedName>
    <definedName name="AR_Cycle_Freq">#REF!</definedName>
    <definedName name="AR_Cycle_Prem" localSheetId="0">#REF!</definedName>
    <definedName name="AR_Cycle_Prem">#REF!</definedName>
    <definedName name="AR_Cycle_Sev" localSheetId="0">#REF!</definedName>
    <definedName name="AR_Cycle_Sev">#REF!</definedName>
    <definedName name="AR_Cycle_Sev_less_excess" localSheetId="0">#REF!</definedName>
    <definedName name="AR_Cycle_Sev_less_excess">#REF!</definedName>
    <definedName name="AR_freq">'[1]Accident Models'!$D$28</definedName>
    <definedName name="AR_Gen_Freq" localSheetId="0">#REF!</definedName>
    <definedName name="AR_Gen_Freq">#REF!</definedName>
    <definedName name="AR_Gen_Prem" localSheetId="0">#REF!</definedName>
    <definedName name="AR_Gen_Prem">#REF!</definedName>
    <definedName name="AR_Gen_Sev" localSheetId="0">#REF!</definedName>
    <definedName name="AR_Gen_Sev">#REF!</definedName>
    <definedName name="AR_Gen_Sev_less_excess" localSheetId="0">#REF!</definedName>
    <definedName name="AR_Gen_Sev_less_excess">#REF!</definedName>
    <definedName name="AR_Gun_Freq" localSheetId="0">#REF!</definedName>
    <definedName name="AR_Gun_Freq">#REF!</definedName>
    <definedName name="AR_Gun_Prem" localSheetId="0">#REF!</definedName>
    <definedName name="AR_Gun_Prem">#REF!</definedName>
    <definedName name="AR_Gun_Sev" localSheetId="0">#REF!</definedName>
    <definedName name="AR_Gun_Sev">#REF!</definedName>
    <definedName name="AR_Gun_Sev_less_excess" localSheetId="0">#REF!</definedName>
    <definedName name="AR_Gun_Sev_less_excess">#REF!</definedName>
    <definedName name="AR_Jewellery_Freq" localSheetId="0">#REF!</definedName>
    <definedName name="AR_Jewellery_Freq">#REF!</definedName>
    <definedName name="AR_Jewellery_Prem" localSheetId="0">#REF!</definedName>
    <definedName name="AR_Jewellery_Prem">#REF!</definedName>
    <definedName name="AR_Jewellery_Sev" localSheetId="0">#REF!</definedName>
    <definedName name="AR_Jewellery_Sev">#REF!</definedName>
    <definedName name="AR_Jewellery_Sev_less_excess" localSheetId="0">#REF!</definedName>
    <definedName name="AR_Jewellery_Sev_less_excess">#REF!</definedName>
    <definedName name="AR_MComm_Freq" localSheetId="0">#REF!</definedName>
    <definedName name="AR_MComm_Freq">#REF!</definedName>
    <definedName name="AR_MComm_Prem" localSheetId="0">#REF!</definedName>
    <definedName name="AR_MComm_Prem">#REF!</definedName>
    <definedName name="AR_MComm_Sev" localSheetId="0">#REF!</definedName>
    <definedName name="AR_MComm_Sev">#REF!</definedName>
    <definedName name="AR_MComm_Sev_less_excess" localSheetId="0">#REF!</definedName>
    <definedName name="AR_MComm_Sev_less_excess">#REF!</definedName>
    <definedName name="AR_MComp_Freq" localSheetId="0">#REF!</definedName>
    <definedName name="AR_MComp_Freq">#REF!</definedName>
    <definedName name="AR_MComp_Prem" localSheetId="0">#REF!</definedName>
    <definedName name="AR_MComp_Prem">#REF!</definedName>
    <definedName name="AR_MComp_Sev" localSheetId="0">#REF!</definedName>
    <definedName name="AR_MComp_Sev">#REF!</definedName>
    <definedName name="AR_MComp_Sev_less_excess" localSheetId="0">#REF!</definedName>
    <definedName name="AR_MComp_Sev_less_excess">#REF!</definedName>
    <definedName name="AR_Motor_Freq" localSheetId="0">#REF!</definedName>
    <definedName name="AR_Motor_Freq">#REF!</definedName>
    <definedName name="AR_Motor_Prem" localSheetId="0">#REF!</definedName>
    <definedName name="AR_Motor_Prem">#REF!</definedName>
    <definedName name="AR_Motor_Sev" localSheetId="0">#REF!</definedName>
    <definedName name="AR_Motor_Sev">#REF!</definedName>
    <definedName name="AR_Motor_Sev_less_excess" localSheetId="0">#REF!</definedName>
    <definedName name="AR_Motor_Sev_less_excess">#REF!</definedName>
    <definedName name="AR_Music_Freq" localSheetId="0">#REF!</definedName>
    <definedName name="AR_Music_Freq">#REF!</definedName>
    <definedName name="AR_Music_Prem" localSheetId="0">#REF!</definedName>
    <definedName name="AR_Music_Prem">#REF!</definedName>
    <definedName name="AR_Music_Sev" localSheetId="0">#REF!</definedName>
    <definedName name="AR_Music_Sev">#REF!</definedName>
    <definedName name="AR_Music_Sev_less_excess" localSheetId="0">#REF!</definedName>
    <definedName name="AR_Music_Sev_less_excess">#REF!</definedName>
    <definedName name="AR_NetSev">'[1]Accident Models'!$D$55</definedName>
    <definedName name="AR_Other_Freq" localSheetId="0">#REF!</definedName>
    <definedName name="AR_Other_Freq">#REF!</definedName>
    <definedName name="AR_Other_Prem" localSheetId="0">#REF!</definedName>
    <definedName name="AR_Other_Prem">#REF!</definedName>
    <definedName name="AR_Other_Sev" localSheetId="0">#REF!</definedName>
    <definedName name="AR_Other_Sev">#REF!</definedName>
    <definedName name="AR_Other_Sev_less_excess" localSheetId="0">#REF!</definedName>
    <definedName name="AR_Other_Sev_less_excess">#REF!</definedName>
    <definedName name="AR_Paint_Freq" localSheetId="0">#REF!</definedName>
    <definedName name="AR_Paint_Freq">#REF!</definedName>
    <definedName name="AR_Paint_Prem" localSheetId="0">#REF!</definedName>
    <definedName name="AR_Paint_Prem">#REF!</definedName>
    <definedName name="AR_Paint_Sev" localSheetId="0">#REF!</definedName>
    <definedName name="AR_Paint_Sev">#REF!</definedName>
    <definedName name="AR_Paint_Sev_less_excess" localSheetId="0">#REF!</definedName>
    <definedName name="AR_Paint_Sev_less_excess">#REF!</definedName>
    <definedName name="AR_RiskPremium">'[1]Accident Models'!$D$56</definedName>
    <definedName name="AR_SDB_Freq" localSheetId="0">#REF!</definedName>
    <definedName name="AR_SDB_Freq">#REF!</definedName>
    <definedName name="AR_SDB_Prem" localSheetId="0">#REF!</definedName>
    <definedName name="AR_SDB_Prem">#REF!</definedName>
    <definedName name="AR_SDB_Sev" localSheetId="0">#REF!</definedName>
    <definedName name="AR_SDB_Sev">#REF!</definedName>
    <definedName name="AR_SDB_Sev_less_excess" localSheetId="0">#REF!</definedName>
    <definedName name="AR_SDB_Sev_less_excess">#REF!</definedName>
    <definedName name="AR_Sev">'[1]Accident Models'!$D$46</definedName>
    <definedName name="AR_Spec_Freq" localSheetId="0">#REF!</definedName>
    <definedName name="AR_Spec_Freq">#REF!</definedName>
    <definedName name="AR_Spec_Prem" localSheetId="0">#REF!</definedName>
    <definedName name="AR_Spec_Prem">#REF!</definedName>
    <definedName name="AR_Spec_Sev" localSheetId="0">#REF!</definedName>
    <definedName name="AR_Spec_Sev">#REF!</definedName>
    <definedName name="AR_Spec_Sev_less_excess" localSheetId="0">#REF!</definedName>
    <definedName name="AR_Spec_Sev_less_excess">#REF!</definedName>
    <definedName name="AR_Sports_Freq" localSheetId="0">#REF!</definedName>
    <definedName name="AR_Sports_Freq">#REF!</definedName>
    <definedName name="AR_Sports_Prem" localSheetId="0">#REF!</definedName>
    <definedName name="AR_Sports_Prem">#REF!</definedName>
    <definedName name="AR_Sports_Sev" localSheetId="0">#REF!</definedName>
    <definedName name="AR_Sports_Sev">#REF!</definedName>
    <definedName name="AR_Sports_Sev_less_excess" localSheetId="0">#REF!</definedName>
    <definedName name="AR_Sports_Sev_less_excess">#REF!</definedName>
    <definedName name="ATM_Assualt_Freq" localSheetId="0">'[2]Other rates'!#REF!</definedName>
    <definedName name="ATM_Assualt_Freq">'[2]Other rates'!#REF!</definedName>
    <definedName name="ATM_Assualt_Prem" localSheetId="0">'[2]Other rates'!#REF!</definedName>
    <definedName name="ATM_Assualt_Prem">'[2]Other rates'!#REF!</definedName>
    <definedName name="ATM_Assualt_Sev" localSheetId="0">'[2]Other rates'!#REF!</definedName>
    <definedName name="ATM_Assualt_Sev">'[2]Other rates'!#REF!</definedName>
    <definedName name="ATM_Assualt_Sev_less_excess" localSheetId="0">'[2]Other rates'!#REF!</definedName>
    <definedName name="ATM_Assualt_Sev_less_excess">'[2]Other rates'!#REF!</definedName>
    <definedName name="AWO_ALAE">'[1]Accident Models'!$D$97</definedName>
    <definedName name="AWO_freq">'[1]Accident Models'!$D$82</definedName>
    <definedName name="AWO_NetSev">'[1]Accident Models'!$D$99</definedName>
    <definedName name="AWO_RiskPremium">'[1]Accident Models'!$D$100</definedName>
    <definedName name="AWO_Sev">'[1]Accident Models'!$D$90</definedName>
    <definedName name="BasePremium">[3]Premiums!$D$14</definedName>
    <definedName name="Basic_excess">'[2]Input factors'!$C$7</definedName>
    <definedName name="Basic_Excess_lookup">'[1]Automatic Lookup tables'!$A$2410:$C$2431</definedName>
    <definedName name="Below_Tracking_lookup">'[1]Automatic Lookup tables'!$A$1954:$C$1958</definedName>
    <definedName name="Body_type">'[1]Lookup values'!$G$6</definedName>
    <definedName name="Body_type_lookup">'[1]Automatic Lookup tables'!$A$188:$G$219</definedName>
    <definedName name="Camera_equipment" localSheetId="0">'[2]Input factors'!#REF!</definedName>
    <definedName name="Camera_equipment">'[2]Input factors'!#REF!</definedName>
    <definedName name="Car_age">'[1]Factor calculation'!$D$10</definedName>
    <definedName name="Car_age_lookup">'[1]Automatic Lookup tables'!$A$222:$H$243</definedName>
    <definedName name="CashBack" localSheetId="1">'[3]Input factors'!$C$12</definedName>
    <definedName name="CashBack" localSheetId="0">'[3]Input factors'!$C$12</definedName>
    <definedName name="CASHBACK">'[1]Input factors'!$C$38</definedName>
    <definedName name="CAT">'[1]Input factors'!$C$33</definedName>
    <definedName name="Category">'[3]Input factors'!$C$5</definedName>
    <definedName name="ClaimFree">'[3]Input factors'!$C$9</definedName>
    <definedName name="Claims_lookup">'[2]Automatic Lookup tables'!$A$54:$H$61</definedName>
    <definedName name="Clearance_cost_Freq" localSheetId="0">'[2]Other rates'!#REF!</definedName>
    <definedName name="Clearance_cost_Freq">'[2]Other rates'!#REF!</definedName>
    <definedName name="Clearance_cost_Prem" localSheetId="0">'[2]Other rates'!#REF!</definedName>
    <definedName name="Clearance_cost_Prem">'[2]Other rates'!#REF!</definedName>
    <definedName name="Clearance_cost_Sev" localSheetId="0">'[2]Other rates'!#REF!</definedName>
    <definedName name="Clearance_cost_Sev">'[2]Other rates'!#REF!</definedName>
    <definedName name="Clearance_cost_Sev_less_excess" localSheetId="0">'[2]Other rates'!#REF!</definedName>
    <definedName name="Clearance_cost_Sev_less_excess">'[2]Other rates'!#REF!</definedName>
    <definedName name="CLV_Discount">'[1]Customer Lifetime Value Model'!$D$11</definedName>
    <definedName name="CLV_Score_lookup">'[1]Automatic Lookup tables'!$A$2207:$C$2289</definedName>
    <definedName name="Collections" localSheetId="0">'[2]Input factors'!#REF!</definedName>
    <definedName name="Collections">'[2]Input factors'!#REF!</definedName>
    <definedName name="COMM">'[1]Input factors'!$C$31</definedName>
    <definedName name="Cover_Hz">'[3]Main Benefits'!$D$7</definedName>
    <definedName name="Cover_Sev">'[3]Main Benefits'!$D$10</definedName>
    <definedName name="CoverType">'[3]Input factors'!$C$8</definedName>
    <definedName name="Docs_Freq" localSheetId="0">'[2]Other rates'!#REF!</definedName>
    <definedName name="Docs_Freq">'[2]Other rates'!#REF!</definedName>
    <definedName name="Docs_Prem" localSheetId="0">'[2]Other rates'!#REF!</definedName>
    <definedName name="Docs_Prem">'[2]Other rates'!#REF!</definedName>
    <definedName name="Docs_Sev" localSheetId="0">'[2]Other rates'!#REF!</definedName>
    <definedName name="Docs_Sev">'[2]Other rates'!#REF!</definedName>
    <definedName name="Docs_Sev_less_excess" localSheetId="0">'[2]Other rates'!#REF!</definedName>
    <definedName name="Docs_Sev_less_excess">'[2]Other rates'!#REF!</definedName>
    <definedName name="Domestic_Freq">'[2]Other rates'!#REF!</definedName>
    <definedName name="Domestic_Prem">'[2]Other rates'!#REF!</definedName>
    <definedName name="Domestic_Sev">'[2]Other rates'!#REF!</definedName>
    <definedName name="Domestic_Sev_less_excess">'[2]Other rates'!#REF!</definedName>
    <definedName name="Driver_age">'[1]Factor calculation'!$D$8</definedName>
    <definedName name="Driver_age_lookup">'[1]Automatic Lookup tables'!$A$1879:$H$1944</definedName>
    <definedName name="Driver_date_of_birth">'[1]Input factors'!$C$12</definedName>
    <definedName name="Dwelling_lookup">'[2]Automatic Lookup tables'!$A$337:$C$348</definedName>
    <definedName name="Emergency_Services_Freq" localSheetId="0">'[2]Other rates'!#REF!</definedName>
    <definedName name="Emergency_Services_Freq">'[2]Other rates'!#REF!</definedName>
    <definedName name="Emergency_Services_Prem">'[2]Other rates'!$B$3</definedName>
    <definedName name="Emergency_Services_Sev" localSheetId="0">'[2]Other rates'!#REF!</definedName>
    <definedName name="Emergency_Services_Sev">'[2]Other rates'!#REF!</definedName>
    <definedName name="Emergency_Services_Sev_less_excess" localSheetId="0">'[2]Other rates'!#REF!</definedName>
    <definedName name="Emergency_Services_Sev_less_excess">'[2]Other rates'!#REF!</definedName>
    <definedName name="ExcessSumInsured">'[1]Factor calculation'!$D$13</definedName>
    <definedName name="Female_licdur_lookup">'[1]Automatic Lookup tables'!$A$2292:$B$2348</definedName>
    <definedName name="FF_Freq" localSheetId="0">'[2]Other rates'!#REF!</definedName>
    <definedName name="FF_Freq">'[2]Other rates'!#REF!</definedName>
    <definedName name="FF_Prem" localSheetId="0">'[2]Other rates'!#REF!</definedName>
    <definedName name="FF_Prem">'[2]Other rates'!#REF!</definedName>
    <definedName name="FF_Sev" localSheetId="0">'[2]Other rates'!#REF!</definedName>
    <definedName name="FF_Sev">'[2]Other rates'!#REF!</definedName>
    <definedName name="FF_Sev_less_excess" localSheetId="0">'[2]Other rates'!#REF!</definedName>
    <definedName name="FF_Sev_less_excess">'[2]Other rates'!#REF!</definedName>
    <definedName name="Fire_brigade_Freq" localSheetId="0">'[2]Other rates'!#REF!</definedName>
    <definedName name="Fire_brigade_Freq">'[2]Other rates'!#REF!</definedName>
    <definedName name="Fire_brigade_Prem">'[2]Other rates'!#REF!</definedName>
    <definedName name="Fire_brigade_Sev">'[2]Other rates'!#REF!</definedName>
    <definedName name="Fire_brigade_Sev_less_excess">'[2]Other rates'!#REF!</definedName>
    <definedName name="Fire_RiskPremium">'[1]Natural Peril and Fire Models'!$D$31</definedName>
    <definedName name="Firearms" localSheetId="0">'[2]Input factors'!#REF!</definedName>
    <definedName name="Firearms">'[2]Input factors'!#REF!</definedName>
    <definedName name="Fridge_motor_Freq" localSheetId="0">'[2]Other rates'!#REF!</definedName>
    <definedName name="Fridge_motor_Freq">'[2]Other rates'!#REF!</definedName>
    <definedName name="Fridge_motor_Prem" localSheetId="0">'[2]Other rates'!#REF!</definedName>
    <definedName name="Fridge_motor_Prem">'[2]Other rates'!#REF!</definedName>
    <definedName name="Fridge_motor_Sev" localSheetId="0">'[2]Other rates'!#REF!</definedName>
    <definedName name="Fridge_motor_Sev">'[2]Other rates'!#REF!</definedName>
    <definedName name="Fridge_motor_Sev_less_excess">'[2]Other rates'!#REF!</definedName>
    <definedName name="Garaged">'[1]Input factors'!$C$17</definedName>
    <definedName name="Garaged_lookup">'[1]Automatic Lookup tables'!$A$1947:$C$1951</definedName>
    <definedName name="Garden_damage_Freq" localSheetId="0">'[2]Other rates'!#REF!</definedName>
    <definedName name="Garden_damage_Freq">'[2]Other rates'!#REF!</definedName>
    <definedName name="Garden_damage_Prem" localSheetId="0">'[2]Other rates'!#REF!</definedName>
    <definedName name="Garden_damage_Prem">'[2]Other rates'!#REF!</definedName>
    <definedName name="Garden_damage_Sev" localSheetId="0">'[2]Other rates'!#REF!</definedName>
    <definedName name="Garden_damage_Sev">'[2]Other rates'!#REF!</definedName>
    <definedName name="Garden_damage_Sev_less_excess" localSheetId="0">'[2]Other rates'!#REF!</definedName>
    <definedName name="Garden_damage_Sev_less_excess">'[2]Other rates'!#REF!</definedName>
    <definedName name="Gender">'[1]Input factors'!$C$13</definedName>
    <definedName name="Gender_lookup">'[1]Automatic Lookup tables'!$A$257:$F$260</definedName>
    <definedName name="General_all_risk" localSheetId="0">'[2]Input factors'!#REF!</definedName>
    <definedName name="General_all_risk">'[2]Input factors'!#REF!</definedName>
    <definedName name="Goods_Freq" localSheetId="0">'[2]Other rates'!#REF!</definedName>
    <definedName name="Goods_Freq">'[2]Other rates'!#REF!</definedName>
    <definedName name="Goods_Prem" localSheetId="0">'[2]Other rates'!#REF!</definedName>
    <definedName name="Goods_Prem">'[2]Other rates'!#REF!</definedName>
    <definedName name="Goods_Sev" localSheetId="0">'[2]Other rates'!#REF!</definedName>
    <definedName name="Goods_Sev">'[2]Other rates'!#REF!</definedName>
    <definedName name="Goods_Sev_less_excess" localSheetId="0">'[2]Other rates'!#REF!</definedName>
    <definedName name="Goods_Sev_less_excess">'[2]Other rates'!#REF!</definedName>
    <definedName name="Guests_Freq">'[2]Other rates'!#REF!</definedName>
    <definedName name="Guests_Prem">'[2]Other rates'!#REF!</definedName>
    <definedName name="Guests_Sev">'[2]Other rates'!#REF!</definedName>
    <definedName name="Guests_Sev_less_excess">'[2]Other rates'!#REF!</definedName>
    <definedName name="Hail_RiskPremium">'[1]Natural Peril and Fire Models'!$D$33</definedName>
    <definedName name="HighRiskLoading">'[1]Input factors'!$C$44</definedName>
    <definedName name="ITC_Lookup">'[2]Automatic Lookup tables'!$A$227:$C$235</definedName>
    <definedName name="Jewellery" localSheetId="0">'[2]Input factors'!#REF!</definedName>
    <definedName name="Jewellery">'[2]Input factors'!#REF!</definedName>
    <definedName name="Keys_Freq" localSheetId="0">'[2]Other rates'!#REF!</definedName>
    <definedName name="Keys_Freq">'[2]Other rates'!#REF!</definedName>
    <definedName name="Keys_Prem" localSheetId="0">'[2]Other rates'!#REF!</definedName>
    <definedName name="Keys_Prem">'[2]Other rates'!#REF!</definedName>
    <definedName name="Keys_RiskPremium">'[1]Other values'!$D$6</definedName>
    <definedName name="Keys_Sev" localSheetId="0">'[2]Other rates'!#REF!</definedName>
    <definedName name="Keys_Sev">'[2]Other rates'!#REF!</definedName>
    <definedName name="Keys_Sev_less_excess" localSheetId="0">'[2]Other rates'!#REF!</definedName>
    <definedName name="Keys_Sev_less_excess">'[2]Other rates'!#REF!</definedName>
    <definedName name="KeysExtension">'[3]Input factors'!$C$14</definedName>
    <definedName name="KeysExtPremium">[3]Premiums!$D$46</definedName>
    <definedName name="KeysRP">'[3]Optional Benefits'!$E$10</definedName>
    <definedName name="Licence_date">'[1]Input factors'!$C$9</definedName>
    <definedName name="Licence_duration">'[1]Factor calculation'!$D$2</definedName>
    <definedName name="Licence_duration_lookup">'[1]Automatic Lookup tables'!$A$270:$E$348</definedName>
    <definedName name="Licence_type">'[1]Input factors'!$C$24</definedName>
    <definedName name="Licence_type_lookup">'[1]Automatic Lookup tables'!$A$3487:$C$3503</definedName>
    <definedName name="Loss_of_water_Freq" localSheetId="0">'[2]Other rates'!#REF!</definedName>
    <definedName name="Loss_of_water_Freq">'[2]Other rates'!#REF!</definedName>
    <definedName name="Loss_of_water_Prem" localSheetId="0">'[2]Other rates'!#REF!</definedName>
    <definedName name="Loss_of_water_Prem">'[2]Other rates'!#REF!</definedName>
    <definedName name="Loss_of_water_Sev" localSheetId="0">'[2]Other rates'!#REF!</definedName>
    <definedName name="Loss_of_water_Sev">'[2]Other rates'!#REF!</definedName>
    <definedName name="Loss_of_water_Sev_less_excess" localSheetId="0">'[2]Other rates'!#REF!</definedName>
    <definedName name="Loss_of_water_Sev_less_excess">'[2]Other rates'!#REF!</definedName>
    <definedName name="Loss_Score_lookup">'[1]Automatic Lookup tables'!$A$2449:$K$3450</definedName>
    <definedName name="LossScore">'[1]Input factors'!$C$25</definedName>
    <definedName name="Make">'[1]Lookup values'!$C$6</definedName>
    <definedName name="Make_lookup">'[1]Automatic Lookup tables'!$A$351:$H$648</definedName>
    <definedName name="Male_LicDur_lookup">'[1]Automatic Lookup tables'!$A$2351:$B$2407</definedName>
    <definedName name="MARGIN">'[1]Input factors'!$C$32</definedName>
    <definedName name="Marital_status">'[1]Input factors'!$C$23</definedName>
    <definedName name="Marital_Status_lookup">'[1]Automatic Lookup tables'!$A$3453:$E$3460</definedName>
    <definedName name="Mass">'[1]Lookup values'!$F$6</definedName>
    <definedName name="Medical_Freq" localSheetId="0">'[2]Other rates'!#REF!</definedName>
    <definedName name="Medical_Freq">'[2]Other rates'!#REF!</definedName>
    <definedName name="Medical_Prem" localSheetId="0">'[2]Other rates'!#REF!</definedName>
    <definedName name="Medical_Prem">'[2]Other rates'!#REF!</definedName>
    <definedName name="Medical_Sev" localSheetId="0">'[2]Other rates'!#REF!</definedName>
    <definedName name="Medical_Sev">'[2]Other rates'!#REF!</definedName>
    <definedName name="Medical_Sev_less_excess" localSheetId="0">'[2]Other rates'!#REF!</definedName>
    <definedName name="Medical_Sev_less_excess">'[2]Other rates'!#REF!</definedName>
    <definedName name="Mileage">'[1]Input factors'!$C$16</definedName>
    <definedName name="Mileage_lookup">'[1]Automatic Lookup tables'!$A$651:$D$673</definedName>
    <definedName name="Mileage_lower">'[1]Factor calculation'!$B$18</definedName>
    <definedName name="Mileage_upper">'[1]Factor calculation'!$C$18</definedName>
    <definedName name="MINPREM">'[1]Input factors'!$C$45</definedName>
    <definedName name="MINPREMPERC">'[1]Input factors'!$C$46</definedName>
    <definedName name="MMCode">'[1]Input factors'!$C$18</definedName>
    <definedName name="Mobile_communication" localSheetId="0">'[2]Input factors'!#REF!</definedName>
    <definedName name="Mobile_communication">'[2]Input factors'!#REF!</definedName>
    <definedName name="Mobile_computer" localSheetId="0">'[2]Input factors'!#REF!</definedName>
    <definedName name="Mobile_computer">'[2]Input factors'!#REF!</definedName>
    <definedName name="Model_lookup">'[1]Automatic Lookup tables'!$A$3506:$D$3526</definedName>
    <definedName name="Model_split_lookup">'[1]Automatic Lookup tables'!$A$1968:$B$1971</definedName>
    <definedName name="Monthly_Premium_lookup">'[1]Automatic Lookup tables'!$A$2069:$B$2204</definedName>
    <definedName name="Motor_AR_Freq_Ward">'[1]Lookup values'!$C$2</definedName>
    <definedName name="Motor_AR_Sev_Ward">'[1]Lookup values'!$D$2</definedName>
    <definedName name="Motor_AWO_Freq_Ward">'[1]Lookup values'!$H$2</definedName>
    <definedName name="Motor_NP_Freq_Ward">'[1]Lookup values'!$J$2</definedName>
    <definedName name="Motor_TH_Freq_Ward">'[1]Lookup values'!$I$2</definedName>
    <definedName name="Motor_TP_Freq_Ward">'[1]Lookup values'!$E$2</definedName>
    <definedName name="Motor_WSRepair_Freq_Ward">'[1]Lookup values'!$G$2</definedName>
    <definedName name="Motor_WSReplace_Freq_Ward">'[1]Lookup values'!$F$2</definedName>
    <definedName name="Motorised_items" localSheetId="0">'[2]Input factors'!#REF!</definedName>
    <definedName name="Motorised_items">'[2]Input factors'!#REF!</definedName>
    <definedName name="MRKTEX">'[1]Input factors'!$C$37</definedName>
    <definedName name="Musical_instruments" localSheetId="0">'[2]Input factors'!#REF!</definedName>
    <definedName name="Musical_instruments">'[2]Input factors'!#REF!</definedName>
    <definedName name="NCD_Lookup">'[2]Automatic Lookup tables'!$A$324:$C$334</definedName>
    <definedName name="NP_NetSev">'[1]Natural Peril and Fire Models'!$D$28</definedName>
    <definedName name="NP_RiskPremium">'[1]Natural Peril and Fire Models'!$D$29</definedName>
    <definedName name="Number_of_buildings_items">'[1]Input factors'!$C$3</definedName>
    <definedName name="Number_of_buildings_lookup">'[1]Automatic Lookup tables'!$A$2060:$B$2066</definedName>
    <definedName name="Number_of_contents_items">'[1]Input factors'!$C$7</definedName>
    <definedName name="Number_of_contents_lookup">'[1]Automatic Lookup tables'!$A$2052:$B$2057</definedName>
    <definedName name="Number_of_motor_items">'[1]Input factors'!$C$8</definedName>
    <definedName name="Number_of_vehicles_lookup">'[1]Automatic Lookup tables'!$A$263:$D$267</definedName>
    <definedName name="Other_specified" localSheetId="0">'[2]Input factors'!#REF!</definedName>
    <definedName name="Other_specified">'[2]Input factors'!#REF!</definedName>
    <definedName name="Paintings" localSheetId="0">'[2]Input factors'!#REF!</definedName>
    <definedName name="Paintings">'[2]Input factors'!#REF!</definedName>
    <definedName name="PaymentFreq">'[3]Input factors'!$C$11</definedName>
    <definedName name="Pedal_cycles" localSheetId="0">'[2]Input factors'!#REF!</definedName>
    <definedName name="Pedal_cycles">'[2]Input factors'!#REF!</definedName>
    <definedName name="Ph_Age_Lookup">'[2]Automatic Lookup tables'!$A$238:$C$321</definedName>
    <definedName name="PL">'[1]Input factors'!$C$34</definedName>
    <definedName name="PL_Freq">'[1]Other values'!$D$8</definedName>
    <definedName name="PL_RiskPremium">'[1]Other values'!$D$10</definedName>
    <definedName name="PL_Sev">'[1]Other values'!$D$9</definedName>
    <definedName name="Power_surge_Freq" localSheetId="0">'[2]Other rates'!#REF!</definedName>
    <definedName name="Power_surge_Freq">'[2]Other rates'!#REF!</definedName>
    <definedName name="Power_surge_Prem" localSheetId="0">'[2]Other rates'!#REF!</definedName>
    <definedName name="Power_surge_Prem">'[2]Other rates'!#REF!</definedName>
    <definedName name="Power_surge_Sev" localSheetId="0">'[2]Other rates'!#REF!</definedName>
    <definedName name="Power_surge_Sev">'[2]Other rates'!#REF!</definedName>
    <definedName name="Power_surge_Sev_less_excess" localSheetId="0">'[2]Other rates'!#REF!</definedName>
    <definedName name="Power_surge_Sev_less_excess">'[2]Other rates'!#REF!</definedName>
    <definedName name="Power_to_weight_lookup">'[1]Automatic Lookup tables'!$A$676:$D$1677</definedName>
    <definedName name="Power_to_weight_ratio">'[1]Lookup values'!$H$6</definedName>
    <definedName name="PREMADJ">'[1]Input factors'!$C$43</definedName>
    <definedName name="PremAfterAdj">'[1]Premium Calculation'!$D$50</definedName>
    <definedName name="PremBeforeAdj">'[1]Premium Calculation'!$D$46</definedName>
    <definedName name="Proportion_Lookup">'[2]Automatic Lookup tables'!$A$397:$B$401</definedName>
    <definedName name="Ptw_lower">'[1]Factor calculation'!$B$16</definedName>
    <definedName name="Ptw_upper">'[1]Factor calculation'!$C$16</definedName>
    <definedName name="PUC_lookup">'[1]Automatic Lookup tables'!$A$3464:$E$3484</definedName>
    <definedName name="Radio_Freq">'[1]Other values'!$D$12</definedName>
    <definedName name="Radio_RiskPremium">'[1]Other values'!$D$16</definedName>
    <definedName name="Radio_Sev">'[1]Other values'!$D$15</definedName>
    <definedName name="Relocation_Freq" localSheetId="0">'[2]Other rates'!#REF!</definedName>
    <definedName name="Relocation_Freq">'[2]Other rates'!#REF!</definedName>
    <definedName name="Relocation_Prem" localSheetId="0">'[2]Other rates'!#REF!</definedName>
    <definedName name="Relocation_Prem">'[2]Other rates'!#REF!</definedName>
    <definedName name="Relocation_Sev" localSheetId="0">'[2]Other rates'!#REF!</definedName>
    <definedName name="Relocation_Sev">'[2]Other rates'!#REF!</definedName>
    <definedName name="Relocation_Sev_less_excess" localSheetId="0">'[2]Other rates'!#REF!</definedName>
    <definedName name="Relocation_Sev_less_excess">'[2]Other rates'!#REF!</definedName>
    <definedName name="Rent_Freq">'[2]Other rates'!#REF!</definedName>
    <definedName name="Rent_Prem">'[2]Other rates'!#REF!</definedName>
    <definedName name="Rent_Sev">'[2]Other rates'!#REF!</definedName>
    <definedName name="Rent_Sev_less_excess">'[2]Other rates'!#REF!</definedName>
    <definedName name="Resultant_Freq">'[2]Other rates'!#REF!</definedName>
    <definedName name="Resultant_Prem">'[2]Other rates'!#REF!</definedName>
    <definedName name="Resultant_Sev">'[2]Other rates'!#REF!</definedName>
    <definedName name="Resultant_Sev_less_excess">'[2]Other rates'!#REF!</definedName>
    <definedName name="RiskPremium">'[1]Premium Calculation'!$D$33</definedName>
    <definedName name="RXL">'[1]Input factors'!$C$35</definedName>
    <definedName name="Safety_deposit_box" localSheetId="0">'[2]Input factors'!#REF!</definedName>
    <definedName name="Safety_deposit_box">'[2]Input factors'!#REF!</definedName>
    <definedName name="Security_Factor" localSheetId="0">'[2]Factor calculation'!#REF!</definedName>
    <definedName name="Security_Factor">'[2]Factor calculation'!#REF!</definedName>
    <definedName name="Security_guard_Freq" localSheetId="0">'[2]Other rates'!#REF!</definedName>
    <definedName name="Security_guard_Freq">'[2]Other rates'!#REF!</definedName>
    <definedName name="Security_guard_Prem" localSheetId="0">'[2]Other rates'!#REF!</definedName>
    <definedName name="Security_guard_Prem">'[2]Other rates'!#REF!</definedName>
    <definedName name="Security_guard_Sev">'[2]Other rates'!#REF!</definedName>
    <definedName name="Security_guard_Sev_less_excess">'[2]Other rates'!#REF!</definedName>
    <definedName name="Security_Guards_Lookup">'[2]Automatic Lookup tables'!$A$351:$B$355</definedName>
    <definedName name="Shortfall_Hz">'[3]Optional Benefits'!$E$3</definedName>
    <definedName name="Shortfall_Sev">'[3]Optional Benefits'!$E$6</definedName>
    <definedName name="ShortfallCoverLevel">'[3]Input factors'!$C$13</definedName>
    <definedName name="ShortfallPremium">[3]Premiums!$D$30</definedName>
    <definedName name="Software_Freq" localSheetId="0">'[2]Other rates'!#REF!</definedName>
    <definedName name="Software_Freq">'[2]Other rates'!#REF!</definedName>
    <definedName name="Software_Prem" localSheetId="0">'[2]Other rates'!#REF!</definedName>
    <definedName name="Software_Prem">'[2]Other rates'!#REF!</definedName>
    <definedName name="Software_Sev" localSheetId="0">'[2]Other rates'!#REF!</definedName>
    <definedName name="Software_Sev">'[2]Other rates'!#REF!</definedName>
    <definedName name="Software_Sev_less_excess" localSheetId="0">'[2]Other rates'!#REF!</definedName>
    <definedName name="Software_Sev_less_excess">'[2]Other rates'!#REF!</definedName>
    <definedName name="Spectacles">'[2]Input factors'!#REF!</definedName>
    <definedName name="Sports_equipment">'[2]Input factors'!#REF!</definedName>
    <definedName name="Storage_Freq">'[2]Other rates'!#REF!</definedName>
    <definedName name="Storage_Prem">'[2]Other rates'!#REF!</definedName>
    <definedName name="Storage_Sev">'[2]Other rates'!#REF!</definedName>
    <definedName name="Storage_Sev_less_excess">'[2]Other rates'!#REF!</definedName>
    <definedName name="StormFlood_RiskPremium">'[1]Natural Peril and Fire Models'!$D$35</definedName>
    <definedName name="Sum_insured">'[2]Input factors'!$L$7</definedName>
    <definedName name="Sum_Insured_Lookup">'[2]Automatic Lookup tables'!$A$64:$F$224</definedName>
    <definedName name="Sum_insured_type">'[1]Input factors'!$C$21</definedName>
    <definedName name="Sum_insured_type_lookup">'[1]Automatic Lookup tables'!$B$1869:$D$1876</definedName>
    <definedName name="Supported">'[3]Input factors'!$C$10</definedName>
    <definedName name="Temp1_CLV_Score">'[1]Customer Lifetime Value Model'!$D$10</definedName>
    <definedName name="Temp1_Exp" localSheetId="0">'[2]Peril combinations'!#REF!</definedName>
    <definedName name="Temp1_Exp">'[2]Peril combinations'!#REF!</definedName>
    <definedName name="Temp1_OP" localSheetId="0">'[2]Peril combinations'!#REF!</definedName>
    <definedName name="Temp1_OP">'[2]Peril combinations'!#REF!</definedName>
    <definedName name="Temp2_Exp" localSheetId="0">'[2]Peril combinations'!#REF!</definedName>
    <definedName name="Temp2_Exp">'[2]Peril combinations'!#REF!</definedName>
    <definedName name="Temp2_OP" localSheetId="0">'[2]Peril combinations'!#REF!</definedName>
    <definedName name="Temp2_OP">'[2]Peril combinations'!#REF!</definedName>
    <definedName name="Temp2_RP">'[2]Peril combinations'!#REF!</definedName>
    <definedName name="Temp3_Exp">'[2]Peril combinations'!#REF!</definedName>
    <definedName name="TH_NetSev">'[1]Theft Models'!$D$32</definedName>
    <definedName name="TH_RiskPremium">'[1]Theft Models'!$D$33</definedName>
    <definedName name="Theft_make">'[1]Lookup values'!$D$6</definedName>
    <definedName name="TotalSumInsured">'[3]Input factors'!$C$4</definedName>
    <definedName name="TP_Freq">'[1]Third Party Models'!$D$14</definedName>
    <definedName name="TP_NetSev">'[1]Third Party Models'!$D$16</definedName>
    <definedName name="TP_RiskPremium">'[1]Third Party Models'!$D$17</definedName>
    <definedName name="TPExtension">'[3]Input factors'!$C$15</definedName>
    <definedName name="TPExtPremium">[3]Premiums!$D$62</definedName>
    <definedName name="TPRP">'[3]Optional Benefits'!$E$13</definedName>
    <definedName name="Tracking">'[1]Input factors'!$C$15</definedName>
    <definedName name="Trauma_Freq" localSheetId="0">'[2]Other rates'!#REF!</definedName>
    <definedName name="Trauma_Freq">'[2]Other rates'!#REF!</definedName>
    <definedName name="Trauma_Prem" localSheetId="0">'[2]Other rates'!#REF!</definedName>
    <definedName name="Trauma_Prem">'[2]Other rates'!#REF!</definedName>
    <definedName name="Trauma_Sev" localSheetId="0">'[2]Other rates'!#REF!</definedName>
    <definedName name="Trauma_Sev">'[2]Other rates'!#REF!</definedName>
    <definedName name="Trauma_Sev_less_excess" localSheetId="0">'[2]Other rates'!#REF!</definedName>
    <definedName name="Trauma_Sev_less_excess">'[2]Other rates'!#REF!</definedName>
    <definedName name="TypeOfCover">'[1]Input factors'!$C$30</definedName>
    <definedName name="Use">'[3]Input factors'!$C$7</definedName>
    <definedName name="VAT" localSheetId="1">'Attribute Lists'!$B$64</definedName>
    <definedName name="VAT" localSheetId="0">'Attribute Lists (Quicksure)'!$B$82</definedName>
    <definedName name="VAT">'[2]Audit Trail'!$B$29</definedName>
    <definedName name="Vehicle_Colour_lookup">'[1]Automatic Lookup tables'!$A$2434:$B$2446</definedName>
    <definedName name="Vehicle_use_lookup">'[1]Automatic Lookup tables'!$A$1680:$E$1686</definedName>
    <definedName name="VehicleColour">'[1]Input factors'!$C$26</definedName>
    <definedName name="VoluntaryExcess">'[3]Input factors'!$C$6</definedName>
    <definedName name="Ward_lookup">'[1]Automatic Lookup tables'!$A$154:$J$185</definedName>
    <definedName name="Wards_lookup">'[2]Automatic Lookup tables'!$A$30:$E$51</definedName>
    <definedName name="Waterpump_Freq" localSheetId="0">'[2]Other rates'!#REF!</definedName>
    <definedName name="Waterpump_Freq">'[2]Other rates'!#REF!</definedName>
    <definedName name="Waterpump_Prem" localSheetId="0">'[2]Other rates'!#REF!</definedName>
    <definedName name="Waterpump_Prem">'[2]Other rates'!#REF!</definedName>
    <definedName name="Waterpump_Sev" localSheetId="0">'[2]Other rates'!#REF!</definedName>
    <definedName name="Waterpump_Sev">'[2]Other rates'!#REF!</definedName>
    <definedName name="Waterpump_Sev_less_excess" localSheetId="0">'[2]Other rates'!#REF!</definedName>
    <definedName name="Waterpump_Sev_less_excess">'[2]Other rates'!#REF!</definedName>
    <definedName name="WS_Excess">'[1]Input factors'!$C$28</definedName>
    <definedName name="WSRepair_Freq">'[1]Windscreen Models'!$D$13</definedName>
    <definedName name="WSRepair_NetSev">'[1]Windscreen Models'!$D$15</definedName>
    <definedName name="WSRepair_RiskPremium">'[1]Windscreen Models'!$D$16</definedName>
    <definedName name="WSReplace_Freq">'[1]Windscreen Models'!$D$34</definedName>
    <definedName name="WSReplace_NetSev">'[1]Windscreen Models'!$D$42</definedName>
    <definedName name="WSReplace_RiskPremium">'[1]Windscreen Models'!$D$43</definedName>
    <definedName name="XSBUYBACK">'[1]Input factors'!$C$42</definedName>
    <definedName name="XSType">'[1]Input factors'!$C$27</definedName>
    <definedName name="Year_of_manufacture">'[1]Input factors'!$C$22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 i="7" l="1"/>
  <c r="AU1" i="7"/>
  <c r="AF1" i="7"/>
  <c r="AE1" i="7"/>
  <c r="AA1" i="7"/>
  <c r="Z1" i="7"/>
  <c r="L59" i="7" l="1"/>
  <c r="F59" i="7"/>
  <c r="E59" i="7"/>
  <c r="D59" i="7"/>
  <c r="C59" i="7"/>
  <c r="B59" i="7"/>
  <c r="L58" i="7"/>
  <c r="F58" i="7"/>
  <c r="E58" i="7"/>
  <c r="D58" i="7"/>
  <c r="C58" i="7"/>
  <c r="B58" i="7"/>
  <c r="L57" i="7"/>
  <c r="F57" i="7"/>
  <c r="E57" i="7"/>
  <c r="D57" i="7"/>
  <c r="C57" i="7"/>
  <c r="B57" i="7"/>
  <c r="L56" i="7"/>
  <c r="F56" i="7"/>
  <c r="E56" i="7"/>
  <c r="D56" i="7"/>
  <c r="C56" i="7"/>
  <c r="B56" i="7"/>
  <c r="L55" i="7"/>
  <c r="F55" i="7"/>
  <c r="E55" i="7"/>
  <c r="D55" i="7"/>
  <c r="C55" i="7"/>
  <c r="B55" i="7"/>
  <c r="L54" i="7"/>
  <c r="F54" i="7"/>
  <c r="E54" i="7"/>
  <c r="D54" i="7"/>
  <c r="C54" i="7"/>
  <c r="B54" i="7"/>
  <c r="L53" i="7"/>
  <c r="F53" i="7"/>
  <c r="E53" i="7"/>
  <c r="D53" i="7"/>
  <c r="C53" i="7"/>
  <c r="R53" i="7" s="1"/>
  <c r="B53" i="7"/>
  <c r="L52" i="7"/>
  <c r="F52" i="7"/>
  <c r="E52" i="7"/>
  <c r="D52" i="7"/>
  <c r="C52" i="7"/>
  <c r="B52" i="7"/>
  <c r="L51" i="7"/>
  <c r="F51" i="7"/>
  <c r="E51" i="7"/>
  <c r="D51" i="7"/>
  <c r="C51" i="7"/>
  <c r="B51" i="7"/>
  <c r="L50" i="7"/>
  <c r="F50" i="7"/>
  <c r="E50" i="7"/>
  <c r="D50" i="7"/>
  <c r="C50" i="7"/>
  <c r="B50" i="7"/>
  <c r="L49" i="7"/>
  <c r="F49" i="7"/>
  <c r="E49" i="7"/>
  <c r="D49" i="7"/>
  <c r="C49" i="7"/>
  <c r="B49" i="7"/>
  <c r="L48" i="7"/>
  <c r="F48" i="7"/>
  <c r="E48" i="7"/>
  <c r="D48" i="7"/>
  <c r="C48" i="7"/>
  <c r="B48" i="7"/>
  <c r="L47" i="7"/>
  <c r="F47" i="7"/>
  <c r="E47" i="7"/>
  <c r="D47" i="7"/>
  <c r="C47" i="7"/>
  <c r="B47" i="7"/>
  <c r="L46" i="7"/>
  <c r="F46" i="7"/>
  <c r="E46" i="7"/>
  <c r="D46" i="7"/>
  <c r="C46" i="7"/>
  <c r="B46" i="7"/>
  <c r="L45" i="7"/>
  <c r="F45" i="7"/>
  <c r="E45" i="7"/>
  <c r="D45" i="7"/>
  <c r="C45" i="7"/>
  <c r="R45" i="7" s="1"/>
  <c r="B45" i="7"/>
  <c r="L44" i="7"/>
  <c r="F44" i="7"/>
  <c r="E44" i="7"/>
  <c r="D44" i="7"/>
  <c r="C44" i="7"/>
  <c r="B44" i="7"/>
  <c r="L43" i="7"/>
  <c r="F43" i="7"/>
  <c r="E43" i="7"/>
  <c r="D43" i="7"/>
  <c r="C43" i="7"/>
  <c r="B43" i="7"/>
  <c r="L42" i="7"/>
  <c r="F42" i="7"/>
  <c r="E42" i="7"/>
  <c r="D42" i="7"/>
  <c r="C42" i="7"/>
  <c r="B42" i="7"/>
  <c r="L41" i="7"/>
  <c r="F41" i="7"/>
  <c r="E41" i="7"/>
  <c r="D41" i="7"/>
  <c r="C41" i="7"/>
  <c r="R41" i="7" s="1"/>
  <c r="B41" i="7"/>
  <c r="L40" i="7"/>
  <c r="F40" i="7"/>
  <c r="E40" i="7"/>
  <c r="D40" i="7"/>
  <c r="C40" i="7"/>
  <c r="B40" i="7"/>
  <c r="L39" i="7"/>
  <c r="F39" i="7"/>
  <c r="E39" i="7"/>
  <c r="D39" i="7"/>
  <c r="C39" i="7"/>
  <c r="B39" i="7"/>
  <c r="L38" i="7"/>
  <c r="F38" i="7"/>
  <c r="E38" i="7"/>
  <c r="D38" i="7"/>
  <c r="C38" i="7"/>
  <c r="B38" i="7"/>
  <c r="L37" i="7"/>
  <c r="F37" i="7"/>
  <c r="E37" i="7"/>
  <c r="D37" i="7"/>
  <c r="C37" i="7"/>
  <c r="R37" i="7" s="1"/>
  <c r="B37" i="7"/>
  <c r="L36" i="7"/>
  <c r="F36" i="7"/>
  <c r="E36" i="7"/>
  <c r="D36" i="7"/>
  <c r="C36" i="7"/>
  <c r="B36" i="7"/>
  <c r="L35" i="7"/>
  <c r="F35" i="7"/>
  <c r="E35" i="7"/>
  <c r="D35" i="7"/>
  <c r="C35" i="7"/>
  <c r="B35" i="7"/>
  <c r="L34" i="7"/>
  <c r="F34" i="7"/>
  <c r="E34" i="7"/>
  <c r="D34" i="7"/>
  <c r="C34" i="7"/>
  <c r="B34" i="7"/>
  <c r="L33" i="7"/>
  <c r="F33" i="7"/>
  <c r="E33" i="7"/>
  <c r="D33" i="7"/>
  <c r="C33" i="7"/>
  <c r="R33" i="7" s="1"/>
  <c r="B33" i="7"/>
  <c r="L32" i="7"/>
  <c r="F32" i="7"/>
  <c r="E32" i="7"/>
  <c r="D32" i="7"/>
  <c r="C32" i="7"/>
  <c r="B32" i="7"/>
  <c r="L31" i="7"/>
  <c r="F31" i="7"/>
  <c r="E31" i="7"/>
  <c r="D31" i="7"/>
  <c r="C31" i="7"/>
  <c r="B31" i="7"/>
  <c r="L30" i="7"/>
  <c r="F30" i="7"/>
  <c r="E30" i="7"/>
  <c r="D30" i="7"/>
  <c r="C30" i="7"/>
  <c r="B30" i="7"/>
  <c r="L29" i="7"/>
  <c r="F29" i="7"/>
  <c r="E29" i="7"/>
  <c r="D29" i="7"/>
  <c r="C29" i="7"/>
  <c r="R29" i="7" s="1"/>
  <c r="B29" i="7"/>
  <c r="L28" i="7"/>
  <c r="F28" i="7"/>
  <c r="E28" i="7"/>
  <c r="D28" i="7"/>
  <c r="C28" i="7"/>
  <c r="B28" i="7"/>
  <c r="L27" i="7"/>
  <c r="F27" i="7"/>
  <c r="E27" i="7"/>
  <c r="D27" i="7"/>
  <c r="C27" i="7"/>
  <c r="B27" i="7"/>
  <c r="L26" i="7"/>
  <c r="F26" i="7"/>
  <c r="E26" i="7"/>
  <c r="D26" i="7"/>
  <c r="C26" i="7"/>
  <c r="B26" i="7"/>
  <c r="L25" i="7"/>
  <c r="F25" i="7"/>
  <c r="E25" i="7"/>
  <c r="D25" i="7"/>
  <c r="C25" i="7"/>
  <c r="R25" i="7" s="1"/>
  <c r="B25" i="7"/>
  <c r="L24" i="7"/>
  <c r="F24" i="7"/>
  <c r="E24" i="7"/>
  <c r="D24" i="7"/>
  <c r="C24" i="7"/>
  <c r="B24" i="7"/>
  <c r="L23" i="7"/>
  <c r="F23" i="7"/>
  <c r="E23" i="7"/>
  <c r="D23" i="7"/>
  <c r="C23" i="7"/>
  <c r="B23" i="7"/>
  <c r="L22" i="7"/>
  <c r="F22" i="7"/>
  <c r="E22" i="7"/>
  <c r="D22" i="7"/>
  <c r="C22" i="7"/>
  <c r="B22" i="7"/>
  <c r="L21" i="7"/>
  <c r="F21" i="7"/>
  <c r="E21" i="7"/>
  <c r="D21" i="7"/>
  <c r="C21" i="7"/>
  <c r="R21" i="7" s="1"/>
  <c r="B21" i="7"/>
  <c r="L20" i="7"/>
  <c r="F20" i="7"/>
  <c r="E20" i="7"/>
  <c r="D20" i="7"/>
  <c r="C20" i="7"/>
  <c r="B20" i="7"/>
  <c r="L19" i="7"/>
  <c r="F19" i="7"/>
  <c r="E19" i="7"/>
  <c r="D19" i="7"/>
  <c r="C19" i="7"/>
  <c r="B19" i="7"/>
  <c r="L18" i="7"/>
  <c r="F18" i="7"/>
  <c r="E18" i="7"/>
  <c r="D18" i="7"/>
  <c r="C18" i="7"/>
  <c r="B18" i="7"/>
  <c r="L17" i="7"/>
  <c r="F17" i="7"/>
  <c r="E17" i="7"/>
  <c r="D17" i="7"/>
  <c r="C17" i="7"/>
  <c r="R17" i="7" s="1"/>
  <c r="B17" i="7"/>
  <c r="L16" i="7"/>
  <c r="F16" i="7"/>
  <c r="E16" i="7"/>
  <c r="D16" i="7"/>
  <c r="C16" i="7"/>
  <c r="B16" i="7"/>
  <c r="L15" i="7"/>
  <c r="F15" i="7"/>
  <c r="E15" i="7"/>
  <c r="D15" i="7"/>
  <c r="C15" i="7"/>
  <c r="B15" i="7"/>
  <c r="L14" i="7"/>
  <c r="F14" i="7"/>
  <c r="E14" i="7"/>
  <c r="D14" i="7"/>
  <c r="C14" i="7"/>
  <c r="B14" i="7"/>
  <c r="L13" i="7"/>
  <c r="F13" i="7"/>
  <c r="E13" i="7"/>
  <c r="D13" i="7"/>
  <c r="C13" i="7"/>
  <c r="R13" i="7" s="1"/>
  <c r="B13" i="7"/>
  <c r="L12" i="7"/>
  <c r="E12" i="7"/>
  <c r="C12" i="7"/>
  <c r="B12" i="7"/>
  <c r="L11" i="7"/>
  <c r="F11" i="7"/>
  <c r="E11" i="7"/>
  <c r="D11" i="7"/>
  <c r="C11" i="7"/>
  <c r="B11" i="7"/>
  <c r="L10" i="7"/>
  <c r="F10" i="7"/>
  <c r="E10" i="7"/>
  <c r="D10" i="7"/>
  <c r="C10" i="7"/>
  <c r="R10" i="7" s="1"/>
  <c r="B10" i="7"/>
  <c r="L9" i="7"/>
  <c r="F9" i="7"/>
  <c r="E9" i="7"/>
  <c r="D9" i="7"/>
  <c r="C9" i="7"/>
  <c r="B9" i="7"/>
  <c r="L8" i="7"/>
  <c r="F8" i="7"/>
  <c r="E8" i="7"/>
  <c r="D8" i="7"/>
  <c r="C8" i="7"/>
  <c r="B8" i="7"/>
  <c r="L7" i="7"/>
  <c r="F7" i="7"/>
  <c r="E7" i="7"/>
  <c r="D7" i="7"/>
  <c r="C7" i="7"/>
  <c r="B7" i="7"/>
  <c r="L6" i="7"/>
  <c r="F6" i="7"/>
  <c r="E6" i="7"/>
  <c r="D6" i="7"/>
  <c r="C6" i="7"/>
  <c r="R6" i="7" s="1"/>
  <c r="B6" i="7"/>
  <c r="L5" i="7"/>
  <c r="F5" i="7"/>
  <c r="E5" i="7"/>
  <c r="D5" i="7"/>
  <c r="C5" i="7"/>
  <c r="B5" i="7"/>
  <c r="L4" i="7"/>
  <c r="F4" i="7"/>
  <c r="E4" i="7"/>
  <c r="D4" i="7"/>
  <c r="C4" i="7"/>
  <c r="B4" i="7"/>
  <c r="L3" i="7"/>
  <c r="F3" i="7"/>
  <c r="E3" i="7"/>
  <c r="D3" i="7"/>
  <c r="C3" i="7"/>
  <c r="B3" i="7"/>
  <c r="BQ1" i="7"/>
  <c r="BP1" i="7"/>
  <c r="BO1" i="7"/>
  <c r="BN1" i="7"/>
  <c r="BM1" i="7"/>
  <c r="BL1" i="7"/>
  <c r="BK1" i="7"/>
  <c r="BJ1" i="7"/>
  <c r="BI1" i="7"/>
  <c r="BH1" i="7"/>
  <c r="BG1" i="7"/>
  <c r="BF1" i="7"/>
  <c r="BE1" i="7"/>
  <c r="BB1" i="7"/>
  <c r="BA1" i="7"/>
  <c r="AZ1" i="7"/>
  <c r="AY1" i="7"/>
  <c r="AX1" i="7"/>
  <c r="AW1" i="7"/>
  <c r="AV1" i="7"/>
  <c r="AT1" i="7"/>
  <c r="AS1" i="7"/>
  <c r="AR1" i="7"/>
  <c r="AQ1" i="7"/>
  <c r="AP1" i="7"/>
  <c r="AO1" i="7"/>
  <c r="AN1" i="7"/>
  <c r="AM1" i="7"/>
  <c r="AL1" i="7"/>
  <c r="AK1" i="7"/>
  <c r="AJ1" i="7"/>
  <c r="AI1" i="7"/>
  <c r="AH1" i="7"/>
  <c r="AG1" i="7"/>
  <c r="AD1" i="7"/>
  <c r="AC1" i="7"/>
  <c r="AB1" i="7"/>
  <c r="Y1" i="7"/>
  <c r="X1" i="7"/>
  <c r="W1" i="7"/>
  <c r="V1" i="7"/>
  <c r="U1" i="7"/>
  <c r="T1" i="7"/>
  <c r="S1" i="7"/>
  <c r="M1" i="7"/>
  <c r="L1" i="7"/>
  <c r="K1" i="7"/>
  <c r="J1" i="7"/>
  <c r="I1" i="7"/>
  <c r="H1" i="7"/>
  <c r="G1" i="7"/>
  <c r="B1" i="7"/>
  <c r="A1" i="7"/>
  <c r="H237" i="6"/>
  <c r="H236" i="6"/>
  <c r="H229" i="6"/>
  <c r="H230" i="6"/>
  <c r="R11" i="7" l="1"/>
  <c r="R18" i="7"/>
  <c r="R22" i="7"/>
  <c r="R34" i="7"/>
  <c r="R38" i="7"/>
  <c r="R42" i="7"/>
  <c r="R7" i="7"/>
  <c r="R14" i="7"/>
  <c r="R26" i="7"/>
  <c r="R30" i="7"/>
  <c r="R3" i="7"/>
  <c r="R46" i="7"/>
  <c r="R49" i="7"/>
  <c r="R5" i="7"/>
  <c r="R9" i="7"/>
  <c r="R16" i="7"/>
  <c r="R24" i="7"/>
  <c r="R32" i="7"/>
  <c r="R44" i="7"/>
  <c r="R48" i="7"/>
  <c r="R52" i="7"/>
  <c r="R20" i="7"/>
  <c r="R28" i="7"/>
  <c r="R36" i="7"/>
  <c r="R40" i="7"/>
  <c r="R8" i="7"/>
  <c r="R15" i="7"/>
  <c r="R23" i="7"/>
  <c r="R31" i="7"/>
  <c r="R35" i="7"/>
  <c r="R43" i="7"/>
  <c r="R47" i="7"/>
  <c r="R4" i="7"/>
  <c r="R12" i="7"/>
  <c r="R19" i="7"/>
  <c r="R27" i="7"/>
  <c r="R39" i="7"/>
  <c r="R51" i="7"/>
  <c r="R50" i="7"/>
  <c r="R56" i="7"/>
  <c r="R57" i="7"/>
  <c r="R55" i="7"/>
  <c r="R59" i="7"/>
  <c r="R54" i="7"/>
  <c r="R58" i="7"/>
  <c r="H224" i="6"/>
  <c r="H223" i="6"/>
  <c r="H65" i="6"/>
  <c r="H64" i="6"/>
  <c r="H63" i="6"/>
  <c r="H62" i="6"/>
  <c r="H61" i="6"/>
  <c r="H60" i="6"/>
  <c r="H59" i="6"/>
  <c r="H45" i="6"/>
  <c r="H44" i="6"/>
  <c r="H43" i="6"/>
  <c r="H42" i="6"/>
  <c r="H41" i="6"/>
  <c r="H40" i="6"/>
  <c r="H39" i="6"/>
  <c r="H50" i="6"/>
  <c r="H51" i="6"/>
  <c r="H52" i="6"/>
  <c r="H53" i="6"/>
  <c r="H54" i="6"/>
  <c r="H55" i="6"/>
  <c r="H49" i="6"/>
  <c r="H6" i="6"/>
  <c r="H142" i="6"/>
  <c r="H105" i="6"/>
  <c r="H99" i="6"/>
  <c r="H93" i="6"/>
  <c r="H29" i="6"/>
  <c r="H98" i="6"/>
  <c r="H104" i="6"/>
  <c r="D218" i="6"/>
  <c r="D217" i="6"/>
  <c r="D216" i="6"/>
  <c r="D215" i="6"/>
  <c r="D214" i="6"/>
  <c r="D213" i="6"/>
  <c r="D212" i="6"/>
  <c r="D211" i="6"/>
  <c r="D210" i="6"/>
  <c r="D209" i="6"/>
  <c r="D208" i="6"/>
  <c r="D207" i="6"/>
  <c r="D206" i="6"/>
  <c r="D205" i="6"/>
  <c r="D204" i="6"/>
  <c r="D203" i="6"/>
  <c r="D197" i="6"/>
  <c r="D196" i="6"/>
  <c r="D195" i="6"/>
  <c r="D194" i="6"/>
  <c r="D193" i="6"/>
  <c r="D192" i="6"/>
  <c r="D191" i="6"/>
  <c r="D189" i="6"/>
  <c r="D188" i="6"/>
  <c r="D187" i="6"/>
  <c r="D186" i="6"/>
  <c r="D185" i="6"/>
  <c r="H92" i="6"/>
  <c r="H28" i="6"/>
  <c r="H17" i="6"/>
  <c r="C17" i="6"/>
  <c r="H141" i="6"/>
  <c r="C6" i="6"/>
  <c r="F59" i="1" l="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E12" i="1"/>
  <c r="F11" i="1"/>
  <c r="E11" i="1"/>
  <c r="D11" i="1"/>
  <c r="F10" i="1"/>
  <c r="E10" i="1"/>
  <c r="D10" i="1"/>
  <c r="F9" i="1"/>
  <c r="E9" i="1"/>
  <c r="D9" i="1"/>
  <c r="F8" i="1"/>
  <c r="E8" i="1"/>
  <c r="D8" i="1"/>
  <c r="F7" i="1"/>
  <c r="E7" i="1"/>
  <c r="D7" i="1"/>
  <c r="F6" i="1"/>
  <c r="E6" i="1"/>
  <c r="D6" i="1"/>
  <c r="F5" i="1"/>
  <c r="E5" i="1"/>
  <c r="D5" i="1"/>
  <c r="F4" i="1"/>
  <c r="E4" i="1"/>
  <c r="D4" i="1"/>
  <c r="F3" i="1"/>
  <c r="E3" i="1"/>
  <c r="D3" i="1"/>
  <c r="AM60" i="3" l="1"/>
  <c r="AM59" i="3"/>
  <c r="AN59" i="3" s="1"/>
  <c r="AM58" i="3"/>
  <c r="AM57" i="3"/>
  <c r="AM56" i="3"/>
  <c r="AM55" i="3"/>
  <c r="AM54" i="3"/>
  <c r="AM53" i="3"/>
  <c r="AM52" i="3"/>
  <c r="AM51" i="3"/>
  <c r="AM50" i="3"/>
  <c r="AM49" i="3"/>
  <c r="AN49" i="3" s="1"/>
  <c r="AM48" i="3"/>
  <c r="AM47" i="3"/>
  <c r="AN47" i="3" s="1"/>
  <c r="AM46" i="3"/>
  <c r="AM45" i="3"/>
  <c r="AM44" i="3"/>
  <c r="AM43" i="3"/>
  <c r="AM42" i="3"/>
  <c r="AM41" i="3"/>
  <c r="AM40" i="3"/>
  <c r="AM39" i="3"/>
  <c r="AM38" i="3"/>
  <c r="AM37" i="3"/>
  <c r="AN37" i="3" s="1"/>
  <c r="AM36" i="3"/>
  <c r="AM35" i="3"/>
  <c r="AN35" i="3" s="1"/>
  <c r="AM34" i="3"/>
  <c r="AM33" i="3"/>
  <c r="AM32" i="3"/>
  <c r="AM31" i="3"/>
  <c r="AM30" i="3"/>
  <c r="AM29" i="3"/>
  <c r="AM28" i="3"/>
  <c r="AM27" i="3"/>
  <c r="AM26" i="3"/>
  <c r="AM25" i="3"/>
  <c r="AN25" i="3" s="1"/>
  <c r="AM24" i="3"/>
  <c r="AM23" i="3"/>
  <c r="AN23" i="3" s="1"/>
  <c r="AM22" i="3"/>
  <c r="AM21" i="3"/>
  <c r="AM20" i="3"/>
  <c r="AM19" i="3"/>
  <c r="AM18" i="3"/>
  <c r="AM17" i="3"/>
  <c r="AM16" i="3"/>
  <c r="AM15" i="3"/>
  <c r="AM14" i="3"/>
  <c r="AM13" i="3"/>
  <c r="AN13" i="3" s="1"/>
  <c r="AM12" i="3"/>
  <c r="AM11" i="3"/>
  <c r="AN11" i="3" s="1"/>
  <c r="AM10" i="3"/>
  <c r="AM9" i="3"/>
  <c r="AM8" i="3"/>
  <c r="AM7" i="3"/>
  <c r="AM6" i="3"/>
  <c r="AM5" i="3"/>
  <c r="AM4" i="3"/>
  <c r="AN4" i="3" s="1"/>
  <c r="AN60" i="3"/>
  <c r="AN58" i="3"/>
  <c r="AN57" i="3"/>
  <c r="AN56" i="3"/>
  <c r="AN55" i="3"/>
  <c r="AN54" i="3"/>
  <c r="AN53" i="3"/>
  <c r="AN52" i="3"/>
  <c r="AN51" i="3"/>
  <c r="AN50" i="3"/>
  <c r="AN48" i="3"/>
  <c r="AN46" i="3"/>
  <c r="AN45" i="3"/>
  <c r="AN44" i="3"/>
  <c r="AN43" i="3"/>
  <c r="AN42" i="3"/>
  <c r="AN41" i="3"/>
  <c r="AN40" i="3"/>
  <c r="AN39" i="3"/>
  <c r="AN38" i="3"/>
  <c r="AN36" i="3"/>
  <c r="AN34" i="3"/>
  <c r="AN33" i="3"/>
  <c r="AN32" i="3"/>
  <c r="AN31" i="3"/>
  <c r="AN30" i="3"/>
  <c r="AN29" i="3"/>
  <c r="AN28" i="3"/>
  <c r="AN27" i="3"/>
  <c r="AN26" i="3"/>
  <c r="AN24" i="3"/>
  <c r="AN22" i="3"/>
  <c r="AN21" i="3"/>
  <c r="AN20" i="3"/>
  <c r="AN19" i="3"/>
  <c r="AN18" i="3"/>
  <c r="AN17" i="3"/>
  <c r="AN16" i="3"/>
  <c r="AN15" i="3"/>
  <c r="AN14" i="3"/>
  <c r="AN12" i="3"/>
  <c r="AN10" i="3"/>
  <c r="AN9" i="3"/>
  <c r="AN8" i="3"/>
  <c r="AN7" i="3"/>
  <c r="AN6" i="3"/>
  <c r="AN5" i="3"/>
  <c r="W5"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 i="3"/>
  <c r="U58" i="4"/>
  <c r="U57" i="4"/>
  <c r="U56" i="4"/>
  <c r="U55" i="4"/>
  <c r="U54" i="4"/>
  <c r="U53" i="4"/>
  <c r="U52" i="4"/>
  <c r="U51" i="4"/>
  <c r="U50" i="4"/>
  <c r="U49" i="4"/>
  <c r="U48" i="4"/>
  <c r="U47" i="4"/>
  <c r="U46" i="4"/>
  <c r="U45" i="4"/>
  <c r="U44" i="4"/>
  <c r="U43" i="4"/>
  <c r="U42" i="4"/>
  <c r="U41" i="4"/>
  <c r="U40" i="4"/>
  <c r="U39" i="4"/>
  <c r="U38" i="4"/>
  <c r="U37" i="4"/>
  <c r="U36" i="4"/>
  <c r="U35" i="4"/>
  <c r="U34" i="4"/>
  <c r="U33" i="4"/>
  <c r="U32" i="4"/>
  <c r="U31" i="4"/>
  <c r="U30" i="4"/>
  <c r="U29" i="4"/>
  <c r="U28" i="4"/>
  <c r="U27" i="4"/>
  <c r="U26" i="4"/>
  <c r="U25" i="4"/>
  <c r="U24" i="4"/>
  <c r="U23" i="4"/>
  <c r="U22" i="4"/>
  <c r="U21" i="4"/>
  <c r="U20" i="4"/>
  <c r="U19" i="4"/>
  <c r="U18" i="4"/>
  <c r="U17" i="4"/>
  <c r="U16" i="4"/>
  <c r="U15" i="4"/>
  <c r="U14" i="4"/>
  <c r="U13" i="4"/>
  <c r="U12" i="4"/>
  <c r="U11" i="4"/>
  <c r="U10" i="4"/>
  <c r="U9" i="4"/>
  <c r="U8" i="4"/>
  <c r="U7" i="4"/>
  <c r="U6" i="4"/>
  <c r="U5" i="4"/>
  <c r="U4" i="4"/>
  <c r="U3" i="4"/>
  <c r="U2" i="4"/>
  <c r="A59" i="3" l="1"/>
  <c r="S59" i="3" l="1"/>
  <c r="A60" i="3"/>
  <c r="O59" i="3"/>
  <c r="P59" i="3" s="1"/>
  <c r="K59" i="3"/>
  <c r="L59" i="3" s="1"/>
  <c r="AE59" i="3"/>
  <c r="AF59" i="3" s="1"/>
  <c r="AI59" i="3"/>
  <c r="AJ59" i="3" s="1"/>
  <c r="AA59" i="3"/>
  <c r="AB59" i="3" s="1"/>
  <c r="W59" i="3"/>
  <c r="X59" i="3" s="1"/>
  <c r="AI60" i="3" l="1"/>
  <c r="AJ60" i="3" s="1"/>
  <c r="AE60" i="3"/>
  <c r="AF60" i="3" s="1"/>
  <c r="AA60" i="3"/>
  <c r="AB60" i="3" s="1"/>
  <c r="W60" i="3"/>
  <c r="X60" i="3" s="1"/>
  <c r="S60" i="3"/>
  <c r="O60" i="3"/>
  <c r="P60" i="3" s="1"/>
  <c r="K60" i="3"/>
  <c r="L60" i="3" s="1"/>
  <c r="U59" i="3"/>
  <c r="T59" i="3"/>
  <c r="U60" i="3" l="1"/>
  <c r="T60" i="3"/>
  <c r="O58" i="4" l="1"/>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D166" i="2"/>
  <c r="D165" i="2"/>
  <c r="D164" i="2"/>
  <c r="D163" i="2"/>
  <c r="D162" i="2"/>
  <c r="D161" i="2"/>
  <c r="D160" i="2"/>
  <c r="D159" i="2"/>
  <c r="D158" i="2"/>
  <c r="D157" i="2"/>
  <c r="D156" i="2"/>
  <c r="D155" i="2"/>
  <c r="W27"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6" i="4"/>
  <c r="W25" i="4"/>
  <c r="W24" i="4"/>
  <c r="W23" i="4"/>
  <c r="W22" i="4"/>
  <c r="W21" i="4"/>
  <c r="W20" i="4"/>
  <c r="W19" i="4"/>
  <c r="W18" i="4"/>
  <c r="W17" i="4"/>
  <c r="W16" i="4"/>
  <c r="W15" i="4"/>
  <c r="W14" i="4"/>
  <c r="W13" i="4"/>
  <c r="W12" i="4"/>
  <c r="W11" i="4"/>
  <c r="W10" i="4"/>
  <c r="W9" i="4"/>
  <c r="W8" i="4"/>
  <c r="W7" i="4"/>
  <c r="W6" i="4"/>
  <c r="W5" i="4"/>
  <c r="W4" i="4"/>
  <c r="W3" i="4"/>
  <c r="W2" i="4"/>
  <c r="Y58" i="4" l="1"/>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AN58" i="4" l="1"/>
  <c r="AM58" i="4"/>
  <c r="AN57" i="4"/>
  <c r="AM57" i="4"/>
  <c r="AN56" i="4"/>
  <c r="AM56" i="4"/>
  <c r="AN55" i="4"/>
  <c r="AM55" i="4"/>
  <c r="AN54" i="4"/>
  <c r="AM54" i="4"/>
  <c r="AN53" i="4"/>
  <c r="AM53" i="4"/>
  <c r="AN52" i="4"/>
  <c r="AM52" i="4"/>
  <c r="AN51" i="4"/>
  <c r="AM51" i="4"/>
  <c r="AN50" i="4"/>
  <c r="AM50" i="4"/>
  <c r="AN49" i="4"/>
  <c r="AM49" i="4"/>
  <c r="AN48" i="4"/>
  <c r="AM48" i="4"/>
  <c r="AN47" i="4"/>
  <c r="AM47" i="4"/>
  <c r="AN46" i="4"/>
  <c r="AM46" i="4"/>
  <c r="AN45" i="4"/>
  <c r="AM45" i="4"/>
  <c r="AN44" i="4"/>
  <c r="AM44" i="4"/>
  <c r="AN43" i="4"/>
  <c r="AM43" i="4"/>
  <c r="AN42" i="4"/>
  <c r="AM42" i="4"/>
  <c r="AN41" i="4"/>
  <c r="AM41" i="4"/>
  <c r="AN40" i="4"/>
  <c r="AM40" i="4"/>
  <c r="AN39" i="4"/>
  <c r="AM39" i="4"/>
  <c r="AN38" i="4"/>
  <c r="AM38" i="4"/>
  <c r="AN37" i="4"/>
  <c r="AM37" i="4"/>
  <c r="AN36" i="4"/>
  <c r="AM36" i="4"/>
  <c r="AN35" i="4"/>
  <c r="AM35" i="4"/>
  <c r="AN34" i="4"/>
  <c r="AM34" i="4"/>
  <c r="AN33" i="4"/>
  <c r="AM33" i="4"/>
  <c r="AN32" i="4"/>
  <c r="AM32" i="4"/>
  <c r="AN31" i="4"/>
  <c r="AM31" i="4"/>
  <c r="AN30" i="4"/>
  <c r="AM30" i="4"/>
  <c r="AN29" i="4"/>
  <c r="AM29" i="4"/>
  <c r="AN28" i="4"/>
  <c r="AM28" i="4"/>
  <c r="AN27" i="4"/>
  <c r="AM27" i="4"/>
  <c r="AN26" i="4"/>
  <c r="AM26" i="4"/>
  <c r="AN25" i="4"/>
  <c r="AM25" i="4"/>
  <c r="AN24" i="4"/>
  <c r="AM24" i="4"/>
  <c r="AN23" i="4"/>
  <c r="AM23" i="4"/>
  <c r="AN22" i="4"/>
  <c r="AM22" i="4"/>
  <c r="AN21" i="4"/>
  <c r="AM21" i="4"/>
  <c r="AN20" i="4"/>
  <c r="AM20" i="4"/>
  <c r="AN19" i="4"/>
  <c r="AM19" i="4"/>
  <c r="AN18" i="4"/>
  <c r="AM18" i="4"/>
  <c r="AN17" i="4"/>
  <c r="AM17" i="4"/>
  <c r="AN16" i="4"/>
  <c r="AM16" i="4"/>
  <c r="AN15" i="4"/>
  <c r="AM15" i="4"/>
  <c r="AN14" i="4"/>
  <c r="AM14" i="4"/>
  <c r="AN13" i="4"/>
  <c r="AM13" i="4"/>
  <c r="AN12" i="4"/>
  <c r="AM12" i="4"/>
  <c r="AN11" i="4"/>
  <c r="AM11" i="4"/>
  <c r="AN10" i="4"/>
  <c r="AM10" i="4"/>
  <c r="AN9" i="4"/>
  <c r="AM9" i="4"/>
  <c r="AN8" i="4"/>
  <c r="AM8" i="4"/>
  <c r="AN7" i="4"/>
  <c r="AM7" i="4"/>
  <c r="AN6" i="4"/>
  <c r="AM6" i="4"/>
  <c r="AN5" i="4"/>
  <c r="AM5" i="4"/>
  <c r="AN4" i="4"/>
  <c r="AM4" i="4"/>
  <c r="AN3" i="4"/>
  <c r="AM3" i="4"/>
  <c r="AN2" i="4"/>
  <c r="AM2" i="4"/>
  <c r="AL58" i="4"/>
  <c r="AL57" i="4"/>
  <c r="AL56" i="4"/>
  <c r="AL55" i="4"/>
  <c r="AL54" i="4"/>
  <c r="AL53"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L4" i="4"/>
  <c r="AL3" i="4"/>
  <c r="AL2" i="4"/>
  <c r="AK58" i="4"/>
  <c r="AK57" i="4"/>
  <c r="AK56" i="4"/>
  <c r="AK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K6" i="4"/>
  <c r="AK5" i="4"/>
  <c r="AK4" i="4"/>
  <c r="AK3" i="4"/>
  <c r="AK2" i="4"/>
  <c r="AI58" i="4"/>
  <c r="AI57" i="4"/>
  <c r="AI56" i="4"/>
  <c r="AI55" i="4"/>
  <c r="AI54" i="4"/>
  <c r="AI53" i="4"/>
  <c r="AI52" i="4"/>
  <c r="AI51" i="4"/>
  <c r="AI50" i="4"/>
  <c r="AI49" i="4"/>
  <c r="AI48" i="4"/>
  <c r="AI47" i="4"/>
  <c r="AI46" i="4"/>
  <c r="AI45" i="4"/>
  <c r="AI44" i="4"/>
  <c r="AI43" i="4"/>
  <c r="AI42" i="4"/>
  <c r="AI41" i="4"/>
  <c r="AI40" i="4"/>
  <c r="AI39" i="4"/>
  <c r="AI38" i="4"/>
  <c r="AI37" i="4"/>
  <c r="AI36" i="4"/>
  <c r="AI35" i="4"/>
  <c r="AI34" i="4"/>
  <c r="AI33" i="4"/>
  <c r="AI32" i="4"/>
  <c r="AI31" i="4"/>
  <c r="AI30" i="4"/>
  <c r="AI29" i="4"/>
  <c r="AI28" i="4"/>
  <c r="AI27" i="4"/>
  <c r="AI26" i="4"/>
  <c r="AI25" i="4"/>
  <c r="AI24" i="4"/>
  <c r="AI23" i="4"/>
  <c r="AI22" i="4"/>
  <c r="AI21" i="4"/>
  <c r="AI20" i="4"/>
  <c r="AI19" i="4"/>
  <c r="AI18" i="4"/>
  <c r="AI17" i="4"/>
  <c r="AI16" i="4"/>
  <c r="AI15" i="4"/>
  <c r="AI14" i="4"/>
  <c r="AI13" i="4"/>
  <c r="AI12" i="4"/>
  <c r="AI11" i="4"/>
  <c r="AI10" i="4"/>
  <c r="AI9" i="4"/>
  <c r="AI8" i="4"/>
  <c r="AI7" i="4"/>
  <c r="AI5" i="4"/>
  <c r="AI4" i="4"/>
  <c r="AI3" i="4"/>
  <c r="AI2" i="4"/>
  <c r="AI6" i="4"/>
  <c r="AH58" i="4"/>
  <c r="AH57" i="4"/>
  <c r="AH56" i="4"/>
  <c r="AH55" i="4"/>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H4" i="4"/>
  <c r="AH3" i="4"/>
  <c r="AH2" i="4"/>
  <c r="AG58" i="4"/>
  <c r="AF58" i="4"/>
  <c r="AG57" i="4"/>
  <c r="AF57" i="4"/>
  <c r="AG56" i="4"/>
  <c r="AF56" i="4"/>
  <c r="AG55" i="4"/>
  <c r="AF55" i="4"/>
  <c r="AG54" i="4"/>
  <c r="AF54" i="4"/>
  <c r="AG53" i="4"/>
  <c r="AF53" i="4"/>
  <c r="AG52" i="4"/>
  <c r="AF52" i="4"/>
  <c r="AG51" i="4"/>
  <c r="AF51" i="4"/>
  <c r="AG50" i="4"/>
  <c r="AF50" i="4"/>
  <c r="AG49" i="4"/>
  <c r="AF49" i="4"/>
  <c r="AG48" i="4"/>
  <c r="AF48" i="4"/>
  <c r="AG47" i="4"/>
  <c r="AF47" i="4"/>
  <c r="AG46" i="4"/>
  <c r="AF46" i="4"/>
  <c r="AG45" i="4"/>
  <c r="AF45" i="4"/>
  <c r="AG44" i="4"/>
  <c r="AF44" i="4"/>
  <c r="AG43" i="4"/>
  <c r="AF43" i="4"/>
  <c r="AG42" i="4"/>
  <c r="AF42" i="4"/>
  <c r="AG41" i="4"/>
  <c r="AF41" i="4"/>
  <c r="AG40" i="4"/>
  <c r="AF40" i="4"/>
  <c r="AG39" i="4"/>
  <c r="AF39" i="4"/>
  <c r="AG38" i="4"/>
  <c r="AF38" i="4"/>
  <c r="AG37" i="4"/>
  <c r="AF37" i="4"/>
  <c r="AG36" i="4"/>
  <c r="AF36" i="4"/>
  <c r="AG35" i="4"/>
  <c r="AF35" i="4"/>
  <c r="AG34" i="4"/>
  <c r="AF34" i="4"/>
  <c r="AG33" i="4"/>
  <c r="AF33" i="4"/>
  <c r="AG32" i="4"/>
  <c r="AF32" i="4"/>
  <c r="AG31" i="4"/>
  <c r="AF31" i="4"/>
  <c r="AG30" i="4"/>
  <c r="AF30" i="4"/>
  <c r="AG29" i="4"/>
  <c r="AF29" i="4"/>
  <c r="AG28" i="4"/>
  <c r="AF28" i="4"/>
  <c r="AG27" i="4"/>
  <c r="AF27" i="4"/>
  <c r="AG26" i="4"/>
  <c r="AF26" i="4"/>
  <c r="AG25" i="4"/>
  <c r="AF25" i="4"/>
  <c r="AG24" i="4"/>
  <c r="AF24" i="4"/>
  <c r="AG23" i="4"/>
  <c r="AF23" i="4"/>
  <c r="AG22" i="4"/>
  <c r="AF22" i="4"/>
  <c r="AG21" i="4"/>
  <c r="AF21" i="4"/>
  <c r="AG20" i="4"/>
  <c r="AF20" i="4"/>
  <c r="AG19" i="4"/>
  <c r="AF19" i="4"/>
  <c r="AG18" i="4"/>
  <c r="AF18" i="4"/>
  <c r="AG17" i="4"/>
  <c r="AF17" i="4"/>
  <c r="AG16" i="4"/>
  <c r="AF16" i="4"/>
  <c r="AG15" i="4"/>
  <c r="AF15" i="4"/>
  <c r="AG14" i="4"/>
  <c r="AF14" i="4"/>
  <c r="AG13" i="4"/>
  <c r="AF13" i="4"/>
  <c r="AG12" i="4"/>
  <c r="AF12" i="4"/>
  <c r="AG11" i="4"/>
  <c r="AF11" i="4"/>
  <c r="AG10" i="4"/>
  <c r="AF10" i="4"/>
  <c r="AG9" i="4"/>
  <c r="AF9" i="4"/>
  <c r="AG8" i="4"/>
  <c r="AF8" i="4"/>
  <c r="AG7" i="4"/>
  <c r="AF7" i="4"/>
  <c r="AG6" i="4"/>
  <c r="AF6" i="4"/>
  <c r="AG5" i="4"/>
  <c r="AF5" i="4"/>
  <c r="AG4" i="4"/>
  <c r="AF4" i="4"/>
  <c r="AG3" i="4"/>
  <c r="AF3" i="4"/>
  <c r="AG2" i="4"/>
  <c r="AF2"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2" i="4"/>
  <c r="AE58" i="4"/>
  <c r="AD58" i="4"/>
  <c r="AE57" i="4"/>
  <c r="AD57" i="4"/>
  <c r="AE56" i="4"/>
  <c r="AD56" i="4"/>
  <c r="AE55" i="4"/>
  <c r="AD55" i="4"/>
  <c r="AE54" i="4"/>
  <c r="AD54" i="4"/>
  <c r="AE53" i="4"/>
  <c r="AD53" i="4"/>
  <c r="AE52" i="4"/>
  <c r="AD52" i="4"/>
  <c r="AE51" i="4"/>
  <c r="AD51" i="4"/>
  <c r="AE50" i="4"/>
  <c r="AD50" i="4"/>
  <c r="AE49" i="4"/>
  <c r="AD49" i="4"/>
  <c r="AE48" i="4"/>
  <c r="AD48" i="4"/>
  <c r="AE47" i="4"/>
  <c r="AD47" i="4"/>
  <c r="AE46" i="4"/>
  <c r="AD46" i="4"/>
  <c r="AE45" i="4"/>
  <c r="AD45" i="4"/>
  <c r="AE44" i="4"/>
  <c r="AD44" i="4"/>
  <c r="AE43" i="4"/>
  <c r="AD43" i="4"/>
  <c r="AE42" i="4"/>
  <c r="AD42" i="4"/>
  <c r="AE41" i="4"/>
  <c r="AD41" i="4"/>
  <c r="AE40" i="4"/>
  <c r="AD40" i="4"/>
  <c r="AE39" i="4"/>
  <c r="AD39" i="4"/>
  <c r="AE38" i="4"/>
  <c r="AD38" i="4"/>
  <c r="AE37" i="4"/>
  <c r="AD37" i="4"/>
  <c r="AE36" i="4"/>
  <c r="AD36" i="4"/>
  <c r="AE35" i="4"/>
  <c r="AD35" i="4"/>
  <c r="AE34" i="4"/>
  <c r="AD34" i="4"/>
  <c r="AE33" i="4"/>
  <c r="AD33" i="4"/>
  <c r="AE32" i="4"/>
  <c r="AD32" i="4"/>
  <c r="AE31" i="4"/>
  <c r="AD31" i="4"/>
  <c r="AE30" i="4"/>
  <c r="AD30" i="4"/>
  <c r="AE29" i="4"/>
  <c r="AD29" i="4"/>
  <c r="AE28" i="4"/>
  <c r="AD28" i="4"/>
  <c r="AE27" i="4"/>
  <c r="AD27" i="4"/>
  <c r="AE26" i="4"/>
  <c r="AD26" i="4"/>
  <c r="AE25" i="4"/>
  <c r="AD25" i="4"/>
  <c r="AE24" i="4"/>
  <c r="AD24" i="4"/>
  <c r="AE23" i="4"/>
  <c r="AD23" i="4"/>
  <c r="AE22" i="4"/>
  <c r="AD22" i="4"/>
  <c r="AE21" i="4"/>
  <c r="AD21" i="4"/>
  <c r="AE20" i="4"/>
  <c r="AD20" i="4"/>
  <c r="AE19" i="4"/>
  <c r="AD19" i="4"/>
  <c r="AE18" i="4"/>
  <c r="AD18" i="4"/>
  <c r="AE17" i="4"/>
  <c r="AD17" i="4"/>
  <c r="AE16" i="4"/>
  <c r="AD16" i="4"/>
  <c r="AE15" i="4"/>
  <c r="AD15" i="4"/>
  <c r="AE14" i="4"/>
  <c r="AD14" i="4"/>
  <c r="AE13" i="4"/>
  <c r="AD13" i="4"/>
  <c r="AE12" i="4"/>
  <c r="AD12" i="4"/>
  <c r="AE11" i="4"/>
  <c r="AD11" i="4"/>
  <c r="AE10" i="4"/>
  <c r="AD10" i="4"/>
  <c r="AE9" i="4"/>
  <c r="AD9" i="4"/>
  <c r="AE8" i="4"/>
  <c r="AD8" i="4"/>
  <c r="AE7" i="4"/>
  <c r="AD7" i="4"/>
  <c r="AE6" i="4"/>
  <c r="AD6" i="4"/>
  <c r="AE5" i="4"/>
  <c r="AD5" i="4"/>
  <c r="AE4" i="4"/>
  <c r="AD4" i="4"/>
  <c r="AE3" i="4"/>
  <c r="AD3" i="4"/>
  <c r="AE2" i="4"/>
  <c r="AD2"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AC8" i="4"/>
  <c r="AC7" i="4"/>
  <c r="AC6" i="4"/>
  <c r="AC5" i="4"/>
  <c r="AC4" i="4"/>
  <c r="AC3" i="4"/>
  <c r="AC2" i="4"/>
  <c r="AA58" i="4"/>
  <c r="AA57" i="4"/>
  <c r="AA56" i="4"/>
  <c r="AA55" i="4"/>
  <c r="AA54" i="4"/>
  <c r="AA53" i="4"/>
  <c r="AA52" i="4"/>
  <c r="AA51" i="4"/>
  <c r="AA50" i="4"/>
  <c r="AA49" i="4"/>
  <c r="AA48" i="4"/>
  <c r="AA47" i="4"/>
  <c r="AA46" i="4"/>
  <c r="AA45" i="4"/>
  <c r="AA44" i="4"/>
  <c r="AA43" i="4"/>
  <c r="AA42" i="4"/>
  <c r="AA41" i="4"/>
  <c r="AA40" i="4"/>
  <c r="AA39" i="4"/>
  <c r="AA38" i="4"/>
  <c r="AA37" i="4"/>
  <c r="AA36" i="4"/>
  <c r="AA35" i="4"/>
  <c r="AA34" i="4"/>
  <c r="AA33" i="4"/>
  <c r="AA32" i="4"/>
  <c r="AA31" i="4"/>
  <c r="AA30" i="4"/>
  <c r="AA29" i="4"/>
  <c r="AA28" i="4"/>
  <c r="AA27" i="4"/>
  <c r="AA26" i="4"/>
  <c r="AA25" i="4"/>
  <c r="AA24" i="4"/>
  <c r="AA23" i="4"/>
  <c r="AA22" i="4"/>
  <c r="AA21" i="4"/>
  <c r="AA20" i="4"/>
  <c r="AA19" i="4"/>
  <c r="AA18" i="4"/>
  <c r="AA17" i="4"/>
  <c r="AA16" i="4"/>
  <c r="AA15" i="4"/>
  <c r="AA14" i="4"/>
  <c r="AA13" i="4"/>
  <c r="AA12" i="4"/>
  <c r="AA11" i="4"/>
  <c r="AA10" i="4"/>
  <c r="AA9" i="4"/>
  <c r="AA8" i="4"/>
  <c r="AA7" i="4"/>
  <c r="AA6" i="4"/>
  <c r="AA5" i="4"/>
  <c r="AA4" i="4"/>
  <c r="AA3" i="4"/>
  <c r="AA2"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V2"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2"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G58" i="4"/>
  <c r="F58" i="4"/>
  <c r="E58" i="4"/>
  <c r="G57" i="4"/>
  <c r="F57" i="4"/>
  <c r="E57" i="4"/>
  <c r="G56" i="4"/>
  <c r="F56" i="4"/>
  <c r="E56" i="4"/>
  <c r="G55" i="4"/>
  <c r="F55" i="4"/>
  <c r="E55" i="4"/>
  <c r="G54" i="4"/>
  <c r="F54" i="4"/>
  <c r="E54" i="4"/>
  <c r="G53" i="4"/>
  <c r="F53" i="4"/>
  <c r="E53" i="4"/>
  <c r="G52" i="4"/>
  <c r="F52" i="4"/>
  <c r="E52" i="4"/>
  <c r="G51" i="4"/>
  <c r="F51" i="4"/>
  <c r="E51" i="4"/>
  <c r="G50" i="4"/>
  <c r="F50" i="4"/>
  <c r="E50" i="4"/>
  <c r="G49" i="4"/>
  <c r="F49" i="4"/>
  <c r="E49" i="4"/>
  <c r="G48" i="4"/>
  <c r="F48" i="4"/>
  <c r="E48" i="4"/>
  <c r="G47" i="4"/>
  <c r="F47" i="4"/>
  <c r="E47" i="4"/>
  <c r="G46" i="4"/>
  <c r="F46" i="4"/>
  <c r="E46" i="4"/>
  <c r="G45" i="4"/>
  <c r="F45" i="4"/>
  <c r="E45" i="4"/>
  <c r="G44" i="4"/>
  <c r="F44" i="4"/>
  <c r="E44" i="4"/>
  <c r="G43" i="4"/>
  <c r="F43" i="4"/>
  <c r="E43" i="4"/>
  <c r="G42" i="4"/>
  <c r="F42" i="4"/>
  <c r="E42" i="4"/>
  <c r="G41" i="4"/>
  <c r="F41" i="4"/>
  <c r="E41" i="4"/>
  <c r="G40" i="4"/>
  <c r="F40" i="4"/>
  <c r="E40" i="4"/>
  <c r="G39" i="4"/>
  <c r="F39" i="4"/>
  <c r="E39" i="4"/>
  <c r="G38" i="4"/>
  <c r="F38" i="4"/>
  <c r="E38" i="4"/>
  <c r="G37" i="4"/>
  <c r="F37" i="4"/>
  <c r="E37" i="4"/>
  <c r="G36" i="4"/>
  <c r="F36" i="4"/>
  <c r="E36" i="4"/>
  <c r="G35" i="4"/>
  <c r="F35" i="4"/>
  <c r="E35" i="4"/>
  <c r="G34" i="4"/>
  <c r="F34" i="4"/>
  <c r="E34" i="4"/>
  <c r="G33" i="4"/>
  <c r="F33" i="4"/>
  <c r="E33" i="4"/>
  <c r="G32" i="4"/>
  <c r="F32" i="4"/>
  <c r="E32" i="4"/>
  <c r="G31" i="4"/>
  <c r="F31" i="4"/>
  <c r="E31" i="4"/>
  <c r="G30" i="4"/>
  <c r="F30" i="4"/>
  <c r="E30" i="4"/>
  <c r="G29" i="4"/>
  <c r="F29" i="4"/>
  <c r="E29" i="4"/>
  <c r="G28" i="4"/>
  <c r="F28" i="4"/>
  <c r="E28" i="4"/>
  <c r="G27" i="4"/>
  <c r="F27" i="4"/>
  <c r="E27" i="4"/>
  <c r="G26" i="4"/>
  <c r="F26" i="4"/>
  <c r="E26" i="4"/>
  <c r="G25" i="4"/>
  <c r="F25" i="4"/>
  <c r="E25" i="4"/>
  <c r="G24" i="4"/>
  <c r="F24" i="4"/>
  <c r="E24" i="4"/>
  <c r="G23" i="4"/>
  <c r="F23" i="4"/>
  <c r="E23" i="4"/>
  <c r="G22" i="4"/>
  <c r="F22" i="4"/>
  <c r="E22" i="4"/>
  <c r="G21" i="4"/>
  <c r="F21" i="4"/>
  <c r="E21" i="4"/>
  <c r="G20" i="4"/>
  <c r="F20" i="4"/>
  <c r="E20" i="4"/>
  <c r="G19" i="4"/>
  <c r="F19" i="4"/>
  <c r="E19" i="4"/>
  <c r="G18" i="4"/>
  <c r="F18" i="4"/>
  <c r="E18" i="4"/>
  <c r="G17" i="4"/>
  <c r="F17" i="4"/>
  <c r="E17" i="4"/>
  <c r="G16" i="4"/>
  <c r="F16" i="4"/>
  <c r="E16" i="4"/>
  <c r="G15" i="4"/>
  <c r="F15" i="4"/>
  <c r="E15" i="4"/>
  <c r="G14" i="4"/>
  <c r="F14" i="4"/>
  <c r="E14" i="4"/>
  <c r="G13" i="4"/>
  <c r="F13" i="4"/>
  <c r="E13" i="4"/>
  <c r="G12" i="4"/>
  <c r="F12" i="4"/>
  <c r="E12" i="4"/>
  <c r="G11" i="4"/>
  <c r="F11" i="4"/>
  <c r="E11" i="4"/>
  <c r="G10" i="4"/>
  <c r="F10" i="4"/>
  <c r="E10" i="4"/>
  <c r="G9" i="4"/>
  <c r="F9" i="4"/>
  <c r="E9" i="4"/>
  <c r="G8" i="4"/>
  <c r="F8" i="4"/>
  <c r="E8" i="4"/>
  <c r="G7" i="4"/>
  <c r="F7" i="4"/>
  <c r="E7" i="4"/>
  <c r="G6" i="4"/>
  <c r="F6" i="4"/>
  <c r="E6" i="4"/>
  <c r="G5" i="4"/>
  <c r="F5" i="4"/>
  <c r="E5" i="4"/>
  <c r="G4" i="4"/>
  <c r="F4" i="4"/>
  <c r="E4" i="4"/>
  <c r="G3" i="4"/>
  <c r="F3" i="4"/>
  <c r="E3" i="4"/>
  <c r="G2" i="4"/>
  <c r="F2" i="4"/>
  <c r="E2" i="4"/>
  <c r="D58" i="4"/>
  <c r="C58" i="4"/>
  <c r="B58" i="4"/>
  <c r="D57" i="4"/>
  <c r="C57" i="4"/>
  <c r="B57" i="4"/>
  <c r="D56" i="4"/>
  <c r="C56" i="4"/>
  <c r="B56" i="4"/>
  <c r="D55" i="4"/>
  <c r="C55" i="4"/>
  <c r="B55" i="4"/>
  <c r="D54" i="4"/>
  <c r="C54" i="4"/>
  <c r="B54" i="4"/>
  <c r="D53" i="4"/>
  <c r="C53" i="4"/>
  <c r="B53" i="4"/>
  <c r="D52" i="4"/>
  <c r="C52" i="4"/>
  <c r="B52" i="4"/>
  <c r="D51" i="4"/>
  <c r="C51" i="4"/>
  <c r="B51" i="4"/>
  <c r="D50" i="4"/>
  <c r="C50" i="4"/>
  <c r="B50" i="4"/>
  <c r="D49" i="4"/>
  <c r="C49" i="4"/>
  <c r="B49" i="4"/>
  <c r="D48" i="4"/>
  <c r="C48" i="4"/>
  <c r="B48" i="4"/>
  <c r="D47" i="4"/>
  <c r="C47" i="4"/>
  <c r="B47" i="4"/>
  <c r="D46" i="4"/>
  <c r="C46" i="4"/>
  <c r="B46" i="4"/>
  <c r="D45" i="4"/>
  <c r="C45" i="4"/>
  <c r="B45" i="4"/>
  <c r="D44" i="4"/>
  <c r="C44" i="4"/>
  <c r="B44" i="4"/>
  <c r="D43" i="4"/>
  <c r="C43" i="4"/>
  <c r="B43" i="4"/>
  <c r="D42" i="4"/>
  <c r="C42" i="4"/>
  <c r="B42" i="4"/>
  <c r="D41" i="4"/>
  <c r="C41" i="4"/>
  <c r="B41" i="4"/>
  <c r="D40" i="4"/>
  <c r="C40" i="4"/>
  <c r="B40" i="4"/>
  <c r="D39" i="4"/>
  <c r="C39" i="4"/>
  <c r="B39" i="4"/>
  <c r="D38" i="4"/>
  <c r="C38" i="4"/>
  <c r="B38" i="4"/>
  <c r="D37" i="4"/>
  <c r="C37" i="4"/>
  <c r="B37" i="4"/>
  <c r="D36" i="4"/>
  <c r="C36" i="4"/>
  <c r="B36" i="4"/>
  <c r="D35" i="4"/>
  <c r="C35" i="4"/>
  <c r="B35" i="4"/>
  <c r="D34" i="4"/>
  <c r="C34" i="4"/>
  <c r="B34" i="4"/>
  <c r="D33" i="4"/>
  <c r="C33" i="4"/>
  <c r="B33" i="4"/>
  <c r="D32" i="4"/>
  <c r="C32" i="4"/>
  <c r="B32" i="4"/>
  <c r="D31" i="4"/>
  <c r="C31" i="4"/>
  <c r="B31" i="4"/>
  <c r="D30" i="4"/>
  <c r="C30" i="4"/>
  <c r="B30" i="4"/>
  <c r="D29" i="4"/>
  <c r="C29" i="4"/>
  <c r="B29" i="4"/>
  <c r="D28" i="4"/>
  <c r="C28" i="4"/>
  <c r="B28" i="4"/>
  <c r="D27" i="4"/>
  <c r="C27" i="4"/>
  <c r="B27" i="4"/>
  <c r="D26" i="4"/>
  <c r="C26" i="4"/>
  <c r="B26" i="4"/>
  <c r="D25" i="4"/>
  <c r="C25" i="4"/>
  <c r="B25" i="4"/>
  <c r="D24" i="4"/>
  <c r="C24" i="4"/>
  <c r="B24" i="4"/>
  <c r="D23" i="4"/>
  <c r="C23" i="4"/>
  <c r="B23" i="4"/>
  <c r="D22" i="4"/>
  <c r="C22" i="4"/>
  <c r="B22" i="4"/>
  <c r="D21" i="4"/>
  <c r="C21" i="4"/>
  <c r="B21" i="4"/>
  <c r="D20" i="4"/>
  <c r="C20" i="4"/>
  <c r="B20" i="4"/>
  <c r="D19" i="4"/>
  <c r="C19" i="4"/>
  <c r="B19" i="4"/>
  <c r="D18" i="4"/>
  <c r="C18" i="4"/>
  <c r="B18" i="4"/>
  <c r="D17" i="4"/>
  <c r="C17" i="4"/>
  <c r="B17" i="4"/>
  <c r="D16" i="4"/>
  <c r="C16" i="4"/>
  <c r="B16" i="4"/>
  <c r="D15" i="4"/>
  <c r="C15" i="4"/>
  <c r="B15" i="4"/>
  <c r="D14" i="4"/>
  <c r="C14" i="4"/>
  <c r="B14" i="4"/>
  <c r="D13" i="4"/>
  <c r="C13" i="4"/>
  <c r="B13" i="4"/>
  <c r="D12" i="4"/>
  <c r="C12" i="4"/>
  <c r="B12" i="4"/>
  <c r="D11" i="4"/>
  <c r="C11" i="4"/>
  <c r="B11" i="4"/>
  <c r="D10" i="4"/>
  <c r="C10" i="4"/>
  <c r="B10" i="4"/>
  <c r="D9" i="4"/>
  <c r="C9" i="4"/>
  <c r="B9" i="4"/>
  <c r="D8" i="4"/>
  <c r="C8" i="4"/>
  <c r="B8" i="4"/>
  <c r="D7" i="4"/>
  <c r="C7" i="4"/>
  <c r="B7" i="4"/>
  <c r="D6" i="4"/>
  <c r="C6" i="4"/>
  <c r="B6" i="4"/>
  <c r="D5" i="4"/>
  <c r="C5" i="4"/>
  <c r="B5" i="4"/>
  <c r="D4" i="4"/>
  <c r="C4" i="4"/>
  <c r="B4" i="4"/>
  <c r="D3" i="4"/>
  <c r="C3" i="4"/>
  <c r="B3" i="4"/>
  <c r="D2" i="4"/>
  <c r="B2" i="4"/>
  <c r="C2" i="4"/>
  <c r="AX59" i="1" l="1"/>
  <c r="Q58" i="4" s="1"/>
  <c r="L59" i="1"/>
  <c r="C59" i="1"/>
  <c r="I58" i="4" s="1"/>
  <c r="B59" i="1"/>
  <c r="A58" i="4" s="1"/>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4"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N59" i="1" l="1"/>
  <c r="A1" i="1"/>
  <c r="B1" i="1"/>
  <c r="L5" i="3" l="1"/>
  <c r="P5" i="3"/>
  <c r="T5" i="3"/>
  <c r="U5" i="3"/>
  <c r="X5" i="3"/>
  <c r="AB5" i="3"/>
  <c r="AF5" i="3"/>
  <c r="AJ5" i="3"/>
  <c r="L6" i="3"/>
  <c r="P6" i="3"/>
  <c r="T6" i="3"/>
  <c r="U6" i="3"/>
  <c r="X6" i="3"/>
  <c r="AB6" i="3"/>
  <c r="AF6" i="3"/>
  <c r="AJ6" i="3"/>
  <c r="L7" i="3"/>
  <c r="P7" i="3"/>
  <c r="T7" i="3"/>
  <c r="U7" i="3"/>
  <c r="X7" i="3"/>
  <c r="AB7" i="3"/>
  <c r="AF7" i="3"/>
  <c r="AJ7" i="3"/>
  <c r="L8" i="3"/>
  <c r="P8" i="3"/>
  <c r="T8" i="3"/>
  <c r="U8" i="3"/>
  <c r="X8" i="3"/>
  <c r="AB8" i="3"/>
  <c r="AF8" i="3"/>
  <c r="AJ8" i="3"/>
  <c r="L9" i="3"/>
  <c r="P9" i="3"/>
  <c r="T9" i="3"/>
  <c r="U9" i="3"/>
  <c r="X9" i="3"/>
  <c r="AB9" i="3"/>
  <c r="AF9" i="3"/>
  <c r="AJ9" i="3"/>
  <c r="L10" i="3"/>
  <c r="P10" i="3"/>
  <c r="T10" i="3"/>
  <c r="U10" i="3"/>
  <c r="X10" i="3"/>
  <c r="AB10" i="3"/>
  <c r="AF10" i="3"/>
  <c r="AJ10" i="3"/>
  <c r="L11" i="3"/>
  <c r="P11" i="3"/>
  <c r="T11" i="3"/>
  <c r="U11" i="3"/>
  <c r="X11" i="3"/>
  <c r="AB11" i="3"/>
  <c r="AF11" i="3"/>
  <c r="AJ11" i="3"/>
  <c r="L12" i="3"/>
  <c r="P12" i="3"/>
  <c r="T12" i="3"/>
  <c r="U12" i="3"/>
  <c r="X12" i="3"/>
  <c r="AB12" i="3"/>
  <c r="AF12" i="3"/>
  <c r="AJ12" i="3"/>
  <c r="L13" i="3"/>
  <c r="P13" i="3"/>
  <c r="T13" i="3"/>
  <c r="U13" i="3"/>
  <c r="X13" i="3"/>
  <c r="AB13" i="3"/>
  <c r="AF13" i="3"/>
  <c r="AJ13" i="3"/>
  <c r="L14" i="3"/>
  <c r="P14" i="3"/>
  <c r="T14" i="3"/>
  <c r="U14" i="3"/>
  <c r="X14" i="3"/>
  <c r="AB14" i="3"/>
  <c r="AF14" i="3"/>
  <c r="AJ14" i="3"/>
  <c r="L15" i="3"/>
  <c r="P15" i="3"/>
  <c r="T15" i="3"/>
  <c r="U15" i="3"/>
  <c r="X15" i="3"/>
  <c r="AB15" i="3"/>
  <c r="AF15" i="3"/>
  <c r="AJ15" i="3"/>
  <c r="L16" i="3"/>
  <c r="P16" i="3"/>
  <c r="T16" i="3"/>
  <c r="U16" i="3"/>
  <c r="X16" i="3"/>
  <c r="AB16" i="3"/>
  <c r="AF16" i="3"/>
  <c r="AJ16" i="3"/>
  <c r="L17" i="3"/>
  <c r="P17" i="3"/>
  <c r="T17" i="3"/>
  <c r="U17" i="3"/>
  <c r="X17" i="3"/>
  <c r="AB17" i="3"/>
  <c r="AF17" i="3"/>
  <c r="AJ17" i="3"/>
  <c r="L18" i="3"/>
  <c r="P18" i="3"/>
  <c r="T18" i="3"/>
  <c r="U18" i="3"/>
  <c r="X18" i="3"/>
  <c r="AB18" i="3"/>
  <c r="AF18" i="3"/>
  <c r="AJ18" i="3"/>
  <c r="L19" i="3"/>
  <c r="P19" i="3"/>
  <c r="T19" i="3"/>
  <c r="U19" i="3"/>
  <c r="X19" i="3"/>
  <c r="AB19" i="3"/>
  <c r="AF19" i="3"/>
  <c r="AJ19" i="3"/>
  <c r="L20" i="3"/>
  <c r="P20" i="3"/>
  <c r="T20" i="3"/>
  <c r="U20" i="3"/>
  <c r="X20" i="3"/>
  <c r="AB20" i="3"/>
  <c r="AF20" i="3"/>
  <c r="AJ20" i="3"/>
  <c r="L21" i="3"/>
  <c r="P21" i="3"/>
  <c r="T21" i="3"/>
  <c r="U21" i="3"/>
  <c r="X21" i="3"/>
  <c r="AB21" i="3"/>
  <c r="AF21" i="3"/>
  <c r="AJ21" i="3"/>
  <c r="L22" i="3"/>
  <c r="P22" i="3"/>
  <c r="T22" i="3"/>
  <c r="U22" i="3"/>
  <c r="X22" i="3"/>
  <c r="AB22" i="3"/>
  <c r="AF22" i="3"/>
  <c r="AJ22" i="3"/>
  <c r="L23" i="3"/>
  <c r="P23" i="3"/>
  <c r="T23" i="3"/>
  <c r="U23" i="3"/>
  <c r="X23" i="3"/>
  <c r="AB23" i="3"/>
  <c r="AF23" i="3"/>
  <c r="AJ23" i="3"/>
  <c r="L24" i="3"/>
  <c r="P24" i="3"/>
  <c r="T24" i="3"/>
  <c r="U24" i="3"/>
  <c r="X24" i="3"/>
  <c r="AB24" i="3"/>
  <c r="AF24" i="3"/>
  <c r="AJ24" i="3"/>
  <c r="L25" i="3"/>
  <c r="P25" i="3"/>
  <c r="T25" i="3"/>
  <c r="U25" i="3"/>
  <c r="X25" i="3"/>
  <c r="AB25" i="3"/>
  <c r="AF25" i="3"/>
  <c r="AJ25" i="3"/>
  <c r="L26" i="3"/>
  <c r="P26" i="3"/>
  <c r="T26" i="3"/>
  <c r="U26" i="3"/>
  <c r="X26" i="3"/>
  <c r="AB26" i="3"/>
  <c r="AF26" i="3"/>
  <c r="AJ26" i="3"/>
  <c r="L27" i="3"/>
  <c r="P27" i="3"/>
  <c r="T27" i="3"/>
  <c r="U27" i="3"/>
  <c r="X27" i="3"/>
  <c r="AB27" i="3"/>
  <c r="AF27" i="3"/>
  <c r="AJ27" i="3"/>
  <c r="L28" i="3"/>
  <c r="P28" i="3"/>
  <c r="T28" i="3"/>
  <c r="U28" i="3"/>
  <c r="X28" i="3"/>
  <c r="AB28" i="3"/>
  <c r="AF28" i="3"/>
  <c r="AJ28" i="3"/>
  <c r="L29" i="3"/>
  <c r="P29" i="3"/>
  <c r="T29" i="3"/>
  <c r="U29" i="3"/>
  <c r="X29" i="3"/>
  <c r="AB29" i="3"/>
  <c r="AF29" i="3"/>
  <c r="AJ29" i="3"/>
  <c r="L30" i="3"/>
  <c r="P30" i="3"/>
  <c r="T30" i="3"/>
  <c r="U30" i="3"/>
  <c r="X30" i="3"/>
  <c r="AB30" i="3"/>
  <c r="AF30" i="3"/>
  <c r="AJ30" i="3"/>
  <c r="L31" i="3"/>
  <c r="P31" i="3"/>
  <c r="T31" i="3"/>
  <c r="U31" i="3"/>
  <c r="X31" i="3"/>
  <c r="AB31" i="3"/>
  <c r="AF31" i="3"/>
  <c r="AJ31" i="3"/>
  <c r="L32" i="3"/>
  <c r="P32" i="3"/>
  <c r="T32" i="3"/>
  <c r="U32" i="3"/>
  <c r="X32" i="3"/>
  <c r="AB32" i="3"/>
  <c r="AF32" i="3"/>
  <c r="AJ32" i="3"/>
  <c r="L33" i="3"/>
  <c r="P33" i="3"/>
  <c r="T33" i="3"/>
  <c r="U33" i="3"/>
  <c r="X33" i="3"/>
  <c r="AB33" i="3"/>
  <c r="AF33" i="3"/>
  <c r="AJ33" i="3"/>
  <c r="L34" i="3"/>
  <c r="P34" i="3"/>
  <c r="T34" i="3"/>
  <c r="U34" i="3"/>
  <c r="X34" i="3"/>
  <c r="AB34" i="3"/>
  <c r="AF34" i="3"/>
  <c r="AJ34" i="3"/>
  <c r="L35" i="3"/>
  <c r="P35" i="3"/>
  <c r="T35" i="3"/>
  <c r="U35" i="3"/>
  <c r="X35" i="3"/>
  <c r="AB35" i="3"/>
  <c r="AF35" i="3"/>
  <c r="AJ35" i="3"/>
  <c r="L36" i="3"/>
  <c r="P36" i="3"/>
  <c r="T36" i="3"/>
  <c r="U36" i="3"/>
  <c r="X36" i="3"/>
  <c r="AB36" i="3"/>
  <c r="AF36" i="3"/>
  <c r="AJ36" i="3"/>
  <c r="L37" i="3"/>
  <c r="P37" i="3"/>
  <c r="T37" i="3"/>
  <c r="U37" i="3"/>
  <c r="X37" i="3"/>
  <c r="AB37" i="3"/>
  <c r="AF37" i="3"/>
  <c r="AJ37" i="3"/>
  <c r="L38" i="3"/>
  <c r="P38" i="3"/>
  <c r="T38" i="3"/>
  <c r="U38" i="3"/>
  <c r="X38" i="3"/>
  <c r="AB38" i="3"/>
  <c r="AF38" i="3"/>
  <c r="AJ38" i="3"/>
  <c r="L39" i="3"/>
  <c r="P39" i="3"/>
  <c r="T39" i="3"/>
  <c r="U39" i="3"/>
  <c r="X39" i="3"/>
  <c r="AB39" i="3"/>
  <c r="AF39" i="3"/>
  <c r="AJ39" i="3"/>
  <c r="L40" i="3"/>
  <c r="P40" i="3"/>
  <c r="T40" i="3"/>
  <c r="U40" i="3"/>
  <c r="X40" i="3"/>
  <c r="AB40" i="3"/>
  <c r="AF40" i="3"/>
  <c r="AJ40" i="3"/>
  <c r="L41" i="3"/>
  <c r="P41" i="3"/>
  <c r="T41" i="3"/>
  <c r="U41" i="3"/>
  <c r="X41" i="3"/>
  <c r="AB41" i="3"/>
  <c r="AF41" i="3"/>
  <c r="AJ41" i="3"/>
  <c r="L42" i="3"/>
  <c r="P42" i="3"/>
  <c r="T42" i="3"/>
  <c r="U42" i="3"/>
  <c r="X42" i="3"/>
  <c r="AB42" i="3"/>
  <c r="AF42" i="3"/>
  <c r="AJ42" i="3"/>
  <c r="L43" i="3"/>
  <c r="P43" i="3"/>
  <c r="T43" i="3"/>
  <c r="U43" i="3"/>
  <c r="X43" i="3"/>
  <c r="AB43" i="3"/>
  <c r="AF43" i="3"/>
  <c r="AJ43" i="3"/>
  <c r="L44" i="3"/>
  <c r="P44" i="3"/>
  <c r="T44" i="3"/>
  <c r="U44" i="3"/>
  <c r="X44" i="3"/>
  <c r="AB44" i="3"/>
  <c r="AF44" i="3"/>
  <c r="AJ44" i="3"/>
  <c r="L45" i="3"/>
  <c r="P45" i="3"/>
  <c r="T45" i="3"/>
  <c r="U45" i="3"/>
  <c r="X45" i="3"/>
  <c r="AB45" i="3"/>
  <c r="AF45" i="3"/>
  <c r="AJ45" i="3"/>
  <c r="L46" i="3"/>
  <c r="P46" i="3"/>
  <c r="T46" i="3"/>
  <c r="U46" i="3"/>
  <c r="X46" i="3"/>
  <c r="AB46" i="3"/>
  <c r="AF46" i="3"/>
  <c r="AJ46" i="3"/>
  <c r="L47" i="3"/>
  <c r="P47" i="3"/>
  <c r="T47" i="3"/>
  <c r="U47" i="3"/>
  <c r="X47" i="3"/>
  <c r="AB47" i="3"/>
  <c r="AF47" i="3"/>
  <c r="AJ47" i="3"/>
  <c r="L48" i="3"/>
  <c r="P48" i="3"/>
  <c r="T48" i="3"/>
  <c r="U48" i="3"/>
  <c r="X48" i="3"/>
  <c r="AB48" i="3"/>
  <c r="AF48" i="3"/>
  <c r="AJ48" i="3"/>
  <c r="L49" i="3"/>
  <c r="P49" i="3"/>
  <c r="T49" i="3"/>
  <c r="U49" i="3"/>
  <c r="X49" i="3"/>
  <c r="AB49" i="3"/>
  <c r="AF49" i="3"/>
  <c r="AJ49" i="3"/>
  <c r="L50" i="3"/>
  <c r="P50" i="3"/>
  <c r="T50" i="3"/>
  <c r="U50" i="3"/>
  <c r="X50" i="3"/>
  <c r="AB50" i="3"/>
  <c r="AF50" i="3"/>
  <c r="AJ50" i="3"/>
  <c r="L51" i="3"/>
  <c r="P51" i="3"/>
  <c r="T51" i="3"/>
  <c r="U51" i="3"/>
  <c r="X51" i="3"/>
  <c r="AB51" i="3"/>
  <c r="AF51" i="3"/>
  <c r="AJ51" i="3"/>
  <c r="L52" i="3"/>
  <c r="P52" i="3"/>
  <c r="T52" i="3"/>
  <c r="U52" i="3"/>
  <c r="X52" i="3"/>
  <c r="AB52" i="3"/>
  <c r="AF52" i="3"/>
  <c r="AJ52" i="3"/>
  <c r="L53" i="3"/>
  <c r="P53" i="3"/>
  <c r="T53" i="3"/>
  <c r="U53" i="3"/>
  <c r="X53" i="3"/>
  <c r="AB53" i="3"/>
  <c r="AF53" i="3"/>
  <c r="AJ53" i="3"/>
  <c r="L54" i="3"/>
  <c r="P54" i="3"/>
  <c r="T54" i="3"/>
  <c r="U54" i="3"/>
  <c r="X54" i="3"/>
  <c r="AB54" i="3"/>
  <c r="AF54" i="3"/>
  <c r="AJ54" i="3"/>
  <c r="L55" i="3"/>
  <c r="P55" i="3"/>
  <c r="T55" i="3"/>
  <c r="U55" i="3"/>
  <c r="X55" i="3"/>
  <c r="AB55" i="3"/>
  <c r="AF55" i="3"/>
  <c r="AJ55" i="3"/>
  <c r="L56" i="3"/>
  <c r="P56" i="3"/>
  <c r="T56" i="3"/>
  <c r="U56" i="3"/>
  <c r="X56" i="3"/>
  <c r="AB56" i="3"/>
  <c r="AF56" i="3"/>
  <c r="AJ56" i="3"/>
  <c r="L57" i="3"/>
  <c r="P57" i="3"/>
  <c r="T57" i="3"/>
  <c r="U57" i="3"/>
  <c r="X57" i="3"/>
  <c r="AB57" i="3"/>
  <c r="AF57" i="3"/>
  <c r="AJ57" i="3"/>
  <c r="L58" i="3"/>
  <c r="P58" i="3"/>
  <c r="T58" i="3"/>
  <c r="U58" i="3"/>
  <c r="X58" i="3"/>
  <c r="AB58" i="3"/>
  <c r="AF58" i="3"/>
  <c r="AJ58" i="3"/>
  <c r="AJ4" i="3"/>
  <c r="AF4" i="3"/>
  <c r="AB4" i="3"/>
  <c r="X4" i="3"/>
  <c r="T4" i="3"/>
  <c r="U4" i="3" l="1"/>
  <c r="O4" i="3" l="1"/>
  <c r="P4" i="3" s="1"/>
  <c r="K4" i="3"/>
  <c r="L4" i="3" s="1"/>
  <c r="AX58" i="1"/>
  <c r="Q57" i="4" s="1"/>
  <c r="L58" i="1"/>
  <c r="C58" i="1"/>
  <c r="I57" i="4" s="1"/>
  <c r="B58" i="1"/>
  <c r="A57" i="4" s="1"/>
  <c r="B4" i="1"/>
  <c r="A3" i="4" s="1"/>
  <c r="B5" i="1"/>
  <c r="A4" i="4" s="1"/>
  <c r="B6" i="1"/>
  <c r="A5" i="4" s="1"/>
  <c r="B7" i="1"/>
  <c r="A6" i="4" s="1"/>
  <c r="B8" i="1"/>
  <c r="A7" i="4" s="1"/>
  <c r="B9" i="1"/>
  <c r="A8" i="4" s="1"/>
  <c r="B10" i="1"/>
  <c r="A9" i="4" s="1"/>
  <c r="B11" i="1"/>
  <c r="A10" i="4" s="1"/>
  <c r="B12" i="1"/>
  <c r="A11" i="4" s="1"/>
  <c r="B13" i="1"/>
  <c r="A12" i="4" s="1"/>
  <c r="B14" i="1"/>
  <c r="A13" i="4" s="1"/>
  <c r="B15" i="1"/>
  <c r="A14" i="4" s="1"/>
  <c r="B16" i="1"/>
  <c r="A15" i="4" s="1"/>
  <c r="B17" i="1"/>
  <c r="A16" i="4" s="1"/>
  <c r="B18" i="1"/>
  <c r="A17" i="4" s="1"/>
  <c r="B19" i="1"/>
  <c r="A18" i="4" s="1"/>
  <c r="B20" i="1"/>
  <c r="A19" i="4" s="1"/>
  <c r="B21" i="1"/>
  <c r="A20" i="4" s="1"/>
  <c r="B22" i="1"/>
  <c r="A21" i="4" s="1"/>
  <c r="B23" i="1"/>
  <c r="A22" i="4" s="1"/>
  <c r="B24" i="1"/>
  <c r="A23" i="4" s="1"/>
  <c r="B25" i="1"/>
  <c r="A24" i="4" s="1"/>
  <c r="B26" i="1"/>
  <c r="A25" i="4" s="1"/>
  <c r="B27" i="1"/>
  <c r="A26" i="4" s="1"/>
  <c r="B28" i="1"/>
  <c r="A27" i="4" s="1"/>
  <c r="B29" i="1"/>
  <c r="A28" i="4" s="1"/>
  <c r="B30" i="1"/>
  <c r="A29" i="4" s="1"/>
  <c r="B31" i="1"/>
  <c r="A30" i="4" s="1"/>
  <c r="B32" i="1"/>
  <c r="A31" i="4" s="1"/>
  <c r="B33" i="1"/>
  <c r="A32" i="4" s="1"/>
  <c r="B34" i="1"/>
  <c r="A33" i="4" s="1"/>
  <c r="B35" i="1"/>
  <c r="A34" i="4" s="1"/>
  <c r="B36" i="1"/>
  <c r="A35" i="4" s="1"/>
  <c r="B37" i="1"/>
  <c r="A36" i="4" s="1"/>
  <c r="B38" i="1"/>
  <c r="A37" i="4" s="1"/>
  <c r="B39" i="1"/>
  <c r="A38" i="4" s="1"/>
  <c r="B40" i="1"/>
  <c r="A39" i="4" s="1"/>
  <c r="B41" i="1"/>
  <c r="A40" i="4" s="1"/>
  <c r="B42" i="1"/>
  <c r="A41" i="4" s="1"/>
  <c r="B43" i="1"/>
  <c r="A42" i="4" s="1"/>
  <c r="B44" i="1"/>
  <c r="A43" i="4" s="1"/>
  <c r="B45" i="1"/>
  <c r="A44" i="4" s="1"/>
  <c r="B46" i="1"/>
  <c r="A45" i="4" s="1"/>
  <c r="B47" i="1"/>
  <c r="A46" i="4" s="1"/>
  <c r="B48" i="1"/>
  <c r="A47" i="4" s="1"/>
  <c r="B49" i="1"/>
  <c r="A48" i="4" s="1"/>
  <c r="B50" i="1"/>
  <c r="A49" i="4" s="1"/>
  <c r="B51" i="1"/>
  <c r="A50" i="4" s="1"/>
  <c r="B52" i="1"/>
  <c r="A51" i="4" s="1"/>
  <c r="B53" i="1"/>
  <c r="A52" i="4" s="1"/>
  <c r="B54" i="1"/>
  <c r="A53" i="4" s="1"/>
  <c r="B55" i="1"/>
  <c r="A54" i="4" s="1"/>
  <c r="B56" i="1"/>
  <c r="A55" i="4" s="1"/>
  <c r="B57" i="1"/>
  <c r="A56" i="4" s="1"/>
  <c r="B3" i="1"/>
  <c r="A2" i="4" s="1"/>
  <c r="AX57" i="1"/>
  <c r="Q56" i="4" s="1"/>
  <c r="L57" i="1"/>
  <c r="C57" i="1"/>
  <c r="I56" i="4" s="1"/>
  <c r="BE1" i="1"/>
  <c r="BF1" i="1"/>
  <c r="BG1" i="1"/>
  <c r="BH1" i="1"/>
  <c r="BI1" i="1"/>
  <c r="BJ1" i="1"/>
  <c r="BK1" i="1"/>
  <c r="BL1" i="1"/>
  <c r="BM1" i="1"/>
  <c r="BN1" i="1"/>
  <c r="BO1" i="1"/>
  <c r="BP1" i="1"/>
  <c r="BQ1" i="1"/>
  <c r="BB1" i="1"/>
  <c r="BA1" i="1"/>
  <c r="AZ1" i="1"/>
  <c r="AY1" i="1"/>
  <c r="N57" i="1" l="1"/>
  <c r="N58" i="1"/>
  <c r="C21" i="2"/>
  <c r="C12" i="2"/>
  <c r="H1" i="1" l="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L3" i="1" l="1"/>
  <c r="C4" i="1" l="1"/>
  <c r="I3" i="4" s="1"/>
  <c r="C5" i="1"/>
  <c r="I4" i="4" s="1"/>
  <c r="C6" i="1"/>
  <c r="I5" i="4" s="1"/>
  <c r="C7" i="1"/>
  <c r="I6" i="4" s="1"/>
  <c r="C8" i="1"/>
  <c r="I7" i="4" s="1"/>
  <c r="C9" i="1"/>
  <c r="I8" i="4" s="1"/>
  <c r="C10" i="1"/>
  <c r="I9" i="4" s="1"/>
  <c r="C11" i="1"/>
  <c r="I10" i="4" s="1"/>
  <c r="C12" i="1"/>
  <c r="I11" i="4" s="1"/>
  <c r="C13" i="1"/>
  <c r="I12" i="4" s="1"/>
  <c r="C14" i="1"/>
  <c r="I13" i="4" s="1"/>
  <c r="C15" i="1"/>
  <c r="I14" i="4" s="1"/>
  <c r="C16" i="1"/>
  <c r="I15" i="4" s="1"/>
  <c r="C17" i="1"/>
  <c r="I16" i="4" s="1"/>
  <c r="C18" i="1"/>
  <c r="I17" i="4" s="1"/>
  <c r="C19" i="1"/>
  <c r="I18" i="4" s="1"/>
  <c r="C20" i="1"/>
  <c r="I19" i="4" s="1"/>
  <c r="C21" i="1"/>
  <c r="I20" i="4" s="1"/>
  <c r="C22" i="1"/>
  <c r="I21" i="4" s="1"/>
  <c r="C23" i="1"/>
  <c r="I22" i="4" s="1"/>
  <c r="C24" i="1"/>
  <c r="I23" i="4" s="1"/>
  <c r="C25" i="1"/>
  <c r="I24" i="4" s="1"/>
  <c r="C26" i="1"/>
  <c r="I25" i="4" s="1"/>
  <c r="C27" i="1"/>
  <c r="I26" i="4" s="1"/>
  <c r="C28" i="1"/>
  <c r="I27" i="4" s="1"/>
  <c r="C29" i="1"/>
  <c r="I28" i="4" s="1"/>
  <c r="C30" i="1"/>
  <c r="I29" i="4" s="1"/>
  <c r="C31" i="1"/>
  <c r="I30" i="4" s="1"/>
  <c r="C32" i="1"/>
  <c r="I31" i="4" s="1"/>
  <c r="C33" i="1"/>
  <c r="I32" i="4" s="1"/>
  <c r="C34" i="1"/>
  <c r="I33" i="4" s="1"/>
  <c r="C35" i="1"/>
  <c r="I34" i="4" s="1"/>
  <c r="C36" i="1"/>
  <c r="I35" i="4" s="1"/>
  <c r="C37" i="1"/>
  <c r="I36" i="4" s="1"/>
  <c r="C38" i="1"/>
  <c r="I37" i="4" s="1"/>
  <c r="C39" i="1"/>
  <c r="I38" i="4" s="1"/>
  <c r="C40" i="1"/>
  <c r="I39" i="4" s="1"/>
  <c r="C41" i="1"/>
  <c r="I40" i="4" s="1"/>
  <c r="C42" i="1"/>
  <c r="I41" i="4" s="1"/>
  <c r="C43" i="1"/>
  <c r="I42" i="4" s="1"/>
  <c r="C44" i="1"/>
  <c r="I43" i="4" s="1"/>
  <c r="C45" i="1"/>
  <c r="I44" i="4" s="1"/>
  <c r="C46" i="1"/>
  <c r="I45" i="4" s="1"/>
  <c r="C47" i="1"/>
  <c r="I46" i="4" s="1"/>
  <c r="C48" i="1"/>
  <c r="I47" i="4" s="1"/>
  <c r="C49" i="1"/>
  <c r="I48" i="4" s="1"/>
  <c r="C50" i="1"/>
  <c r="I49" i="4" s="1"/>
  <c r="C51" i="1"/>
  <c r="I50" i="4" s="1"/>
  <c r="C52" i="1"/>
  <c r="I51" i="4" s="1"/>
  <c r="C53" i="1"/>
  <c r="I52" i="4" s="1"/>
  <c r="C54" i="1"/>
  <c r="I53" i="4" s="1"/>
  <c r="C55" i="1"/>
  <c r="I54" i="4" s="1"/>
  <c r="C56" i="1"/>
  <c r="I55" i="4" s="1"/>
  <c r="C3" i="1"/>
  <c r="N3" i="1" l="1"/>
  <c r="I2" i="4"/>
  <c r="AX4" i="1"/>
  <c r="Q3" i="4" s="1"/>
  <c r="AX5" i="1"/>
  <c r="Q4" i="4" s="1"/>
  <c r="AX6" i="1"/>
  <c r="Q5" i="4" s="1"/>
  <c r="AX7" i="1"/>
  <c r="Q6" i="4" s="1"/>
  <c r="AX8" i="1"/>
  <c r="Q7" i="4" s="1"/>
  <c r="AX9" i="1"/>
  <c r="Q8" i="4" s="1"/>
  <c r="AX10" i="1"/>
  <c r="Q9" i="4" s="1"/>
  <c r="AX11" i="1"/>
  <c r="Q10" i="4" s="1"/>
  <c r="AX12" i="1"/>
  <c r="Q11" i="4" s="1"/>
  <c r="AX13" i="1"/>
  <c r="Q12" i="4" s="1"/>
  <c r="AX14" i="1"/>
  <c r="Q13" i="4" s="1"/>
  <c r="AX15" i="1"/>
  <c r="Q14" i="4" s="1"/>
  <c r="AX16" i="1"/>
  <c r="Q15" i="4" s="1"/>
  <c r="AX17" i="1"/>
  <c r="Q16" i="4" s="1"/>
  <c r="AX18" i="1"/>
  <c r="Q17" i="4" s="1"/>
  <c r="AX19" i="1"/>
  <c r="Q18" i="4" s="1"/>
  <c r="AX20" i="1"/>
  <c r="Q19" i="4" s="1"/>
  <c r="AX21" i="1"/>
  <c r="Q20" i="4" s="1"/>
  <c r="AX22" i="1"/>
  <c r="Q21" i="4" s="1"/>
  <c r="AX23" i="1"/>
  <c r="Q22" i="4" s="1"/>
  <c r="AX24" i="1"/>
  <c r="Q23" i="4" s="1"/>
  <c r="AX25" i="1"/>
  <c r="Q24" i="4" s="1"/>
  <c r="AX26" i="1"/>
  <c r="Q25" i="4" s="1"/>
  <c r="AX27" i="1"/>
  <c r="Q26" i="4" s="1"/>
  <c r="AX28" i="1"/>
  <c r="Q27" i="4" s="1"/>
  <c r="AX29" i="1"/>
  <c r="Q28" i="4" s="1"/>
  <c r="AX30" i="1"/>
  <c r="Q29" i="4" s="1"/>
  <c r="AX31" i="1"/>
  <c r="Q30" i="4" s="1"/>
  <c r="AX32" i="1"/>
  <c r="Q31" i="4" s="1"/>
  <c r="AX33" i="1"/>
  <c r="Q32" i="4" s="1"/>
  <c r="AX34" i="1"/>
  <c r="Q33" i="4" s="1"/>
  <c r="AX35" i="1"/>
  <c r="Q34" i="4" s="1"/>
  <c r="AX36" i="1"/>
  <c r="Q35" i="4" s="1"/>
  <c r="AX37" i="1"/>
  <c r="Q36" i="4" s="1"/>
  <c r="AX38" i="1"/>
  <c r="Q37" i="4" s="1"/>
  <c r="AX39" i="1"/>
  <c r="Q38" i="4" s="1"/>
  <c r="AX40" i="1"/>
  <c r="Q39" i="4" s="1"/>
  <c r="AX41" i="1"/>
  <c r="Q40" i="4" s="1"/>
  <c r="AX42" i="1"/>
  <c r="Q41" i="4" s="1"/>
  <c r="AX43" i="1"/>
  <c r="Q42" i="4" s="1"/>
  <c r="AX44" i="1"/>
  <c r="Q43" i="4" s="1"/>
  <c r="AX45" i="1"/>
  <c r="Q44" i="4" s="1"/>
  <c r="AX46" i="1"/>
  <c r="Q45" i="4" s="1"/>
  <c r="AX47" i="1"/>
  <c r="Q46" i="4" s="1"/>
  <c r="AX48" i="1"/>
  <c r="Q47" i="4" s="1"/>
  <c r="AX49" i="1"/>
  <c r="Q48" i="4" s="1"/>
  <c r="AX50" i="1"/>
  <c r="Q49" i="4" s="1"/>
  <c r="AX51" i="1"/>
  <c r="Q50" i="4" s="1"/>
  <c r="AX52" i="1"/>
  <c r="Q51" i="4" s="1"/>
  <c r="AX53" i="1"/>
  <c r="Q52" i="4" s="1"/>
  <c r="AX54" i="1"/>
  <c r="Q53" i="4" s="1"/>
  <c r="AX55" i="1"/>
  <c r="Q54" i="4" s="1"/>
  <c r="AX56" i="1"/>
  <c r="Q55" i="4" s="1"/>
  <c r="AX3" i="1"/>
  <c r="Q2" i="4" s="1"/>
  <c r="G1" i="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L39" i="1"/>
  <c r="N39" i="1" s="1"/>
  <c r="L40" i="1"/>
  <c r="N40" i="1" s="1"/>
  <c r="L41" i="1"/>
  <c r="N41" i="1" s="1"/>
  <c r="L42" i="1"/>
  <c r="N42" i="1" s="1"/>
  <c r="L43" i="1"/>
  <c r="N43" i="1" s="1"/>
  <c r="L44" i="1"/>
  <c r="N44" i="1" s="1"/>
  <c r="L45" i="1"/>
  <c r="N45" i="1" s="1"/>
  <c r="L46" i="1"/>
  <c r="N46" i="1" s="1"/>
  <c r="L47" i="1"/>
  <c r="N47" i="1" s="1"/>
  <c r="L48" i="1"/>
  <c r="N48" i="1" s="1"/>
  <c r="L49" i="1"/>
  <c r="N49" i="1" s="1"/>
  <c r="L50" i="1"/>
  <c r="N50" i="1" s="1"/>
  <c r="L51" i="1"/>
  <c r="N51" i="1" s="1"/>
  <c r="L52" i="1"/>
  <c r="N52" i="1" s="1"/>
  <c r="L53" i="1"/>
  <c r="N53" i="1" s="1"/>
  <c r="L54" i="1"/>
  <c r="N54" i="1" s="1"/>
  <c r="L55" i="1"/>
  <c r="N55" i="1" s="1"/>
  <c r="L56" i="1"/>
  <c r="N56" i="1" s="1"/>
</calcChain>
</file>

<file path=xl/sharedStrings.xml><?xml version="1.0" encoding="utf-8"?>
<sst xmlns="http://schemas.openxmlformats.org/spreadsheetml/2006/main" count="8695" uniqueCount="730">
  <si>
    <t>Blanks indicate the data is not in the Quicksure extract</t>
  </si>
  <si>
    <t>Basic excess</t>
  </si>
  <si>
    <t>Abacus field name</t>
  </si>
  <si>
    <t>Abacus selection option</t>
  </si>
  <si>
    <t>Hollard</t>
  </si>
  <si>
    <t xml:space="preserve">Subsidence, landslip or heave - extended cover </t>
  </si>
  <si>
    <t>No subsidence and landslip cover</t>
  </si>
  <si>
    <t>Subsidence &amp; Landslip</t>
  </si>
  <si>
    <t>Extended Cover</t>
  </si>
  <si>
    <t>Limited</t>
  </si>
  <si>
    <t>Subsidence, landslip or heave - Limited (Default)</t>
  </si>
  <si>
    <t>Voluntary excess</t>
  </si>
  <si>
    <t>Voluntary Excess</t>
  </si>
  <si>
    <t>Additional R1,000</t>
  </si>
  <si>
    <t>Additional R2,000</t>
  </si>
  <si>
    <t>Additional R3,000</t>
  </si>
  <si>
    <t>Additional R5,000</t>
  </si>
  <si>
    <t>Additional R10,000</t>
  </si>
  <si>
    <t>Additional R15,000</t>
  </si>
  <si>
    <t>Additional R20,000</t>
  </si>
  <si>
    <t>Class of Use</t>
  </si>
  <si>
    <t>Geyser Cover Extended Cover</t>
  </si>
  <si>
    <t>Private</t>
  </si>
  <si>
    <t>Business</t>
  </si>
  <si>
    <t>Geyser Cover - Extended Cover</t>
  </si>
  <si>
    <t>Yes</t>
  </si>
  <si>
    <t>Private/Business</t>
  </si>
  <si>
    <t>No</t>
  </si>
  <si>
    <t>For use in migration</t>
  </si>
  <si>
    <t>Cover Options</t>
  </si>
  <si>
    <t>Full cover</t>
  </si>
  <si>
    <t>Cover Type</t>
  </si>
  <si>
    <t>Claims in last 12 months</t>
  </si>
  <si>
    <t>Claim Free Years</t>
  </si>
  <si>
    <t>Claims in the last 12 to 24 Months</t>
  </si>
  <si>
    <t>Claims in the last 25 to 36 Months</t>
  </si>
  <si>
    <t>Supported</t>
  </si>
  <si>
    <t>U</t>
  </si>
  <si>
    <t>Unsupported</t>
  </si>
  <si>
    <t>S</t>
  </si>
  <si>
    <t>MIGDEF</t>
  </si>
  <si>
    <t>Premium payment frequency</t>
  </si>
  <si>
    <t>Monthly</t>
  </si>
  <si>
    <t>Annual</t>
  </si>
  <si>
    <t>Yes/No (for migration)</t>
  </si>
  <si>
    <t>N</t>
  </si>
  <si>
    <t>Y</t>
  </si>
  <si>
    <t>VAT</t>
  </si>
  <si>
    <t>Agency Code</t>
  </si>
  <si>
    <t>PWV</t>
  </si>
  <si>
    <t>OTHER</t>
  </si>
  <si>
    <t xml:space="preserve">Keys,locks and remote controls </t>
  </si>
  <si>
    <t>Keys, Locks and remote controls - Increased Cover</t>
  </si>
  <si>
    <t>Accidental damage to buildings - increased cover</t>
  </si>
  <si>
    <t>Accidental damage to fixed machinery – increased cover</t>
  </si>
  <si>
    <t>Accidental Damage -Increased Cover Fixed Machinery</t>
  </si>
  <si>
    <t>Type of home</t>
  </si>
  <si>
    <t xml:space="preserve"> Apartment above ground level</t>
  </si>
  <si>
    <t>Apartment above ground level</t>
  </si>
  <si>
    <t>Property Type</t>
  </si>
  <si>
    <t>Flat Above Ground Floor</t>
  </si>
  <si>
    <t xml:space="preserve"> Cluster/Town House</t>
  </si>
  <si>
    <t>Cluster/Town House</t>
  </si>
  <si>
    <t>Townhouse</t>
  </si>
  <si>
    <t xml:space="preserve"> Commune/Boarding House/ Residential hotel</t>
  </si>
  <si>
    <t>Commune</t>
  </si>
  <si>
    <t>Parkhome</t>
  </si>
  <si>
    <t>Property Usage</t>
  </si>
  <si>
    <t>Boarding House</t>
  </si>
  <si>
    <t xml:space="preserve"> Cottage/ Outbuilding</t>
  </si>
  <si>
    <t>Cottage</t>
  </si>
  <si>
    <t>Cottage/Outbuilding</t>
  </si>
  <si>
    <t xml:space="preserve"> Ground Floor Apartment</t>
  </si>
  <si>
    <t>Ground Floor Apartment</t>
  </si>
  <si>
    <t>Flat on Ground Floor</t>
  </si>
  <si>
    <t xml:space="preserve"> Holiday Apartment</t>
  </si>
  <si>
    <t>Holiday Apartment</t>
  </si>
  <si>
    <t>Property Residence Type</t>
  </si>
  <si>
    <t xml:space="preserve"> Holiday House</t>
  </si>
  <si>
    <t>Holiday House</t>
  </si>
  <si>
    <t xml:space="preserve"> Private Home (Default)</t>
  </si>
  <si>
    <t>Private Dwelling House</t>
  </si>
  <si>
    <t>Detached house/cottage</t>
  </si>
  <si>
    <t>Double Storey Dwelling</t>
  </si>
  <si>
    <t>Semi detached house/cottage</t>
  </si>
  <si>
    <t xml:space="preserve"> Retirement Home/Village</t>
  </si>
  <si>
    <t>Retirement Home/Village</t>
  </si>
  <si>
    <t>Property Situation</t>
  </si>
  <si>
    <t>Retirement Complex</t>
  </si>
  <si>
    <t xml:space="preserve"> Security Complex</t>
  </si>
  <si>
    <t>Security Complex</t>
  </si>
  <si>
    <t>Security Village / Complex</t>
  </si>
  <si>
    <t xml:space="preserve"> Run-Off   (Ensure the mapping exist but not selectable option)                                                                                                                                                                                     </t>
  </si>
  <si>
    <t>Run-Off</t>
  </si>
  <si>
    <t xml:space="preserve"> Registered Storage Facility</t>
  </si>
  <si>
    <t>Registered Storage Facility</t>
  </si>
  <si>
    <t>Storage Facility</t>
  </si>
  <si>
    <t>Power Surge Sum Insured</t>
  </si>
  <si>
    <t>None</t>
  </si>
  <si>
    <t>Not applicable</t>
  </si>
  <si>
    <t>Power Surge Increased Cover</t>
  </si>
  <si>
    <t>Power surge - increased cover</t>
  </si>
  <si>
    <t xml:space="preserve">Accidental damage </t>
  </si>
  <si>
    <t>Accidental Damage -Increased Cover</t>
  </si>
  <si>
    <t>Transaction Type</t>
  </si>
  <si>
    <t>New Business</t>
  </si>
  <si>
    <t>Mid term adjustment</t>
  </si>
  <si>
    <t>Renewal</t>
  </si>
  <si>
    <t>Wall construction</t>
  </si>
  <si>
    <t xml:space="preserve"> Brick</t>
  </si>
  <si>
    <t>Brick</t>
  </si>
  <si>
    <t xml:space="preserve"> Brick and Clay</t>
  </si>
  <si>
    <t>Brick and Clay</t>
  </si>
  <si>
    <t>Brick &amp; Clay</t>
  </si>
  <si>
    <t xml:space="preserve"> Clay</t>
  </si>
  <si>
    <t>Clay</t>
  </si>
  <si>
    <t xml:space="preserve"> Concrete</t>
  </si>
  <si>
    <t>Concrete</t>
  </si>
  <si>
    <t xml:space="preserve"> Non-standard</t>
  </si>
  <si>
    <t>Non-standard</t>
  </si>
  <si>
    <t>Non Standard</t>
  </si>
  <si>
    <t xml:space="preserve"> Other</t>
  </si>
  <si>
    <t>Other</t>
  </si>
  <si>
    <t xml:space="preserve"> Standard(Default)</t>
  </si>
  <si>
    <t>Standard</t>
  </si>
  <si>
    <t xml:space="preserve"> Stone</t>
  </si>
  <si>
    <t>Stone</t>
  </si>
  <si>
    <t xml:space="preserve"> Timber</t>
  </si>
  <si>
    <t>Timber</t>
  </si>
  <si>
    <t xml:space="preserve"> Wood and Brick</t>
  </si>
  <si>
    <t>Wood and Brick</t>
  </si>
  <si>
    <t>Prefabricated Sandwich Panels</t>
  </si>
  <si>
    <t>Timber/part timber framed metal</t>
  </si>
  <si>
    <t>Wood &amp; Brick</t>
  </si>
  <si>
    <t xml:space="preserve"> Run-Off</t>
  </si>
  <si>
    <t>Metal frame and fibre glass</t>
  </si>
  <si>
    <t xml:space="preserve"> Asbestos</t>
  </si>
  <si>
    <t>Asbestos</t>
  </si>
  <si>
    <t xml:space="preserve"> Timber frame with Gypsum cladding</t>
  </si>
  <si>
    <t>Timber Frame with Gypsum Cladding</t>
  </si>
  <si>
    <t>Roof construction</t>
  </si>
  <si>
    <t xml:space="preserve"> Chromadeck</t>
  </si>
  <si>
    <t>Chroma Deck</t>
  </si>
  <si>
    <t xml:space="preserve"> Corrugated Iron</t>
  </si>
  <si>
    <t>Metal</t>
  </si>
  <si>
    <t xml:space="preserve"> Non-Standard</t>
  </si>
  <si>
    <t>Fibre Cement Sheets</t>
  </si>
  <si>
    <t xml:space="preserve"> Shingles</t>
  </si>
  <si>
    <t xml:space="preserve"> Slate</t>
  </si>
  <si>
    <t xml:space="preserve"> Standard</t>
  </si>
  <si>
    <t xml:space="preserve"> Thatch</t>
  </si>
  <si>
    <t>Tiles</t>
  </si>
  <si>
    <t>Tile</t>
  </si>
  <si>
    <t>Perimeter Wall</t>
  </si>
  <si>
    <t xml:space="preserve"> No Fence / Wall</t>
  </si>
  <si>
    <t>Perimeter Protection</t>
  </si>
  <si>
    <t xml:space="preserve"> Wire Fence (Any Height)</t>
  </si>
  <si>
    <t>Wire Fence</t>
  </si>
  <si>
    <t xml:space="preserve"> Wire Fence (Any height)</t>
  </si>
  <si>
    <t xml:space="preserve"> Brick wall less than 1.8m</t>
  </si>
  <si>
    <t>Brick Wall lower than 1.8m</t>
  </si>
  <si>
    <t xml:space="preserve"> Brick wall lower than 1.8m</t>
  </si>
  <si>
    <t xml:space="preserve"> Brick Wall (At Least 1.8M)</t>
  </si>
  <si>
    <t>Brick Wall higher than 1.8m</t>
  </si>
  <si>
    <t xml:space="preserve"> Brick Wall higher than 1.8m</t>
  </si>
  <si>
    <t xml:space="preserve"> Brick Wall (At Least 1.8M) With Electric Fencing</t>
  </si>
  <si>
    <t>Brick Wall higher than 1.8m with electric fencing</t>
  </si>
  <si>
    <t xml:space="preserve"> Brick Wall higher than 1.8m with electric fencing</t>
  </si>
  <si>
    <t xml:space="preserve"> Pre-cast wall less than 1.8m</t>
  </si>
  <si>
    <t>Pre-cast Wall lower than 1.8m</t>
  </si>
  <si>
    <t xml:space="preserve"> Pre-cast wall lower than 1.8m</t>
  </si>
  <si>
    <t xml:space="preserve"> Precast Wall (At Least 1.8M)</t>
  </si>
  <si>
    <t>Pre-cast Wall higher than 1.8m</t>
  </si>
  <si>
    <t xml:space="preserve"> Pre-cast Wall higher than 1.8m</t>
  </si>
  <si>
    <t xml:space="preserve"> Pre-cast wall more than 1.8m with electric fencing</t>
  </si>
  <si>
    <t>Pre-cast Wall higher than 1.8m with electric fencing</t>
  </si>
  <si>
    <t xml:space="preserve"> Pre-cast higher than 1.8m with electric fencing</t>
  </si>
  <si>
    <t xml:space="preserve"> Palisade fence less than 1.8m</t>
  </si>
  <si>
    <t>Palisade Fence lower than 1.8m</t>
  </si>
  <si>
    <t xml:space="preserve"> Palisade fence lower than 1.8m</t>
  </si>
  <si>
    <t xml:space="preserve"> Palisade fence more than 1.8m</t>
  </si>
  <si>
    <t>Palisade Fence higher than 1.8m</t>
  </si>
  <si>
    <t xml:space="preserve"> Palisade fence higher than 1.8m</t>
  </si>
  <si>
    <t xml:space="preserve"> Palisade fence more than 1.8m with electric fencing</t>
  </si>
  <si>
    <t>Palisade Fence higher than 1.8m with electric fencing</t>
  </si>
  <si>
    <t xml:space="preserve"> Palisade fence higher than 1.8m with electric fencing</t>
  </si>
  <si>
    <t xml:space="preserve"> Wood fence less than 1.8m</t>
  </si>
  <si>
    <t>Wood Fence lower than 1.8m</t>
  </si>
  <si>
    <t xml:space="preserve"> Wood fence lower than 1.8m</t>
  </si>
  <si>
    <t xml:space="preserve"> Wood Fence (At Least 1.8M)</t>
  </si>
  <si>
    <t>Wood Fence higher than 1.8m</t>
  </si>
  <si>
    <t xml:space="preserve"> Wood Fence higher than 1.8m</t>
  </si>
  <si>
    <t xml:space="preserve"> Wood fence more than 1.8m with electric fencing</t>
  </si>
  <si>
    <t>Wood Fence higher than 1.8m with electric fencing</t>
  </si>
  <si>
    <t xml:space="preserve"> Wood fence higher than 1.8m with electric fencing</t>
  </si>
  <si>
    <t xml:space="preserve"> Electric Fencing only</t>
  </si>
  <si>
    <t>Electric Fencing only</t>
  </si>
  <si>
    <t xml:space="preserve"> Unknown (Default)</t>
  </si>
  <si>
    <t>Unknown</t>
  </si>
  <si>
    <t>Retired</t>
  </si>
  <si>
    <t xml:space="preserve"> </t>
  </si>
  <si>
    <t>Fire Retardant</t>
  </si>
  <si>
    <t>Lightning Conductor</t>
  </si>
  <si>
    <t>Security</t>
  </si>
  <si>
    <t>Burglar Bars and Security Doors</t>
  </si>
  <si>
    <t>Electric Fence</t>
  </si>
  <si>
    <t xml:space="preserve">Guarded Access/High Security </t>
  </si>
  <si>
    <t>Linked Alarm</t>
  </si>
  <si>
    <t xml:space="preserve">Run Off </t>
  </si>
  <si>
    <t>Paying Off your motorcycle</t>
  </si>
  <si>
    <t>Not included/required</t>
  </si>
  <si>
    <t>5% of sum insured</t>
  </si>
  <si>
    <t>10% of sum insured</t>
  </si>
  <si>
    <t>15% of sum insured</t>
  </si>
  <si>
    <t>20% of sum insured</t>
  </si>
  <si>
    <t>Yes/No</t>
  </si>
  <si>
    <t>Third Party Liability</t>
  </si>
  <si>
    <t>Comprehensive (Default)</t>
  </si>
  <si>
    <t>Third Party, Fire and Theft</t>
  </si>
  <si>
    <t>Third Party</t>
  </si>
  <si>
    <t>Basis of settlement</t>
  </si>
  <si>
    <t>Agreed</t>
  </si>
  <si>
    <t>Retail</t>
  </si>
  <si>
    <t>Timber frame with Gypsum cladding</t>
  </si>
  <si>
    <t>No Fence / Wall</t>
  </si>
  <si>
    <t>Wire Fence (Any Height)</t>
  </si>
  <si>
    <t>Brick wall less than 1.8m</t>
  </si>
  <si>
    <t>Brick Wall (At Least 1.8M)</t>
  </si>
  <si>
    <t>Brick Wall (At Least 1.8M) With Electric Fencing</t>
  </si>
  <si>
    <t>Pre-cast wall less than 1.8m</t>
  </si>
  <si>
    <t>Precast Wall (At Least 1.8M)</t>
  </si>
  <si>
    <t>Pre-cast wall more than 1.8m with electric fencing</t>
  </si>
  <si>
    <t>Palisade fence less than 1.8m</t>
  </si>
  <si>
    <t>Palisade fence more than 1.8m</t>
  </si>
  <si>
    <t>Palisade fence more than 1.8m with electric fencing</t>
  </si>
  <si>
    <t>Wood fence less than 1.8m</t>
  </si>
  <si>
    <t>Wood Fence (At Least 1.8M)</t>
  </si>
  <si>
    <t>Wood fence more than 1.8m with electric fencing</t>
  </si>
  <si>
    <t>Agencycode</t>
  </si>
  <si>
    <t>Test case</t>
  </si>
  <si>
    <t>Quote date</t>
  </si>
  <si>
    <t>Effective date</t>
  </si>
  <si>
    <t>Rating date</t>
  </si>
  <si>
    <t>Item inception date</t>
  </si>
  <si>
    <t>Transaction type</t>
  </si>
  <si>
    <t>Claims 12 Months</t>
  </si>
  <si>
    <t>Claims 13 - 24 Months</t>
  </si>
  <si>
    <t>Claims 25 - 36 Months</t>
  </si>
  <si>
    <t>Date of Birth</t>
  </si>
  <si>
    <t>Test ID Number</t>
  </si>
  <si>
    <t>age</t>
  </si>
  <si>
    <t>Standard Excess</t>
  </si>
  <si>
    <t>Address - Postal code</t>
  </si>
  <si>
    <t>Suburb</t>
  </si>
  <si>
    <t>Province</t>
  </si>
  <si>
    <t>Sum insured</t>
  </si>
  <si>
    <t>Building roof construction</t>
  </si>
  <si>
    <t>SABS approved fire retardant</t>
  </si>
  <si>
    <t>Lightning conductor</t>
  </si>
  <si>
    <t>Surge protection (SANS)</t>
  </si>
  <si>
    <t>Type of residence</t>
  </si>
  <si>
    <t>Residence Type</t>
  </si>
  <si>
    <t>Perimeter wall</t>
  </si>
  <si>
    <t>Linked alarm</t>
  </si>
  <si>
    <t xml:space="preserve">High-security complex </t>
  </si>
  <si>
    <t>Security gates on all exit doors</t>
  </si>
  <si>
    <t>Burglar bars on all opening windows</t>
  </si>
  <si>
    <t>Locality</t>
  </si>
  <si>
    <t>Extension AD fix machinery</t>
  </si>
  <si>
    <t>Extension AD fix mac SI</t>
  </si>
  <si>
    <t>Extension geyser wear</t>
  </si>
  <si>
    <t>Extension Key lock</t>
  </si>
  <si>
    <t>Extension Key lock SI</t>
  </si>
  <si>
    <t>Extension Power surge</t>
  </si>
  <si>
    <t>Extension power surge SI</t>
  </si>
  <si>
    <t>Extension subsidence cover</t>
  </si>
  <si>
    <t>Extension subsidence cover option</t>
  </si>
  <si>
    <t>Extension accidental damage</t>
  </si>
  <si>
    <t>Extension accidental damage SI</t>
  </si>
  <si>
    <t>Retirement Adjustment</t>
  </si>
  <si>
    <t>Occupancy</t>
  </si>
  <si>
    <t>Days per year unoccupied</t>
  </si>
  <si>
    <t>Holiday Home Adjustment?</t>
  </si>
  <si>
    <t>Number of Car items on policy</t>
  </si>
  <si>
    <t>Number of Buildings items on policy</t>
  </si>
  <si>
    <t>Number of Contents items on policy</t>
  </si>
  <si>
    <t>Contents Sum insured at the same risk address</t>
  </si>
  <si>
    <t>Unspec All Risks Sum insured</t>
  </si>
  <si>
    <t>Quote Message</t>
  </si>
  <si>
    <t>Rule No</t>
  </si>
  <si>
    <t>Frontend</t>
  </si>
  <si>
    <t>Initial Dev</t>
  </si>
  <si>
    <t>Dev</t>
  </si>
  <si>
    <t>SIT</t>
  </si>
  <si>
    <t>UAT</t>
  </si>
  <si>
    <t>Partner Integration</t>
  </si>
  <si>
    <t>Policy Schedule</t>
  </si>
  <si>
    <t>What are we testing</t>
  </si>
  <si>
    <t>Checklist</t>
  </si>
  <si>
    <t>Priority</t>
  </si>
  <si>
    <t>Checked (Y/N?)</t>
  </si>
  <si>
    <t>Lyndall Notes</t>
  </si>
  <si>
    <t>Amalinda</t>
  </si>
  <si>
    <t>East London</t>
  </si>
  <si>
    <t>MAIN</t>
  </si>
  <si>
    <t>Occupied during day</t>
  </si>
  <si>
    <t>n/a</t>
  </si>
  <si>
    <t>End to End Testing</t>
  </si>
  <si>
    <t>Checked</t>
  </si>
  <si>
    <t>Bloemfontein</t>
  </si>
  <si>
    <t>Free State</t>
  </si>
  <si>
    <t>SECOND</t>
  </si>
  <si>
    <t>The accumulation for a home with a standard roof exceeds the RAL limit. The policy must be referred to Hollard</t>
  </si>
  <si>
    <t>Pietermaritzburg</t>
  </si>
  <si>
    <t>Kwa-Zulu Natal</t>
  </si>
  <si>
    <t>Farm/small holding/plot</t>
  </si>
  <si>
    <t>Hillcrest</t>
  </si>
  <si>
    <t>Golf course/Park/Vacant</t>
  </si>
  <si>
    <t>The Building is used as a commune, boarding house or residential hotel. The policy must be referred to Hollard.</t>
  </si>
  <si>
    <t xml:space="preserve">Industrial area </t>
  </si>
  <si>
    <t xml:space="preserve">Unoccupied 60 days + </t>
  </si>
  <si>
    <t>Extended subsidence, landslip or heave cover has been selected. The policy must be referred to Hollard.</t>
  </si>
  <si>
    <t>Forest Town</t>
  </si>
  <si>
    <t>Gauteng</t>
  </si>
  <si>
    <t>Next to highway/Railway line</t>
  </si>
  <si>
    <t>Unoccupied during day (normal)</t>
  </si>
  <si>
    <t>Bassonia Rock</t>
  </si>
  <si>
    <t xml:space="preserve">Next to shops/cafes </t>
  </si>
  <si>
    <t>Somerset West</t>
  </si>
  <si>
    <t>Western Cape</t>
  </si>
  <si>
    <t>Residential – developing /established (Default)</t>
  </si>
  <si>
    <t>The buildings of a home with a standard roof exceeds the RAL limit. The policy must be referred to Hollard</t>
  </si>
  <si>
    <t>Witbank</t>
  </si>
  <si>
    <t>Mpumalanga</t>
  </si>
  <si>
    <t>Polokwane</t>
  </si>
  <si>
    <t>Limpopo</t>
  </si>
  <si>
    <t>Rustenburg</t>
  </si>
  <si>
    <t>North West</t>
  </si>
  <si>
    <t>Please note: Increased power surge cover is limited until a power surge protection device has been installed in the building or at the individual fixed machinery plug points. Please make your client aware of this requirement  and that an additional excess will apply if the surge protection is not fitted to the DB board, as explained in the excess and limits.</t>
  </si>
  <si>
    <t>Kimberley</t>
  </si>
  <si>
    <t>Northern Cape</t>
  </si>
  <si>
    <t>The minimum security requirements have not been met. The policy must be referred to Hollard.</t>
  </si>
  <si>
    <t>Bloubergstrand</t>
  </si>
  <si>
    <t>Rondebosch</t>
  </si>
  <si>
    <t>Fairland</t>
  </si>
  <si>
    <t>Amberfield</t>
  </si>
  <si>
    <t>Alberton</t>
  </si>
  <si>
    <t>detailed message not displaying on the test case</t>
  </si>
  <si>
    <t>Alexandra</t>
  </si>
  <si>
    <t xml:space="preserve"> R10,000</t>
  </si>
  <si>
    <t xml:space="preserve"> R30,000</t>
  </si>
  <si>
    <t xml:space="preserve"> R50,000</t>
  </si>
  <si>
    <t>We do not offer Buildings cover for buildings with walls made of asbestos. The policy must be referred to Hollard.</t>
  </si>
  <si>
    <t xml:space="preserve"> R100,000</t>
  </si>
  <si>
    <t>The Building's walls are constructed of a Timber frame with Gypsum cladding. The policy must be referred to Hollard.</t>
  </si>
  <si>
    <t xml:space="preserve"> R250,000</t>
  </si>
  <si>
    <t>Atlas Park</t>
  </si>
  <si>
    <t>The Building has a roof made of non-standard material and is not equipped with surge protection or lightning conductor. The policy must be referred to Hollard.</t>
  </si>
  <si>
    <t>Rondebosch East</t>
  </si>
  <si>
    <t>Cape Town</t>
  </si>
  <si>
    <t>The accumulation for a thatch or non-standard building exceeds the RAL limit. The policy must be referred to Hollard.</t>
  </si>
  <si>
    <t>The premises has an outbuilding made of non-standard material which is bigger than 15% of the main building. The outbuilding must be as a separate risk with the correct wall and or roof type.</t>
  </si>
  <si>
    <t>AgencyCode</t>
  </si>
  <si>
    <t xml:space="preserve"> Private Home </t>
  </si>
  <si>
    <t>Quicksure</t>
  </si>
  <si>
    <t>Ilanga</t>
  </si>
  <si>
    <t>AonP</t>
  </si>
  <si>
    <t>PSG</t>
  </si>
  <si>
    <t xml:space="preserve">Subsidence, landslip or heave - Limited </t>
  </si>
  <si>
    <t xml:space="preserve"> Unknown </t>
  </si>
  <si>
    <t>Claims 12 months</t>
  </si>
  <si>
    <t>Claims 24 months</t>
  </si>
  <si>
    <t>Claims 36 months</t>
  </si>
  <si>
    <t>NCD</t>
  </si>
  <si>
    <t>Area</t>
  </si>
  <si>
    <t>Use</t>
  </si>
  <si>
    <t>Source</t>
  </si>
  <si>
    <t>Quote process code</t>
  </si>
  <si>
    <t>Holiday home indicator</t>
  </si>
  <si>
    <t>Other family members residing</t>
  </si>
  <si>
    <t>Other non-family members residing</t>
  </si>
  <si>
    <t>Perimeter wall type</t>
  </si>
  <si>
    <t>Fire retardent</t>
  </si>
  <si>
    <t>Dwelling type</t>
  </si>
  <si>
    <t>Extended subsidence cover</t>
  </si>
  <si>
    <t>Plot</t>
  </si>
  <si>
    <t>Extension subsidence Dolomite</t>
  </si>
  <si>
    <t>RPL</t>
  </si>
  <si>
    <t>House</t>
  </si>
  <si>
    <t>Expected premiums</t>
  </si>
  <si>
    <t>Main item premium testing</t>
  </si>
  <si>
    <t>Accidental damage to Fixed machinery premium testing</t>
  </si>
  <si>
    <t>Geyser Wear and Tear premium testing</t>
  </si>
  <si>
    <t>Keys, Locks and Remote Controls premium testing</t>
  </si>
  <si>
    <t>Power Surge premium testing</t>
  </si>
  <si>
    <t>Subsidence and Landslip premium testing</t>
  </si>
  <si>
    <t>Accidental Damage premium testing</t>
  </si>
  <si>
    <t>Final premium premium testing</t>
  </si>
  <si>
    <t>Base premium</t>
  </si>
  <si>
    <t xml:space="preserve">Accidental damage to Fixed machinery premium </t>
  </si>
  <si>
    <t xml:space="preserve">Geyser Wear and Tear premium </t>
  </si>
  <si>
    <t xml:space="preserve">Keys, Locks and Remote Controls premium </t>
  </si>
  <si>
    <t xml:space="preserve">Power Surge premium </t>
  </si>
  <si>
    <t xml:space="preserve">Subsidence and Landslip premium </t>
  </si>
  <si>
    <t xml:space="preserve">Accidental Damage premium </t>
  </si>
  <si>
    <t>Total premium</t>
  </si>
  <si>
    <t>Risk premium (Frontend)</t>
  </si>
  <si>
    <t>Risk premium diff</t>
  </si>
  <si>
    <t>Risk premium test</t>
  </si>
  <si>
    <t>Risk Premium Test comment</t>
  </si>
  <si>
    <t>Accidental damage to Fixed machinery (Frontend)</t>
  </si>
  <si>
    <t>Accidental damage to Fixed machinery Diff</t>
  </si>
  <si>
    <t>Accidental damage to Fixed machinery Test</t>
  </si>
  <si>
    <t>Accidental damage to Fixed machinery Test comment</t>
  </si>
  <si>
    <t>Geyser Wear and Tear (Frontend)</t>
  </si>
  <si>
    <t>Geyser Wear and Tear Diff</t>
  </si>
  <si>
    <t>Geyser Wear and Tear Test</t>
  </si>
  <si>
    <t>Geyser Wear and Tear Test comment</t>
  </si>
  <si>
    <t>Keys, Locks and Remote Controls (Frontend)</t>
  </si>
  <si>
    <t>Keys, Locks and Remote Controls Diff</t>
  </si>
  <si>
    <t>Keys, Locks and Remote Controls Test</t>
  </si>
  <si>
    <t>Keys, Locks and Remote Controls Test comment</t>
  </si>
  <si>
    <t>Power Surge (Frontend)</t>
  </si>
  <si>
    <t>Power Surge Diff</t>
  </si>
  <si>
    <t>Power Surge Test</t>
  </si>
  <si>
    <t>Power Surge Test comment</t>
  </si>
  <si>
    <t>Subsidence and Landslip (Frontend)</t>
  </si>
  <si>
    <t>Subsidence and Landslip Diff</t>
  </si>
  <si>
    <t>Subsidence and Landslip Test</t>
  </si>
  <si>
    <t>Subsidence and Landslip Test comment</t>
  </si>
  <si>
    <t>Accidental Damage (Frontend)</t>
  </si>
  <si>
    <t>Accidental Damage Diff</t>
  </si>
  <si>
    <t>Accidental Damage Test</t>
  </si>
  <si>
    <t>Accidental Damage Test comment</t>
  </si>
  <si>
    <t>Final premium (Frontend)</t>
  </si>
  <si>
    <t>Final premium Diff</t>
  </si>
  <si>
    <t>Final premium Test</t>
  </si>
  <si>
    <t>Final premium Test comment</t>
  </si>
  <si>
    <t>Fire flood &amp; storm</t>
  </si>
  <si>
    <t>Hail</t>
  </si>
  <si>
    <t>Geyser &amp; consequential damage</t>
  </si>
  <si>
    <t>Accidental Damage</t>
  </si>
  <si>
    <t>Theft &amp; Malicious damage</t>
  </si>
  <si>
    <t>Other perils</t>
  </si>
  <si>
    <t>Total template risk premium</t>
  </si>
  <si>
    <t>Excess_Adj</t>
  </si>
  <si>
    <t>Voluntary_Excess_Adj</t>
  </si>
  <si>
    <t>Admin_Amount</t>
  </si>
  <si>
    <t>Admin_Percentage</t>
  </si>
  <si>
    <t>Commission</t>
  </si>
  <si>
    <t>Margin</t>
  </si>
  <si>
    <t>RI_CAT</t>
  </si>
  <si>
    <t>Disc_adj</t>
  </si>
  <si>
    <t>Template office premium</t>
  </si>
  <si>
    <t>Min_Prem_Percentage</t>
  </si>
  <si>
    <t>Min_Prem</t>
  </si>
  <si>
    <t>Max_Prem_Percentage</t>
  </si>
  <si>
    <t>Final template office premium</t>
  </si>
  <si>
    <t>Extensions AD fix mac</t>
  </si>
  <si>
    <t>Extensions Geyser wear</t>
  </si>
  <si>
    <t>Extensions key lock</t>
  </si>
  <si>
    <t>Extensions power surge</t>
  </si>
  <si>
    <t>Extensions subidence landslip</t>
  </si>
  <si>
    <t>Extensions accidental damage</t>
  </si>
  <si>
    <t>Final template office premium incl. extentions</t>
  </si>
  <si>
    <t>DriverSurname</t>
  </si>
  <si>
    <t>DriverInitials</t>
  </si>
  <si>
    <t>TSAWE</t>
  </si>
  <si>
    <t>PRIMROSE</t>
  </si>
  <si>
    <t>SITHOLE</t>
  </si>
  <si>
    <t>THOMAS</t>
  </si>
  <si>
    <t>SEPTEMBER</t>
  </si>
  <si>
    <t>FLORENCE</t>
  </si>
  <si>
    <t>MLINDI</t>
  </si>
  <si>
    <t>MCACISI</t>
  </si>
  <si>
    <t>MUKENDI</t>
  </si>
  <si>
    <t>KENNEDY</t>
  </si>
  <si>
    <t>MFUNDISI</t>
  </si>
  <si>
    <t>NOMAXESIBE</t>
  </si>
  <si>
    <t>NDWANDWA</t>
  </si>
  <si>
    <t>MBONGENI</t>
  </si>
  <si>
    <t>MBEWU</t>
  </si>
  <si>
    <t>NCEDEKA</t>
  </si>
  <si>
    <t>MATANZIMA</t>
  </si>
  <si>
    <t>SEBENZANI</t>
  </si>
  <si>
    <t>MASIMENE</t>
  </si>
  <si>
    <t>MALESELA</t>
  </si>
  <si>
    <t>XABA</t>
  </si>
  <si>
    <t>DUMISILE</t>
  </si>
  <si>
    <t>NJOKWENI</t>
  </si>
  <si>
    <t>PHILISWA</t>
  </si>
  <si>
    <t>MAHLUTSHANA</t>
  </si>
  <si>
    <t>LUNGILE</t>
  </si>
  <si>
    <t>NDLAMHLABA</t>
  </si>
  <si>
    <t>SIMPHIWE</t>
  </si>
  <si>
    <t>VIKA</t>
  </si>
  <si>
    <t>LUSANDA</t>
  </si>
  <si>
    <t>LABASE</t>
  </si>
  <si>
    <t>SIKHOMBULE</t>
  </si>
  <si>
    <t>TSHABA</t>
  </si>
  <si>
    <t>PATRICIA</t>
  </si>
  <si>
    <t>NOLATSHO</t>
  </si>
  <si>
    <t>MZOLISI</t>
  </si>
  <si>
    <t>THEKISO</t>
  </si>
  <si>
    <t>BENJAMIN</t>
  </si>
  <si>
    <t>NQEVU</t>
  </si>
  <si>
    <t>LOYISO</t>
  </si>
  <si>
    <t>QWELE</t>
  </si>
  <si>
    <t>KULULA</t>
  </si>
  <si>
    <t>JIMBA</t>
  </si>
  <si>
    <t>NOTHANDO</t>
  </si>
  <si>
    <t>MENDELA</t>
  </si>
  <si>
    <t>BOOI</t>
  </si>
  <si>
    <t>DOBE</t>
  </si>
  <si>
    <t>COLBERT</t>
  </si>
  <si>
    <t>CELE</t>
  </si>
  <si>
    <t>MVEZAKWA</t>
  </si>
  <si>
    <t>SODELA</t>
  </si>
  <si>
    <t>MATHEWS</t>
  </si>
  <si>
    <t>DLAMINI</t>
  </si>
  <si>
    <t>SIHLE</t>
  </si>
  <si>
    <t>MDLELENI</t>
  </si>
  <si>
    <t>VUYOKAZI</t>
  </si>
  <si>
    <t>GUGU</t>
  </si>
  <si>
    <t>SITHEMBILE</t>
  </si>
  <si>
    <t>BOKWANA</t>
  </si>
  <si>
    <t>NELISWA</t>
  </si>
  <si>
    <t>NQUBULA</t>
  </si>
  <si>
    <t>SANDILE</t>
  </si>
  <si>
    <t>SAHLUKO</t>
  </si>
  <si>
    <t>K</t>
  </si>
  <si>
    <t>RAMTHIBE</t>
  </si>
  <si>
    <t>SERAME</t>
  </si>
  <si>
    <t>MTHEMBU</t>
  </si>
  <si>
    <t>NOKUPHIWA</t>
  </si>
  <si>
    <t>NKABINDE</t>
  </si>
  <si>
    <t>BRIAN</t>
  </si>
  <si>
    <t>MOHLAKOANA</t>
  </si>
  <si>
    <t>KEFUOE</t>
  </si>
  <si>
    <t>MALOVA</t>
  </si>
  <si>
    <t>PHINDA</t>
  </si>
  <si>
    <t>SOPANGISA</t>
  </si>
  <si>
    <t>NOMONDE</t>
  </si>
  <si>
    <t>MAPHANGA</t>
  </si>
  <si>
    <t>ROSTER</t>
  </si>
  <si>
    <t>MATA</t>
  </si>
  <si>
    <t>TEMBA</t>
  </si>
  <si>
    <t>MAGAXENI</t>
  </si>
  <si>
    <t>XOLISWA</t>
  </si>
  <si>
    <t>JACOB</t>
  </si>
  <si>
    <t>MXOLELWA</t>
  </si>
  <si>
    <t>XOLO</t>
  </si>
  <si>
    <t>LUTHULI</t>
  </si>
  <si>
    <t>NOLUVUKO</t>
  </si>
  <si>
    <t>DIBAKOANE</t>
  </si>
  <si>
    <t>JOHANNA</t>
  </si>
  <si>
    <t>QHAMEKOANE</t>
  </si>
  <si>
    <t>SARAH</t>
  </si>
  <si>
    <t>HARTNICH NE BAKER</t>
  </si>
  <si>
    <t>ALICE</t>
  </si>
  <si>
    <t>LINYANA</t>
  </si>
  <si>
    <t>NOPASIKA</t>
  </si>
  <si>
    <t>MDLANGASO</t>
  </si>
  <si>
    <t>SANDISA</t>
  </si>
  <si>
    <t>Driver Gender</t>
  </si>
  <si>
    <t>F</t>
  </si>
  <si>
    <t>M</t>
  </si>
  <si>
    <t>Marital Status</t>
  </si>
  <si>
    <t>Married - Common Law</t>
  </si>
  <si>
    <t>Single</t>
  </si>
  <si>
    <t>Divorced</t>
  </si>
  <si>
    <t>Separated</t>
  </si>
  <si>
    <t>Married</t>
  </si>
  <si>
    <t>Widowed</t>
  </si>
  <si>
    <t/>
  </si>
  <si>
    <t>Expected Premiums</t>
  </si>
  <si>
    <t>0</t>
  </si>
  <si>
    <t>Excess Waiver premium testing</t>
  </si>
  <si>
    <t>Execution Time</t>
  </si>
  <si>
    <t>Policy No (Frontend)</t>
  </si>
  <si>
    <t>Product info (Frontend)</t>
  </si>
  <si>
    <t>InsurerInXMLs</t>
  </si>
  <si>
    <t>InsurerOutXMLs</t>
  </si>
  <si>
    <t>TraceAndPolicyNumbersXmls</t>
  </si>
  <si>
    <t>TialOutXMLs</t>
  </si>
  <si>
    <t>Excess Waiver premium (Prestige)</t>
  </si>
  <si>
    <t>Excess Waiver (Frontend)</t>
  </si>
  <si>
    <t>Excess Waiver Diff</t>
  </si>
  <si>
    <t>Excess Waiver Test</t>
  </si>
  <si>
    <t>Excess Waiver Test comment</t>
  </si>
  <si>
    <t>Private Portfolio</t>
  </si>
  <si>
    <t>Product</t>
  </si>
  <si>
    <t>Surname</t>
  </si>
  <si>
    <t>Name</t>
  </si>
  <si>
    <t>ID number</t>
  </si>
  <si>
    <t>Roof Construction</t>
  </si>
  <si>
    <t>Wall Construction</t>
  </si>
  <si>
    <t>AMALINDA</t>
  </si>
  <si>
    <t>FOREST TOWN</t>
  </si>
  <si>
    <t>HD24788</t>
  </si>
  <si>
    <t>Chromadeck</t>
  </si>
  <si>
    <t>Shingles</t>
  </si>
  <si>
    <t>Thatch</t>
  </si>
  <si>
    <t>BLOEMFONTEIN</t>
  </si>
  <si>
    <t>PIETERMARITZBURG</t>
  </si>
  <si>
    <t>HILLCREST</t>
  </si>
  <si>
    <t>BASSONIA ROCK</t>
  </si>
  <si>
    <t>SOMERSET WEST</t>
  </si>
  <si>
    <t>WITBANK</t>
  </si>
  <si>
    <t>POLOKWANE</t>
  </si>
  <si>
    <t>RUSTENBURG</t>
  </si>
  <si>
    <t>KIMBERLEY</t>
  </si>
  <si>
    <t>FAIRLAND</t>
  </si>
  <si>
    <t>AMBERFIELD</t>
  </si>
  <si>
    <t>ALBERTON</t>
  </si>
  <si>
    <t>ALEXANDRA</t>
  </si>
  <si>
    <t>ATLAS PARK</t>
  </si>
  <si>
    <t>RONDEBOSCH EAST</t>
  </si>
  <si>
    <t>BLOUBERGSTRAND</t>
  </si>
  <si>
    <t>07/15/2022 11:10:28</t>
  </si>
  <si>
    <t>Claims last 12 Mth</t>
  </si>
  <si>
    <t>Claims 13-24 Mth</t>
  </si>
  <si>
    <t>Claims 25-36 Mth</t>
  </si>
  <si>
    <t>07/18/2022 09:56:17</t>
  </si>
  <si>
    <t>HD24805</t>
  </si>
  <si>
    <t>338.80</t>
  </si>
  <si>
    <t>&lt;QRaterRq xmlns:ns="http://mycompany.com/mynamespace"&gt;&lt;Header&gt;&lt;ProductCode&gt;ETASTD_DOM_HBMPP&lt;/ProductCode&gt;&lt;EffectiveDate&gt;2022-07-01&lt;/EffectiveDate&gt;&lt;AgencyCode&gt;TESTAGENCY&lt;/AgencyCode&gt;&lt;AgencyPassword&gt;T2E0S1T3&lt;/AgencyPassword&gt;&lt;ns:clientSystem&gt;D7C69ADF-7F6C-49F6-BD51-4ED4484FF549&lt;/ns:clientSystem&gt;&lt;/Header&gt;&lt;Policy Id="HD24805"&gt;&lt;Client&gt;&lt;Surname&gt;TSAWE&lt;/Surname&gt;&lt;Firstnames&gt;PRIMROSE&lt;/Firstnames&gt;&lt;AddressLine1&gt;Unknown&lt;/AddressLine1&gt;&lt;AddressLine2&gt;AMALINDA&lt;/AddressLine2&gt;&lt;Suburb&gt;AMALINDA&lt;/Suburb&gt;&lt;PostalCode&gt;5252&lt;/PostalCode&gt;&lt;IDNumber&gt;5606070207088&lt;/IDNumber&gt;&lt;CLIENT_ITC_PERMISSION_APPL&gt;0&lt;/CLIENT_ITC_PERMISSION_APPL&gt;&lt;/Client&gt;&lt;Buildings Id="1" RatingDate="2022-07-18"&gt;&lt;BUILDINGS_ROOF_TYPE&gt;9&lt;/BUILDINGS_ROOF_TYPE&gt;&lt;BUILDINGS_WALL_TYPE&gt;7&lt;/BUILDINGS_WALL_TYPE&gt;&lt;BUILDINGS_POSTAL_CODE&gt;5247&lt;/BUILDINGS_POSTAL_CODE&gt;&lt;BUILDINGS_SUM_INSURED&gt;2000000&lt;/BUILDINGS_SUM_INSURED&gt;&lt;BUILDINGS_CLM_12_MNTHS&gt;0&lt;/BUILDINGS_CLM_12_MNTHS&gt;&lt;BUILDINGS_CLMS_12_24_MNTHS&gt;0&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2022-07-18&lt;/DateOfBirth&gt;&lt;BUILDINGS_RETIRED&gt;N&lt;/BUILDINGS_RETIRED&gt;&lt;BUILDINGS_BASIC_EXCESS&gt;1000&lt;/BUILDINGS_BASIC_EXCESS&gt;&lt;BUILDINGS_VOLUNTARY_EXCESS&gt;0&lt;/BUILDINGS_VOLUNTARY_EXCESS&gt;&lt;BUILDINGS_ITEM_PREMIUM&gt;0&lt;/BUILDINGS_ITEM_PREMIUM&gt;&lt;PerimeterWall&gt;16&lt;/PerimeterWall&gt;&lt;/Buildings&gt;&lt;/Policy&gt;&lt;/QRaterRq&gt;</t>
  </si>
  <si>
    <t>&lt;QRaterAssemblyRs QRaterMessageId="b4cf3204-9d8c-46e2-97cf-a69c9450e7b8"&gt;&lt;QRaterRs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www.qrater.co.za&lt;/Copyright&gt;&lt;Product&gt;ETASTD_DOM_HBMPP&lt;/Product&gt;&lt;Catalog&gt;QRater_RT_2008_PL_UAT&lt;/Catalog&gt;&lt;QReference&gt;5fe6c67a-0128-4ba7-a689-9d48bdccdc79&lt;/QReference&gt;&lt;/Header&gt;&lt;Policy Id="HD24805"&gt;&lt;Client Id="" RatingDate="2022-07-01"&gt;&lt;Status Description="OK"&gt;0&lt;/Status&gt;&lt;ITC_CREDITSCORE&gt;-5000&lt;/ITC_CREDITSCORE&gt;&lt;/Client&gt;&lt;Buildings Id="1" RatingDate="2022-07-18"&gt;&lt;Status Description="OK"&gt;0&lt;/Status&gt;&lt;BUILDINGS_FINAL_PREM&gt;338.80&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338.80&lt;/BUILDINGS_BASEPREMIUM&gt;&lt;/Buildings&gt;&lt;/Policy&gt;&lt;/QRaterRs&gt;&lt;QRaterErrorRs&gt;&lt;/QRaterErrorRs&gt;&lt;/QRaterAssemblyRs&gt;</t>
  </si>
  <si>
    <t>&lt;Operation&gt;
  &lt;Message&gt;
    &lt;Data&gt;
      &lt;PolicyData&gt;
        &lt;Policy UniqueID="TialQuoting"&gt;
          &lt;PolicyNumber&gt;0&lt;/PolicyNumber&gt;
          &lt;DisplayPolicyNo&gt;HD24805&lt;/DisplayPolicyNo&gt;
          &lt;Fees&gt;&lt;/Fees&gt;
        &lt;/Policy&gt;
        &lt;Insurers&gt;
          &lt;HollardMyPVT&gt;
            &lt;Section&gt;
              &lt;Client Coi="0" ItemNumber=""&gt;
                &lt;CreditScore&gt;-5000&lt;/CreditScore&gt;
                &lt;ReferenceNumber&gt;5fe6c67a-0128-4ba7-a689-9d48bdccdc79&lt;/ReferenceNumber&gt;
              &lt;/Client&gt;
              &lt;Buildings&gt;
                &lt;Building Coi="3" ItemNumber="1"&gt;
                  &lt;Description&gt;BUILDING&lt;/Description&gt;
                  &lt;AnnualPremumium&gt;338.80&lt;/AnnualPremumium&gt;
                  &lt;MonthlyPremium&gt;338.80&lt;/MonthlyPremium&gt;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&lt;TraceNumber&gt;QAT-002134F&lt;/TraceNumber&gt;
  &lt;/Message&gt;
&lt;/Operation&gt;</t>
  </si>
  <si>
    <t>{"PolicyNumber":"HD24805","TraceNumber":"QAT-002134F","QuoteGuid":"870a264a-9ecd-4129-9ebd-3fed2dce2fcc","Url":"https://tialtpq-qa.tialonline.co.za/diagnostic/trace/index/QAT-002134F"}</t>
  </si>
  <si>
    <t>07/18/2022 10:06:38</t>
  </si>
  <si>
    <t>HD24806</t>
  </si>
  <si>
    <t>07/18/2022 10:14:21</t>
  </si>
  <si>
    <t>HD24807</t>
  </si>
  <si>
    <t>393.95</t>
  </si>
  <si>
    <t>&lt;QRaterRq xmlns:ns="http://mycompany.com/mynamespace"&gt;&lt;Header&gt;&lt;ProductCode&gt;ETASTD_DOM_HBMPP&lt;/ProductCode&gt;&lt;EffectiveDate&gt;2022-07-01&lt;/EffectiveDate&gt;&lt;AgencyCode&gt;TESTAGENCY&lt;/AgencyCode&gt;&lt;AgencyPassword&gt;T2E0S1T3&lt;/AgencyPassword&gt;&lt;ns:clientSystem&gt;D7C69ADF-7F6C-49F6-BD51-4ED4484FF549&lt;/ns:clientSystem&gt;&lt;/Header&gt;&lt;Policy Id="HD24807"&gt;&lt;Client&gt;&lt;Surname&gt;SEPTEMBER&lt;/Surname&gt;&lt;Firstnames&gt;FLORENCE&lt;/Firstnames&gt;&lt;AddressLine1&gt;Unknown&lt;/AddressLine1&gt;&lt;AddressLine2&gt;PIETERMARITZBURG&lt;/AddressLine2&gt;&lt;Suburb&gt;PIETERMARITZBURG&lt;/Suburb&gt;&lt;PostalCode&gt;3200&lt;/PostalCode&gt;&lt;IDNumber&gt;5806051167083&lt;/IDNumber&gt;&lt;CLIENT_ITC_PERMISSION_APPL&gt;0&lt;/CLIENT_ITC_PERMISSION_APPL&gt;&lt;/Client&gt;&lt;Buildings Id="1" RatingDate="2022-07-18"&gt;&lt;BUILDINGS_ROOF_TYPE&gt;9&lt;/BUILDINGS_ROOF_TYPE&gt;&lt;BUILDINGS_WALL_TYPE&gt;7&lt;/BUILDINGS_WALL_TYPE&gt;&lt;BUILDINGS_POSTAL_CODE&gt;3201&lt;/BUILDINGS_POSTAL_CODE&gt;&lt;BUILDINGS_SUM_INSURED&gt;2000000&lt;/BUILDINGS_SUM_INSURED&gt;&lt;BUILDINGS_CLM_12_MNTHS&gt;0&lt;/BUILDINGS_CLM_12_MNTHS&gt;&lt;BUILDINGS_CLMS_12_24_MNTHS&gt;1&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2022-07-18&lt;/DateOfBirth&gt;&lt;BUILDINGS_RETIRED&gt;N&lt;/BUILDINGS_RETIRED&gt;&lt;BUILDINGS_BASIC_EXCESS&gt;1000&lt;/BUILDINGS_BASIC_EXCESS&gt;&lt;BUILDINGS_VOLUNTARY_EXCESS&gt;0&lt;/BUILDINGS_VOLUNTARY_EXCESS&gt;&lt;BUILDINGS_ITEM_PREMIUM&gt;0&lt;/BUILDINGS_ITEM_PREMIUM&gt;&lt;PerimeterWall&gt;16&lt;/PerimeterWall&gt;&lt;/Buildings&gt;&lt;/Policy&gt;&lt;/QRaterRq&gt;</t>
  </si>
  <si>
    <t>&lt;QRaterAssemblyRs QRaterMessageId="8685cdda-0097-4864-bc37-a422fff36c61"&gt;&lt;QRaterRs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www.qrater.co.za&lt;/Copyright&gt;&lt;Product&gt;ETASTD_DOM_HBMPP&lt;/Product&gt;&lt;Catalog&gt;QRater_RT_2008_PL_UAT&lt;/Catalog&gt;&lt;QReference&gt;6d5e17a8-d61a-4323-bf11-22c1112b3cb6&lt;/QReference&gt;&lt;/Header&gt;&lt;Policy Id="HD24807"&gt;&lt;Client Id="" RatingDate="2022-07-01"&gt;&lt;Status Description="OK"&gt;0&lt;/Status&gt;&lt;ITC_CREDITSCORE&gt;-5000&lt;/ITC_CREDITSCORE&gt;&lt;/Client&gt;&lt;Buildings Id="1" RatingDate="2022-07-18"&gt;&lt;Status Description="OK"&gt;0&lt;/Status&gt;&lt;BUILDINGS_FINAL_PREM&gt;393.95&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393.95&lt;/BUILDINGS_BASEPREMIUM&gt;&lt;/Buildings&gt;&lt;/Policy&gt;&lt;/QRaterRs&gt;&lt;QRaterErrorRs&gt;&lt;/QRaterErrorRs&gt;&lt;/QRaterAssemblyRs&gt;</t>
  </si>
  <si>
    <t>&lt;Operation&gt;
  &lt;Message&gt;
    &lt;Data&gt;
      &lt;PolicyData&gt;
        &lt;Policy UniqueID="TialQuoting"&gt;
          &lt;PolicyNumber&gt;0&lt;/PolicyNumber&gt;
          &lt;DisplayPolicyNo&gt;HD24807&lt;/DisplayPolicyNo&gt;
          &lt;Fees&gt;&lt;/Fees&gt;
        &lt;/Policy&gt;
        &lt;Insurers&gt;
          &lt;HollardMyPVT&gt;
            &lt;Section&gt;
              &lt;Client Coi="0" ItemNumber=""&gt;
                &lt;CreditScore&gt;-5000&lt;/CreditScore&gt;
                &lt;ReferenceNumber&gt;6d5e17a8-d61a-4323-bf11-22c1112b3cb6&lt;/ReferenceNumber&gt;
              &lt;/Client&gt;
              &lt;Buildings&gt;
                &lt;Building Coi="3" ItemNumber="1"&gt;
                  &lt;Description&gt;BUILDING&lt;/Description&gt;
                  &lt;AnnualPremumium&gt;393.95&lt;/AnnualPremumium&gt;
                  &lt;MonthlyPremium&gt;393.95&lt;/MonthlyPremium&gt;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&lt;TraceNumber&gt;QAT-002135F&lt;/TraceNumber&gt;
  &lt;/Message&gt;
&lt;/Operation&gt;</t>
  </si>
  <si>
    <t>{"PolicyNumber":"HD24807","TraceNumber":"QAT-002135F","QuoteGuid":"d4531fe5-35e0-441a-ad8b-e268da49e342","Url":"https://tialtpq-qa.tialonline.co.za/diagnostic/trace/index/QAT-002135F"}</t>
  </si>
  <si>
    <t>07/18/2022 11:46:12</t>
  </si>
  <si>
    <t>HD24814</t>
  </si>
  <si>
    <t>471.47</t>
  </si>
  <si>
    <t>&lt;QRaterRq xmlns:ns="http://mycompany.com/mynamespace"&gt;&lt;Header&gt;&lt;ProductCode&gt;ETASTD_DOM_HBMPP&lt;/ProductCode&gt;&lt;EffectiveDate&gt;2022-07-01&lt;/EffectiveDate&gt;&lt;AgencyCode&gt;TESTAGENCY&lt;/AgencyCode&gt;&lt;AgencyPassword&gt;T2E0S1T3&lt;/AgencyPassword&gt;&lt;ns:clientSystem&gt;D7C69ADF-7F6C-49F6-BD51-4ED4484FF549&lt;/ns:clientSystem&gt;&lt;/Header&gt;&lt;Policy Id="HD24814"&gt;&lt;Client&gt;&lt;Surname&gt;MLINDI&lt;/Surname&gt;&lt;Firstnames&gt;MCACISI&lt;/Firstnames&gt;&lt;AddressLine1&gt;Unknown&lt;/AddressLine1&gt;&lt;AddressLine2&gt;HILLCREST&lt;/AddressLine2&gt;&lt;Suburb&gt;HILLCREST&lt;/Suburb&gt;&lt;PostalCode&gt;0083&lt;/PostalCode&gt;&lt;IDNumber&gt;7710125453081&lt;/IDNumber&gt;&lt;CLIENT_ITC_PERMISSION_APPL&gt;0&lt;/CLIENT_ITC_PERMISSION_APPL&gt;&lt;/Client&gt;&lt;Buildings Id="1" RatingDate="2022-07-18"&gt;&lt;BUILDINGS_ROOF_TYPE&gt;9&lt;/BUILDINGS_ROOF_TYPE&gt;&lt;BUILDINGS_WALL_TYPE&gt;7&lt;/BUILDINGS_WALL_TYPE&gt;&lt;BUILDINGS_POSTAL_CODE&gt;0083&lt;/BUILDINGS_POSTAL_CODE&gt;&lt;BUILDINGS_SUM_INSURED&gt;2000000&lt;/BUILDINGS_SUM_INSURED&gt;&lt;BUILDINGS_CLM_12_MNTHS&gt;0&lt;/BUILDINGS_CLM_12_MNTHS&gt;&lt;BUILDINGS_CLMS_12_24_MNTHS&gt;0&lt;/BUILDINGS_CLMS_12_24_MNTHS&gt;&lt;BUILDINGS_CLMS_24_36_MTHS&gt;1&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2022-07-18&lt;/DateOfBirth&gt;&lt;BUILDINGS_RETIRED&gt;N&lt;/BUILDINGS_RETIRED&gt;&lt;BUILDINGS_BASIC_EXCESS&gt;1000&lt;/BUILDINGS_BASIC_EXCESS&gt;&lt;BUILDINGS_VOLUNTARY_EXCESS&gt;0&lt;/BUILDINGS_VOLUNTARY_EXCESS&gt;&lt;BUILDINGS_ITEM_PREMIUM&gt;0&lt;/BUILDINGS_ITEM_PREMIUM&gt;&lt;PerimeterWall&gt;16&lt;/PerimeterWall&gt;&lt;/Buildings&gt;&lt;/Policy&gt;&lt;/QRaterRq&gt;</t>
  </si>
  <si>
    <t>&lt;QRaterAssemblyRs QRaterMessageId="bee8f20e-09d4-4f3d-82bd-00809d498913"&gt;&lt;QRaterRs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www.qrater.co.za&lt;/Copyright&gt;&lt;Product&gt;ETASTD_DOM_HBMPP&lt;/Product&gt;&lt;Catalog&gt;QRater_RT_2008_PL_UAT&lt;/Catalog&gt;&lt;QReference&gt;6e185850-e910-4444-bc9a-d1674c9d6e24&lt;/QReference&gt;&lt;/Header&gt;&lt;Policy Id="HD24814"&gt;&lt;Client Id="" RatingDate="2022-07-01"&gt;&lt;Status Description="OK"&gt;0&lt;/Status&gt;&lt;ITC_CREDITSCORE&gt;-5000&lt;/ITC_CREDITSCORE&gt;&lt;/Client&gt;&lt;Buildings Id="1" RatingDate="2022-07-18"&gt;&lt;Status Description="OK"&gt;0&lt;/Status&gt;&lt;BUILDINGS_FINAL_PREM&gt;471.47&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471.47&lt;/BUILDINGS_BASEPREMIUM&gt;&lt;/Buildings&gt;&lt;/Policy&gt;&lt;/QRaterRs&gt;&lt;QRaterErrorRs&gt;&lt;/QRaterErrorRs&gt;&lt;/QRaterAssemblyRs&gt;</t>
  </si>
  <si>
    <t>&lt;Operation&gt;
  &lt;Message&gt;
    &lt;Data&gt;
      &lt;PolicyData&gt;
        &lt;Policy UniqueID="TialQuoting"&gt;
          &lt;PolicyNumber&gt;0&lt;/PolicyNumber&gt;
          &lt;DisplayPolicyNo&gt;HD24814&lt;/DisplayPolicyNo&gt;
          &lt;Fees&gt;&lt;/Fees&gt;
        &lt;/Policy&gt;
        &lt;Insurers&gt;
          &lt;HollardMyPVT&gt;
            &lt;Section&gt;
              &lt;Client Coi="0" ItemNumber=""&gt;
                &lt;CreditScore&gt;-5000&lt;/CreditScore&gt;
                &lt;ReferenceNumber&gt;6e185850-e910-4444-bc9a-d1674c9d6e24&lt;/ReferenceNumber&gt;
              &lt;/Client&gt;
              &lt;Buildings&gt;
                &lt;Building Coi="3" ItemNumber="1"&gt;
                  &lt;Description&gt;BUILDING&lt;/Description&gt;
                  &lt;AnnualPremumium&gt;471.47&lt;/AnnualPremumium&gt;
                  &lt;MonthlyPremium&gt;471.47&lt;/MonthlyPremium&gt;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&lt;TraceNumber&gt;QAT-00213B4&lt;/TraceNumber&gt;
  &lt;/Message&gt;
&lt;/Operation&gt;</t>
  </si>
  <si>
    <t>{"PolicyNumber":"HD24814","TraceNumber":"QAT-00213B4","QuoteGuid":"c1cb0fdb-527e-4e6d-9af0-8d04fde7ca6c","Url":"https://tialtpq-qa.tialonline.co.za/diagnostic/trace/index/QAT-00213B4"}</t>
  </si>
  <si>
    <t>07/18/2022 12:45:16</t>
  </si>
  <si>
    <t>HD24817</t>
  </si>
  <si>
    <t>&lt;QRaterRq xmlns:ns="http://mycompany.com/mynamespace"&gt;&lt;Header&gt;&lt;ProductCode&gt;ETASTD_DOM_HBMPP&lt;/ProductCode&gt;&lt;EffectiveDate&gt;2022-07-01&lt;/EffectiveDate&gt;&lt;AgencyCode&gt;TESTAGENCY&lt;/AgencyCode&gt;&lt;AgencyPassword&gt;T2E0S1T3&lt;/AgencyPassword&gt;&lt;ns:clientSystem&gt;D7C69ADF-7F6C-49F6-BD51-4ED4484FF549&lt;/ns:clientSystem&gt;&lt;/Header&gt;&lt;Policy Id="HD24817"&gt;&lt;Client&gt;&lt;Surname&gt;MUKENDI&lt;/Surname&gt;&lt;Firstnames&gt;KENNEDY&lt;/Firstnames&gt;&lt;AddressLine1&gt;Unknown&lt;/AddressLine1&gt;&lt;AddressLine2&gt;HILLCREST&lt;/AddressLine2&gt;&lt;Suburb&gt;HILLCREST&lt;/Suburb&gt;&lt;PostalCode&gt;0083&lt;/PostalCode&gt;&lt;IDNumber&gt;7712046027184&lt;/IDNumber&gt;&lt;CLIENT_ITC_PERMISSION_APPL&gt;0&lt;/CLIENT_ITC_PERMISSION_APPL&gt;&lt;/Client&gt;&lt;Buildings Id="1" RatingDate="2022-07-18"&gt;&lt;BUILDINGS_ROOF_TYPE&gt;9&lt;/BUILDINGS_ROOF_TYPE&gt;&lt;BUILDINGS_WALL_TYPE&gt;7&lt;/BUILDINGS_WALL_TYPE&gt;&lt;BUILDINGS_POSTAL_CODE&gt;0083&lt;/BUILDINGS_POSTAL_CODE&gt;&lt;BUILDINGS_SUM_INSURED&gt;2000000&lt;/BUILDINGS_SUM_INSURED&gt;&lt;BUILDINGS_CLM_12_MNTHS&gt;1&lt;/BUILDINGS_CLM_12_MNTHS&gt;&lt;BUILDINGS_CLMS_12_24_MNTHS&gt;1&lt;/BUILDINGS_CLMS_12_24_MNTHS&gt;&lt;BUILDINGS_CLMS_24_36_MTHS&gt;1&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2022-07-18&lt;/DateOfBirth&gt;&lt;BUILDINGS_RETIRED&gt;N&lt;/BUILDINGS_RETIRED&gt;&lt;BUILDINGS_BASIC_EXCESS&gt;1000&lt;/BUILDINGS_BASIC_EXCESS&gt;&lt;BUILDINGS_VOLUNTARY_EXCESS&gt;0&lt;/BUILDINGS_VOLUNTARY_EXCESS&gt;&lt;BUILDINGS_ITEM_PREMIUM&gt;0&lt;/BUILDINGS_ITEM_PREMIUM&gt;&lt;PerimeterWall&gt;16&lt;/PerimeterWall&gt;&lt;/Buildings&gt;&lt;/Policy&gt;&lt;/QRaterRq&gt;</t>
  </si>
  <si>
    <t>&lt;QRaterAssemblyRs QRaterMessageId="6292344e-76c4-4966-8f51-f8875a959fdc"&gt;&lt;QRaterRs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www.qrater.co.za&lt;/Copyright&gt;&lt;Product&gt;ETASTD_DOM_HBMPP&lt;/Product&gt;&lt;Catalog&gt;QRater_RT_2008_PL_UAT&lt;/Catalog&gt;&lt;QReference&gt;a6a98bcb-5d9a-4af0-b99a-e17686d473c9&lt;/QReference&gt;&lt;/Header&gt;&lt;Policy Id="HD24817"&gt;&lt;Client Id="" RatingDate="2022-07-01"&gt;&lt;Status Description="OK"&gt;0&lt;/Status&gt;&lt;ITC_CREDITSCORE&gt;-5000&lt;/ITC_CREDITSCORE&gt;&lt;/Client&gt;&lt;Buildings Id="1" RatingDate="2022-07-18"&gt;&lt;Status Description="OK"&gt;0&lt;/Status&gt;&lt;BUILDINGS_FINAL_PREM&gt;471.47&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471.47&lt;/BUILDINGS_BASEPREMIUM&gt;&lt;/Buildings&gt;&lt;/Policy&gt;&lt;/QRaterRs&gt;&lt;QRaterErrorRs&gt;&lt;/QRaterErrorRs&gt;&lt;/QRaterAssemblyRs&gt;</t>
  </si>
  <si>
    <t>&lt;Operation&gt;
  &lt;Message&gt;
    &lt;Data&gt;
      &lt;PolicyData&gt;
        &lt;Policy UniqueID="TialQuoting"&gt;
          &lt;PolicyNumber&gt;0&lt;/PolicyNumber&gt;
          &lt;DisplayPolicyNo&gt;HD24817&lt;/DisplayPolicyNo&gt;
          &lt;Fees&gt;&lt;/Fees&gt;
        &lt;/Policy&gt;
        &lt;Insurers&gt;
          &lt;HollardMyPVT&gt;
            &lt;Section&gt;
              &lt;Client Coi="0" ItemNumber=""&gt;
                &lt;CreditScore&gt;-5000&lt;/CreditScore&gt;
                &lt;ReferenceNumber&gt;a6a98bcb-5d9a-4af0-b99a-e17686d473c9&lt;/ReferenceNumber&gt;
              &lt;/Client&gt;
              &lt;Buildings&gt;
                &lt;Building Coi="3" ItemNumber="1"&gt;
                  &lt;Description&gt;BUILDING&lt;/Description&gt;
                  &lt;AnnualPremumium&gt;471.47&lt;/AnnualPremumium&gt;
                  &lt;MonthlyPremium&gt;471.47&lt;/MonthlyPremium&gt;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&lt;TraceNumber&gt;QAT-00213D7&lt;/TraceNumber&gt;
  &lt;/Message&gt;
&lt;/Operation&gt;</t>
  </si>
  <si>
    <t>{"PolicyNumber":"HD24817","TraceNumber":"QAT-00213D7","QuoteGuid":"ac798ba0-37f8-4e41-9517-2993d52281b5","Url":"https://tialtpq-qa.tialonline.co.za/diagnostic/trace/index/QAT-00213D7"}</t>
  </si>
  <si>
    <t>07/18/2022 13:30:23</t>
  </si>
  <si>
    <t>HD24819</t>
  </si>
  <si>
    <t>610.34</t>
  </si>
  <si>
    <t>&lt;QRaterRq xmlns:ns="http://mycompany.com/mynamespace"&gt;&lt;Header&gt;&lt;ProductCode&gt;ETASTD_DOM_HBMPP&lt;/ProductCode&gt;&lt;EffectiveDate&gt;2022-07-01&lt;/EffectiveDate&gt;&lt;AgencyCode&gt;TESTAGENCY&lt;/AgencyCode&gt;&lt;AgencyPassword&gt;T2E0S1T3&lt;/AgencyPassword&gt;&lt;ns:clientSystem&gt;D7C69ADF-7F6C-49F6-BD51-4ED4484FF549&lt;/ns:clientSystem&gt;&lt;/Header&gt;&lt;Policy Id="HD24819"&gt;&lt;Client&gt;&lt;Surname&gt;MFUNDISI&lt;/Surname&gt;&lt;Firstnames&gt;NOMAXESIBE&lt;/Firstnames&gt;&lt;AddressLine1&gt;Unknown&lt;/AddressLine1&gt;&lt;AddressLine2&gt;FOREST TOWN&lt;/AddressLine2&gt;&lt;Suburb&gt;FOREST TOWN&lt;/Suburb&gt;&lt;PostalCode&gt;2193&lt;/PostalCode&gt;&lt;IDNumber&gt;9202171211082&lt;/IDNumber&gt;&lt;CLIENT_ITC_PERMISSION_APPL&gt;0&lt;/CLIENT_ITC_PERMISSION_APPL&gt;&lt;/Client&gt;&lt;Buildings Id="1" RatingDate="2022-07-18"&gt;&lt;BUILDINGS_ROOF_TYPE&gt;9&lt;/BUILDINGS_ROOF_TYPE&gt;&lt;BUILDINGS_WALL_TYPE&gt;7&lt;/BUILDINGS_WALL_TYPE&gt;&lt;BUILDINGS_POSTAL_CODE&gt;2193&lt;/BUILDINGS_POSTAL_CODE&gt;&lt;BUILDINGS_SUM_INSURED&gt;2000000&lt;/BUILDINGS_SUM_INSURED&gt;&lt;BUILDINGS_CLM_12_MNTHS&gt;2&lt;/BUILDINGS_CLM_12_MNTHS&gt;&lt;BUILDINGS_CLMS_12_24_MNTHS&gt;0&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2022-07-18&lt;/DateOfBirth&gt;&lt;BUILDINGS_RETIRED&gt;N&lt;/BUILDINGS_RETIRED&gt;&lt;BUILDINGS_BASIC_EXCESS&gt;1000&lt;/BUILDINGS_BASIC_EXCESS&gt;&lt;BUILDINGS_VOLUNTARY_EXCESS&gt;0&lt;/BUILDINGS_VOLUNTARY_EXCESS&gt;&lt;BUILDINGS_ITEM_PREMIUM&gt;0&lt;/BUILDINGS_ITEM_PREMIUM&gt;&lt;PerimeterWall&gt;16&lt;/PerimeterWall&gt;&lt;/Buildings&gt;&lt;/Policy&gt;&lt;/QRaterRq&gt;</t>
  </si>
  <si>
    <t>&lt;QRaterAssemblyRs QRaterMessageId="80056ce5-464d-4d5f-94f8-dbe2c748e392"&gt;&lt;QRaterRs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www.qrater.co.za&lt;/Copyright&gt;&lt;Product&gt;ETASTD_DOM_HBMPP&lt;/Product&gt;&lt;Catalog&gt;QRater_RT_2008_PL_UAT&lt;/Catalog&gt;&lt;QReference&gt;cdc10658-f8f3-4c2e-b599-4a701e1189c9&lt;/QReference&gt;&lt;/Header&gt;&lt;Policy Id="HD24819"&gt;&lt;Client Id="" RatingDate="2022-07-01"&gt;&lt;Status Description="OK"&gt;0&lt;/Status&gt;&lt;ITC_CREDITSCORE&gt;-5000&lt;/ITC_CREDITSCORE&gt;&lt;/Client&gt;&lt;Buildings Id="1" RatingDate="2022-07-18"&gt;&lt;Status Description="OK"&gt;0&lt;/Status&gt;&lt;BUILDINGS_FINAL_PREM&gt;610.34&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610.34&lt;/BUILDINGS_BASEPREMIUM&gt;&lt;/Buildings&gt;&lt;/Policy&gt;&lt;/QRaterRs&gt;&lt;QRaterErrorRs&gt;&lt;/QRaterErrorRs&gt;&lt;/QRaterAssemblyRs&gt;</t>
  </si>
  <si>
    <t>&lt;Operation&gt;
  &lt;Message&gt;
    &lt;Data&gt;
      &lt;PolicyData&gt;
        &lt;Policy UniqueID="TialQuoting"&gt;
          &lt;PolicyNumber&gt;0&lt;/PolicyNumber&gt;
          &lt;DisplayPolicyNo&gt;HD24819&lt;/DisplayPolicyNo&gt;
          &lt;Fees&gt;&lt;/Fees&gt;
        &lt;/Policy&gt;
        &lt;Insurers&gt;
          &lt;HollardMyPVT&gt;
            &lt;Section&gt;
              &lt;Client Coi="0" ItemNumber=""&gt;
                &lt;CreditScore&gt;-5000&lt;/CreditScore&gt;
                &lt;ReferenceNumber&gt;cdc10658-f8f3-4c2e-b599-4a701e1189c9&lt;/ReferenceNumber&gt;
              &lt;/Client&gt;
              &lt;Buildings&gt;
                &lt;Building Coi="3" ItemNumber="1"&gt;
                  &lt;Description&gt;BUILDING&lt;/Description&gt;
                  &lt;AnnualPremumium&gt;610.34&lt;/AnnualPremumium&gt;
                  &lt;MonthlyPremium&gt;610.34&lt;/MonthlyPremium&gt;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&lt;TraceNumber&gt;QAT-002140A&lt;/TraceNumber&gt;
  &lt;/Message&gt;
&lt;/Operation&gt;</t>
  </si>
  <si>
    <t>{"PolicyNumber":"HD24819","TraceNumber":"QAT-002140A","QuoteGuid":"553d9142-1e4e-4b4e-843c-4157a5aa4ee8","Url":"https://tialtpq-qa.tialonline.co.za/diagnostic/trace/index/QAT-002140A"}</t>
  </si>
  <si>
    <t>07/18/2022 13:39:16</t>
  </si>
  <si>
    <t>HD24820</t>
  </si>
  <si>
    <t>571.30</t>
  </si>
  <si>
    <t>&lt;QRaterRq xmlns:ns="http://mycompany.com/mynamespace"&gt;&lt;Header&gt;&lt;ProductCode&gt;ETASTD_DOM_HBMPP&lt;/ProductCode&gt;&lt;EffectiveDate&gt;2022-07-01&lt;/EffectiveDate&gt;&lt;AgencyCode&gt;TESTAGENCY&lt;/AgencyCode&gt;&lt;AgencyPassword&gt;T2E0S1T3&lt;/AgencyPassword&gt;&lt;ns:clientSystem&gt;D7C69ADF-7F6C-49F6-BD51-4ED4484FF549&lt;/ns:clientSystem&gt;&lt;/Header&gt;&lt;Policy Id="HD24820"&gt;&lt;Client&gt;&lt;Surname&gt;NDWANDWA&lt;/Surname&gt;&lt;Firstnames&gt;MBONGENI&lt;/Firstnames&gt;&lt;AddressLine1&gt;Unknown&lt;/AddressLine1&gt;&lt;AddressLine2&gt;BASSONIA ROCK EXT 12&lt;/AddressLine2&gt;&lt;Suburb&gt;BASSONIA ROCK EXT 12&lt;/Suburb&gt;&lt;PostalCode&gt;2090&lt;/PostalCode&gt;&lt;IDNumber&gt;9202256345086&lt;/IDNumber&gt;&lt;CLIENT_ITC_PERMISSION_APPL&gt;0&lt;/CLIENT_ITC_PERMISSION_APPL&gt;&lt;/Client&gt;&lt;Buildings Id="1" RatingDate="2022-07-18"&gt;&lt;BUILDINGS_ROOF_TYPE&gt;9&lt;/BUILDINGS_ROOF_TYPE&gt;&lt;BUILDINGS_WALL_TYPE&gt;7&lt;/BUILDINGS_WALL_TYPE&gt;&lt;BUILDINGS_POSTAL_CODE&gt;2090&lt;/BUILDINGS_POSTAL_CODE&gt;&lt;BUILDINGS_SUM_INSURED&gt;2000000&lt;/BUILDINGS_SUM_INSURED&gt;&lt;BUILDINGS_CLM_12_MNTHS&gt;1&lt;/BUILDINGS_CLM_12_MNTHS&gt;&lt;BUILDINGS_CLMS_12_24_MNTHS&gt;1&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2022-07-18&lt;/DateOfBirth&gt;&lt;BUILDINGS_RETIRED&gt;N&lt;/BUILDINGS_RETIRED&gt;&lt;BUILDINGS_BASIC_EXCESS&gt;1000&lt;/BUILDINGS_BASIC_EXCESS&gt;&lt;BUILDINGS_VOLUNTARY_EXCESS&gt;0&lt;/BUILDINGS_VOLUNTARY_EXCESS&gt;&lt;BUILDINGS_ITEM_PREMIUM&gt;0&lt;/BUILDINGS_ITEM_PREMIUM&gt;&lt;PerimeterWall&gt;16&lt;/PerimeterWall&gt;&lt;/Buildings&gt;&lt;/Policy&gt;&lt;/QRaterRq&gt;</t>
  </si>
  <si>
    <t>&lt;QRaterAssemblyRs QRaterMessageId="1b0be55a-203b-41ad-9cf3-c8c1b61eb8c1"&gt;&lt;QRaterRs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www.qrater.co.za&lt;/Copyright&gt;&lt;Product&gt;ETASTD_DOM_HBMPP&lt;/Product&gt;&lt;Catalog&gt;QRater_RT_2008_PL_UAT&lt;/Catalog&gt;&lt;QReference&gt;eb1e2451-8fc8-4bfd-a195-516e6a610c15&lt;/QReference&gt;&lt;/Header&gt;&lt;Policy Id="HD24820"&gt;&lt;Client Id="" RatingDate="2022-07-01"&gt;&lt;Status Description="OK"&gt;0&lt;/Status&gt;&lt;ITC_CREDITSCORE&gt;-5000&lt;/ITC_CREDITSCORE&gt;&lt;/Client&gt;&lt;Buildings Id="1" RatingDate="2022-07-18"&gt;&lt;Status Description="OK"&gt;0&lt;/Status&gt;&lt;BUILDINGS_FINAL_PREM&gt;571.30&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571.30&lt;/BUILDINGS_BASEPREMIUM&gt;&lt;/Buildings&gt;&lt;/Policy&gt;&lt;/QRaterRs&gt;&lt;QRaterErrorRs&gt;&lt;/QRaterErrorRs&gt;&lt;/QRaterAssemblyRs&gt;</t>
  </si>
  <si>
    <t>&lt;Operation&gt;
  &lt;Message&gt;
    &lt;Data&gt;
      &lt;PolicyData&gt;
        &lt;Policy UniqueID="TialQuoting"&gt;
          &lt;PolicyNumber&gt;0&lt;/PolicyNumber&gt;
          &lt;DisplayPolicyNo&gt;HD24820&lt;/DisplayPolicyNo&gt;
          &lt;Fees&gt;&lt;/Fees&gt;
        &lt;/Policy&gt;
        &lt;Insurers&gt;
          &lt;HollardMyPVT&gt;
            &lt;Section&gt;
              &lt;Client Coi="0" ItemNumber=""&gt;
                &lt;CreditScore&gt;-5000&lt;/CreditScore&gt;
                &lt;ReferenceNumber&gt;eb1e2451-8fc8-4bfd-a195-516e6a610c15&lt;/ReferenceNumber&gt;
              &lt;/Client&gt;
              &lt;Buildings&gt;
                &lt;Building Coi="3" ItemNumber="1"&gt;
                  &lt;Description&gt;BUILDING&lt;/Description&gt;
                  &lt;AnnualPremumium&gt;571.30&lt;/AnnualPremumium&gt;
                  &lt;MonthlyPremium&gt;571.30&lt;/MonthlyPremium&gt;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&lt;TraceNumber&gt;QAT-0021412&lt;/TraceNumber&gt;
  &lt;/Message&gt;
&lt;/Operation&gt;</t>
  </si>
  <si>
    <t>{"PolicyNumber":"HD24820","TraceNumber":"QAT-0021412","QuoteGuid":"f2496e2e-f577-46a1-a21d-78c529a785c7","Url":"https://tialtpq-qa.tialonline.co.za/diagnostic/trace/index/QAT-0021412"}</t>
  </si>
  <si>
    <t>07/18/2022 13:47:46</t>
  </si>
  <si>
    <t>HD24821</t>
  </si>
  <si>
    <t>365.23</t>
  </si>
  <si>
    <t>&lt;QRaterRq xmlns:ns="http://mycompany.com/mynamespace"&gt;&lt;Header&gt;&lt;ProductCode&gt;ETASTD_DOM_HBMPP&lt;/ProductCode&gt;&lt;EffectiveDate&gt;2022-07-01&lt;/EffectiveDate&gt;&lt;AgencyCode&gt;TESTAGENCY&lt;/AgencyCode&gt;&lt;AgencyPassword&gt;T2E0S1T3&lt;/AgencyPassword&gt;&lt;ns:clientSystem&gt;D7C69ADF-7F6C-49F6-BD51-4ED4484FF549&lt;/ns:clientSystem&gt;&lt;/Header&gt;&lt;Policy Id="HD24821"&gt;&lt;Client&gt;&lt;Surname&gt;MBEWU&lt;/Surname&gt;&lt;Firstnames&gt;NCEDEKA&lt;/Firstnames&gt;&lt;AddressLine1&gt;Unknown&lt;/AddressLine1&gt;&lt;AddressLine2&gt;SOMERSET WEST&lt;/AddressLine2&gt;&lt;Suburb&gt;SOMERSET WEST&lt;/Suburb&gt;&lt;PostalCode&gt;7129&lt;/PostalCode&gt;&lt;IDNumber&gt;5403150208081&lt;/IDNumber&gt;&lt;CLIENT_ITC_PERMISSION_APPL&gt;0&lt;/CLIENT_ITC_PERMISSION_APPL&gt;&lt;/Client&gt;&lt;Buildings Id="1" RatingDate="2022-07-18"&gt;&lt;BUILDINGS_ROOF_TYPE&gt;9&lt;/BUILDINGS_ROOF_TYPE&gt;&lt;BUILDINGS_WALL_TYPE&gt;7&lt;/BUILDINGS_WALL_TYPE&gt;&lt;BUILDINGS_POSTAL_CODE&gt;7130&lt;/BUILDINGS_POSTAL_CODE&gt;&lt;BUILDINGS_SUM_INSURED&gt;2000000&lt;/BUILDINGS_SUM_INSURED&gt;&lt;BUILDINGS_CLM_12_MNTHS&gt;0&lt;/BUILDINGS_CLM_12_MNTHS&gt;&lt;BUILDINGS_CLMS_12_24_MNTHS&gt;2&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2022-07-18&lt;/DateOfBirth&gt;&lt;BUILDINGS_RETIRED&gt;N&lt;/BUILDINGS_RETIRED&gt;&lt;BUILDINGS_BASIC_EXCESS&gt;1000&lt;/BUILDINGS_BASIC_EXCESS&gt;&lt;BUILDINGS_VOLUNTARY_EXCESS&gt;0&lt;/BUILDINGS_VOLUNTARY_EXCESS&gt;&lt;BUILDINGS_ITEM_PREMIUM&gt;0&lt;/BUILDINGS_ITEM_PREMIUM&gt;&lt;PerimeterWall&gt;16&lt;/PerimeterWall&gt;&lt;/Buildings&gt;&lt;/Policy&gt;&lt;/QRaterRq&gt;</t>
  </si>
  <si>
    <t>&lt;QRaterAssemblyRs QRaterMessageId="a437f05c-5680-4dc4-806b-a49955f8f6d0"&gt;&lt;QRaterRs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www.qrater.co.za&lt;/Copyright&gt;&lt;Product&gt;ETASTD_DOM_HBMPP&lt;/Product&gt;&lt;Catalog&gt;QRater_RT_2008_PL_UAT&lt;/Catalog&gt;&lt;QReference&gt;224c689c-e8cc-4e07-80d0-10ca52e9a3c2&lt;/QReference&gt;&lt;/Header&gt;&lt;Policy Id="HD24821"&gt;&lt;Client Id="" RatingDate="2022-07-01"&gt;&lt;Status Description="OK"&gt;0&lt;/Status&gt;&lt;ITC_CREDITSCORE&gt;-5000&lt;/ITC_CREDITSCORE&gt;&lt;/Client&gt;&lt;Buildings Id="1" RatingDate="2022-07-18"&gt;&lt;Status Description="OK"&gt;0&lt;/Status&gt;&lt;BUILDINGS_FINAL_PREM&gt;365.23&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365.23&lt;/BUILDINGS_BASEPREMIUM&gt;&lt;/Buildings&gt;&lt;/Policy&gt;&lt;/QRaterRs&gt;&lt;QRaterErrorRs&gt;&lt;/QRaterErrorRs&gt;&lt;/QRaterAssemblyRs&gt;</t>
  </si>
  <si>
    <t>&lt;Operation&gt;
  &lt;Message&gt;
    &lt;Data&gt;
      &lt;PolicyData&gt;
        &lt;Policy UniqueID="TialQuoting"&gt;
          &lt;PolicyNumber&gt;0&lt;/PolicyNumber&gt;
          &lt;DisplayPolicyNo&gt;HD24821&lt;/DisplayPolicyNo&gt;
          &lt;Fees&gt;&lt;/Fees&gt;
        &lt;/Policy&gt;
        &lt;Insurers&gt;
          &lt;HollardMyPVT&gt;
            &lt;Section&gt;
              &lt;Client Coi="0" ItemNumber=""&gt;
                &lt;CreditScore&gt;-5000&lt;/CreditScore&gt;
                &lt;ReferenceNumber&gt;224c689c-e8cc-4e07-80d0-10ca52e9a3c2&lt;/ReferenceNumber&gt;
              &lt;/Client&gt;
              &lt;Buildings&gt;
                &lt;Building Coi="3" ItemNumber="1"&gt;
                  &lt;Description&gt;BUILDING&lt;/Description&gt;
                  &lt;AnnualPremumium&gt;365.23&lt;/AnnualPremumium&gt;
                  &lt;MonthlyPremium&gt;365.23&lt;/MonthlyPremium&gt;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&lt;TraceNumber&gt;QAT-0021418&lt;/TraceNumber&gt;
  &lt;/Message&gt;
&lt;/Operation&gt;</t>
  </si>
  <si>
    <t>{"PolicyNumber":"HD24821","TraceNumber":"QAT-0021418","QuoteGuid":"67c83efb-41b4-478a-8c3f-04d8ef93f994","Url":"https://tialtpq-qa.tialonline.co.za/diagnostic/trace/index/QAT-0021418"}</t>
  </si>
  <si>
    <t>07/18/2022 13:56:20</t>
  </si>
  <si>
    <t>HD24822</t>
  </si>
  <si>
    <t>1887.51</t>
  </si>
  <si>
    <t>&lt;QRaterRq xmlns:ns="http://mycompany.com/mynamespace"&gt;&lt;Header&gt;&lt;ProductCode&gt;ETASTD_DOM_HBMPP&lt;/ProductCode&gt;&lt;EffectiveDate&gt;2022-07-01&lt;/EffectiveDate&gt;&lt;AgencyCode&gt;TESTAGENCY&lt;/AgencyCode&gt;&lt;AgencyPassword&gt;T2E0S1T3&lt;/AgencyPassword&gt;&lt;ns:clientSystem&gt;D7C69ADF-7F6C-49F6-BD51-4ED4484FF549&lt;/ns:clientSystem&gt;&lt;/Header&gt;&lt;Policy Id="HD24822"&gt;&lt;Client&gt;&lt;Surname&gt;MATANZIMA&lt;/Surname&gt;&lt;Firstnames&gt;SEBENZANI&lt;/Firstnames&gt;&lt;AddressLine1&gt;Unknown&lt;/AddressLine1&gt;&lt;AddressLine2&gt;SOMERSET WEST&lt;/AddressLine2&gt;&lt;Suburb&gt;SOMERSET WEST&lt;/Suburb&gt;&lt;PostalCode&gt;7129&lt;/PostalCode&gt;&lt;IDNumber&gt;4002025238082&lt;/IDNumber&gt;&lt;CLIENT_ITC_PERMISSION_APPL&gt;0&lt;/CLIENT_ITC_PERMISSION_APPL&gt;&lt;/Client&gt;&lt;Buildings Id="1" RatingDate="2022-07-18"&gt;&lt;BUILDINGS_ROOF_TYPE&gt;9&lt;/BUILDINGS_ROOF_TYPE&gt;&lt;BUILDINGS_WALL_TYPE&gt;7&lt;/BUILDINGS_WALL_TYPE&gt;&lt;BUILDINGS_POSTAL_CODE&gt;7130&lt;/BUILDINGS_POSTAL_CODE&gt;&lt;BUILDINGS_SUM_INSURED&gt;14375001&lt;/BUILDINGS_SUM_INSURED&gt;&lt;BUILDINGS_CLM_12_MNTHS&gt;0&lt;/BUILDINGS_CLM_12_MNTHS&gt;&lt;BUILDINGS_CLMS_12_24_MNTHS&gt;0&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2022-07-18&lt;/DateOfBirth&gt;&lt;BUILDINGS_RETIRED&gt;N&lt;/BUILDINGS_RETIRED&gt;&lt;BUILDINGS_BASIC_EXCESS&gt;1000&lt;/BUILDINGS_BASIC_EXCESS&gt;&lt;BUILDINGS_VOLUNTARY_EXCESS&gt;0&lt;/BUILDINGS_VOLUNTARY_EXCESS&gt;&lt;BUILDINGS_ITEM_PREMIUM&gt;0&lt;/BUILDINGS_ITEM_PREMIUM&gt;&lt;PerimeterWall&gt;16&lt;/PerimeterWall&gt;&lt;/Buildings&gt;&lt;/Policy&gt;&lt;/QRaterRq&gt;</t>
  </si>
  <si>
    <t>&lt;QRaterAssemblyRs QRaterMessageId="9f05b3cf-ea72-4ea8-8fde-086105a23053"&gt;&lt;QRaterRs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www.qrater.co.za&lt;/Copyright&gt;&lt;Product&gt;ETASTD_DOM_HBMPP&lt;/Product&gt;&lt;Catalog&gt;QRater_RT_2008_PL_UAT&lt;/Catalog&gt;&lt;QReference&gt;bd87525d-d2d7-4bee-b9a6-c182e55b0790&lt;/QReference&gt;&lt;/Header&gt;&lt;Policy Id="HD24822"&gt;&lt;Client Id="" RatingDate="2022-07-01"&gt;&lt;Status Description="OK"&gt;0&lt;/Status&gt;&lt;ITC_CREDITSCORE&gt;-5000&lt;/ITC_CREDITSCORE&gt;&lt;/Client&gt;&lt;Buildings Id="1" RatingDate="2022-07-18"&gt;&lt;Status Description="OK"&gt;0&lt;/Status&gt;&lt;BUILDINGS_FINAL_PREM&gt;1887.51&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1887.51&lt;/BUILDINGS_BASEPREMIUM&gt;&lt;/Buildings&gt;&lt;/Policy&gt;&lt;/QRaterRs&gt;&lt;QRaterErrorRs&gt;&lt;/QRaterErrorRs&gt;&lt;/QRaterAssemblyRs&gt;</t>
  </si>
  <si>
    <t>{"PolicyNumber":"HD24822","TraceNumber":"QAT-0021422","QuoteGuid":"86c7ae57-3fcc-474e-afc7-902eb1b64333","Url":"https://tialtpq-qa.tialonline.co.za/diagnostic/trace/index/QAT-0021422"}</t>
  </si>
  <si>
    <t>&lt;Operation&gt;
  &lt;Message&gt;
    &lt;Data&gt;
      &lt;PolicyData&gt;
        &lt;Policy UniqueID="TialQuoting"&gt;
          &lt;PolicyNumber&gt;0&lt;/PolicyNumber&gt;
          &lt;DisplayPolicyNo&gt;HD24822&lt;/DisplayPolicyNo&gt;
          &lt;Fees&gt;&lt;/Fees&gt;
        &lt;/Policy&gt;
        &lt;Insurers&gt;
          &lt;HollardMyPVT&gt;
            &lt;Section&gt;
              &lt;Client Coi="0" ItemNumber=""&gt;
                &lt;CreditScore&gt;-5000&lt;/CreditScore&gt;
                &lt;ReferenceNumber&gt;bd87525d-d2d7-4bee-b9a6-c182e55b0790&lt;/ReferenceNumber&gt;
              &lt;/Client&gt;
              &lt;Buildings&gt;
                &lt;Building Coi="3" ItemNumber="1"&gt;
                  &lt;Description&gt;BUILDING&lt;/Description&gt;
                  &lt;AnnualPremumium&gt;1887.51&lt;/AnnualPremumium&gt;
                  &lt;MonthlyPremium&gt;1887.51&lt;/MonthlyPremium&gt;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&lt;TraceNumber&gt;QAT-0021422&lt;/TraceNumber&gt;
  &lt;/Message&gt;
&lt;/Operation&gt;</t>
  </si>
  <si>
    <t>07/18/2022 14:16:58</t>
  </si>
  <si>
    <t>HD24823</t>
  </si>
  <si>
    <t>398.63</t>
  </si>
  <si>
    <t>&lt;QRaterRq xmlns:ns="http://mycompany.com/mynamespace"&gt;&lt;Header&gt;&lt;ProductCode&gt;ETASTD_DOM_HBMPP&lt;/ProductCode&gt;&lt;EffectiveDate&gt;2022-07-01&lt;/EffectiveDate&gt;&lt;AgencyCode&gt;TESTAGENCY&lt;/AgencyCode&gt;&lt;AgencyPassword&gt;T2E0S1T3&lt;/AgencyPassword&gt;&lt;ns:clientSystem&gt;D7C69ADF-7F6C-49F6-BD51-4ED4484FF549&lt;/ns:clientSystem&gt;&lt;/Header&gt;&lt;Policy Id="HD24823"&gt;&lt;Client&gt;&lt;Surname&gt;MASIMENE&lt;/Surname&gt;&lt;Firstnames&gt;MALESELA&lt;/Firstnames&gt;&lt;AddressLine1&gt;Unknown&lt;/AddressLine1&gt;&lt;AddressLine2&gt;WITBANK&lt;/AddressLine2&gt;&lt;Suburb&gt;WITBANK&lt;/Suburb&gt;&lt;PostalCode&gt;1035&lt;/PostalCode&gt;&lt;IDNumber&gt;3912275172081&lt;/IDNumber&gt;&lt;CLIENT_ITC_PERMISSION_APPL&gt;0&lt;/CLIENT_ITC_PERMISSION_APPL&gt;&lt;/Client&gt;&lt;Buildings Id="1" RatingDate="2022-07-18"&gt;&lt;BUILDINGS_ROOF_TYPE&gt;9&lt;/BUILDINGS_ROOF_TYPE&gt;&lt;BUILDINGS_WALL_TYPE&gt;7&lt;/BUILDINGS_WALL_TYPE&gt;&lt;BUILDINGS_POSTAL_CODE&gt;1034&lt;/BUILDINGS_POSTAL_CODE&gt;&lt;BUILDINGS_SUM_INSURED&gt;2000000&lt;/BUILDINGS_SUM_INSURED&gt;&lt;BUILDINGS_CLM_12_MNTHS&gt;1&lt;/BUILDINGS_CLM_12_MNTHS&gt;&lt;BUILDINGS_CLMS_12_24_MNTHS&gt;0&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2022-07-18&lt;/DateOfBirth&gt;&lt;BUILDINGS_RETIRED&gt;N&lt;/BUILDINGS_RETIRED&gt;&lt;BUILDINGS_BASIC_EXCESS&gt;1000&lt;/BUILDINGS_BASIC_EXCESS&gt;&lt;BUILDINGS_VOLUNTARY_EXCESS&gt;0&lt;/BUILDINGS_VOLUNTARY_EXCESS&gt;&lt;BUILDINGS_ITEM_PREMIUM&gt;0&lt;/BUILDINGS_ITEM_PREMIUM&gt;&lt;PerimeterWall&gt;16&lt;/PerimeterWall&gt;&lt;/Buildings&gt;&lt;/Policy&gt;&lt;/QRaterRq&gt;</t>
  </si>
  <si>
    <t>&lt;QRaterAssemblyRs QRaterMessageId="b9dd652d-1f71-45eb-aca5-29b195cd97ab"&gt;&lt;QRaterRs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www.qrater.co.za&lt;/Copyright&gt;&lt;Product&gt;ETASTD_DOM_HBMPP&lt;/Product&gt;&lt;Catalog&gt;QRater_RT_2008_PL_UAT&lt;/Catalog&gt;&lt;QReference&gt;a1564cad-d5ef-46d4-bed3-b7309f953540&lt;/QReference&gt;&lt;/Header&gt;&lt;Policy Id="HD24823"&gt;&lt;Client Id="" RatingDate="2022-07-01"&gt;&lt;Status Description="OK"&gt;0&lt;/Status&gt;&lt;ITC_CREDITSCORE&gt;-5000&lt;/ITC_CREDITSCORE&gt;&lt;/Client&gt;&lt;Buildings Id="1" RatingDate="2022-07-18"&gt;&lt;Status Description="OK"&gt;0&lt;/Status&gt;&lt;BUILDINGS_FINAL_PREM&gt;398.63&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398.63&lt;/BUILDINGS_BASEPREMIUM&gt;&lt;/Buildings&gt;&lt;/Policy&gt;&lt;/QRaterRs&gt;&lt;QRaterErrorRs&gt;&lt;/QRaterErrorRs&gt;&lt;/QRaterAssemblyRs&gt;</t>
  </si>
  <si>
    <t>&lt;Operation&gt;
  &lt;Message&gt;
    &lt;Data&gt;
      &lt;PolicyData&gt;
        &lt;Policy UniqueID="TialQuoting"&gt;
          &lt;PolicyNumber&gt;0&lt;/PolicyNumber&gt;
          &lt;DisplayPolicyNo&gt;HD24823&lt;/DisplayPolicyNo&gt;
          &lt;Fees&gt;&lt;/Fees&gt;
        &lt;/Policy&gt;
        &lt;Insurers&gt;
          &lt;HollardMyPVT&gt;
            &lt;Section&gt;
              &lt;Client Coi="0" ItemNumber=""&gt;
                &lt;CreditScore&gt;-5000&lt;/CreditScore&gt;
                &lt;ReferenceNumber&gt;a1564cad-d5ef-46d4-bed3-b7309f953540&lt;/ReferenceNumber&gt;
              &lt;/Client&gt;
              &lt;Buildings&gt;
                &lt;Building Coi="3" ItemNumber="1"&gt;
                  &lt;Description&gt;BUILDING&lt;/Description&gt;
                  &lt;AnnualPremumium&gt;398.63&lt;/AnnualPremumium&gt;
                  &lt;MonthlyPremium&gt;398.63&lt;/MonthlyPremium&gt;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&lt;TraceNumber&gt;QAT-0021428&lt;/TraceNumber&gt;
  &lt;/Message&gt;
&lt;/Operation&gt;</t>
  </si>
  <si>
    <t>{"PolicyNumber":"HD24823","TraceNumber":"QAT-0021428","QuoteGuid":"e5604d14-f678-4bf2-b051-8c9f89f136e4","Url":"https://tialtpq-qa.tialonline.co.za/diagnostic/trace/index/QAT-0021428"}</t>
  </si>
  <si>
    <t>07/25/2022 10:16:22</t>
  </si>
  <si>
    <t>HD24878</t>
  </si>
  <si>
    <t>07/25/2022 10:19:46</t>
  </si>
  <si>
    <t>HD24879</t>
  </si>
  <si>
    <t>PRIVATE</t>
  </si>
  <si>
    <t>Annually</t>
  </si>
  <si>
    <t>New business</t>
  </si>
  <si>
    <t>Nil</t>
  </si>
  <si>
    <t>Corrugated iron</t>
  </si>
  <si>
    <t>Non standard</t>
  </si>
  <si>
    <t>Timber frame with gypsum cladding</t>
  </si>
  <si>
    <t>Cluster / Townhouse</t>
  </si>
  <si>
    <t>Commune / Boarding House / Residential hotel</t>
  </si>
  <si>
    <t>Cottage / Outbuilding</t>
  </si>
  <si>
    <t>Retirement home/village</t>
  </si>
  <si>
    <t>Secure complex</t>
  </si>
  <si>
    <t>Holiday apartment</t>
  </si>
  <si>
    <t>Holiday house</t>
  </si>
  <si>
    <t>'</t>
  </si>
  <si>
    <t>Type of Home</t>
  </si>
  <si>
    <t>Extended</t>
  </si>
  <si>
    <t>Limited cover</t>
  </si>
  <si>
    <t>0 claims</t>
  </si>
  <si>
    <t>1 claims</t>
  </si>
  <si>
    <t>2 claims</t>
  </si>
  <si>
    <t>Private home</t>
  </si>
  <si>
    <t>Wire fence (Any height)</t>
  </si>
  <si>
    <t>Brick wall (Less than 1.8m)</t>
  </si>
  <si>
    <t>Brick wall (At Least 1.8m) with electric fencing</t>
  </si>
  <si>
    <t>Pre-cast wall (Less than 1.8m)</t>
  </si>
  <si>
    <t>Precast wall (At least 1.8m)</t>
  </si>
  <si>
    <t>Pre-cast wall (More than 1.8m) with electric fencing</t>
  </si>
  <si>
    <t>Palisade fence (Less than 1.8m)</t>
  </si>
  <si>
    <t>Palisade fence (At least 1.8m)</t>
  </si>
  <si>
    <t>Palisade fence (More than 1.8m) with electric fencing</t>
  </si>
  <si>
    <t>Wood fence (Less than 1.8m)</t>
  </si>
  <si>
    <t>Wood Fence (At Least 1.8m)</t>
  </si>
  <si>
    <t>Wood fence (More than 1.8m) with electric fencing</t>
  </si>
  <si>
    <t>Electric fencing only</t>
  </si>
  <si>
    <t xml:space="preserve">Unknown </t>
  </si>
  <si>
    <t>Ground floor apartment</t>
  </si>
  <si>
    <t>Slate</t>
  </si>
  <si>
    <t>Brick Wall (At least 1.8m)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</si>
</sst>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quot;R&quot;#,##0;[Red]\-&quot;R&quot;#,##0"/>
    <numFmt numFmtId="166" formatCode="_ [$R-1C09]\ * #,##0_ ;_ [$R-1C09]\ * \-#,##0_ ;_ [$R-1C09]\ * &quot;-&quot;??_ ;_ @_ "/>
    <numFmt numFmtId="167" formatCode="_-* #,##0_-;\-* #,##0_-;_-* &quot;-&quot;??_-;_-@_-"/>
    <numFmt numFmtId="168" formatCode="0.0%"/>
    <numFmt numFmtId="169" formatCode="#,##0;[Red]#,##0"/>
  </numFmts>
  <fonts count="16"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sz val="10"/>
      <color theme="1"/>
      <name val="Calibri"/>
      <family val="2"/>
      <scheme val="minor"/>
    </font>
    <font>
      <sz val="10"/>
      <name val="Calibri"/>
      <family val="2"/>
      <scheme val="minor"/>
    </font>
    <font>
      <b/>
      <sz val="10"/>
      <color theme="1"/>
      <name val="Calibri"/>
      <family val="2"/>
      <scheme val="minor"/>
    </font>
    <font>
      <sz val="9"/>
      <color rgb="FF000000"/>
      <name val="Calibri"/>
      <family val="2"/>
      <scheme val="minor"/>
    </font>
    <font>
      <sz val="9"/>
      <color rgb="FF44B4A6"/>
      <name val="Calibri"/>
      <family val="2"/>
      <scheme val="minor"/>
    </font>
    <font>
      <sz val="9"/>
      <color theme="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rgb="FF000000"/>
      <name val="Calibri"/>
      <family val="2"/>
      <scheme val="minor"/>
    </font>
    <font>
      <b/>
      <sz val="11"/>
      <color rgb="FFFFFFFF"/>
      <name val="Calibri"/>
      <family val="2"/>
      <scheme val="minor"/>
    </font>
    <font>
      <b/>
      <sz val="9"/>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499984740745262"/>
        <bgColor indexed="64"/>
      </patternFill>
    </fill>
    <fill>
      <patternFill patternType="solid">
        <fgColor rgb="FFD9F0ED"/>
        <bgColor rgb="FF000000"/>
      </patternFill>
    </fill>
    <fill>
      <patternFill patternType="solid">
        <fgColor rgb="FF403151"/>
        <bgColor indexed="64"/>
      </patternFill>
    </fill>
    <fill>
      <patternFill patternType="solid">
        <fgColor rgb="FF00B050"/>
        <bgColor indexed="64"/>
      </patternFill>
    </fill>
    <fill>
      <patternFill patternType="solid">
        <fgColor theme="2" tint="-0.1499984740745262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49992370372631"/>
        <bgColor indexed="64"/>
      </patternFill>
    </fill>
    <fill>
      <patternFill patternType="solid">
        <fgColor rgb="FF442459"/>
        <bgColor rgb="FF000000"/>
      </patternFill>
    </fill>
    <fill>
      <patternFill patternType="solid">
        <fgColor rgb="FFFBCAD1"/>
        <bgColor indexed="64"/>
      </patternFill>
    </fill>
    <fill>
      <patternFill patternType="solid">
        <fgColor theme="5" tint="0.39997558519241921"/>
        <bgColor indexed="64"/>
      </patternFill>
    </fill>
  </fills>
  <borders count="26">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thin">
        <color indexed="64"/>
      </right>
      <top style="medium">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18">
    <xf numFmtId="0" fontId="0" fillId="0" borderId="0" xfId="0"/>
    <xf numFmtId="0" fontId="4" fillId="0" borderId="0" xfId="0" applyFont="1" applyAlignment="1">
      <alignment horizontal="center"/>
    </xf>
    <xf numFmtId="0" fontId="4" fillId="0" borderId="0" xfId="0" applyFont="1"/>
    <xf numFmtId="166" fontId="5" fillId="0" borderId="0" xfId="0" applyNumberFormat="1" applyFont="1"/>
    <xf numFmtId="1" fontId="5" fillId="0" borderId="0" xfId="0" applyNumberFormat="1" applyFont="1"/>
    <xf numFmtId="14" fontId="5" fillId="0" borderId="0" xfId="0" applyNumberFormat="1" applyFont="1"/>
    <xf numFmtId="0" fontId="5" fillId="0" borderId="0" xfId="0" applyFont="1"/>
    <xf numFmtId="0" fontId="3" fillId="3" borderId="1" xfId="0" applyFont="1" applyFill="1" applyBorder="1" applyAlignment="1">
      <alignment horizontal="center" vertical="center" wrapText="1"/>
    </xf>
    <xf numFmtId="14" fontId="4" fillId="0" borderId="0" xfId="0" applyNumberFormat="1" applyFont="1" applyAlignment="1">
      <alignment horizontal="center"/>
    </xf>
    <xf numFmtId="14" fontId="5" fillId="2" borderId="0" xfId="0" applyNumberFormat="1" applyFont="1" applyFill="1"/>
    <xf numFmtId="0" fontId="5" fillId="0" borderId="0" xfId="0" applyFont="1" applyAlignment="1">
      <alignment wrapText="1"/>
    </xf>
    <xf numFmtId="0" fontId="4" fillId="0" borderId="4" xfId="0" applyFont="1" applyBorder="1"/>
    <xf numFmtId="0" fontId="4" fillId="0" borderId="5" xfId="0" applyFont="1" applyBorder="1"/>
    <xf numFmtId="0" fontId="4" fillId="0" borderId="6" xfId="0" applyFont="1" applyBorder="1"/>
    <xf numFmtId="0" fontId="6" fillId="0" borderId="7" xfId="0" applyFont="1" applyBorder="1" applyAlignment="1">
      <alignment horizontal="center"/>
    </xf>
    <xf numFmtId="9" fontId="4" fillId="0" borderId="7" xfId="1" applyFont="1" applyFill="1" applyBorder="1" applyAlignment="1">
      <alignment horizontal="center"/>
    </xf>
    <xf numFmtId="165" fontId="4" fillId="0" borderId="4" xfId="0" applyNumberFormat="1" applyFont="1" applyBorder="1"/>
    <xf numFmtId="165" fontId="4" fillId="0" borderId="5" xfId="0" applyNumberFormat="1" applyFont="1" applyBorder="1"/>
    <xf numFmtId="165" fontId="4" fillId="0" borderId="6" xfId="0" applyNumberFormat="1" applyFont="1" applyBorder="1"/>
    <xf numFmtId="3" fontId="4" fillId="0" borderId="0" xfId="0" applyNumberFormat="1" applyFont="1"/>
    <xf numFmtId="0" fontId="8" fillId="4" borderId="8" xfId="0" applyFont="1" applyFill="1" applyBorder="1" applyAlignment="1">
      <alignment horizontal="center"/>
    </xf>
    <xf numFmtId="0" fontId="3" fillId="3" borderId="10" xfId="0" applyFont="1" applyFill="1" applyBorder="1" applyAlignment="1">
      <alignment horizontal="center" vertical="center" wrapText="1"/>
    </xf>
    <xf numFmtId="0" fontId="9" fillId="0" borderId="11" xfId="0" applyFont="1" applyBorder="1"/>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7" fillId="0" borderId="14" xfId="0" applyFont="1" applyBorder="1"/>
    <xf numFmtId="14" fontId="10" fillId="0" borderId="15" xfId="0" applyNumberFormat="1" applyFont="1" applyBorder="1"/>
    <xf numFmtId="0" fontId="9" fillId="0" borderId="14" xfId="0" applyFont="1" applyBorder="1"/>
    <xf numFmtId="0" fontId="10" fillId="0" borderId="14" xfId="0" applyFont="1" applyBorder="1"/>
    <xf numFmtId="1" fontId="10" fillId="0" borderId="15" xfId="0" applyNumberFormat="1" applyFont="1" applyBorder="1"/>
    <xf numFmtId="0" fontId="9" fillId="0" borderId="15" xfId="0" applyFont="1" applyBorder="1"/>
    <xf numFmtId="166" fontId="10" fillId="0" borderId="15" xfId="0" applyNumberFormat="1" applyFont="1" applyBorder="1"/>
    <xf numFmtId="0" fontId="3" fillId="5" borderId="1"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7" fillId="0" borderId="18" xfId="0" applyFont="1" applyBorder="1" applyAlignment="1">
      <alignment vertical="top"/>
    </xf>
    <xf numFmtId="0" fontId="4" fillId="2" borderId="0" xfId="0" applyFont="1" applyFill="1"/>
    <xf numFmtId="0" fontId="4" fillId="6" borderId="0" xfId="0" applyFont="1" applyFill="1" applyAlignment="1">
      <alignment wrapText="1"/>
    </xf>
    <xf numFmtId="0" fontId="5" fillId="2" borderId="0" xfId="0" applyFont="1" applyFill="1"/>
    <xf numFmtId="1" fontId="5" fillId="2" borderId="0" xfId="0" applyNumberFormat="1" applyFont="1" applyFill="1"/>
    <xf numFmtId="166" fontId="5" fillId="2" borderId="0" xfId="0" applyNumberFormat="1" applyFont="1" applyFill="1"/>
    <xf numFmtId="3" fontId="4" fillId="2" borderId="0" xfId="0" applyNumberFormat="1" applyFont="1" applyFill="1"/>
    <xf numFmtId="0" fontId="6" fillId="0" borderId="0" xfId="0" applyFont="1"/>
    <xf numFmtId="0" fontId="6" fillId="7" borderId="0" xfId="0" applyFont="1" applyFill="1"/>
    <xf numFmtId="0" fontId="4" fillId="7" borderId="0" xfId="0" applyFont="1" applyFill="1"/>
    <xf numFmtId="14" fontId="4" fillId="0" borderId="0" xfId="0" applyNumberFormat="1" applyFont="1"/>
    <xf numFmtId="1" fontId="4" fillId="0" borderId="0" xfId="0" applyNumberFormat="1" applyFont="1"/>
    <xf numFmtId="0" fontId="6" fillId="8" borderId="0" xfId="0" applyFont="1" applyFill="1"/>
    <xf numFmtId="0" fontId="4" fillId="8" borderId="0" xfId="0" applyFont="1" applyFill="1"/>
    <xf numFmtId="167" fontId="4" fillId="0" borderId="0" xfId="2" applyNumberFormat="1" applyFont="1"/>
    <xf numFmtId="0" fontId="4" fillId="0" borderId="21" xfId="0" applyFont="1" applyBorder="1"/>
    <xf numFmtId="0" fontId="4" fillId="0" borderId="22" xfId="0" applyFont="1" applyBorder="1"/>
    <xf numFmtId="0" fontId="4" fillId="0" borderId="23" xfId="0" applyFont="1" applyBorder="1"/>
    <xf numFmtId="0" fontId="0" fillId="9" borderId="0" xfId="0" applyFill="1"/>
    <xf numFmtId="0" fontId="0" fillId="2" borderId="0" xfId="0" applyFill="1"/>
    <xf numFmtId="164" fontId="0" fillId="9" borderId="8" xfId="2" applyFont="1" applyFill="1" applyBorder="1"/>
    <xf numFmtId="164" fontId="3" fillId="10" borderId="8" xfId="2" applyFont="1" applyFill="1" applyBorder="1"/>
    <xf numFmtId="9" fontId="0" fillId="9" borderId="8" xfId="0" applyNumberFormat="1" applyFill="1" applyBorder="1"/>
    <xf numFmtId="10" fontId="0" fillId="9" borderId="8" xfId="0" applyNumberFormat="1" applyFill="1" applyBorder="1"/>
    <xf numFmtId="168" fontId="0" fillId="9" borderId="8" xfId="0" applyNumberFormat="1" applyFill="1" applyBorder="1"/>
    <xf numFmtId="9" fontId="0" fillId="9" borderId="8" xfId="1" applyFont="1" applyFill="1" applyBorder="1"/>
    <xf numFmtId="10" fontId="0" fillId="9" borderId="8" xfId="1" applyNumberFormat="1" applyFont="1" applyFill="1" applyBorder="1"/>
    <xf numFmtId="168" fontId="0" fillId="9" borderId="8" xfId="1" applyNumberFormat="1" applyFont="1" applyFill="1" applyBorder="1"/>
    <xf numFmtId="0" fontId="7" fillId="0" borderId="8" xfId="0" applyFont="1" applyBorder="1" applyAlignment="1">
      <alignment vertical="top"/>
    </xf>
    <xf numFmtId="1" fontId="4" fillId="0" borderId="0" xfId="0" applyNumberFormat="1" applyFont="1" applyAlignment="1">
      <alignment wrapText="1"/>
    </xf>
    <xf numFmtId="1" fontId="5" fillId="11" borderId="0" xfId="0" applyNumberFormat="1" applyFont="1" applyFill="1"/>
    <xf numFmtId="1" fontId="12" fillId="0" borderId="0" xfId="0" applyNumberFormat="1" applyFont="1"/>
    <xf numFmtId="0" fontId="12" fillId="0" borderId="0" xfId="0" applyFont="1"/>
    <xf numFmtId="0" fontId="6" fillId="0" borderId="2" xfId="0" applyFont="1" applyBorder="1" applyAlignment="1">
      <alignment horizontal="center"/>
    </xf>
    <xf numFmtId="0" fontId="6" fillId="0" borderId="3" xfId="0" applyFont="1" applyBorder="1" applyAlignment="1">
      <alignment horizontal="center"/>
    </xf>
    <xf numFmtId="0" fontId="6" fillId="0" borderId="9" xfId="0" applyFont="1" applyBorder="1" applyAlignment="1">
      <alignment horizontal="center"/>
    </xf>
    <xf numFmtId="0" fontId="6" fillId="0" borderId="21" xfId="0" applyFont="1" applyBorder="1" applyAlignment="1">
      <alignment horizontal="center"/>
    </xf>
    <xf numFmtId="0" fontId="6" fillId="0" borderId="24" xfId="0" applyFont="1" applyBorder="1" applyAlignment="1">
      <alignment horizontal="center"/>
    </xf>
    <xf numFmtId="0" fontId="6" fillId="0" borderId="0" xfId="0" applyFont="1" applyAlignment="1">
      <alignment horizontal="center"/>
    </xf>
    <xf numFmtId="0" fontId="4" fillId="0" borderId="16" xfId="0" applyFont="1" applyBorder="1"/>
    <xf numFmtId="9" fontId="4" fillId="0" borderId="0" xfId="1" applyFont="1" applyFill="1" applyBorder="1" applyAlignment="1">
      <alignment horizontal="center"/>
    </xf>
    <xf numFmtId="0" fontId="6" fillId="0" borderId="22" xfId="0" applyFont="1" applyBorder="1" applyAlignment="1">
      <alignment horizontal="center"/>
    </xf>
    <xf numFmtId="0" fontId="4" fillId="0" borderId="9" xfId="0" applyFont="1" applyBorder="1"/>
    <xf numFmtId="0" fontId="4" fillId="0" borderId="20" xfId="0" applyFont="1" applyBorder="1"/>
    <xf numFmtId="164" fontId="9" fillId="0" borderId="17" xfId="2" applyFont="1" applyBorder="1"/>
    <xf numFmtId="0" fontId="13" fillId="0" borderId="0" xfId="0" applyFont="1"/>
    <xf numFmtId="0" fontId="14" fillId="12" borderId="1" xfId="0" applyFont="1" applyFill="1" applyBorder="1" applyAlignment="1">
      <alignment horizontal="center" vertical="center" wrapText="1"/>
    </xf>
    <xf numFmtId="0" fontId="0" fillId="0" borderId="0" xfId="0" quotePrefix="1" applyAlignment="1">
      <alignment horizontal="center"/>
    </xf>
    <xf numFmtId="0" fontId="0" fillId="0" borderId="0" xfId="0" quotePrefix="1" applyAlignment="1">
      <alignment vertical="center"/>
    </xf>
    <xf numFmtId="0" fontId="15" fillId="0" borderId="10"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16" xfId="0" applyFont="1" applyBorder="1" applyAlignment="1">
      <alignment vertical="center"/>
    </xf>
    <xf numFmtId="0" fontId="15" fillId="0" borderId="25"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2" xfId="0" applyFont="1" applyBorder="1" applyAlignment="1">
      <alignment horizontal="center" vertical="center" wrapText="1"/>
    </xf>
    <xf numFmtId="0" fontId="15" fillId="13" borderId="1" xfId="0" applyFont="1" applyFill="1" applyBorder="1" applyAlignment="1">
      <alignment horizontal="center" vertical="center" wrapText="1"/>
    </xf>
    <xf numFmtId="0" fontId="15" fillId="13" borderId="13" xfId="0" applyFont="1" applyFill="1" applyBorder="1" applyAlignment="1">
      <alignment horizontal="center" vertical="center" wrapText="1"/>
    </xf>
    <xf numFmtId="1" fontId="0" fillId="0" borderId="0" xfId="0" applyNumberFormat="1"/>
    <xf numFmtId="14" fontId="0" fillId="0" borderId="0" xfId="0" applyNumberFormat="1"/>
    <xf numFmtId="0" fontId="0" fillId="0" borderId="0" xfId="0" quotePrefix="1"/>
    <xf numFmtId="14" fontId="0" fillId="0" borderId="0" xfId="0" quotePrefix="1" applyNumberFormat="1"/>
    <xf numFmtId="1" fontId="0" fillId="0" borderId="0" xfId="0" quotePrefix="1" applyNumberFormat="1"/>
    <xf numFmtId="169" fontId="0" fillId="0" borderId="0" xfId="0" applyNumberFormat="1" applyAlignment="1">
      <alignment horizontal="right"/>
    </xf>
    <xf numFmtId="0" fontId="0" fillId="0" borderId="0" xfId="0" quotePrefix="1" applyAlignment="1">
      <alignment horizontal="right"/>
    </xf>
    <xf numFmtId="0" fontId="0" fillId="0" borderId="0" xfId="0" applyAlignment="1">
      <alignment horizontal="right"/>
    </xf>
    <xf numFmtId="0" fontId="0" fillId="0" borderId="0" xfId="0" applyAlignment="1">
      <alignment horizontal="right" vertical="center"/>
    </xf>
    <xf numFmtId="169" fontId="4" fillId="0" borderId="0" xfId="0" applyNumberFormat="1" applyFont="1"/>
    <xf numFmtId="0" fontId="0" fillId="14" borderId="0" xfId="0" applyFill="1"/>
    <xf numFmtId="0" fontId="6" fillId="0" borderId="2" xfId="0" applyFont="1" applyBorder="1" applyAlignment="1">
      <alignment horizontal="center"/>
    </xf>
    <xf numFmtId="0" fontId="6" fillId="0" borderId="3" xfId="0" applyFont="1" applyBorder="1" applyAlignment="1">
      <alignment horizontal="center"/>
    </xf>
    <xf numFmtId="0" fontId="6" fillId="0" borderId="9" xfId="0" applyFont="1" applyBorder="1" applyAlignment="1">
      <alignment horizontal="center"/>
    </xf>
    <xf numFmtId="0" fontId="11" fillId="0" borderId="2" xfId="0" applyFont="1" applyBorder="1" applyAlignment="1">
      <alignment horizontal="center"/>
    </xf>
    <xf numFmtId="0" fontId="11" fillId="0" borderId="9" xfId="0" applyFont="1" applyBorder="1" applyAlignment="1">
      <alignment horizontal="center"/>
    </xf>
    <xf numFmtId="0" fontId="11" fillId="0" borderId="3" xfId="0" applyFont="1" applyBorder="1" applyAlignment="1">
      <alignment horizontal="center"/>
    </xf>
    <xf numFmtId="0" fontId="11" fillId="0" borderId="19" xfId="0" applyFont="1" applyBorder="1" applyAlignment="1">
      <alignment horizontal="center"/>
    </xf>
    <xf numFmtId="0" fontId="11" fillId="0" borderId="20" xfId="0" applyFont="1" applyBorder="1" applyAlignment="1">
      <alignment horizontal="center"/>
    </xf>
    <xf numFmtId="14" fontId="11" fillId="0" borderId="2" xfId="0" applyNumberFormat="1" applyFont="1" applyBorder="1" applyAlignment="1">
      <alignment horizontal="center"/>
    </xf>
    <xf numFmtId="14" fontId="11" fillId="0" borderId="9" xfId="0" applyNumberFormat="1" applyFont="1" applyBorder="1" applyAlignment="1">
      <alignment horizontal="center"/>
    </xf>
    <xf numFmtId="14" fontId="11" fillId="0" borderId="3" xfId="0" applyNumberFormat="1" applyFont="1" applyBorder="1" applyAlignment="1">
      <alignment horizontal="center"/>
    </xf>
    <xf numFmtId="0" fontId="0" fillId="0" borderId="0" xfId="0"/>
    <xf numFmtId="14" fontId="6" fillId="0" borderId="2" xfId="0" applyNumberFormat="1" applyFont="1" applyBorder="1" applyAlignment="1">
      <alignment horizontal="center"/>
    </xf>
    <xf numFmtId="14" fontId="6" fillId="0" borderId="9" xfId="0" applyNumberFormat="1" applyFont="1" applyBorder="1" applyAlignment="1">
      <alignment horizontal="center"/>
    </xf>
    <xf numFmtId="14" fontId="6" fillId="0" borderId="3" xfId="0" applyNumberFormat="1" applyFont="1" applyBorder="1" applyAlignment="1">
      <alignment horizontal="center"/>
    </xf>
  </cellXfs>
  <cellStyles count="3">
    <cellStyle name="Comma" xfId="2" builtinId="3"/>
    <cellStyle name="Normal" xfId="0" builtinId="0"/>
    <cellStyle name="Per 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illa/AppData/Local/Microsoft/Windows/Temporary%20Internet%20Files/Content.Outlook/O19Y0G06/Dragon%20III%20Motor%20Rating%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esibem/AppData/Local/Microsoft/Windows/INetCache/Content.Outlook/YR9FZGMW/Contents%20Rating%20Structure%20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zamambom/Documents/20.%20Test%20cases/Motorcycle%20Rating%20Structure%2020210212%20(Sent%20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Trail"/>
      <sheetName val="Rating Factors"/>
      <sheetName val="Input factors"/>
      <sheetName val="Lookup values"/>
      <sheetName val="Lookup table - Area"/>
      <sheetName val="Lookup table - MM Code"/>
      <sheetName val="Factor calculation"/>
      <sheetName val="Automatic Lookup tables"/>
      <sheetName val="Accident Models"/>
      <sheetName val="Third Party Models"/>
      <sheetName val="Natural Peril and Fire Models"/>
      <sheetName val="Theft Models"/>
      <sheetName val="Windscreen Models"/>
      <sheetName val="Other values"/>
      <sheetName val="Customer Lifetime Value Model"/>
      <sheetName val="Cover Options"/>
      <sheetName val="Premium Calcul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udit Trail"/>
      <sheetName val="Changes"/>
      <sheetName val="Input factors"/>
      <sheetName val="Agency Code"/>
      <sheetName val="Lookup values"/>
      <sheetName val="Lookup table - Area"/>
      <sheetName val="Factor calculation"/>
      <sheetName val="Automatic Lookup tables"/>
      <sheetName val="Accidental damage models"/>
      <sheetName val="Theft models"/>
      <sheetName val="Natural perils models"/>
      <sheetName val="Other rates"/>
      <sheetName val="Extentions"/>
      <sheetName val="Lookup Excess"/>
      <sheetName val="Peril combinations"/>
      <sheetName val="Test cases to send to developer"/>
      <sheetName val="Test cases to send to tes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
      <sheetName val="Attribute Lists"/>
      <sheetName val="Input factors"/>
      <sheetName val="Rates"/>
      <sheetName val="Main Benefits"/>
      <sheetName val="Optional Benefits"/>
      <sheetName val="Output factors (testing)"/>
      <sheetName val="Premiums"/>
      <sheetName val="TestCase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Hollard New Theme">
  <a:themeElements>
    <a:clrScheme name="Hollard Generic">
      <a:dk1>
        <a:srgbClr val="4A2767"/>
      </a:dk1>
      <a:lt1>
        <a:srgbClr val="FFFFFF"/>
      </a:lt1>
      <a:dk2>
        <a:srgbClr val="4A2767"/>
      </a:dk2>
      <a:lt2>
        <a:srgbClr val="FFFFFF"/>
      </a:lt2>
      <a:accent1>
        <a:srgbClr val="4A2767"/>
      </a:accent1>
      <a:accent2>
        <a:srgbClr val="E55218"/>
      </a:accent2>
      <a:accent3>
        <a:srgbClr val="44B4A6"/>
      </a:accent3>
      <a:accent4>
        <a:srgbClr val="AD9A66"/>
      </a:accent4>
      <a:accent5>
        <a:srgbClr val="896D98"/>
      </a:accent5>
      <a:accent6>
        <a:srgbClr val="F29D6E"/>
      </a:accent6>
      <a:hlink>
        <a:srgbClr val="A3D3CA"/>
      </a:hlink>
      <a:folHlink>
        <a:srgbClr val="C0B189"/>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Hollard New Theme" id="{1273AFDA-4BEA-432C-A3A1-035E885273C0}" vid="{B5A391EE-6B8E-44B2-ACB6-9DC3DA1E89B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BDCD-32B7-401B-8D90-1649B858A153}">
  <sheetPr>
    <tabColor theme="0" tint="-0.249977111117893"/>
  </sheetPr>
  <dimension ref="B1:I237"/>
  <sheetViews>
    <sheetView topLeftCell="B108" zoomScaleNormal="100" workbookViewId="0">
      <selection activeCell="G136" sqref="G136"/>
    </sheetView>
  </sheetViews>
  <sheetFormatPr baseColWidth="10" defaultColWidth="9.1640625" defaultRowHeight="14" x14ac:dyDescent="0.2"/>
  <cols>
    <col min="1" max="1" width="1.1640625" style="2" customWidth="1" collapsed="1"/>
    <col min="2" max="2" width="18.6640625" style="2" bestFit="1" customWidth="1" collapsed="1"/>
    <col min="3" max="3" width="46.5" style="2" bestFit="1" customWidth="1" collapsed="1"/>
    <col min="4" max="4" width="48.6640625" style="2" hidden="1" customWidth="1" collapsed="1"/>
    <col min="5" max="5" width="18.6640625" style="2" bestFit="1" customWidth="1" collapsed="1"/>
    <col min="6" max="6" width="23.6640625" style="2" customWidth="1" collapsed="1"/>
    <col min="7" max="7" width="18.6640625" style="2" customWidth="1" collapsed="1"/>
    <col min="8" max="8" width="46.5" style="2" bestFit="1" customWidth="1" collapsed="1"/>
    <col min="9" max="16384" width="9.1640625" style="2" collapsed="1"/>
  </cols>
  <sheetData>
    <row r="1" spans="2:8" ht="6" customHeight="1" x14ac:dyDescent="0.2"/>
    <row r="2" spans="2:8" ht="22.25" customHeight="1" x14ac:dyDescent="0.2">
      <c r="F2" s="2" t="s">
        <v>0</v>
      </c>
    </row>
    <row r="3" spans="2:8" ht="15" thickBot="1" x14ac:dyDescent="0.25"/>
    <row r="4" spans="2:8" ht="15" thickBot="1" x14ac:dyDescent="0.25">
      <c r="B4" s="103" t="s">
        <v>1</v>
      </c>
      <c r="C4" s="104"/>
      <c r="E4" s="67" t="s">
        <v>1</v>
      </c>
      <c r="F4" s="76"/>
      <c r="G4" s="76"/>
      <c r="H4" s="68"/>
    </row>
    <row r="5" spans="2:8" ht="15" thickBot="1" x14ac:dyDescent="0.25">
      <c r="B5" s="70"/>
      <c r="C5" s="71"/>
      <c r="E5" s="67"/>
      <c r="F5" s="69" t="s">
        <v>2</v>
      </c>
      <c r="G5" s="69" t="s">
        <v>3</v>
      </c>
      <c r="H5" s="68" t="s">
        <v>4</v>
      </c>
    </row>
    <row r="6" spans="2:8" x14ac:dyDescent="0.2">
      <c r="B6" s="11">
        <v>0</v>
      </c>
      <c r="C6" s="11">
        <f>B6</f>
        <v>0</v>
      </c>
      <c r="E6" s="11">
        <v>0</v>
      </c>
      <c r="F6" s="11"/>
      <c r="G6" s="11"/>
      <c r="H6" s="11">
        <f>E6</f>
        <v>0</v>
      </c>
    </row>
    <row r="7" spans="2:8" ht="15" thickBot="1" x14ac:dyDescent="0.25">
      <c r="B7" s="13">
        <v>1000</v>
      </c>
      <c r="C7" s="13">
        <v>1000</v>
      </c>
      <c r="E7" s="13">
        <v>1000</v>
      </c>
      <c r="F7" s="13"/>
      <c r="G7" s="13"/>
      <c r="H7" s="77">
        <v>1000</v>
      </c>
    </row>
    <row r="8" spans="2:8" ht="15" thickBot="1" x14ac:dyDescent="0.25"/>
    <row r="9" spans="2:8" ht="15" thickBot="1" x14ac:dyDescent="0.25">
      <c r="B9" s="103" t="s">
        <v>5</v>
      </c>
      <c r="C9" s="104"/>
      <c r="E9" s="103" t="s">
        <v>5</v>
      </c>
      <c r="F9" s="105"/>
      <c r="G9" s="105"/>
      <c r="H9" s="104"/>
    </row>
    <row r="10" spans="2:8" ht="15" thickBot="1" x14ac:dyDescent="0.25">
      <c r="B10" s="11">
        <v>0</v>
      </c>
      <c r="C10" s="11" t="s">
        <v>6</v>
      </c>
      <c r="E10" s="70"/>
      <c r="F10" s="72" t="s">
        <v>2</v>
      </c>
      <c r="G10" s="72" t="s">
        <v>3</v>
      </c>
      <c r="H10" s="71" t="s">
        <v>4</v>
      </c>
    </row>
    <row r="11" spans="2:8" x14ac:dyDescent="0.2">
      <c r="B11" s="12">
        <v>1</v>
      </c>
      <c r="C11" s="12" t="s">
        <v>5</v>
      </c>
      <c r="E11" s="11">
        <v>1</v>
      </c>
      <c r="F11" s="11" t="s">
        <v>7</v>
      </c>
      <c r="G11" s="11" t="s">
        <v>8</v>
      </c>
      <c r="H11" s="11" t="s">
        <v>5</v>
      </c>
    </row>
    <row r="12" spans="2:8" x14ac:dyDescent="0.2">
      <c r="B12" s="12"/>
      <c r="C12" s="12"/>
      <c r="E12" s="12">
        <v>2</v>
      </c>
      <c r="F12" s="12" t="s">
        <v>7</v>
      </c>
      <c r="G12" s="12" t="s">
        <v>9</v>
      </c>
      <c r="H12" s="12" t="s">
        <v>10</v>
      </c>
    </row>
    <row r="13" spans="2:8" ht="15" thickBot="1" x14ac:dyDescent="0.25">
      <c r="B13" s="13">
        <v>2</v>
      </c>
      <c r="C13" s="13" t="s">
        <v>10</v>
      </c>
      <c r="E13" s="13">
        <v>0</v>
      </c>
      <c r="F13" s="13" t="s">
        <v>7</v>
      </c>
      <c r="G13" s="13"/>
      <c r="H13" s="13" t="s">
        <v>6</v>
      </c>
    </row>
    <row r="14" spans="2:8" ht="15" thickBot="1" x14ac:dyDescent="0.25"/>
    <row r="15" spans="2:8" ht="15" thickBot="1" x14ac:dyDescent="0.25">
      <c r="B15" s="103" t="s">
        <v>11</v>
      </c>
      <c r="C15" s="104"/>
      <c r="E15" s="103" t="s">
        <v>11</v>
      </c>
      <c r="F15" s="105"/>
      <c r="G15" s="105"/>
      <c r="H15" s="104"/>
    </row>
    <row r="16" spans="2:8" ht="15" thickBot="1" x14ac:dyDescent="0.25">
      <c r="B16" s="70"/>
      <c r="C16" s="71"/>
      <c r="E16" s="70"/>
      <c r="F16" s="72" t="s">
        <v>2</v>
      </c>
      <c r="G16" s="72" t="s">
        <v>3</v>
      </c>
      <c r="H16" s="71" t="s">
        <v>4</v>
      </c>
    </row>
    <row r="17" spans="2:8" x14ac:dyDescent="0.2">
      <c r="B17" s="11">
        <v>0</v>
      </c>
      <c r="C17" s="11">
        <f>B17</f>
        <v>0</v>
      </c>
      <c r="E17" s="11">
        <v>0</v>
      </c>
      <c r="F17" s="11" t="s">
        <v>12</v>
      </c>
      <c r="G17" s="11">
        <v>0</v>
      </c>
      <c r="H17" s="11">
        <f>E17</f>
        <v>0</v>
      </c>
    </row>
    <row r="18" spans="2:8" x14ac:dyDescent="0.2">
      <c r="B18" s="12">
        <v>1</v>
      </c>
      <c r="C18" s="12">
        <v>1000</v>
      </c>
      <c r="E18" s="12">
        <v>1</v>
      </c>
      <c r="F18" s="12" t="s">
        <v>12</v>
      </c>
      <c r="G18" s="12" t="s">
        <v>13</v>
      </c>
      <c r="H18" s="12">
        <v>1000</v>
      </c>
    </row>
    <row r="19" spans="2:8" x14ac:dyDescent="0.2">
      <c r="B19" s="12">
        <v>2</v>
      </c>
      <c r="C19" s="12">
        <v>2000</v>
      </c>
      <c r="E19" s="12">
        <v>2</v>
      </c>
      <c r="F19" s="12" t="s">
        <v>12</v>
      </c>
      <c r="G19" s="12" t="s">
        <v>14</v>
      </c>
      <c r="H19" s="12">
        <v>2000</v>
      </c>
    </row>
    <row r="20" spans="2:8" x14ac:dyDescent="0.2">
      <c r="B20" s="12">
        <v>3</v>
      </c>
      <c r="C20" s="12">
        <v>3000</v>
      </c>
      <c r="E20" s="12">
        <v>3</v>
      </c>
      <c r="F20" s="12" t="s">
        <v>12</v>
      </c>
      <c r="G20" s="12" t="s">
        <v>15</v>
      </c>
      <c r="H20" s="12">
        <v>3000</v>
      </c>
    </row>
    <row r="21" spans="2:8" x14ac:dyDescent="0.2">
      <c r="B21" s="12">
        <v>4</v>
      </c>
      <c r="C21" s="12">
        <v>5000</v>
      </c>
      <c r="E21" s="12">
        <v>4</v>
      </c>
      <c r="F21" s="12" t="s">
        <v>12</v>
      </c>
      <c r="G21" s="12" t="s">
        <v>16</v>
      </c>
      <c r="H21" s="12">
        <v>5000</v>
      </c>
    </row>
    <row r="22" spans="2:8" x14ac:dyDescent="0.2">
      <c r="B22" s="12">
        <v>5</v>
      </c>
      <c r="C22" s="12">
        <v>10000</v>
      </c>
      <c r="E22" s="12">
        <v>5</v>
      </c>
      <c r="F22" s="12" t="s">
        <v>12</v>
      </c>
      <c r="G22" s="12" t="s">
        <v>17</v>
      </c>
      <c r="H22" s="12">
        <v>10000</v>
      </c>
    </row>
    <row r="23" spans="2:8" x14ac:dyDescent="0.2">
      <c r="B23" s="12">
        <v>6</v>
      </c>
      <c r="C23" s="12">
        <v>15000</v>
      </c>
      <c r="E23" s="12">
        <v>6</v>
      </c>
      <c r="F23" s="12" t="s">
        <v>12</v>
      </c>
      <c r="G23" s="12" t="s">
        <v>18</v>
      </c>
      <c r="H23" s="12">
        <v>15000</v>
      </c>
    </row>
    <row r="24" spans="2:8" ht="15" thickBot="1" x14ac:dyDescent="0.25">
      <c r="B24" s="13">
        <v>7</v>
      </c>
      <c r="C24" s="13">
        <v>20000</v>
      </c>
      <c r="E24" s="13">
        <v>7</v>
      </c>
      <c r="F24" s="13" t="s">
        <v>12</v>
      </c>
      <c r="G24" s="13" t="s">
        <v>19</v>
      </c>
      <c r="H24" s="13">
        <v>20000</v>
      </c>
    </row>
    <row r="25" spans="2:8" ht="15" thickBot="1" x14ac:dyDescent="0.25"/>
    <row r="26" spans="2:8" ht="15" thickBot="1" x14ac:dyDescent="0.25">
      <c r="B26" s="103" t="s">
        <v>20</v>
      </c>
      <c r="C26" s="104"/>
      <c r="E26" s="103" t="s">
        <v>21</v>
      </c>
      <c r="F26" s="105"/>
      <c r="G26" s="105"/>
      <c r="H26" s="104"/>
    </row>
    <row r="27" spans="2:8" ht="15" thickBot="1" x14ac:dyDescent="0.25">
      <c r="B27" s="11">
        <v>1</v>
      </c>
      <c r="C27" s="11" t="s">
        <v>22</v>
      </c>
      <c r="E27" s="70"/>
      <c r="F27" s="72" t="s">
        <v>2</v>
      </c>
      <c r="G27" s="72" t="s">
        <v>3</v>
      </c>
      <c r="H27" s="71" t="s">
        <v>4</v>
      </c>
    </row>
    <row r="28" spans="2:8" x14ac:dyDescent="0.2">
      <c r="B28" s="12">
        <v>2</v>
      </c>
      <c r="C28" s="12" t="s">
        <v>23</v>
      </c>
      <c r="E28" s="11">
        <v>1</v>
      </c>
      <c r="F28" s="11" t="s">
        <v>24</v>
      </c>
      <c r="G28" s="11" t="s">
        <v>25</v>
      </c>
      <c r="H28" s="11">
        <f>E28</f>
        <v>1</v>
      </c>
    </row>
    <row r="29" spans="2:8" ht="15" thickBot="1" x14ac:dyDescent="0.25">
      <c r="B29" s="12">
        <v>3</v>
      </c>
      <c r="C29" s="12" t="s">
        <v>26</v>
      </c>
      <c r="E29" s="13">
        <v>0</v>
      </c>
      <c r="F29" s="13" t="s">
        <v>24</v>
      </c>
      <c r="G29" s="13" t="s">
        <v>27</v>
      </c>
      <c r="H29" s="13">
        <f>E29</f>
        <v>0</v>
      </c>
    </row>
    <row r="30" spans="2:8" ht="15" thickBot="1" x14ac:dyDescent="0.25">
      <c r="B30" s="13">
        <v>999</v>
      </c>
      <c r="C30" s="13" t="s">
        <v>28</v>
      </c>
      <c r="E30" s="73"/>
      <c r="F30" s="73"/>
      <c r="G30" s="73"/>
      <c r="H30" s="73"/>
    </row>
    <row r="31" spans="2:8" ht="15" thickBot="1" x14ac:dyDescent="0.25"/>
    <row r="32" spans="2:8" ht="15" thickBot="1" x14ac:dyDescent="0.25">
      <c r="B32" s="103" t="s">
        <v>29</v>
      </c>
      <c r="C32" s="104"/>
      <c r="E32" s="103" t="s">
        <v>29</v>
      </c>
      <c r="F32" s="105"/>
      <c r="G32" s="105"/>
      <c r="H32" s="104"/>
    </row>
    <row r="33" spans="2:8" ht="15" thickBot="1" x14ac:dyDescent="0.25">
      <c r="B33" s="70"/>
      <c r="C33" s="71"/>
      <c r="E33" s="70"/>
      <c r="F33" s="72" t="s">
        <v>2</v>
      </c>
      <c r="G33" s="72" t="s">
        <v>3</v>
      </c>
      <c r="H33" s="71" t="s">
        <v>4</v>
      </c>
    </row>
    <row r="34" spans="2:8" x14ac:dyDescent="0.2">
      <c r="B34" s="11">
        <v>0</v>
      </c>
      <c r="C34" s="11" t="s">
        <v>30</v>
      </c>
      <c r="E34" s="11"/>
      <c r="F34" s="11" t="s">
        <v>31</v>
      </c>
      <c r="G34" s="11" t="s">
        <v>30</v>
      </c>
      <c r="H34" s="11" t="s">
        <v>30</v>
      </c>
    </row>
    <row r="35" spans="2:8" ht="15" thickBot="1" x14ac:dyDescent="0.25">
      <c r="B35" s="13">
        <v>1</v>
      </c>
      <c r="C35" s="13" t="s">
        <v>9</v>
      </c>
      <c r="E35" s="13"/>
      <c r="F35" s="13"/>
      <c r="G35" s="13"/>
      <c r="H35" s="13"/>
    </row>
    <row r="36" spans="2:8" ht="15" thickBot="1" x14ac:dyDescent="0.25"/>
    <row r="37" spans="2:8" ht="15" thickBot="1" x14ac:dyDescent="0.25">
      <c r="E37" s="103" t="s">
        <v>32</v>
      </c>
      <c r="F37" s="105"/>
      <c r="G37" s="105"/>
      <c r="H37" s="104"/>
    </row>
    <row r="38" spans="2:8" ht="15" thickBot="1" x14ac:dyDescent="0.25">
      <c r="E38" s="70"/>
      <c r="F38" s="72" t="s">
        <v>2</v>
      </c>
      <c r="G38" s="72" t="s">
        <v>3</v>
      </c>
      <c r="H38" s="71" t="s">
        <v>4</v>
      </c>
    </row>
    <row r="39" spans="2:8" x14ac:dyDescent="0.2">
      <c r="E39" s="11">
        <v>0</v>
      </c>
      <c r="F39" s="11"/>
      <c r="G39" s="11"/>
      <c r="H39" s="11">
        <f>E39</f>
        <v>0</v>
      </c>
    </row>
    <row r="40" spans="2:8" x14ac:dyDescent="0.2">
      <c r="E40" s="12">
        <v>1</v>
      </c>
      <c r="F40" s="12"/>
      <c r="G40" s="12"/>
      <c r="H40" s="12">
        <f t="shared" ref="H40:H43" si="0">E40</f>
        <v>1</v>
      </c>
    </row>
    <row r="41" spans="2:8" x14ac:dyDescent="0.2">
      <c r="E41" s="12">
        <v>2</v>
      </c>
      <c r="F41" s="12"/>
      <c r="G41" s="12"/>
      <c r="H41" s="12">
        <f t="shared" si="0"/>
        <v>2</v>
      </c>
    </row>
    <row r="42" spans="2:8" x14ac:dyDescent="0.2">
      <c r="E42" s="12">
        <v>3</v>
      </c>
      <c r="F42" s="12"/>
      <c r="G42" s="12"/>
      <c r="H42" s="12">
        <f t="shared" si="0"/>
        <v>3</v>
      </c>
    </row>
    <row r="43" spans="2:8" x14ac:dyDescent="0.2">
      <c r="E43" s="12">
        <v>4</v>
      </c>
      <c r="F43" s="12"/>
      <c r="G43" s="12"/>
      <c r="H43" s="12">
        <f t="shared" si="0"/>
        <v>4</v>
      </c>
    </row>
    <row r="44" spans="2:8" x14ac:dyDescent="0.2">
      <c r="E44" s="12">
        <v>5</v>
      </c>
      <c r="F44" s="12"/>
      <c r="G44" s="12"/>
      <c r="H44" s="12">
        <f>E44</f>
        <v>5</v>
      </c>
    </row>
    <row r="45" spans="2:8" ht="15" thickBot="1" x14ac:dyDescent="0.25">
      <c r="E45" s="13">
        <v>6</v>
      </c>
      <c r="F45" s="13"/>
      <c r="G45" s="13"/>
      <c r="H45" s="13">
        <f>E45</f>
        <v>6</v>
      </c>
    </row>
    <row r="46" spans="2:8" ht="15" thickBot="1" x14ac:dyDescent="0.25"/>
    <row r="47" spans="2:8" ht="15" thickBot="1" x14ac:dyDescent="0.25">
      <c r="B47" s="103" t="s">
        <v>33</v>
      </c>
      <c r="C47" s="104"/>
      <c r="E47" s="103" t="s">
        <v>34</v>
      </c>
      <c r="F47" s="105"/>
      <c r="G47" s="105"/>
      <c r="H47" s="104"/>
    </row>
    <row r="48" spans="2:8" ht="15" thickBot="1" x14ac:dyDescent="0.25">
      <c r="B48" s="70"/>
      <c r="C48" s="71"/>
      <c r="E48" s="70"/>
      <c r="F48" s="72" t="s">
        <v>2</v>
      </c>
      <c r="G48" s="72" t="s">
        <v>3</v>
      </c>
      <c r="H48" s="71" t="s">
        <v>4</v>
      </c>
    </row>
    <row r="49" spans="2:8" x14ac:dyDescent="0.2">
      <c r="B49" s="11">
        <v>7</v>
      </c>
      <c r="C49" s="11">
        <v>0</v>
      </c>
      <c r="E49" s="11">
        <v>0</v>
      </c>
      <c r="F49" s="11"/>
      <c r="G49" s="11"/>
      <c r="H49" s="11">
        <f>E49</f>
        <v>0</v>
      </c>
    </row>
    <row r="50" spans="2:8" x14ac:dyDescent="0.2">
      <c r="B50" s="12">
        <v>1</v>
      </c>
      <c r="C50" s="12">
        <v>1</v>
      </c>
      <c r="E50" s="12">
        <v>1</v>
      </c>
      <c r="F50" s="12"/>
      <c r="G50" s="12"/>
      <c r="H50" s="12">
        <f t="shared" ref="H50:H53" si="1">E50</f>
        <v>1</v>
      </c>
    </row>
    <row r="51" spans="2:8" x14ac:dyDescent="0.2">
      <c r="B51" s="12">
        <v>2</v>
      </c>
      <c r="C51" s="12">
        <v>2</v>
      </c>
      <c r="E51" s="12">
        <v>2</v>
      </c>
      <c r="F51" s="12"/>
      <c r="G51" s="12"/>
      <c r="H51" s="12">
        <f t="shared" si="1"/>
        <v>2</v>
      </c>
    </row>
    <row r="52" spans="2:8" x14ac:dyDescent="0.2">
      <c r="B52" s="12">
        <v>3</v>
      </c>
      <c r="C52" s="12">
        <v>3</v>
      </c>
      <c r="E52" s="12">
        <v>3</v>
      </c>
      <c r="F52" s="12"/>
      <c r="G52" s="12"/>
      <c r="H52" s="12">
        <f t="shared" si="1"/>
        <v>3</v>
      </c>
    </row>
    <row r="53" spans="2:8" x14ac:dyDescent="0.2">
      <c r="B53" s="12">
        <v>4</v>
      </c>
      <c r="C53" s="12">
        <v>4</v>
      </c>
      <c r="E53" s="12">
        <v>4</v>
      </c>
      <c r="F53" s="12"/>
      <c r="G53" s="12"/>
      <c r="H53" s="12">
        <f t="shared" si="1"/>
        <v>4</v>
      </c>
    </row>
    <row r="54" spans="2:8" x14ac:dyDescent="0.2">
      <c r="B54" s="12">
        <v>5</v>
      </c>
      <c r="C54" s="12">
        <v>5</v>
      </c>
      <c r="E54" s="12">
        <v>5</v>
      </c>
      <c r="F54" s="12"/>
      <c r="G54" s="12"/>
      <c r="H54" s="12">
        <f>E54</f>
        <v>5</v>
      </c>
    </row>
    <row r="55" spans="2:8" ht="15" thickBot="1" x14ac:dyDescent="0.25">
      <c r="B55" s="13">
        <v>6</v>
      </c>
      <c r="C55" s="13">
        <v>6</v>
      </c>
      <c r="E55" s="13">
        <v>6</v>
      </c>
      <c r="F55" s="13"/>
      <c r="G55" s="13"/>
      <c r="H55" s="13">
        <f>E55</f>
        <v>6</v>
      </c>
    </row>
    <row r="56" spans="2:8" ht="15" thickBot="1" x14ac:dyDescent="0.25"/>
    <row r="57" spans="2:8" ht="15" thickBot="1" x14ac:dyDescent="0.25">
      <c r="E57" s="103" t="s">
        <v>35</v>
      </c>
      <c r="F57" s="105"/>
      <c r="G57" s="105"/>
      <c r="H57" s="104"/>
    </row>
    <row r="58" spans="2:8" ht="15" thickBot="1" x14ac:dyDescent="0.25">
      <c r="E58" s="70"/>
      <c r="F58" s="72" t="s">
        <v>2</v>
      </c>
      <c r="G58" s="72" t="s">
        <v>3</v>
      </c>
      <c r="H58" s="71" t="s">
        <v>4</v>
      </c>
    </row>
    <row r="59" spans="2:8" x14ac:dyDescent="0.2">
      <c r="E59" s="11">
        <v>0</v>
      </c>
      <c r="F59" s="11"/>
      <c r="G59" s="11"/>
      <c r="H59" s="11">
        <f>E59</f>
        <v>0</v>
      </c>
    </row>
    <row r="60" spans="2:8" x14ac:dyDescent="0.2">
      <c r="E60" s="12">
        <v>1</v>
      </c>
      <c r="F60" s="12"/>
      <c r="G60" s="12"/>
      <c r="H60" s="12">
        <f t="shared" ref="H60:H63" si="2">E60</f>
        <v>1</v>
      </c>
    </row>
    <row r="61" spans="2:8" x14ac:dyDescent="0.2">
      <c r="E61" s="12">
        <v>2</v>
      </c>
      <c r="F61" s="12"/>
      <c r="G61" s="12"/>
      <c r="H61" s="12">
        <f t="shared" si="2"/>
        <v>2</v>
      </c>
    </row>
    <row r="62" spans="2:8" x14ac:dyDescent="0.2">
      <c r="E62" s="12">
        <v>3</v>
      </c>
      <c r="F62" s="12"/>
      <c r="G62" s="12"/>
      <c r="H62" s="12">
        <f t="shared" si="2"/>
        <v>3</v>
      </c>
    </row>
    <row r="63" spans="2:8" x14ac:dyDescent="0.2">
      <c r="E63" s="12">
        <v>4</v>
      </c>
      <c r="F63" s="12"/>
      <c r="G63" s="12"/>
      <c r="H63" s="12">
        <f t="shared" si="2"/>
        <v>4</v>
      </c>
    </row>
    <row r="64" spans="2:8" x14ac:dyDescent="0.2">
      <c r="E64" s="12">
        <v>5</v>
      </c>
      <c r="F64" s="12"/>
      <c r="G64" s="12"/>
      <c r="H64" s="12">
        <f>E64</f>
        <v>5</v>
      </c>
    </row>
    <row r="65" spans="2:8" ht="15" thickBot="1" x14ac:dyDescent="0.25">
      <c r="E65" s="13">
        <v>6</v>
      </c>
      <c r="F65" s="13"/>
      <c r="G65" s="13"/>
      <c r="H65" s="13">
        <f>E65</f>
        <v>6</v>
      </c>
    </row>
    <row r="66" spans="2:8" ht="15" thickBot="1" x14ac:dyDescent="0.25"/>
    <row r="67" spans="2:8" ht="15" thickBot="1" x14ac:dyDescent="0.25">
      <c r="B67" s="103" t="s">
        <v>36</v>
      </c>
      <c r="C67" s="104"/>
      <c r="E67" s="103" t="s">
        <v>36</v>
      </c>
      <c r="F67" s="105"/>
      <c r="G67" s="105"/>
      <c r="H67" s="104"/>
    </row>
    <row r="68" spans="2:8" x14ac:dyDescent="0.2">
      <c r="B68" s="11" t="s">
        <v>37</v>
      </c>
      <c r="C68" s="11" t="s">
        <v>38</v>
      </c>
      <c r="E68" s="11" t="s">
        <v>37</v>
      </c>
      <c r="F68" s="11"/>
      <c r="G68" s="11"/>
      <c r="H68" s="11" t="s">
        <v>38</v>
      </c>
    </row>
    <row r="69" spans="2:8" x14ac:dyDescent="0.2">
      <c r="B69" s="12" t="s">
        <v>39</v>
      </c>
      <c r="C69" s="12" t="s">
        <v>36</v>
      </c>
      <c r="E69" s="12" t="s">
        <v>39</v>
      </c>
      <c r="F69" s="12"/>
      <c r="G69" s="12"/>
      <c r="H69" s="12" t="s">
        <v>36</v>
      </c>
    </row>
    <row r="70" spans="2:8" ht="15" thickBot="1" x14ac:dyDescent="0.25">
      <c r="B70" s="13" t="s">
        <v>40</v>
      </c>
      <c r="C70" s="13" t="s">
        <v>28</v>
      </c>
      <c r="E70" s="13" t="s">
        <v>40</v>
      </c>
      <c r="F70" s="13"/>
      <c r="G70" s="13"/>
      <c r="H70" s="13" t="s">
        <v>28</v>
      </c>
    </row>
    <row r="71" spans="2:8" ht="15" thickBot="1" x14ac:dyDescent="0.25"/>
    <row r="72" spans="2:8" ht="15" thickBot="1" x14ac:dyDescent="0.25">
      <c r="B72" s="103" t="s">
        <v>41</v>
      </c>
      <c r="C72" s="104"/>
      <c r="E72" s="103" t="s">
        <v>41</v>
      </c>
      <c r="F72" s="105"/>
      <c r="G72" s="105"/>
      <c r="H72" s="104"/>
    </row>
    <row r="73" spans="2:8" x14ac:dyDescent="0.2">
      <c r="B73" s="12">
        <v>1</v>
      </c>
      <c r="C73" s="12" t="s">
        <v>42</v>
      </c>
      <c r="E73" s="12">
        <v>1</v>
      </c>
      <c r="F73" s="12"/>
      <c r="G73" s="12"/>
      <c r="H73" s="12" t="s">
        <v>42</v>
      </c>
    </row>
    <row r="74" spans="2:8" ht="15" thickBot="1" x14ac:dyDescent="0.25">
      <c r="B74" s="13">
        <v>0</v>
      </c>
      <c r="C74" s="13" t="s">
        <v>43</v>
      </c>
      <c r="E74" s="13">
        <v>0</v>
      </c>
      <c r="F74" s="13"/>
      <c r="G74" s="13"/>
      <c r="H74" s="13" t="s">
        <v>43</v>
      </c>
    </row>
    <row r="75" spans="2:8" ht="15" thickBot="1" x14ac:dyDescent="0.25"/>
    <row r="76" spans="2:8" ht="15" thickBot="1" x14ac:dyDescent="0.25">
      <c r="B76" s="14" t="s">
        <v>44</v>
      </c>
      <c r="E76" s="14" t="s">
        <v>44</v>
      </c>
      <c r="F76" s="72"/>
      <c r="G76" s="72"/>
    </row>
    <row r="77" spans="2:8" x14ac:dyDescent="0.2">
      <c r="B77" s="12" t="s">
        <v>45</v>
      </c>
      <c r="E77" s="12" t="s">
        <v>45</v>
      </c>
    </row>
    <row r="78" spans="2:8" x14ac:dyDescent="0.2">
      <c r="B78" s="12" t="s">
        <v>46</v>
      </c>
      <c r="E78" s="12" t="s">
        <v>46</v>
      </c>
    </row>
    <row r="79" spans="2:8" ht="15" thickBot="1" x14ac:dyDescent="0.25">
      <c r="B79" s="13" t="s">
        <v>40</v>
      </c>
      <c r="E79" s="13" t="s">
        <v>40</v>
      </c>
    </row>
    <row r="80" spans="2:8" ht="15" thickBot="1" x14ac:dyDescent="0.25"/>
    <row r="81" spans="2:8" ht="15" thickBot="1" x14ac:dyDescent="0.25">
      <c r="B81" s="14" t="s">
        <v>47</v>
      </c>
      <c r="E81" s="14" t="s">
        <v>47</v>
      </c>
      <c r="F81" s="72"/>
      <c r="G81" s="72"/>
    </row>
    <row r="82" spans="2:8" ht="15" thickBot="1" x14ac:dyDescent="0.25">
      <c r="B82" s="15">
        <v>0.15</v>
      </c>
      <c r="E82" s="15">
        <v>0.15</v>
      </c>
      <c r="F82" s="74"/>
      <c r="G82" s="74"/>
    </row>
    <row r="84" spans="2:8" ht="15" thickBot="1" x14ac:dyDescent="0.25"/>
    <row r="85" spans="2:8" ht="15" thickBot="1" x14ac:dyDescent="0.25">
      <c r="B85" s="14" t="s">
        <v>48</v>
      </c>
      <c r="E85" s="14" t="s">
        <v>48</v>
      </c>
      <c r="F85" s="72"/>
      <c r="G85" s="72"/>
    </row>
    <row r="86" spans="2:8" x14ac:dyDescent="0.2">
      <c r="B86" s="12" t="s">
        <v>49</v>
      </c>
      <c r="E86" s="12" t="s">
        <v>49</v>
      </c>
    </row>
    <row r="87" spans="2:8" ht="15" thickBot="1" x14ac:dyDescent="0.25">
      <c r="B87" s="13" t="s">
        <v>50</v>
      </c>
      <c r="E87" s="13" t="s">
        <v>50</v>
      </c>
    </row>
    <row r="89" spans="2:8" ht="15" thickBot="1" x14ac:dyDescent="0.25"/>
    <row r="90" spans="2:8" ht="15" thickBot="1" x14ac:dyDescent="0.25">
      <c r="E90" s="103" t="s">
        <v>51</v>
      </c>
      <c r="F90" s="105"/>
      <c r="G90" s="105"/>
      <c r="H90" s="104"/>
    </row>
    <row r="91" spans="2:8" ht="15" thickBot="1" x14ac:dyDescent="0.25">
      <c r="E91" s="70"/>
      <c r="F91" s="72" t="s">
        <v>2</v>
      </c>
      <c r="G91" s="72" t="s">
        <v>3</v>
      </c>
      <c r="H91" s="71" t="s">
        <v>4</v>
      </c>
    </row>
    <row r="92" spans="2:8" x14ac:dyDescent="0.2">
      <c r="E92" s="11">
        <v>1</v>
      </c>
      <c r="F92" s="11" t="s">
        <v>52</v>
      </c>
      <c r="G92" s="11" t="s">
        <v>25</v>
      </c>
      <c r="H92" s="11">
        <f>E92</f>
        <v>1</v>
      </c>
    </row>
    <row r="93" spans="2:8" ht="15" thickBot="1" x14ac:dyDescent="0.25">
      <c r="E93" s="13">
        <v>0</v>
      </c>
      <c r="F93" s="13" t="s">
        <v>52</v>
      </c>
      <c r="G93" s="13" t="s">
        <v>27</v>
      </c>
      <c r="H93" s="13">
        <f>E93</f>
        <v>0</v>
      </c>
    </row>
    <row r="95" spans="2:8" ht="15" thickBot="1" x14ac:dyDescent="0.25"/>
    <row r="96" spans="2:8" ht="15" thickBot="1" x14ac:dyDescent="0.25">
      <c r="E96" s="103" t="s">
        <v>53</v>
      </c>
      <c r="F96" s="105"/>
      <c r="G96" s="105"/>
      <c r="H96" s="104"/>
    </row>
    <row r="97" spans="2:8" ht="15" thickBot="1" x14ac:dyDescent="0.25">
      <c r="E97" s="70"/>
      <c r="F97" s="72" t="s">
        <v>2</v>
      </c>
      <c r="G97" s="72" t="s">
        <v>3</v>
      </c>
      <c r="H97" s="71" t="s">
        <v>4</v>
      </c>
    </row>
    <row r="98" spans="2:8" x14ac:dyDescent="0.2">
      <c r="E98" s="11">
        <v>1</v>
      </c>
      <c r="F98" s="11"/>
      <c r="G98" s="11"/>
      <c r="H98" s="11">
        <f>E98</f>
        <v>1</v>
      </c>
    </row>
    <row r="99" spans="2:8" ht="15" thickBot="1" x14ac:dyDescent="0.25">
      <c r="E99" s="13">
        <v>0</v>
      </c>
      <c r="F99" s="13"/>
      <c r="G99" s="13"/>
      <c r="H99" s="13">
        <f>E99</f>
        <v>0</v>
      </c>
    </row>
    <row r="101" spans="2:8" ht="15" thickBot="1" x14ac:dyDescent="0.25"/>
    <row r="102" spans="2:8" ht="15" thickBot="1" x14ac:dyDescent="0.25">
      <c r="E102" s="103" t="s">
        <v>54</v>
      </c>
      <c r="F102" s="105"/>
      <c r="G102" s="105"/>
      <c r="H102" s="104"/>
    </row>
    <row r="103" spans="2:8" ht="15" thickBot="1" x14ac:dyDescent="0.25">
      <c r="E103" s="70"/>
      <c r="F103" s="72" t="s">
        <v>2</v>
      </c>
      <c r="G103" s="72" t="s">
        <v>3</v>
      </c>
      <c r="H103" s="71" t="s">
        <v>4</v>
      </c>
    </row>
    <row r="104" spans="2:8" x14ac:dyDescent="0.2">
      <c r="E104" s="11">
        <v>1</v>
      </c>
      <c r="F104" s="11" t="s">
        <v>55</v>
      </c>
      <c r="G104" s="11" t="s">
        <v>25</v>
      </c>
      <c r="H104" s="11">
        <f>E104</f>
        <v>1</v>
      </c>
    </row>
    <row r="105" spans="2:8" ht="15" thickBot="1" x14ac:dyDescent="0.25">
      <c r="E105" s="13">
        <v>0</v>
      </c>
      <c r="F105" s="13" t="s">
        <v>55</v>
      </c>
      <c r="G105" s="13" t="s">
        <v>27</v>
      </c>
      <c r="H105" s="13">
        <f>E105</f>
        <v>0</v>
      </c>
    </row>
    <row r="107" spans="2:8" ht="15" thickBot="1" x14ac:dyDescent="0.25"/>
    <row r="108" spans="2:8" ht="15" thickBot="1" x14ac:dyDescent="0.25">
      <c r="B108" s="103" t="s">
        <v>56</v>
      </c>
      <c r="C108" s="104"/>
      <c r="E108" s="103" t="s">
        <v>56</v>
      </c>
      <c r="F108" s="105"/>
      <c r="G108" s="105"/>
      <c r="H108" s="104"/>
    </row>
    <row r="109" spans="2:8" ht="15" thickBot="1" x14ac:dyDescent="0.25">
      <c r="B109" s="70"/>
      <c r="C109" s="71"/>
      <c r="E109" s="70"/>
      <c r="F109" s="72" t="s">
        <v>2</v>
      </c>
      <c r="G109" s="72" t="s">
        <v>3</v>
      </c>
      <c r="H109" s="71" t="s">
        <v>4</v>
      </c>
    </row>
    <row r="110" spans="2:8" x14ac:dyDescent="0.2">
      <c r="B110" s="11">
        <v>1</v>
      </c>
      <c r="C110" s="16" t="s">
        <v>57</v>
      </c>
      <c r="D110" s="2" t="s">
        <v>58</v>
      </c>
      <c r="E110" s="11">
        <v>1</v>
      </c>
      <c r="F110" s="11" t="s">
        <v>59</v>
      </c>
      <c r="G110" s="16" t="s">
        <v>60</v>
      </c>
      <c r="H110" s="16" t="s">
        <v>57</v>
      </c>
    </row>
    <row r="111" spans="2:8" x14ac:dyDescent="0.2">
      <c r="B111" s="12">
        <v>2</v>
      </c>
      <c r="C111" s="17" t="s">
        <v>61</v>
      </c>
      <c r="D111" s="2" t="s">
        <v>62</v>
      </c>
      <c r="E111" s="12">
        <v>2</v>
      </c>
      <c r="F111" s="2" t="s">
        <v>59</v>
      </c>
      <c r="G111" s="17" t="s">
        <v>63</v>
      </c>
      <c r="H111" s="17" t="s">
        <v>61</v>
      </c>
    </row>
    <row r="112" spans="2:8" x14ac:dyDescent="0.2">
      <c r="B112" s="12">
        <v>3</v>
      </c>
      <c r="C112" s="17" t="s">
        <v>64</v>
      </c>
      <c r="D112" s="2" t="s">
        <v>65</v>
      </c>
      <c r="E112" s="12">
        <v>3</v>
      </c>
      <c r="F112" s="2" t="s">
        <v>59</v>
      </c>
      <c r="G112" s="17" t="s">
        <v>66</v>
      </c>
      <c r="H112" s="17" t="s">
        <v>64</v>
      </c>
    </row>
    <row r="113" spans="2:8" x14ac:dyDescent="0.2">
      <c r="B113" s="12"/>
      <c r="C113" s="17"/>
      <c r="E113" s="12">
        <v>3</v>
      </c>
      <c r="F113" s="17" t="s">
        <v>67</v>
      </c>
      <c r="G113" s="17" t="s">
        <v>68</v>
      </c>
      <c r="H113" s="17" t="s">
        <v>64</v>
      </c>
    </row>
    <row r="114" spans="2:8" x14ac:dyDescent="0.2">
      <c r="B114" s="12"/>
      <c r="C114" s="17"/>
      <c r="E114" s="12">
        <v>3</v>
      </c>
      <c r="F114" s="17" t="s">
        <v>67</v>
      </c>
      <c r="G114" s="17" t="s">
        <v>65</v>
      </c>
      <c r="H114" s="17" t="s">
        <v>64</v>
      </c>
    </row>
    <row r="115" spans="2:8" x14ac:dyDescent="0.2">
      <c r="B115" s="12">
        <v>4</v>
      </c>
      <c r="C115" s="17" t="s">
        <v>69</v>
      </c>
      <c r="D115" s="2" t="s">
        <v>70</v>
      </c>
      <c r="E115" s="12">
        <v>4</v>
      </c>
      <c r="F115" s="2" t="s">
        <v>59</v>
      </c>
      <c r="G115" s="17" t="s">
        <v>71</v>
      </c>
      <c r="H115" s="17" t="s">
        <v>69</v>
      </c>
    </row>
    <row r="116" spans="2:8" x14ac:dyDescent="0.2">
      <c r="B116" s="12">
        <v>5</v>
      </c>
      <c r="C116" s="17" t="s">
        <v>72</v>
      </c>
      <c r="D116" s="2" t="s">
        <v>73</v>
      </c>
      <c r="E116" s="12">
        <v>5</v>
      </c>
      <c r="F116" s="2" t="s">
        <v>59</v>
      </c>
      <c r="G116" s="17" t="s">
        <v>74</v>
      </c>
      <c r="H116" s="17" t="s">
        <v>72</v>
      </c>
    </row>
    <row r="117" spans="2:8" x14ac:dyDescent="0.2">
      <c r="B117" s="12">
        <v>6</v>
      </c>
      <c r="C117" s="17" t="s">
        <v>75</v>
      </c>
      <c r="D117" s="2" t="s">
        <v>76</v>
      </c>
      <c r="E117" s="12">
        <v>6</v>
      </c>
      <c r="F117" s="12" t="s">
        <v>77</v>
      </c>
      <c r="G117" s="17" t="s">
        <v>76</v>
      </c>
      <c r="H117" s="17" t="s">
        <v>75</v>
      </c>
    </row>
    <row r="118" spans="2:8" x14ac:dyDescent="0.2">
      <c r="B118" s="12">
        <v>7</v>
      </c>
      <c r="C118" s="17" t="s">
        <v>78</v>
      </c>
      <c r="D118" s="2" t="s">
        <v>79</v>
      </c>
      <c r="E118" s="12">
        <v>7</v>
      </c>
      <c r="F118" s="12" t="s">
        <v>77</v>
      </c>
      <c r="G118" s="17" t="s">
        <v>79</v>
      </c>
      <c r="H118" s="17" t="s">
        <v>78</v>
      </c>
    </row>
    <row r="119" spans="2:8" x14ac:dyDescent="0.2">
      <c r="B119" s="12">
        <v>8</v>
      </c>
      <c r="C119" s="17" t="s">
        <v>80</v>
      </c>
      <c r="D119" s="2" t="s">
        <v>81</v>
      </c>
      <c r="E119" s="12">
        <v>8</v>
      </c>
      <c r="F119" s="2" t="s">
        <v>59</v>
      </c>
      <c r="G119" s="17" t="s">
        <v>82</v>
      </c>
      <c r="H119" s="17" t="s">
        <v>80</v>
      </c>
    </row>
    <row r="120" spans="2:8" x14ac:dyDescent="0.2">
      <c r="B120" s="12"/>
      <c r="C120" s="17"/>
      <c r="E120" s="12">
        <v>8</v>
      </c>
      <c r="F120" s="2" t="s">
        <v>59</v>
      </c>
      <c r="G120" s="17" t="s">
        <v>83</v>
      </c>
      <c r="H120" s="17" t="s">
        <v>80</v>
      </c>
    </row>
    <row r="121" spans="2:8" x14ac:dyDescent="0.2">
      <c r="B121" s="12"/>
      <c r="C121" s="17"/>
      <c r="E121" s="12">
        <v>8</v>
      </c>
      <c r="F121" s="2" t="s">
        <v>59</v>
      </c>
      <c r="G121" s="17" t="s">
        <v>22</v>
      </c>
      <c r="H121" s="17" t="s">
        <v>80</v>
      </c>
    </row>
    <row r="122" spans="2:8" x14ac:dyDescent="0.2">
      <c r="B122" s="12"/>
      <c r="C122" s="17"/>
      <c r="E122" s="12">
        <v>8</v>
      </c>
      <c r="F122" s="2" t="s">
        <v>59</v>
      </c>
      <c r="G122" s="17" t="s">
        <v>84</v>
      </c>
      <c r="H122" s="17" t="s">
        <v>80</v>
      </c>
    </row>
    <row r="123" spans="2:8" x14ac:dyDescent="0.2">
      <c r="B123" s="12">
        <v>9</v>
      </c>
      <c r="C123" s="17" t="s">
        <v>85</v>
      </c>
      <c r="D123" s="2" t="s">
        <v>86</v>
      </c>
      <c r="E123" s="12">
        <v>9</v>
      </c>
      <c r="F123" s="12" t="s">
        <v>87</v>
      </c>
      <c r="G123" s="17" t="s">
        <v>88</v>
      </c>
      <c r="H123" s="17" t="s">
        <v>85</v>
      </c>
    </row>
    <row r="124" spans="2:8" x14ac:dyDescent="0.2">
      <c r="B124" s="12">
        <v>10</v>
      </c>
      <c r="C124" s="17" t="s">
        <v>89</v>
      </c>
      <c r="D124" s="2" t="s">
        <v>90</v>
      </c>
      <c r="E124" s="12">
        <v>10</v>
      </c>
      <c r="F124" s="12" t="s">
        <v>87</v>
      </c>
      <c r="G124" s="17" t="s">
        <v>91</v>
      </c>
      <c r="H124" s="17" t="s">
        <v>89</v>
      </c>
    </row>
    <row r="125" spans="2:8" x14ac:dyDescent="0.2">
      <c r="B125" s="12">
        <v>11</v>
      </c>
      <c r="C125" s="17" t="s">
        <v>92</v>
      </c>
      <c r="D125" s="2" t="s">
        <v>93</v>
      </c>
      <c r="E125" s="12">
        <v>11</v>
      </c>
      <c r="F125" s="2" t="s">
        <v>59</v>
      </c>
      <c r="G125" s="12" t="s">
        <v>93</v>
      </c>
      <c r="H125" s="17" t="s">
        <v>92</v>
      </c>
    </row>
    <row r="126" spans="2:8" ht="15" thickBot="1" x14ac:dyDescent="0.25">
      <c r="B126" s="13">
        <v>12</v>
      </c>
      <c r="C126" s="18" t="s">
        <v>94</v>
      </c>
      <c r="D126" s="2" t="s">
        <v>95</v>
      </c>
      <c r="E126" s="13">
        <v>12</v>
      </c>
      <c r="F126" s="13" t="s">
        <v>59</v>
      </c>
      <c r="G126" s="13" t="s">
        <v>96</v>
      </c>
      <c r="H126" s="18" t="s">
        <v>94</v>
      </c>
    </row>
    <row r="128" spans="2:8" ht="15" thickBot="1" x14ac:dyDescent="0.25"/>
    <row r="129" spans="2:8" ht="15" thickBot="1" x14ac:dyDescent="0.25">
      <c r="B129" s="103" t="s">
        <v>97</v>
      </c>
      <c r="C129" s="104"/>
      <c r="E129" s="103" t="s">
        <v>97</v>
      </c>
      <c r="F129" s="105"/>
      <c r="G129" s="105"/>
      <c r="H129" s="104"/>
    </row>
    <row r="130" spans="2:8" ht="15" thickBot="1" x14ac:dyDescent="0.25">
      <c r="B130" s="70"/>
      <c r="C130" s="71"/>
      <c r="E130" s="70"/>
      <c r="F130" s="72" t="s">
        <v>2</v>
      </c>
      <c r="G130" s="72" t="s">
        <v>3</v>
      </c>
      <c r="H130" s="71" t="s">
        <v>4</v>
      </c>
    </row>
    <row r="131" spans="2:8" ht="15" thickBot="1" x14ac:dyDescent="0.25">
      <c r="B131" s="11"/>
      <c r="C131" s="11"/>
      <c r="E131" s="11">
        <v>0</v>
      </c>
      <c r="F131" s="11"/>
      <c r="G131" s="11" t="s">
        <v>98</v>
      </c>
      <c r="H131" s="11" t="s">
        <v>99</v>
      </c>
    </row>
    <row r="132" spans="2:8" x14ac:dyDescent="0.2">
      <c r="B132" s="11">
        <v>1</v>
      </c>
      <c r="C132" s="11">
        <v>10000</v>
      </c>
      <c r="E132" s="12">
        <v>1</v>
      </c>
      <c r="F132" s="12" t="s">
        <v>100</v>
      </c>
      <c r="G132" s="12">
        <v>10000</v>
      </c>
      <c r="H132" s="12">
        <v>10000</v>
      </c>
    </row>
    <row r="133" spans="2:8" x14ac:dyDescent="0.2">
      <c r="B133" s="12">
        <v>2</v>
      </c>
      <c r="C133" s="12">
        <v>30000</v>
      </c>
      <c r="E133" s="12">
        <v>2</v>
      </c>
      <c r="F133" s="12" t="s">
        <v>100</v>
      </c>
      <c r="G133" s="12">
        <v>30000</v>
      </c>
      <c r="H133" s="12">
        <v>30000</v>
      </c>
    </row>
    <row r="134" spans="2:8" x14ac:dyDescent="0.2">
      <c r="B134" s="12">
        <v>3</v>
      </c>
      <c r="C134" s="12">
        <v>50000</v>
      </c>
      <c r="E134" s="12">
        <v>3</v>
      </c>
      <c r="F134" s="12" t="s">
        <v>100</v>
      </c>
      <c r="G134" s="12">
        <v>50000</v>
      </c>
      <c r="H134" s="12">
        <v>50000</v>
      </c>
    </row>
    <row r="135" spans="2:8" x14ac:dyDescent="0.2">
      <c r="B135" s="12">
        <v>4</v>
      </c>
      <c r="C135" s="12">
        <v>100000</v>
      </c>
      <c r="E135" s="12">
        <v>4</v>
      </c>
      <c r="F135" s="12" t="s">
        <v>100</v>
      </c>
      <c r="G135" s="12">
        <v>100000</v>
      </c>
      <c r="H135" s="12">
        <v>100000</v>
      </c>
    </row>
    <row r="136" spans="2:8" ht="15" thickBot="1" x14ac:dyDescent="0.25">
      <c r="B136" s="13">
        <v>5</v>
      </c>
      <c r="C136" s="13">
        <v>250000</v>
      </c>
      <c r="E136" s="13">
        <v>5</v>
      </c>
      <c r="F136" s="13" t="s">
        <v>100</v>
      </c>
      <c r="G136" s="13">
        <v>250000</v>
      </c>
      <c r="H136" s="13">
        <v>250000</v>
      </c>
    </row>
    <row r="138" spans="2:8" ht="15" thickBot="1" x14ac:dyDescent="0.25"/>
    <row r="139" spans="2:8" ht="15" thickBot="1" x14ac:dyDescent="0.25">
      <c r="E139" s="103" t="s">
        <v>101</v>
      </c>
      <c r="F139" s="105"/>
      <c r="G139" s="105"/>
      <c r="H139" s="104"/>
    </row>
    <row r="140" spans="2:8" ht="15" thickBot="1" x14ac:dyDescent="0.25">
      <c r="E140" s="70"/>
      <c r="F140" s="72" t="s">
        <v>2</v>
      </c>
      <c r="G140" s="72" t="s">
        <v>3</v>
      </c>
      <c r="H140" s="71" t="s">
        <v>4</v>
      </c>
    </row>
    <row r="141" spans="2:8" x14ac:dyDescent="0.2">
      <c r="E141" s="11">
        <v>1</v>
      </c>
      <c r="F141" s="11"/>
      <c r="G141" s="11"/>
      <c r="H141" s="11">
        <f>E141</f>
        <v>1</v>
      </c>
    </row>
    <row r="142" spans="2:8" ht="15" thickBot="1" x14ac:dyDescent="0.25">
      <c r="E142" s="13">
        <v>0</v>
      </c>
      <c r="F142" s="13"/>
      <c r="G142" s="13"/>
      <c r="H142" s="13">
        <f>E142</f>
        <v>0</v>
      </c>
    </row>
    <row r="144" spans="2:8" ht="15" thickBot="1" x14ac:dyDescent="0.25"/>
    <row r="145" spans="2:8" ht="15" thickBot="1" x14ac:dyDescent="0.25">
      <c r="B145" s="103" t="s">
        <v>102</v>
      </c>
      <c r="C145" s="104"/>
      <c r="E145" s="103" t="s">
        <v>102</v>
      </c>
      <c r="F145" s="105"/>
      <c r="G145" s="105"/>
      <c r="H145" s="104"/>
    </row>
    <row r="146" spans="2:8" ht="15" thickBot="1" x14ac:dyDescent="0.25">
      <c r="B146" s="70"/>
      <c r="C146" s="71"/>
      <c r="E146" s="70"/>
      <c r="F146" s="72" t="s">
        <v>2</v>
      </c>
      <c r="G146" s="72" t="s">
        <v>3</v>
      </c>
      <c r="H146" s="71" t="s">
        <v>4</v>
      </c>
    </row>
    <row r="147" spans="2:8" ht="15" thickBot="1" x14ac:dyDescent="0.25">
      <c r="B147" s="70"/>
      <c r="C147" s="71"/>
      <c r="E147" s="11">
        <v>0</v>
      </c>
      <c r="F147" s="11"/>
      <c r="G147" s="11" t="s">
        <v>98</v>
      </c>
      <c r="H147" s="11" t="s">
        <v>99</v>
      </c>
    </row>
    <row r="148" spans="2:8" x14ac:dyDescent="0.2">
      <c r="B148" s="11">
        <v>1</v>
      </c>
      <c r="C148" s="11">
        <v>10000</v>
      </c>
      <c r="E148" s="12">
        <v>1</v>
      </c>
      <c r="F148" s="12" t="s">
        <v>103</v>
      </c>
      <c r="G148" s="12">
        <v>10000</v>
      </c>
      <c r="H148" s="12">
        <v>10000</v>
      </c>
    </row>
    <row r="149" spans="2:8" x14ac:dyDescent="0.2">
      <c r="B149" s="12">
        <v>2</v>
      </c>
      <c r="C149" s="12">
        <v>30000</v>
      </c>
      <c r="E149" s="12">
        <v>2</v>
      </c>
      <c r="F149" s="12" t="s">
        <v>103</v>
      </c>
      <c r="G149" s="12">
        <v>30000</v>
      </c>
      <c r="H149" s="12">
        <v>30000</v>
      </c>
    </row>
    <row r="150" spans="2:8" x14ac:dyDescent="0.2">
      <c r="B150" s="12">
        <v>3</v>
      </c>
      <c r="C150" s="12">
        <v>50000</v>
      </c>
      <c r="E150" s="12">
        <v>3</v>
      </c>
      <c r="F150" s="12" t="s">
        <v>103</v>
      </c>
      <c r="G150" s="12">
        <v>50000</v>
      </c>
      <c r="H150" s="12">
        <v>50000</v>
      </c>
    </row>
    <row r="151" spans="2:8" x14ac:dyDescent="0.2">
      <c r="B151" s="12">
        <v>4</v>
      </c>
      <c r="C151" s="12">
        <v>100000</v>
      </c>
      <c r="E151" s="12">
        <v>4</v>
      </c>
      <c r="F151" s="12" t="s">
        <v>103</v>
      </c>
      <c r="G151" s="12">
        <v>100000</v>
      </c>
      <c r="H151" s="12">
        <v>100000</v>
      </c>
    </row>
    <row r="152" spans="2:8" ht="15" thickBot="1" x14ac:dyDescent="0.25">
      <c r="B152" s="13">
        <v>5</v>
      </c>
      <c r="C152" s="13">
        <v>250000</v>
      </c>
      <c r="E152" s="13">
        <v>5</v>
      </c>
      <c r="F152" s="13" t="s">
        <v>103</v>
      </c>
      <c r="G152" s="13">
        <v>250000</v>
      </c>
      <c r="H152" s="13">
        <v>250000</v>
      </c>
    </row>
    <row r="155" spans="2:8" ht="15" thickBot="1" x14ac:dyDescent="0.25"/>
    <row r="156" spans="2:8" ht="15" thickBot="1" x14ac:dyDescent="0.25">
      <c r="B156" s="103" t="s">
        <v>104</v>
      </c>
      <c r="C156" s="104"/>
      <c r="E156" s="103" t="s">
        <v>104</v>
      </c>
      <c r="F156" s="105"/>
      <c r="G156" s="105"/>
      <c r="H156" s="104"/>
    </row>
    <row r="157" spans="2:8" ht="15" thickBot="1" x14ac:dyDescent="0.25">
      <c r="B157" s="70"/>
      <c r="C157" s="71"/>
      <c r="E157" s="70"/>
      <c r="F157" s="72" t="s">
        <v>2</v>
      </c>
      <c r="G157" s="72" t="s">
        <v>3</v>
      </c>
      <c r="H157" s="71" t="s">
        <v>4</v>
      </c>
    </row>
    <row r="158" spans="2:8" x14ac:dyDescent="0.2">
      <c r="B158" s="11">
        <v>0</v>
      </c>
      <c r="C158" s="11" t="s">
        <v>105</v>
      </c>
      <c r="E158" s="11">
        <v>0</v>
      </c>
      <c r="F158" s="11"/>
      <c r="G158" s="11"/>
      <c r="H158" s="11" t="s">
        <v>105</v>
      </c>
    </row>
    <row r="159" spans="2:8" x14ac:dyDescent="0.2">
      <c r="B159" s="12">
        <v>0</v>
      </c>
      <c r="C159" s="12" t="s">
        <v>106</v>
      </c>
      <c r="E159" s="12">
        <v>0</v>
      </c>
      <c r="F159" s="12"/>
      <c r="G159" s="12"/>
      <c r="H159" s="12" t="s">
        <v>106</v>
      </c>
    </row>
    <row r="160" spans="2:8" ht="15" thickBot="1" x14ac:dyDescent="0.25">
      <c r="B160" s="13">
        <v>1</v>
      </c>
      <c r="C160" s="13" t="s">
        <v>107</v>
      </c>
      <c r="E160" s="13">
        <v>1</v>
      </c>
      <c r="F160" s="13"/>
      <c r="G160" s="13"/>
      <c r="H160" s="13" t="s">
        <v>107</v>
      </c>
    </row>
    <row r="162" spans="2:8" ht="15" thickBot="1" x14ac:dyDescent="0.25"/>
    <row r="163" spans="2:8" ht="15" thickBot="1" x14ac:dyDescent="0.25">
      <c r="B163" s="103" t="s">
        <v>108</v>
      </c>
      <c r="C163" s="104"/>
      <c r="E163" s="103" t="s">
        <v>108</v>
      </c>
      <c r="F163" s="105"/>
      <c r="G163" s="105"/>
      <c r="H163" s="104"/>
    </row>
    <row r="164" spans="2:8" ht="15" thickBot="1" x14ac:dyDescent="0.25">
      <c r="B164" s="70"/>
      <c r="C164" s="71"/>
      <c r="E164" s="70"/>
      <c r="F164" s="72" t="s">
        <v>2</v>
      </c>
      <c r="G164" s="72" t="s">
        <v>3</v>
      </c>
      <c r="H164" s="71" t="s">
        <v>4</v>
      </c>
    </row>
    <row r="165" spans="2:8" x14ac:dyDescent="0.2">
      <c r="B165" s="11">
        <v>1</v>
      </c>
      <c r="C165" s="11" t="s">
        <v>109</v>
      </c>
      <c r="D165" s="2" t="s">
        <v>110</v>
      </c>
      <c r="E165" s="11">
        <v>1</v>
      </c>
      <c r="F165" s="11" t="s">
        <v>108</v>
      </c>
      <c r="G165" s="11" t="s">
        <v>110</v>
      </c>
      <c r="H165" s="11" t="s">
        <v>109</v>
      </c>
    </row>
    <row r="166" spans="2:8" x14ac:dyDescent="0.2">
      <c r="B166" s="12">
        <v>2</v>
      </c>
      <c r="C166" s="12" t="s">
        <v>111</v>
      </c>
      <c r="D166" s="2" t="s">
        <v>112</v>
      </c>
      <c r="E166" s="12">
        <v>2</v>
      </c>
      <c r="F166" s="12" t="s">
        <v>108</v>
      </c>
      <c r="G166" s="12" t="s">
        <v>113</v>
      </c>
      <c r="H166" s="12" t="s">
        <v>111</v>
      </c>
    </row>
    <row r="167" spans="2:8" x14ac:dyDescent="0.2">
      <c r="B167" s="12">
        <v>3</v>
      </c>
      <c r="C167" s="12" t="s">
        <v>114</v>
      </c>
      <c r="D167" s="2" t="s">
        <v>115</v>
      </c>
      <c r="E167" s="12">
        <v>3</v>
      </c>
      <c r="F167" s="12" t="s">
        <v>108</v>
      </c>
      <c r="G167" s="12" t="s">
        <v>115</v>
      </c>
      <c r="H167" s="12" t="s">
        <v>114</v>
      </c>
    </row>
    <row r="168" spans="2:8" x14ac:dyDescent="0.2">
      <c r="B168" s="12">
        <v>4</v>
      </c>
      <c r="C168" s="12" t="s">
        <v>116</v>
      </c>
      <c r="D168" s="2" t="s">
        <v>117</v>
      </c>
      <c r="E168" s="12">
        <v>4</v>
      </c>
      <c r="F168" s="12" t="s">
        <v>108</v>
      </c>
      <c r="G168" s="12" t="s">
        <v>117</v>
      </c>
      <c r="H168" s="12" t="s">
        <v>116</v>
      </c>
    </row>
    <row r="169" spans="2:8" x14ac:dyDescent="0.2">
      <c r="B169" s="12">
        <v>5</v>
      </c>
      <c r="C169" s="12" t="s">
        <v>118</v>
      </c>
      <c r="D169" s="2" t="s">
        <v>119</v>
      </c>
      <c r="E169" s="12">
        <v>5</v>
      </c>
      <c r="F169" s="12" t="s">
        <v>108</v>
      </c>
      <c r="G169" s="12" t="s">
        <v>120</v>
      </c>
      <c r="H169" s="12" t="s">
        <v>118</v>
      </c>
    </row>
    <row r="170" spans="2:8" x14ac:dyDescent="0.2">
      <c r="B170" s="12">
        <v>6</v>
      </c>
      <c r="C170" s="12" t="s">
        <v>121</v>
      </c>
      <c r="D170" s="2" t="s">
        <v>122</v>
      </c>
      <c r="E170" s="12">
        <v>6</v>
      </c>
      <c r="F170" s="12" t="s">
        <v>108</v>
      </c>
      <c r="G170" s="12" t="s">
        <v>121</v>
      </c>
      <c r="H170" s="12" t="s">
        <v>121</v>
      </c>
    </row>
    <row r="171" spans="2:8" x14ac:dyDescent="0.2">
      <c r="B171" s="12">
        <v>7</v>
      </c>
      <c r="C171" s="12" t="s">
        <v>123</v>
      </c>
      <c r="D171" s="2" t="s">
        <v>124</v>
      </c>
      <c r="E171" s="12">
        <v>7</v>
      </c>
      <c r="F171" s="12" t="s">
        <v>108</v>
      </c>
      <c r="G171" s="12" t="s">
        <v>124</v>
      </c>
      <c r="H171" s="12" t="s">
        <v>123</v>
      </c>
    </row>
    <row r="172" spans="2:8" x14ac:dyDescent="0.2">
      <c r="B172" s="12">
        <v>8</v>
      </c>
      <c r="C172" s="12" t="s">
        <v>125</v>
      </c>
      <c r="D172" s="2" t="s">
        <v>126</v>
      </c>
      <c r="E172" s="12">
        <v>8</v>
      </c>
      <c r="F172" s="12" t="s">
        <v>108</v>
      </c>
      <c r="G172" s="12" t="s">
        <v>126</v>
      </c>
      <c r="H172" s="12" t="s">
        <v>125</v>
      </c>
    </row>
    <row r="173" spans="2:8" x14ac:dyDescent="0.2">
      <c r="B173" s="12">
        <v>9</v>
      </c>
      <c r="C173" s="12" t="s">
        <v>127</v>
      </c>
      <c r="D173" s="2" t="s">
        <v>128</v>
      </c>
      <c r="E173" s="12">
        <v>9</v>
      </c>
      <c r="F173" s="12" t="s">
        <v>108</v>
      </c>
      <c r="G173" s="12" t="s">
        <v>128</v>
      </c>
      <c r="H173" s="12" t="s">
        <v>127</v>
      </c>
    </row>
    <row r="174" spans="2:8" x14ac:dyDescent="0.2">
      <c r="B174" s="12">
        <v>10</v>
      </c>
      <c r="C174" s="12" t="s">
        <v>129</v>
      </c>
      <c r="D174" s="2" t="s">
        <v>130</v>
      </c>
      <c r="E174" s="12">
        <v>9</v>
      </c>
      <c r="F174" s="12" t="s">
        <v>108</v>
      </c>
      <c r="G174" s="12" t="s">
        <v>131</v>
      </c>
      <c r="H174" s="12" t="s">
        <v>127</v>
      </c>
    </row>
    <row r="175" spans="2:8" x14ac:dyDescent="0.2">
      <c r="B175" s="12"/>
      <c r="C175" s="12"/>
      <c r="E175" s="12">
        <v>9</v>
      </c>
      <c r="F175" s="12" t="s">
        <v>108</v>
      </c>
      <c r="G175" s="12" t="s">
        <v>132</v>
      </c>
      <c r="H175" s="12" t="s">
        <v>127</v>
      </c>
    </row>
    <row r="176" spans="2:8" x14ac:dyDescent="0.2">
      <c r="B176" s="12"/>
      <c r="C176" s="12"/>
      <c r="E176" s="12">
        <v>10</v>
      </c>
      <c r="F176" s="12" t="s">
        <v>108</v>
      </c>
      <c r="G176" s="12" t="s">
        <v>133</v>
      </c>
      <c r="H176" s="12" t="s">
        <v>129</v>
      </c>
    </row>
    <row r="177" spans="2:8" x14ac:dyDescent="0.2">
      <c r="B177" s="12"/>
      <c r="C177" s="12"/>
      <c r="E177" s="12">
        <v>11</v>
      </c>
      <c r="F177" s="12" t="s">
        <v>108</v>
      </c>
      <c r="G177" s="12" t="s">
        <v>93</v>
      </c>
      <c r="H177" s="12" t="s">
        <v>134</v>
      </c>
    </row>
    <row r="178" spans="2:8" x14ac:dyDescent="0.2">
      <c r="B178" s="12">
        <v>11</v>
      </c>
      <c r="C178" s="12" t="s">
        <v>134</v>
      </c>
      <c r="E178" s="12">
        <v>12</v>
      </c>
      <c r="F178" s="12" t="s">
        <v>108</v>
      </c>
      <c r="G178" s="12" t="s">
        <v>135</v>
      </c>
      <c r="H178" s="12" t="s">
        <v>136</v>
      </c>
    </row>
    <row r="179" spans="2:8" x14ac:dyDescent="0.2">
      <c r="B179" s="12">
        <v>12</v>
      </c>
      <c r="C179" s="12" t="s">
        <v>136</v>
      </c>
      <c r="D179" s="2" t="s">
        <v>93</v>
      </c>
      <c r="E179" s="12">
        <v>12</v>
      </c>
      <c r="F179" s="12" t="s">
        <v>108</v>
      </c>
      <c r="G179" s="12" t="s">
        <v>137</v>
      </c>
      <c r="H179" s="12" t="s">
        <v>136</v>
      </c>
    </row>
    <row r="180" spans="2:8" ht="15" thickBot="1" x14ac:dyDescent="0.25">
      <c r="B180" s="13">
        <v>13</v>
      </c>
      <c r="C180" s="13" t="s">
        <v>138</v>
      </c>
      <c r="D180" s="2" t="s">
        <v>137</v>
      </c>
      <c r="E180" s="13">
        <v>13</v>
      </c>
      <c r="F180" s="13" t="s">
        <v>108</v>
      </c>
      <c r="G180" s="13" t="s">
        <v>139</v>
      </c>
      <c r="H180" s="13" t="s">
        <v>138</v>
      </c>
    </row>
    <row r="182" spans="2:8" ht="15" thickBot="1" x14ac:dyDescent="0.25"/>
    <row r="183" spans="2:8" ht="15" thickBot="1" x14ac:dyDescent="0.25">
      <c r="B183" s="103" t="s">
        <v>140</v>
      </c>
      <c r="C183" s="104"/>
      <c r="E183" s="103" t="s">
        <v>140</v>
      </c>
      <c r="F183" s="105"/>
      <c r="G183" s="105"/>
      <c r="H183" s="104"/>
    </row>
    <row r="184" spans="2:8" ht="15" thickBot="1" x14ac:dyDescent="0.25">
      <c r="B184" s="70"/>
      <c r="C184" s="71"/>
      <c r="E184" s="70"/>
      <c r="F184" s="72" t="s">
        <v>2</v>
      </c>
      <c r="G184" s="72" t="s">
        <v>3</v>
      </c>
      <c r="H184" s="71" t="s">
        <v>4</v>
      </c>
    </row>
    <row r="185" spans="2:8" x14ac:dyDescent="0.2">
      <c r="B185" s="11">
        <v>1</v>
      </c>
      <c r="C185" s="11" t="s">
        <v>136</v>
      </c>
      <c r="D185" s="2" t="str">
        <f>TRIM(C185)</f>
        <v>Asbestos</v>
      </c>
      <c r="E185" s="11">
        <v>1</v>
      </c>
      <c r="F185" s="11" t="s">
        <v>140</v>
      </c>
      <c r="G185" s="11" t="s">
        <v>137</v>
      </c>
      <c r="H185" s="11" t="s">
        <v>136</v>
      </c>
    </row>
    <row r="186" spans="2:8" x14ac:dyDescent="0.2">
      <c r="B186" s="12">
        <v>2</v>
      </c>
      <c r="C186" s="12" t="s">
        <v>141</v>
      </c>
      <c r="D186" s="2" t="str">
        <f t="shared" ref="D186:D197" si="3">TRIM(C186)</f>
        <v>Chromadeck</v>
      </c>
      <c r="E186" s="12">
        <v>2</v>
      </c>
      <c r="F186" s="12" t="s">
        <v>140</v>
      </c>
      <c r="G186" s="12" t="s">
        <v>142</v>
      </c>
      <c r="H186" s="12" t="s">
        <v>141</v>
      </c>
    </row>
    <row r="187" spans="2:8" x14ac:dyDescent="0.2">
      <c r="B187" s="12">
        <v>3</v>
      </c>
      <c r="C187" s="12" t="s">
        <v>116</v>
      </c>
      <c r="D187" s="2" t="str">
        <f t="shared" si="3"/>
        <v>Concrete</v>
      </c>
      <c r="E187" s="12">
        <v>3</v>
      </c>
      <c r="F187" s="12" t="s">
        <v>140</v>
      </c>
      <c r="G187" s="12" t="s">
        <v>117</v>
      </c>
      <c r="H187" s="12" t="s">
        <v>116</v>
      </c>
    </row>
    <row r="188" spans="2:8" x14ac:dyDescent="0.2">
      <c r="B188" s="12">
        <v>4</v>
      </c>
      <c r="C188" s="12" t="s">
        <v>143</v>
      </c>
      <c r="D188" s="2" t="str">
        <f t="shared" si="3"/>
        <v>Corrugated Iron</v>
      </c>
      <c r="E188" s="12">
        <v>4</v>
      </c>
      <c r="F188" s="12" t="s">
        <v>140</v>
      </c>
      <c r="G188" s="12" t="s">
        <v>144</v>
      </c>
      <c r="H188" s="12" t="s">
        <v>143</v>
      </c>
    </row>
    <row r="189" spans="2:8" x14ac:dyDescent="0.2">
      <c r="B189" s="12">
        <v>5</v>
      </c>
      <c r="C189" s="12" t="s">
        <v>145</v>
      </c>
      <c r="D189" s="2" t="str">
        <f t="shared" si="3"/>
        <v>Non-Standard</v>
      </c>
      <c r="E189" s="12">
        <v>5</v>
      </c>
      <c r="F189" s="12" t="s">
        <v>140</v>
      </c>
      <c r="G189" s="12"/>
      <c r="H189" s="12" t="s">
        <v>145</v>
      </c>
    </row>
    <row r="190" spans="2:8" x14ac:dyDescent="0.2">
      <c r="B190" s="12"/>
      <c r="C190" s="12"/>
      <c r="E190" s="12">
        <v>6</v>
      </c>
      <c r="F190" s="12" t="s">
        <v>140</v>
      </c>
      <c r="G190" s="12" t="s">
        <v>146</v>
      </c>
      <c r="H190" s="12" t="s">
        <v>121</v>
      </c>
    </row>
    <row r="191" spans="2:8" x14ac:dyDescent="0.2">
      <c r="B191" s="12">
        <v>6</v>
      </c>
      <c r="C191" s="12" t="s">
        <v>121</v>
      </c>
      <c r="D191" s="2" t="str">
        <f t="shared" si="3"/>
        <v>Other</v>
      </c>
      <c r="E191" s="12">
        <v>6</v>
      </c>
      <c r="F191" s="12" t="s">
        <v>140</v>
      </c>
      <c r="G191" s="12" t="s">
        <v>121</v>
      </c>
      <c r="H191" s="12" t="s">
        <v>121</v>
      </c>
    </row>
    <row r="192" spans="2:8" x14ac:dyDescent="0.2">
      <c r="B192" s="12">
        <v>7</v>
      </c>
      <c r="C192" s="12" t="s">
        <v>147</v>
      </c>
      <c r="D192" s="2" t="str">
        <f t="shared" si="3"/>
        <v>Shingles</v>
      </c>
      <c r="E192" s="12">
        <v>7</v>
      </c>
      <c r="F192" s="12" t="s">
        <v>140</v>
      </c>
      <c r="G192" s="12" t="s">
        <v>147</v>
      </c>
      <c r="H192" s="12" t="s">
        <v>147</v>
      </c>
    </row>
    <row r="193" spans="2:8" x14ac:dyDescent="0.2">
      <c r="B193" s="12">
        <v>8</v>
      </c>
      <c r="C193" s="12" t="s">
        <v>148</v>
      </c>
      <c r="D193" s="2" t="str">
        <f t="shared" si="3"/>
        <v>Slate</v>
      </c>
      <c r="E193" s="12">
        <v>8</v>
      </c>
      <c r="F193" s="12" t="s">
        <v>140</v>
      </c>
      <c r="G193" s="12" t="s">
        <v>148</v>
      </c>
      <c r="H193" s="12" t="s">
        <v>148</v>
      </c>
    </row>
    <row r="194" spans="2:8" x14ac:dyDescent="0.2">
      <c r="B194" s="12">
        <v>9</v>
      </c>
      <c r="C194" s="12" t="s">
        <v>149</v>
      </c>
      <c r="D194" s="2" t="str">
        <f t="shared" si="3"/>
        <v>Standard</v>
      </c>
      <c r="E194" s="12">
        <v>9</v>
      </c>
      <c r="F194" s="12" t="s">
        <v>140</v>
      </c>
      <c r="G194" s="12" t="s">
        <v>149</v>
      </c>
      <c r="H194" s="12" t="s">
        <v>149</v>
      </c>
    </row>
    <row r="195" spans="2:8" x14ac:dyDescent="0.2">
      <c r="B195" s="12">
        <v>10</v>
      </c>
      <c r="C195" s="12" t="s">
        <v>150</v>
      </c>
      <c r="D195" s="2" t="str">
        <f t="shared" si="3"/>
        <v>Thatch</v>
      </c>
      <c r="E195" s="12">
        <v>10</v>
      </c>
      <c r="F195" s="12" t="s">
        <v>140</v>
      </c>
      <c r="G195" s="12" t="s">
        <v>150</v>
      </c>
      <c r="H195" s="12" t="s">
        <v>150</v>
      </c>
    </row>
    <row r="196" spans="2:8" x14ac:dyDescent="0.2">
      <c r="B196" s="12">
        <v>13</v>
      </c>
      <c r="C196" s="12" t="s">
        <v>151</v>
      </c>
      <c r="D196" s="2" t="str">
        <f t="shared" si="3"/>
        <v>Tiles</v>
      </c>
      <c r="E196" s="12">
        <v>13</v>
      </c>
      <c r="F196" s="12" t="s">
        <v>140</v>
      </c>
      <c r="G196" s="12" t="s">
        <v>152</v>
      </c>
      <c r="H196" s="12" t="s">
        <v>151</v>
      </c>
    </row>
    <row r="197" spans="2:8" ht="15" thickBot="1" x14ac:dyDescent="0.25">
      <c r="B197" s="13">
        <v>14</v>
      </c>
      <c r="C197" s="13" t="s">
        <v>93</v>
      </c>
      <c r="D197" s="2" t="str">
        <f t="shared" si="3"/>
        <v>Run-Off</v>
      </c>
      <c r="E197" s="13">
        <v>14</v>
      </c>
      <c r="F197" s="13" t="s">
        <v>140</v>
      </c>
      <c r="G197" s="13" t="s">
        <v>93</v>
      </c>
      <c r="H197" s="13" t="s">
        <v>93</v>
      </c>
    </row>
    <row r="200" spans="2:8" ht="15" thickBot="1" x14ac:dyDescent="0.25"/>
    <row r="201" spans="2:8" ht="15" thickBot="1" x14ac:dyDescent="0.25">
      <c r="B201" s="103" t="s">
        <v>153</v>
      </c>
      <c r="C201" s="104"/>
      <c r="E201" s="103" t="s">
        <v>153</v>
      </c>
      <c r="F201" s="105"/>
      <c r="G201" s="105"/>
      <c r="H201" s="104"/>
    </row>
    <row r="202" spans="2:8" ht="15" thickBot="1" x14ac:dyDescent="0.25">
      <c r="B202" s="75"/>
      <c r="C202" s="71"/>
      <c r="E202" s="75"/>
      <c r="F202" s="72" t="s">
        <v>2</v>
      </c>
      <c r="G202" s="72" t="s">
        <v>3</v>
      </c>
      <c r="H202" s="71" t="s">
        <v>4</v>
      </c>
    </row>
    <row r="203" spans="2:8" x14ac:dyDescent="0.2">
      <c r="B203" s="12">
        <v>1</v>
      </c>
      <c r="C203" s="11" t="s">
        <v>154</v>
      </c>
      <c r="D203" s="2" t="str">
        <f>TRIM(C203)</f>
        <v>No Fence / Wall</v>
      </c>
      <c r="E203" s="11">
        <v>1</v>
      </c>
      <c r="F203" s="11" t="s">
        <v>155</v>
      </c>
      <c r="G203" s="11" t="s">
        <v>98</v>
      </c>
      <c r="H203" s="11" t="s">
        <v>154</v>
      </c>
    </row>
    <row r="204" spans="2:8" x14ac:dyDescent="0.2">
      <c r="B204" s="12">
        <v>2</v>
      </c>
      <c r="C204" s="12" t="s">
        <v>156</v>
      </c>
      <c r="D204" s="2" t="str">
        <f t="shared" ref="D204:D218" si="4">TRIM(C204)</f>
        <v>Wire Fence (Any Height)</v>
      </c>
      <c r="E204" s="12">
        <v>2</v>
      </c>
      <c r="F204" s="12" t="s">
        <v>155</v>
      </c>
      <c r="G204" s="12" t="s">
        <v>157</v>
      </c>
      <c r="H204" s="12" t="s">
        <v>158</v>
      </c>
    </row>
    <row r="205" spans="2:8" x14ac:dyDescent="0.2">
      <c r="B205" s="12">
        <v>3</v>
      </c>
      <c r="C205" s="12" t="s">
        <v>159</v>
      </c>
      <c r="D205" s="2" t="str">
        <f t="shared" si="4"/>
        <v>Brick wall less than 1.8m</v>
      </c>
      <c r="E205" s="12">
        <v>3</v>
      </c>
      <c r="F205" s="12" t="s">
        <v>155</v>
      </c>
      <c r="G205" s="12" t="s">
        <v>160</v>
      </c>
      <c r="H205" s="12" t="s">
        <v>161</v>
      </c>
    </row>
    <row r="206" spans="2:8" x14ac:dyDescent="0.2">
      <c r="B206" s="12">
        <v>4</v>
      </c>
      <c r="C206" s="12" t="s">
        <v>162</v>
      </c>
      <c r="D206" s="2" t="str">
        <f t="shared" si="4"/>
        <v>Brick Wall (At Least 1.8M)</v>
      </c>
      <c r="E206" s="12">
        <v>4</v>
      </c>
      <c r="F206" s="12" t="s">
        <v>155</v>
      </c>
      <c r="G206" s="12" t="s">
        <v>163</v>
      </c>
      <c r="H206" s="12" t="s">
        <v>164</v>
      </c>
    </row>
    <row r="207" spans="2:8" x14ac:dyDescent="0.2">
      <c r="B207" s="12">
        <v>5</v>
      </c>
      <c r="C207" s="12" t="s">
        <v>165</v>
      </c>
      <c r="D207" s="2" t="str">
        <f t="shared" si="4"/>
        <v>Brick Wall (At Least 1.8M) With Electric Fencing</v>
      </c>
      <c r="E207" s="12">
        <v>5</v>
      </c>
      <c r="F207" s="12" t="s">
        <v>155</v>
      </c>
      <c r="G207" s="12" t="s">
        <v>166</v>
      </c>
      <c r="H207" s="12" t="s">
        <v>167</v>
      </c>
    </row>
    <row r="208" spans="2:8" x14ac:dyDescent="0.2">
      <c r="B208" s="12">
        <v>6</v>
      </c>
      <c r="C208" s="12" t="s">
        <v>168</v>
      </c>
      <c r="D208" s="2" t="str">
        <f t="shared" si="4"/>
        <v>Pre-cast wall less than 1.8m</v>
      </c>
      <c r="E208" s="12">
        <v>6</v>
      </c>
      <c r="F208" s="12" t="s">
        <v>155</v>
      </c>
      <c r="G208" s="12" t="s">
        <v>169</v>
      </c>
      <c r="H208" s="12" t="s">
        <v>170</v>
      </c>
    </row>
    <row r="209" spans="2:9" x14ac:dyDescent="0.2">
      <c r="B209" s="12">
        <v>7</v>
      </c>
      <c r="C209" s="12" t="s">
        <v>171</v>
      </c>
      <c r="D209" s="2" t="str">
        <f t="shared" si="4"/>
        <v>Precast Wall (At Least 1.8M)</v>
      </c>
      <c r="E209" s="12">
        <v>7</v>
      </c>
      <c r="F209" s="12" t="s">
        <v>155</v>
      </c>
      <c r="G209" s="12" t="s">
        <v>172</v>
      </c>
      <c r="H209" s="12" t="s">
        <v>173</v>
      </c>
    </row>
    <row r="210" spans="2:9" x14ac:dyDescent="0.2">
      <c r="B210" s="12">
        <v>8</v>
      </c>
      <c r="C210" s="12" t="s">
        <v>174</v>
      </c>
      <c r="D210" s="2" t="str">
        <f t="shared" si="4"/>
        <v>Pre-cast wall more than 1.8m with electric fencing</v>
      </c>
      <c r="E210" s="12">
        <v>8</v>
      </c>
      <c r="F210" s="12" t="s">
        <v>155</v>
      </c>
      <c r="G210" s="12" t="s">
        <v>175</v>
      </c>
      <c r="H210" s="12" t="s">
        <v>176</v>
      </c>
    </row>
    <row r="211" spans="2:9" x14ac:dyDescent="0.2">
      <c r="B211" s="12">
        <v>9</v>
      </c>
      <c r="C211" s="12" t="s">
        <v>177</v>
      </c>
      <c r="D211" s="2" t="str">
        <f t="shared" si="4"/>
        <v>Palisade fence less than 1.8m</v>
      </c>
      <c r="E211" s="12">
        <v>9</v>
      </c>
      <c r="F211" s="12" t="s">
        <v>155</v>
      </c>
      <c r="G211" s="12" t="s">
        <v>178</v>
      </c>
      <c r="H211" s="12" t="s">
        <v>179</v>
      </c>
    </row>
    <row r="212" spans="2:9" x14ac:dyDescent="0.2">
      <c r="B212" s="12">
        <v>10</v>
      </c>
      <c r="C212" s="12" t="s">
        <v>180</v>
      </c>
      <c r="D212" s="2" t="str">
        <f t="shared" si="4"/>
        <v>Palisade fence more than 1.8m</v>
      </c>
      <c r="E212" s="12">
        <v>10</v>
      </c>
      <c r="F212" s="12" t="s">
        <v>155</v>
      </c>
      <c r="G212" s="12" t="s">
        <v>181</v>
      </c>
      <c r="H212" s="12" t="s">
        <v>182</v>
      </c>
    </row>
    <row r="213" spans="2:9" x14ac:dyDescent="0.2">
      <c r="B213" s="12">
        <v>11</v>
      </c>
      <c r="C213" s="12" t="s">
        <v>183</v>
      </c>
      <c r="D213" s="2" t="str">
        <f t="shared" si="4"/>
        <v>Palisade fence more than 1.8m with electric fencing</v>
      </c>
      <c r="E213" s="12">
        <v>11</v>
      </c>
      <c r="F213" s="12" t="s">
        <v>155</v>
      </c>
      <c r="G213" s="12" t="s">
        <v>184</v>
      </c>
      <c r="H213" s="12" t="s">
        <v>185</v>
      </c>
    </row>
    <row r="214" spans="2:9" x14ac:dyDescent="0.2">
      <c r="B214" s="12">
        <v>12</v>
      </c>
      <c r="C214" s="12" t="s">
        <v>186</v>
      </c>
      <c r="D214" s="2" t="str">
        <f t="shared" si="4"/>
        <v>Wood fence less than 1.8m</v>
      </c>
      <c r="E214" s="12">
        <v>12</v>
      </c>
      <c r="F214" s="12" t="s">
        <v>155</v>
      </c>
      <c r="G214" s="12" t="s">
        <v>187</v>
      </c>
      <c r="H214" s="12" t="s">
        <v>188</v>
      </c>
    </row>
    <row r="215" spans="2:9" x14ac:dyDescent="0.2">
      <c r="B215" s="12">
        <v>13</v>
      </c>
      <c r="C215" s="12" t="s">
        <v>189</v>
      </c>
      <c r="D215" s="2" t="str">
        <f t="shared" si="4"/>
        <v>Wood Fence (At Least 1.8M)</v>
      </c>
      <c r="E215" s="12">
        <v>13</v>
      </c>
      <c r="F215" s="12" t="s">
        <v>155</v>
      </c>
      <c r="G215" s="12" t="s">
        <v>190</v>
      </c>
      <c r="H215" s="12" t="s">
        <v>191</v>
      </c>
    </row>
    <row r="216" spans="2:9" x14ac:dyDescent="0.2">
      <c r="B216" s="12">
        <v>14</v>
      </c>
      <c r="C216" s="12" t="s">
        <v>192</v>
      </c>
      <c r="D216" s="2" t="str">
        <f t="shared" si="4"/>
        <v>Wood fence more than 1.8m with electric fencing</v>
      </c>
      <c r="E216" s="12">
        <v>14</v>
      </c>
      <c r="F216" s="12" t="s">
        <v>155</v>
      </c>
      <c r="G216" s="12" t="s">
        <v>193</v>
      </c>
      <c r="H216" s="12" t="s">
        <v>194</v>
      </c>
    </row>
    <row r="217" spans="2:9" x14ac:dyDescent="0.2">
      <c r="B217" s="12">
        <v>15</v>
      </c>
      <c r="C217" s="12" t="s">
        <v>195</v>
      </c>
      <c r="D217" s="2" t="str">
        <f t="shared" si="4"/>
        <v>Electric Fencing only</v>
      </c>
      <c r="E217" s="12">
        <v>15</v>
      </c>
      <c r="F217" s="12" t="s">
        <v>155</v>
      </c>
      <c r="G217" s="12" t="s">
        <v>196</v>
      </c>
      <c r="H217" s="12" t="s">
        <v>195</v>
      </c>
    </row>
    <row r="218" spans="2:9" ht="15" thickBot="1" x14ac:dyDescent="0.25">
      <c r="B218" s="13">
        <v>16</v>
      </c>
      <c r="C218" s="13" t="s">
        <v>197</v>
      </c>
      <c r="D218" s="2" t="str">
        <f t="shared" si="4"/>
        <v>Unknown (Default)</v>
      </c>
      <c r="E218" s="13">
        <v>16</v>
      </c>
      <c r="F218" s="13" t="s">
        <v>155</v>
      </c>
      <c r="G218" s="13" t="s">
        <v>198</v>
      </c>
      <c r="H218" s="13" t="s">
        <v>197</v>
      </c>
    </row>
    <row r="220" spans="2:9" ht="15" thickBot="1" x14ac:dyDescent="0.25"/>
    <row r="221" spans="2:9" ht="15" thickBot="1" x14ac:dyDescent="0.25">
      <c r="E221" s="103" t="s">
        <v>199</v>
      </c>
      <c r="F221" s="105"/>
      <c r="G221" s="105"/>
      <c r="H221" s="104"/>
      <c r="I221" s="2" t="s">
        <v>200</v>
      </c>
    </row>
    <row r="222" spans="2:9" ht="15" thickBot="1" x14ac:dyDescent="0.25">
      <c r="E222" s="70"/>
      <c r="F222" s="72" t="s">
        <v>2</v>
      </c>
      <c r="G222" s="72" t="s">
        <v>3</v>
      </c>
      <c r="H222" s="71" t="s">
        <v>4</v>
      </c>
    </row>
    <row r="223" spans="2:9" x14ac:dyDescent="0.2">
      <c r="E223" s="11" t="s">
        <v>46</v>
      </c>
      <c r="F223" s="11"/>
      <c r="G223" s="11"/>
      <c r="H223" s="11" t="str">
        <f>E223</f>
        <v>Y</v>
      </c>
    </row>
    <row r="224" spans="2:9" ht="15" thickBot="1" x14ac:dyDescent="0.25">
      <c r="E224" s="13" t="s">
        <v>45</v>
      </c>
      <c r="F224" s="13"/>
      <c r="G224" s="13"/>
      <c r="H224" s="13" t="str">
        <f>E224</f>
        <v>N</v>
      </c>
    </row>
    <row r="225" spans="5:8" ht="15" thickBot="1" x14ac:dyDescent="0.25"/>
    <row r="226" spans="5:8" ht="15" thickBot="1" x14ac:dyDescent="0.25">
      <c r="E226" s="103" t="s">
        <v>201</v>
      </c>
      <c r="F226" s="105"/>
      <c r="G226" s="105"/>
      <c r="H226" s="104"/>
    </row>
    <row r="227" spans="5:8" ht="15" thickBot="1" x14ac:dyDescent="0.25">
      <c r="E227" s="70"/>
      <c r="F227" s="72" t="s">
        <v>2</v>
      </c>
      <c r="G227" s="72" t="s">
        <v>3</v>
      </c>
      <c r="H227" s="71" t="s">
        <v>4</v>
      </c>
    </row>
    <row r="228" spans="5:8" x14ac:dyDescent="0.2">
      <c r="E228" s="11"/>
      <c r="F228" s="11"/>
      <c r="G228" s="11"/>
      <c r="H228" s="11"/>
    </row>
    <row r="229" spans="5:8" x14ac:dyDescent="0.2">
      <c r="E229" s="12" t="s">
        <v>45</v>
      </c>
      <c r="F229" s="12"/>
      <c r="G229" s="12"/>
      <c r="H229" s="12" t="str">
        <f>E229</f>
        <v>N</v>
      </c>
    </row>
    <row r="230" spans="5:8" ht="15" thickBot="1" x14ac:dyDescent="0.25">
      <c r="E230" s="13" t="s">
        <v>46</v>
      </c>
      <c r="F230" s="13"/>
      <c r="G230" s="13"/>
      <c r="H230" s="13" t="str">
        <f>E230</f>
        <v>Y</v>
      </c>
    </row>
    <row r="232" spans="5:8" ht="15" thickBot="1" x14ac:dyDescent="0.25"/>
    <row r="233" spans="5:8" ht="15" thickBot="1" x14ac:dyDescent="0.25">
      <c r="E233" s="103" t="s">
        <v>202</v>
      </c>
      <c r="F233" s="105"/>
      <c r="G233" s="105"/>
      <c r="H233" s="104"/>
    </row>
    <row r="234" spans="5:8" ht="15" thickBot="1" x14ac:dyDescent="0.25">
      <c r="E234" s="70"/>
      <c r="F234" s="72" t="s">
        <v>2</v>
      </c>
      <c r="G234" s="72" t="s">
        <v>3</v>
      </c>
      <c r="H234" s="71" t="s">
        <v>4</v>
      </c>
    </row>
    <row r="235" spans="5:8" x14ac:dyDescent="0.2">
      <c r="E235" s="11"/>
      <c r="F235" s="11"/>
      <c r="G235" s="11"/>
      <c r="H235" s="11"/>
    </row>
    <row r="236" spans="5:8" x14ac:dyDescent="0.2">
      <c r="E236" s="12" t="s">
        <v>45</v>
      </c>
      <c r="F236" s="12"/>
      <c r="G236" s="12"/>
      <c r="H236" s="12" t="str">
        <f>E236</f>
        <v>N</v>
      </c>
    </row>
    <row r="237" spans="5:8" ht="15" thickBot="1" x14ac:dyDescent="0.25">
      <c r="E237" s="13" t="s">
        <v>46</v>
      </c>
      <c r="F237" s="13"/>
      <c r="G237" s="13"/>
      <c r="H237" s="13" t="str">
        <f>E237</f>
        <v>Y</v>
      </c>
    </row>
  </sheetData>
  <mergeCells count="38">
    <mergeCell ref="E221:H221"/>
    <mergeCell ref="E226:H226"/>
    <mergeCell ref="E233:H233"/>
    <mergeCell ref="B4:C4"/>
    <mergeCell ref="E139:H139"/>
    <mergeCell ref="B9:C9"/>
    <mergeCell ref="E9:H9"/>
    <mergeCell ref="E37:H37"/>
    <mergeCell ref="E57:H57"/>
    <mergeCell ref="B15:C15"/>
    <mergeCell ref="E15:H15"/>
    <mergeCell ref="B26:C26"/>
    <mergeCell ref="E26:H26"/>
    <mergeCell ref="B32:C32"/>
    <mergeCell ref="E32:H32"/>
    <mergeCell ref="B47:C47"/>
    <mergeCell ref="E47:H47"/>
    <mergeCell ref="B67:C67"/>
    <mergeCell ref="E67:H67"/>
    <mergeCell ref="B72:C72"/>
    <mergeCell ref="E72:H72"/>
    <mergeCell ref="B129:C129"/>
    <mergeCell ref="E129:H129"/>
    <mergeCell ref="E90:H90"/>
    <mergeCell ref="E96:H96"/>
    <mergeCell ref="E102:H102"/>
    <mergeCell ref="B108:C108"/>
    <mergeCell ref="E108:H108"/>
    <mergeCell ref="B145:C145"/>
    <mergeCell ref="E145:H145"/>
    <mergeCell ref="B156:C156"/>
    <mergeCell ref="E156:H156"/>
    <mergeCell ref="B201:C201"/>
    <mergeCell ref="E201:H201"/>
    <mergeCell ref="B163:C163"/>
    <mergeCell ref="E163:H163"/>
    <mergeCell ref="B183:C183"/>
    <mergeCell ref="E183:H18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249977111117893"/>
  </sheetPr>
  <dimension ref="B1:D185"/>
  <sheetViews>
    <sheetView topLeftCell="A20" zoomScaleNormal="100" workbookViewId="0">
      <selection activeCell="A2" sqref="A2"/>
    </sheetView>
  </sheetViews>
  <sheetFormatPr baseColWidth="10" defaultColWidth="9.1640625" defaultRowHeight="14" x14ac:dyDescent="0.2"/>
  <cols>
    <col min="1" max="1" width="1.1640625" style="2" customWidth="1" collapsed="1"/>
    <col min="2" max="2" width="18.6640625" style="2" bestFit="1" customWidth="1" collapsed="1"/>
    <col min="3" max="3" width="46.5" style="2" bestFit="1" customWidth="1" collapsed="1"/>
    <col min="4" max="16384" width="9.1640625" style="2" collapsed="1"/>
  </cols>
  <sheetData>
    <row r="1" spans="2:4" ht="6" customHeight="1" thickBot="1" x14ac:dyDescent="0.25"/>
    <row r="2" spans="2:4" ht="15" thickBot="1" x14ac:dyDescent="0.25">
      <c r="B2" s="103" t="s">
        <v>203</v>
      </c>
      <c r="C2" s="104"/>
    </row>
    <row r="3" spans="2:4" x14ac:dyDescent="0.2">
      <c r="B3" s="11">
        <v>1</v>
      </c>
      <c r="C3" s="11" t="s">
        <v>204</v>
      </c>
    </row>
    <row r="4" spans="2:4" x14ac:dyDescent="0.2">
      <c r="B4" s="12">
        <v>2</v>
      </c>
      <c r="C4" s="12" t="s">
        <v>205</v>
      </c>
    </row>
    <row r="5" spans="2:4" x14ac:dyDescent="0.2">
      <c r="B5" s="12">
        <v>3</v>
      </c>
      <c r="C5" s="12" t="s">
        <v>206</v>
      </c>
    </row>
    <row r="6" spans="2:4" x14ac:dyDescent="0.2">
      <c r="B6" s="12">
        <v>4</v>
      </c>
      <c r="C6" s="12" t="s">
        <v>207</v>
      </c>
    </row>
    <row r="7" spans="2:4" x14ac:dyDescent="0.2">
      <c r="B7" s="12">
        <v>5</v>
      </c>
      <c r="C7" s="12" t="s">
        <v>208</v>
      </c>
    </row>
    <row r="8" spans="2:4" ht="15" thickBot="1" x14ac:dyDescent="0.25">
      <c r="B8" s="13">
        <v>999</v>
      </c>
      <c r="C8" s="13" t="s">
        <v>28</v>
      </c>
    </row>
    <row r="10" spans="2:4" ht="15" thickBot="1" x14ac:dyDescent="0.25"/>
    <row r="11" spans="2:4" ht="15" thickBot="1" x14ac:dyDescent="0.25">
      <c r="B11" s="103" t="s">
        <v>1</v>
      </c>
      <c r="C11" s="104"/>
    </row>
    <row r="12" spans="2:4" x14ac:dyDescent="0.2">
      <c r="B12" s="11">
        <v>0</v>
      </c>
      <c r="C12" s="11">
        <f>B12</f>
        <v>0</v>
      </c>
    </row>
    <row r="13" spans="2:4" ht="15" thickBot="1" x14ac:dyDescent="0.25">
      <c r="B13" s="13">
        <v>1000</v>
      </c>
      <c r="C13" s="13">
        <v>1000</v>
      </c>
    </row>
    <row r="14" spans="2:4" ht="15" thickBot="1" x14ac:dyDescent="0.25"/>
    <row r="15" spans="2:4" ht="15" thickBot="1" x14ac:dyDescent="0.25">
      <c r="B15" s="103" t="s">
        <v>5</v>
      </c>
      <c r="C15" s="104"/>
    </row>
    <row r="16" spans="2:4" x14ac:dyDescent="0.2">
      <c r="B16" s="11">
        <v>0</v>
      </c>
      <c r="C16" s="11" t="s">
        <v>6</v>
      </c>
      <c r="D16" s="2" t="s">
        <v>45</v>
      </c>
    </row>
    <row r="17" spans="2:4" x14ac:dyDescent="0.2">
      <c r="B17" s="12">
        <v>1</v>
      </c>
      <c r="C17" s="12" t="s">
        <v>5</v>
      </c>
      <c r="D17" s="2" t="s">
        <v>46</v>
      </c>
    </row>
    <row r="18" spans="2:4" ht="15" thickBot="1" x14ac:dyDescent="0.25">
      <c r="B18" s="13">
        <v>2</v>
      </c>
      <c r="C18" s="13" t="s">
        <v>10</v>
      </c>
      <c r="D18" s="2" t="s">
        <v>45</v>
      </c>
    </row>
    <row r="19" spans="2:4" ht="15" thickBot="1" x14ac:dyDescent="0.25"/>
    <row r="20" spans="2:4" ht="15" thickBot="1" x14ac:dyDescent="0.25">
      <c r="B20" s="103" t="s">
        <v>11</v>
      </c>
      <c r="C20" s="104"/>
    </row>
    <row r="21" spans="2:4" x14ac:dyDescent="0.2">
      <c r="B21" s="11">
        <v>0</v>
      </c>
      <c r="C21" s="11">
        <f>B21</f>
        <v>0</v>
      </c>
    </row>
    <row r="22" spans="2:4" x14ac:dyDescent="0.2">
      <c r="B22" s="12">
        <v>1</v>
      </c>
      <c r="C22" s="12">
        <v>1000</v>
      </c>
    </row>
    <row r="23" spans="2:4" x14ac:dyDescent="0.2">
      <c r="B23" s="12">
        <v>2</v>
      </c>
      <c r="C23" s="12">
        <v>2000</v>
      </c>
    </row>
    <row r="24" spans="2:4" x14ac:dyDescent="0.2">
      <c r="B24" s="12">
        <v>3</v>
      </c>
      <c r="C24" s="12">
        <v>3000</v>
      </c>
    </row>
    <row r="25" spans="2:4" x14ac:dyDescent="0.2">
      <c r="B25" s="12">
        <v>4</v>
      </c>
      <c r="C25" s="12">
        <v>5000</v>
      </c>
    </row>
    <row r="26" spans="2:4" x14ac:dyDescent="0.2">
      <c r="B26" s="12">
        <v>5</v>
      </c>
      <c r="C26" s="12">
        <v>10000</v>
      </c>
    </row>
    <row r="27" spans="2:4" x14ac:dyDescent="0.2">
      <c r="B27" s="12">
        <v>6</v>
      </c>
      <c r="C27" s="12">
        <v>15000</v>
      </c>
    </row>
    <row r="28" spans="2:4" ht="15" thickBot="1" x14ac:dyDescent="0.25">
      <c r="B28" s="13">
        <v>7</v>
      </c>
      <c r="C28" s="13">
        <v>20000</v>
      </c>
    </row>
    <row r="29" spans="2:4" ht="15" thickBot="1" x14ac:dyDescent="0.25"/>
    <row r="30" spans="2:4" ht="15" thickBot="1" x14ac:dyDescent="0.25">
      <c r="B30" s="103" t="s">
        <v>20</v>
      </c>
      <c r="C30" s="104"/>
    </row>
    <row r="31" spans="2:4" x14ac:dyDescent="0.2">
      <c r="B31" s="11">
        <v>1</v>
      </c>
      <c r="C31" s="11" t="s">
        <v>22</v>
      </c>
    </row>
    <row r="32" spans="2:4" x14ac:dyDescent="0.2">
      <c r="B32" s="12">
        <v>2</v>
      </c>
      <c r="C32" s="12" t="s">
        <v>23</v>
      </c>
    </row>
    <row r="33" spans="2:3" x14ac:dyDescent="0.2">
      <c r="B33" s="12">
        <v>3</v>
      </c>
      <c r="C33" s="12" t="s">
        <v>26</v>
      </c>
    </row>
    <row r="34" spans="2:3" ht="15" thickBot="1" x14ac:dyDescent="0.25">
      <c r="B34" s="13">
        <v>999</v>
      </c>
      <c r="C34" s="13" t="s">
        <v>28</v>
      </c>
    </row>
    <row r="35" spans="2:3" ht="15" thickBot="1" x14ac:dyDescent="0.25"/>
    <row r="36" spans="2:3" ht="15" thickBot="1" x14ac:dyDescent="0.25">
      <c r="B36" s="103" t="s">
        <v>29</v>
      </c>
      <c r="C36" s="104"/>
    </row>
    <row r="37" spans="2:3" x14ac:dyDescent="0.2">
      <c r="B37" s="11">
        <v>0</v>
      </c>
      <c r="C37" s="11" t="s">
        <v>30</v>
      </c>
    </row>
    <row r="38" spans="2:3" ht="15" thickBot="1" x14ac:dyDescent="0.25">
      <c r="B38" s="13">
        <v>1</v>
      </c>
      <c r="C38" s="13" t="s">
        <v>9</v>
      </c>
    </row>
    <row r="39" spans="2:3" ht="15" thickBot="1" x14ac:dyDescent="0.25"/>
    <row r="40" spans="2:3" ht="15" thickBot="1" x14ac:dyDescent="0.25">
      <c r="B40" s="103" t="s">
        <v>33</v>
      </c>
      <c r="C40" s="104"/>
    </row>
    <row r="41" spans="2:3" x14ac:dyDescent="0.2">
      <c r="B41" s="11">
        <v>7</v>
      </c>
      <c r="C41" s="11">
        <v>0</v>
      </c>
    </row>
    <row r="42" spans="2:3" x14ac:dyDescent="0.2">
      <c r="B42" s="12">
        <v>1</v>
      </c>
      <c r="C42" s="12">
        <v>1</v>
      </c>
    </row>
    <row r="43" spans="2:3" x14ac:dyDescent="0.2">
      <c r="B43" s="12">
        <v>2</v>
      </c>
      <c r="C43" s="12">
        <v>2</v>
      </c>
    </row>
    <row r="44" spans="2:3" x14ac:dyDescent="0.2">
      <c r="B44" s="12">
        <v>3</v>
      </c>
      <c r="C44" s="12">
        <v>3</v>
      </c>
    </row>
    <row r="45" spans="2:3" x14ac:dyDescent="0.2">
      <c r="B45" s="12">
        <v>4</v>
      </c>
      <c r="C45" s="12">
        <v>4</v>
      </c>
    </row>
    <row r="46" spans="2:3" x14ac:dyDescent="0.2">
      <c r="B46" s="12">
        <v>5</v>
      </c>
      <c r="C46" s="12">
        <v>5</v>
      </c>
    </row>
    <row r="47" spans="2:3" ht="15" thickBot="1" x14ac:dyDescent="0.25">
      <c r="B47" s="13">
        <v>6</v>
      </c>
      <c r="C47" s="13">
        <v>6</v>
      </c>
    </row>
    <row r="48" spans="2:3" ht="15" thickBot="1" x14ac:dyDescent="0.25"/>
    <row r="49" spans="2:3" ht="15" thickBot="1" x14ac:dyDescent="0.25">
      <c r="B49" s="103" t="s">
        <v>36</v>
      </c>
      <c r="C49" s="104"/>
    </row>
    <row r="50" spans="2:3" x14ac:dyDescent="0.2">
      <c r="B50" s="11" t="s">
        <v>37</v>
      </c>
      <c r="C50" s="11" t="s">
        <v>38</v>
      </c>
    </row>
    <row r="51" spans="2:3" x14ac:dyDescent="0.2">
      <c r="B51" s="12" t="s">
        <v>39</v>
      </c>
      <c r="C51" s="12" t="s">
        <v>36</v>
      </c>
    </row>
    <row r="52" spans="2:3" ht="15" thickBot="1" x14ac:dyDescent="0.25">
      <c r="B52" s="13" t="s">
        <v>40</v>
      </c>
      <c r="C52" s="13" t="s">
        <v>28</v>
      </c>
    </row>
    <row r="53" spans="2:3" ht="15" thickBot="1" x14ac:dyDescent="0.25"/>
    <row r="54" spans="2:3" ht="15" thickBot="1" x14ac:dyDescent="0.25">
      <c r="B54" s="103" t="s">
        <v>41</v>
      </c>
      <c r="C54" s="104"/>
    </row>
    <row r="55" spans="2:3" x14ac:dyDescent="0.2">
      <c r="B55" s="12">
        <v>1</v>
      </c>
      <c r="C55" s="12" t="s">
        <v>42</v>
      </c>
    </row>
    <row r="56" spans="2:3" ht="15" thickBot="1" x14ac:dyDescent="0.25">
      <c r="B56" s="13">
        <v>0</v>
      </c>
      <c r="C56" s="13" t="s">
        <v>43</v>
      </c>
    </row>
    <row r="57" spans="2:3" ht="15" thickBot="1" x14ac:dyDescent="0.25"/>
    <row r="58" spans="2:3" ht="15" thickBot="1" x14ac:dyDescent="0.25">
      <c r="B58" s="14" t="s">
        <v>44</v>
      </c>
    </row>
    <row r="59" spans="2:3" x14ac:dyDescent="0.2">
      <c r="B59" s="12" t="s">
        <v>45</v>
      </c>
    </row>
    <row r="60" spans="2:3" x14ac:dyDescent="0.2">
      <c r="B60" s="12" t="s">
        <v>46</v>
      </c>
    </row>
    <row r="61" spans="2:3" ht="15" thickBot="1" x14ac:dyDescent="0.25">
      <c r="B61" s="13" t="s">
        <v>40</v>
      </c>
    </row>
    <row r="62" spans="2:3" ht="15" thickBot="1" x14ac:dyDescent="0.25"/>
    <row r="63" spans="2:3" ht="15" thickBot="1" x14ac:dyDescent="0.25">
      <c r="B63" s="14" t="s">
        <v>47</v>
      </c>
    </row>
    <row r="64" spans="2:3" ht="15" thickBot="1" x14ac:dyDescent="0.25">
      <c r="B64" s="15">
        <v>0.15</v>
      </c>
    </row>
    <row r="66" spans="2:3" ht="15" thickBot="1" x14ac:dyDescent="0.25"/>
    <row r="67" spans="2:3" ht="15" thickBot="1" x14ac:dyDescent="0.25">
      <c r="B67" s="14" t="s">
        <v>48</v>
      </c>
    </row>
    <row r="68" spans="2:3" x14ac:dyDescent="0.2">
      <c r="B68" s="12" t="s">
        <v>49</v>
      </c>
    </row>
    <row r="69" spans="2:3" ht="15" thickBot="1" x14ac:dyDescent="0.25">
      <c r="B69" s="13" t="s">
        <v>50</v>
      </c>
    </row>
    <row r="70" spans="2:3" ht="15" thickBot="1" x14ac:dyDescent="0.25"/>
    <row r="71" spans="2:3" ht="15" thickBot="1" x14ac:dyDescent="0.25">
      <c r="B71" s="103" t="s">
        <v>209</v>
      </c>
      <c r="C71" s="104"/>
    </row>
    <row r="72" spans="2:3" x14ac:dyDescent="0.2">
      <c r="B72" s="11">
        <v>0</v>
      </c>
      <c r="C72" s="11" t="s">
        <v>210</v>
      </c>
    </row>
    <row r="73" spans="2:3" x14ac:dyDescent="0.2">
      <c r="B73" s="12">
        <v>1</v>
      </c>
      <c r="C73" s="12" t="s">
        <v>211</v>
      </c>
    </row>
    <row r="74" spans="2:3" x14ac:dyDescent="0.2">
      <c r="B74" s="12">
        <v>2</v>
      </c>
      <c r="C74" s="12" t="s">
        <v>212</v>
      </c>
    </row>
    <row r="75" spans="2:3" x14ac:dyDescent="0.2">
      <c r="B75" s="12">
        <v>3</v>
      </c>
      <c r="C75" s="12" t="s">
        <v>213</v>
      </c>
    </row>
    <row r="76" spans="2:3" ht="15" thickBot="1" x14ac:dyDescent="0.25">
      <c r="B76" s="13">
        <v>4</v>
      </c>
      <c r="C76" s="13" t="s">
        <v>214</v>
      </c>
    </row>
    <row r="77" spans="2:3" ht="15" thickBot="1" x14ac:dyDescent="0.25"/>
    <row r="78" spans="2:3" ht="15" thickBot="1" x14ac:dyDescent="0.25">
      <c r="B78" s="103" t="s">
        <v>215</v>
      </c>
      <c r="C78" s="104"/>
    </row>
    <row r="79" spans="2:3" x14ac:dyDescent="0.2">
      <c r="B79" s="12" t="s">
        <v>45</v>
      </c>
      <c r="C79" s="11">
        <v>0</v>
      </c>
    </row>
    <row r="80" spans="2:3" ht="15" thickBot="1" x14ac:dyDescent="0.25">
      <c r="B80" s="13" t="s">
        <v>46</v>
      </c>
      <c r="C80" s="13">
        <v>1</v>
      </c>
    </row>
    <row r="82" spans="2:3" ht="15" thickBot="1" x14ac:dyDescent="0.25"/>
    <row r="83" spans="2:3" ht="15" thickBot="1" x14ac:dyDescent="0.25">
      <c r="B83" s="103" t="s">
        <v>216</v>
      </c>
      <c r="C83" s="104"/>
    </row>
    <row r="84" spans="2:3" x14ac:dyDescent="0.2">
      <c r="B84" s="11">
        <v>1</v>
      </c>
      <c r="C84" s="16">
        <v>1000000</v>
      </c>
    </row>
    <row r="85" spans="2:3" x14ac:dyDescent="0.2">
      <c r="B85" s="12">
        <v>2</v>
      </c>
      <c r="C85" s="17">
        <v>5000000</v>
      </c>
    </row>
    <row r="86" spans="2:3" x14ac:dyDescent="0.2">
      <c r="B86" s="12">
        <v>3</v>
      </c>
      <c r="C86" s="17">
        <v>10000000</v>
      </c>
    </row>
    <row r="87" spans="2:3" ht="15" thickBot="1" x14ac:dyDescent="0.25">
      <c r="B87" s="13">
        <v>4</v>
      </c>
      <c r="C87" s="18">
        <v>20000000</v>
      </c>
    </row>
    <row r="89" spans="2:3" ht="15" thickBot="1" x14ac:dyDescent="0.25"/>
    <row r="90" spans="2:3" ht="15" thickBot="1" x14ac:dyDescent="0.25">
      <c r="B90" s="103" t="s">
        <v>56</v>
      </c>
      <c r="C90" s="104"/>
    </row>
    <row r="91" spans="2:3" x14ac:dyDescent="0.2">
      <c r="B91" s="11">
        <v>1</v>
      </c>
      <c r="C91" s="16" t="s">
        <v>57</v>
      </c>
    </row>
    <row r="92" spans="2:3" x14ac:dyDescent="0.2">
      <c r="B92" s="12">
        <v>2</v>
      </c>
      <c r="C92" s="17" t="s">
        <v>61</v>
      </c>
    </row>
    <row r="93" spans="2:3" x14ac:dyDescent="0.2">
      <c r="B93" s="12">
        <v>3</v>
      </c>
      <c r="C93" s="17" t="s">
        <v>64</v>
      </c>
    </row>
    <row r="94" spans="2:3" x14ac:dyDescent="0.2">
      <c r="B94" s="12">
        <v>4</v>
      </c>
      <c r="C94" s="17" t="s">
        <v>69</v>
      </c>
    </row>
    <row r="95" spans="2:3" x14ac:dyDescent="0.2">
      <c r="B95" s="12">
        <v>5</v>
      </c>
      <c r="C95" s="17" t="s">
        <v>72</v>
      </c>
    </row>
    <row r="96" spans="2:3" x14ac:dyDescent="0.2">
      <c r="B96" s="12">
        <v>6</v>
      </c>
      <c r="C96" s="17" t="s">
        <v>75</v>
      </c>
    </row>
    <row r="97" spans="2:3" x14ac:dyDescent="0.2">
      <c r="B97" s="12">
        <v>7</v>
      </c>
      <c r="C97" s="17" t="s">
        <v>78</v>
      </c>
    </row>
    <row r="98" spans="2:3" x14ac:dyDescent="0.2">
      <c r="B98" s="12">
        <v>8</v>
      </c>
      <c r="C98" s="17" t="s">
        <v>80</v>
      </c>
    </row>
    <row r="99" spans="2:3" x14ac:dyDescent="0.2">
      <c r="B99" s="12">
        <v>9</v>
      </c>
      <c r="C99" s="17" t="s">
        <v>85</v>
      </c>
    </row>
    <row r="100" spans="2:3" x14ac:dyDescent="0.2">
      <c r="B100" s="12">
        <v>10</v>
      </c>
      <c r="C100" s="17" t="s">
        <v>89</v>
      </c>
    </row>
    <row r="101" spans="2:3" x14ac:dyDescent="0.2">
      <c r="B101" s="12">
        <v>11</v>
      </c>
      <c r="C101" s="17" t="s">
        <v>92</v>
      </c>
    </row>
    <row r="102" spans="2:3" ht="15" thickBot="1" x14ac:dyDescent="0.25">
      <c r="B102" s="13">
        <v>12</v>
      </c>
      <c r="C102" s="18" t="s">
        <v>94</v>
      </c>
    </row>
    <row r="104" spans="2:3" ht="15" thickBot="1" x14ac:dyDescent="0.25"/>
    <row r="105" spans="2:3" ht="15" thickBot="1" x14ac:dyDescent="0.25">
      <c r="B105" s="103" t="s">
        <v>97</v>
      </c>
      <c r="C105" s="104"/>
    </row>
    <row r="106" spans="2:3" x14ac:dyDescent="0.2">
      <c r="B106" s="11">
        <v>1</v>
      </c>
      <c r="C106" s="11">
        <v>10000</v>
      </c>
    </row>
    <row r="107" spans="2:3" x14ac:dyDescent="0.2">
      <c r="B107" s="12">
        <v>2</v>
      </c>
      <c r="C107" s="12">
        <v>30000</v>
      </c>
    </row>
    <row r="108" spans="2:3" x14ac:dyDescent="0.2">
      <c r="B108" s="12">
        <v>3</v>
      </c>
      <c r="C108" s="12">
        <v>50000</v>
      </c>
    </row>
    <row r="109" spans="2:3" x14ac:dyDescent="0.2">
      <c r="B109" s="12">
        <v>4</v>
      </c>
      <c r="C109" s="12">
        <v>100000</v>
      </c>
    </row>
    <row r="110" spans="2:3" ht="15" thickBot="1" x14ac:dyDescent="0.25">
      <c r="B110" s="13">
        <v>5</v>
      </c>
      <c r="C110" s="13">
        <v>250000</v>
      </c>
    </row>
    <row r="112" spans="2:3" ht="15" thickBot="1" x14ac:dyDescent="0.25"/>
    <row r="113" spans="2:3" ht="15" thickBot="1" x14ac:dyDescent="0.25">
      <c r="B113" s="103" t="s">
        <v>102</v>
      </c>
      <c r="C113" s="104"/>
    </row>
    <row r="114" spans="2:3" x14ac:dyDescent="0.2">
      <c r="B114" s="11">
        <v>1</v>
      </c>
      <c r="C114" s="11">
        <v>10000</v>
      </c>
    </row>
    <row r="115" spans="2:3" x14ac:dyDescent="0.2">
      <c r="B115" s="12">
        <v>2</v>
      </c>
      <c r="C115" s="12">
        <v>30000</v>
      </c>
    </row>
    <row r="116" spans="2:3" x14ac:dyDescent="0.2">
      <c r="B116" s="12">
        <v>3</v>
      </c>
      <c r="C116" s="12">
        <v>50000</v>
      </c>
    </row>
    <row r="117" spans="2:3" x14ac:dyDescent="0.2">
      <c r="B117" s="12">
        <v>4</v>
      </c>
      <c r="C117" s="12">
        <v>100000</v>
      </c>
    </row>
    <row r="118" spans="2:3" ht="15" thickBot="1" x14ac:dyDescent="0.25">
      <c r="B118" s="13">
        <v>5</v>
      </c>
      <c r="C118" s="13">
        <v>250000</v>
      </c>
    </row>
    <row r="120" spans="2:3" ht="15" thickBot="1" x14ac:dyDescent="0.25"/>
    <row r="121" spans="2:3" ht="15" thickBot="1" x14ac:dyDescent="0.25">
      <c r="B121" s="103" t="s">
        <v>29</v>
      </c>
      <c r="C121" s="104"/>
    </row>
    <row r="122" spans="2:3" x14ac:dyDescent="0.2">
      <c r="B122" s="11">
        <v>1</v>
      </c>
      <c r="C122" s="11" t="s">
        <v>217</v>
      </c>
    </row>
    <row r="123" spans="2:3" x14ac:dyDescent="0.2">
      <c r="B123" s="12">
        <v>2</v>
      </c>
      <c r="C123" s="12" t="s">
        <v>218</v>
      </c>
    </row>
    <row r="124" spans="2:3" ht="15" thickBot="1" x14ac:dyDescent="0.25">
      <c r="B124" s="13">
        <v>3</v>
      </c>
      <c r="C124" s="13" t="s">
        <v>219</v>
      </c>
    </row>
    <row r="126" spans="2:3" ht="15" thickBot="1" x14ac:dyDescent="0.25"/>
    <row r="127" spans="2:3" ht="15" thickBot="1" x14ac:dyDescent="0.25">
      <c r="B127" s="103" t="s">
        <v>104</v>
      </c>
      <c r="C127" s="104"/>
    </row>
    <row r="128" spans="2:3" x14ac:dyDescent="0.2">
      <c r="B128" s="11">
        <v>0</v>
      </c>
      <c r="C128" s="11" t="s">
        <v>105</v>
      </c>
    </row>
    <row r="129" spans="2:4" x14ac:dyDescent="0.2">
      <c r="B129" s="12">
        <v>0</v>
      </c>
      <c r="C129" s="12" t="s">
        <v>106</v>
      </c>
    </row>
    <row r="130" spans="2:4" ht="15" thickBot="1" x14ac:dyDescent="0.25">
      <c r="B130" s="13">
        <v>1</v>
      </c>
      <c r="C130" s="13" t="s">
        <v>107</v>
      </c>
    </row>
    <row r="132" spans="2:4" ht="15" thickBot="1" x14ac:dyDescent="0.25"/>
    <row r="133" spans="2:4" ht="15" thickBot="1" x14ac:dyDescent="0.25">
      <c r="B133" s="103" t="s">
        <v>220</v>
      </c>
      <c r="C133" s="104"/>
    </row>
    <row r="134" spans="2:4" x14ac:dyDescent="0.2">
      <c r="B134" s="11">
        <v>1</v>
      </c>
      <c r="C134" s="11" t="s">
        <v>221</v>
      </c>
    </row>
    <row r="135" spans="2:4" ht="15" thickBot="1" x14ac:dyDescent="0.25">
      <c r="B135" s="13">
        <v>2</v>
      </c>
      <c r="C135" s="13" t="s">
        <v>222</v>
      </c>
    </row>
    <row r="137" spans="2:4" ht="15" thickBot="1" x14ac:dyDescent="0.25"/>
    <row r="138" spans="2:4" ht="15" thickBot="1" x14ac:dyDescent="0.25">
      <c r="B138" s="103" t="s">
        <v>108</v>
      </c>
      <c r="C138" s="104"/>
    </row>
    <row r="139" spans="2:4" x14ac:dyDescent="0.2">
      <c r="B139" s="11">
        <v>1</v>
      </c>
      <c r="C139" s="49" t="s">
        <v>109</v>
      </c>
      <c r="D139" s="2" t="s">
        <v>110</v>
      </c>
    </row>
    <row r="140" spans="2:4" x14ac:dyDescent="0.2">
      <c r="B140" s="12">
        <v>2</v>
      </c>
      <c r="C140" s="50" t="s">
        <v>111</v>
      </c>
      <c r="D140" s="2" t="s">
        <v>112</v>
      </c>
    </row>
    <row r="141" spans="2:4" x14ac:dyDescent="0.2">
      <c r="B141" s="12">
        <v>3</v>
      </c>
      <c r="C141" s="50" t="s">
        <v>114</v>
      </c>
      <c r="D141" s="2" t="s">
        <v>115</v>
      </c>
    </row>
    <row r="142" spans="2:4" x14ac:dyDescent="0.2">
      <c r="B142" s="12">
        <v>4</v>
      </c>
      <c r="C142" s="50" t="s">
        <v>116</v>
      </c>
      <c r="D142" s="2" t="s">
        <v>117</v>
      </c>
    </row>
    <row r="143" spans="2:4" x14ac:dyDescent="0.2">
      <c r="B143" s="12">
        <v>5</v>
      </c>
      <c r="C143" s="50" t="s">
        <v>118</v>
      </c>
      <c r="D143" s="2" t="s">
        <v>119</v>
      </c>
    </row>
    <row r="144" spans="2:4" x14ac:dyDescent="0.2">
      <c r="B144" s="12">
        <v>6</v>
      </c>
      <c r="C144" s="50" t="s">
        <v>121</v>
      </c>
      <c r="D144" s="2" t="s">
        <v>122</v>
      </c>
    </row>
    <row r="145" spans="2:4" x14ac:dyDescent="0.2">
      <c r="B145" s="12">
        <v>7</v>
      </c>
      <c r="C145" s="50" t="s">
        <v>123</v>
      </c>
      <c r="D145" s="2" t="s">
        <v>124</v>
      </c>
    </row>
    <row r="146" spans="2:4" x14ac:dyDescent="0.2">
      <c r="B146" s="12">
        <v>8</v>
      </c>
      <c r="C146" s="50" t="s">
        <v>125</v>
      </c>
      <c r="D146" s="2" t="s">
        <v>126</v>
      </c>
    </row>
    <row r="147" spans="2:4" x14ac:dyDescent="0.2">
      <c r="B147" s="12">
        <v>9</v>
      </c>
      <c r="C147" s="50" t="s">
        <v>127</v>
      </c>
      <c r="D147" s="2" t="s">
        <v>128</v>
      </c>
    </row>
    <row r="148" spans="2:4" x14ac:dyDescent="0.2">
      <c r="B148" s="12">
        <v>10</v>
      </c>
      <c r="C148" s="50" t="s">
        <v>129</v>
      </c>
      <c r="D148" s="2" t="s">
        <v>130</v>
      </c>
    </row>
    <row r="149" spans="2:4" x14ac:dyDescent="0.2">
      <c r="B149" s="12">
        <v>11</v>
      </c>
      <c r="C149" s="50" t="s">
        <v>134</v>
      </c>
      <c r="D149" s="2" t="s">
        <v>93</v>
      </c>
    </row>
    <row r="150" spans="2:4" x14ac:dyDescent="0.2">
      <c r="B150" s="12">
        <v>12</v>
      </c>
      <c r="C150" s="50" t="s">
        <v>136</v>
      </c>
      <c r="D150" s="2" t="s">
        <v>137</v>
      </c>
    </row>
    <row r="151" spans="2:4" ht="15" thickBot="1" x14ac:dyDescent="0.25">
      <c r="B151" s="13">
        <v>13</v>
      </c>
      <c r="C151" s="51" t="s">
        <v>138</v>
      </c>
      <c r="D151" s="2" t="s">
        <v>223</v>
      </c>
    </row>
    <row r="153" spans="2:4" ht="15" thickBot="1" x14ac:dyDescent="0.25"/>
    <row r="154" spans="2:4" ht="15" thickBot="1" x14ac:dyDescent="0.25">
      <c r="B154" s="103" t="s">
        <v>140</v>
      </c>
      <c r="C154" s="104"/>
    </row>
    <row r="155" spans="2:4" x14ac:dyDescent="0.2">
      <c r="B155" s="11">
        <v>1</v>
      </c>
      <c r="C155" s="11" t="s">
        <v>136</v>
      </c>
      <c r="D155" s="2" t="str">
        <f>TRIM(C155)</f>
        <v>Asbestos</v>
      </c>
    </row>
    <row r="156" spans="2:4" x14ac:dyDescent="0.2">
      <c r="B156" s="12">
        <v>2</v>
      </c>
      <c r="C156" s="12" t="s">
        <v>141</v>
      </c>
      <c r="D156" s="2" t="str">
        <f t="shared" ref="D156:D166" si="0">TRIM(C156)</f>
        <v>Chromadeck</v>
      </c>
    </row>
    <row r="157" spans="2:4" x14ac:dyDescent="0.2">
      <c r="B157" s="12">
        <v>3</v>
      </c>
      <c r="C157" s="12" t="s">
        <v>116</v>
      </c>
      <c r="D157" s="2" t="str">
        <f t="shared" si="0"/>
        <v>Concrete</v>
      </c>
    </row>
    <row r="158" spans="2:4" x14ac:dyDescent="0.2">
      <c r="B158" s="12">
        <v>4</v>
      </c>
      <c r="C158" s="12" t="s">
        <v>143</v>
      </c>
      <c r="D158" s="2" t="str">
        <f t="shared" si="0"/>
        <v>Corrugated Iron</v>
      </c>
    </row>
    <row r="159" spans="2:4" x14ac:dyDescent="0.2">
      <c r="B159" s="12">
        <v>5</v>
      </c>
      <c r="C159" s="12" t="s">
        <v>145</v>
      </c>
      <c r="D159" s="2" t="str">
        <f t="shared" si="0"/>
        <v>Non-Standard</v>
      </c>
    </row>
    <row r="160" spans="2:4" x14ac:dyDescent="0.2">
      <c r="B160" s="12">
        <v>6</v>
      </c>
      <c r="C160" s="12" t="s">
        <v>121</v>
      </c>
      <c r="D160" s="2" t="str">
        <f t="shared" si="0"/>
        <v>Other</v>
      </c>
    </row>
    <row r="161" spans="2:4" x14ac:dyDescent="0.2">
      <c r="B161" s="12">
        <v>7</v>
      </c>
      <c r="C161" s="12" t="s">
        <v>147</v>
      </c>
      <c r="D161" s="2" t="str">
        <f t="shared" si="0"/>
        <v>Shingles</v>
      </c>
    </row>
    <row r="162" spans="2:4" x14ac:dyDescent="0.2">
      <c r="B162" s="12">
        <v>8</v>
      </c>
      <c r="C162" s="12" t="s">
        <v>148</v>
      </c>
      <c r="D162" s="2" t="str">
        <f t="shared" si="0"/>
        <v>Slate</v>
      </c>
    </row>
    <row r="163" spans="2:4" x14ac:dyDescent="0.2">
      <c r="B163" s="12">
        <v>9</v>
      </c>
      <c r="C163" s="12" t="s">
        <v>149</v>
      </c>
      <c r="D163" s="2" t="str">
        <f t="shared" si="0"/>
        <v>Standard</v>
      </c>
    </row>
    <row r="164" spans="2:4" x14ac:dyDescent="0.2">
      <c r="B164" s="12">
        <v>10</v>
      </c>
      <c r="C164" s="12" t="s">
        <v>150</v>
      </c>
      <c r="D164" s="2" t="str">
        <f t="shared" si="0"/>
        <v>Thatch</v>
      </c>
    </row>
    <row r="165" spans="2:4" x14ac:dyDescent="0.2">
      <c r="B165" s="12">
        <v>13</v>
      </c>
      <c r="C165" s="12" t="s">
        <v>151</v>
      </c>
      <c r="D165" s="2" t="str">
        <f t="shared" si="0"/>
        <v>Tiles</v>
      </c>
    </row>
    <row r="166" spans="2:4" ht="15" thickBot="1" x14ac:dyDescent="0.25">
      <c r="B166" s="13">
        <v>14</v>
      </c>
      <c r="C166" s="13" t="s">
        <v>93</v>
      </c>
      <c r="D166" s="2" t="str">
        <f t="shared" si="0"/>
        <v>Run-Off</v>
      </c>
    </row>
    <row r="168" spans="2:4" ht="15" thickBot="1" x14ac:dyDescent="0.25"/>
    <row r="169" spans="2:4" ht="15" thickBot="1" x14ac:dyDescent="0.25">
      <c r="B169" s="103" t="s">
        <v>153</v>
      </c>
      <c r="C169" s="104"/>
    </row>
    <row r="170" spans="2:4" x14ac:dyDescent="0.2">
      <c r="B170" s="12">
        <v>1</v>
      </c>
      <c r="C170" s="11" t="s">
        <v>154</v>
      </c>
      <c r="D170" s="2" t="s">
        <v>224</v>
      </c>
    </row>
    <row r="171" spans="2:4" x14ac:dyDescent="0.2">
      <c r="B171" s="12">
        <v>2</v>
      </c>
      <c r="C171" s="12" t="s">
        <v>156</v>
      </c>
      <c r="D171" s="2" t="s">
        <v>225</v>
      </c>
    </row>
    <row r="172" spans="2:4" x14ac:dyDescent="0.2">
      <c r="B172" s="12">
        <v>3</v>
      </c>
      <c r="C172" s="12" t="s">
        <v>159</v>
      </c>
      <c r="D172" s="2" t="s">
        <v>226</v>
      </c>
    </row>
    <row r="173" spans="2:4" x14ac:dyDescent="0.2">
      <c r="B173" s="12">
        <v>4</v>
      </c>
      <c r="C173" s="12" t="s">
        <v>162</v>
      </c>
      <c r="D173" s="2" t="s">
        <v>227</v>
      </c>
    </row>
    <row r="174" spans="2:4" x14ac:dyDescent="0.2">
      <c r="B174" s="12">
        <v>5</v>
      </c>
      <c r="C174" s="12" t="s">
        <v>165</v>
      </c>
      <c r="D174" s="2" t="s">
        <v>228</v>
      </c>
    </row>
    <row r="175" spans="2:4" x14ac:dyDescent="0.2">
      <c r="B175" s="12">
        <v>6</v>
      </c>
      <c r="C175" s="12" t="s">
        <v>168</v>
      </c>
      <c r="D175" s="2" t="s">
        <v>229</v>
      </c>
    </row>
    <row r="176" spans="2:4" x14ac:dyDescent="0.2">
      <c r="B176" s="12">
        <v>7</v>
      </c>
      <c r="C176" s="12" t="s">
        <v>171</v>
      </c>
      <c r="D176" s="2" t="s">
        <v>230</v>
      </c>
    </row>
    <row r="177" spans="2:4" x14ac:dyDescent="0.2">
      <c r="B177" s="12">
        <v>8</v>
      </c>
      <c r="C177" s="12" t="s">
        <v>174</v>
      </c>
      <c r="D177" s="2" t="s">
        <v>231</v>
      </c>
    </row>
    <row r="178" spans="2:4" x14ac:dyDescent="0.2">
      <c r="B178" s="12">
        <v>9</v>
      </c>
      <c r="C178" s="12" t="s">
        <v>177</v>
      </c>
      <c r="D178" s="2" t="s">
        <v>232</v>
      </c>
    </row>
    <row r="179" spans="2:4" x14ac:dyDescent="0.2">
      <c r="B179" s="12">
        <v>10</v>
      </c>
      <c r="C179" s="12" t="s">
        <v>180</v>
      </c>
      <c r="D179" s="2" t="s">
        <v>233</v>
      </c>
    </row>
    <row r="180" spans="2:4" x14ac:dyDescent="0.2">
      <c r="B180" s="12">
        <v>11</v>
      </c>
      <c r="C180" s="12" t="s">
        <v>183</v>
      </c>
      <c r="D180" s="2" t="s">
        <v>234</v>
      </c>
    </row>
    <row r="181" spans="2:4" x14ac:dyDescent="0.2">
      <c r="B181" s="12">
        <v>12</v>
      </c>
      <c r="C181" s="12" t="s">
        <v>186</v>
      </c>
      <c r="D181" s="2" t="s">
        <v>235</v>
      </c>
    </row>
    <row r="182" spans="2:4" x14ac:dyDescent="0.2">
      <c r="B182" s="12">
        <v>13</v>
      </c>
      <c r="C182" s="12" t="s">
        <v>189</v>
      </c>
      <c r="D182" s="2" t="s">
        <v>236</v>
      </c>
    </row>
    <row r="183" spans="2:4" x14ac:dyDescent="0.2">
      <c r="B183" s="12">
        <v>14</v>
      </c>
      <c r="C183" s="12" t="s">
        <v>192</v>
      </c>
      <c r="D183" s="2" t="s">
        <v>237</v>
      </c>
    </row>
    <row r="184" spans="2:4" x14ac:dyDescent="0.2">
      <c r="B184" s="12">
        <v>15</v>
      </c>
      <c r="C184" s="12" t="s">
        <v>195</v>
      </c>
      <c r="D184" s="2" t="s">
        <v>196</v>
      </c>
    </row>
    <row r="185" spans="2:4" ht="15" thickBot="1" x14ac:dyDescent="0.25">
      <c r="B185" s="13">
        <v>16</v>
      </c>
      <c r="C185" s="13" t="s">
        <v>197</v>
      </c>
      <c r="D185" s="2" t="s">
        <v>198</v>
      </c>
    </row>
  </sheetData>
  <mergeCells count="21">
    <mergeCell ref="B138:C138"/>
    <mergeCell ref="B154:C154"/>
    <mergeCell ref="B169:C169"/>
    <mergeCell ref="B90:C90"/>
    <mergeCell ref="B105:C105"/>
    <mergeCell ref="B113:C113"/>
    <mergeCell ref="B121:C121"/>
    <mergeCell ref="B127:C127"/>
    <mergeCell ref="B133:C133"/>
    <mergeCell ref="B83:C83"/>
    <mergeCell ref="B2:C2"/>
    <mergeCell ref="B11:C11"/>
    <mergeCell ref="B15:C15"/>
    <mergeCell ref="B20:C20"/>
    <mergeCell ref="B30:C30"/>
    <mergeCell ref="B36:C36"/>
    <mergeCell ref="B40:C40"/>
    <mergeCell ref="B49:C49"/>
    <mergeCell ref="B54:C54"/>
    <mergeCell ref="B71:C71"/>
    <mergeCell ref="B78:C7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5B490-36D7-4ED5-B48B-1B85EAC6FEA3}">
  <dimension ref="A1:CA59"/>
  <sheetViews>
    <sheetView tabSelected="1" topLeftCell="O22" workbookViewId="0">
      <selection activeCell="Z46" sqref="Z46"/>
    </sheetView>
  </sheetViews>
  <sheetFormatPr baseColWidth="10" defaultColWidth="8.83203125" defaultRowHeight="15" x14ac:dyDescent="0.2"/>
  <cols>
    <col min="3" max="6" width="10.6640625" style="93" bestFit="1" customWidth="1" collapsed="1"/>
    <col min="7" max="7" width="23.33203125" bestFit="1" customWidth="1"/>
    <col min="8" max="8" width="13.6640625" bestFit="1" customWidth="1"/>
    <col min="9" max="9" width="15" bestFit="1" customWidth="1"/>
    <col min="12" max="12" width="10.6640625" bestFit="1" customWidth="1"/>
    <col min="13" max="13" width="14.1640625" style="92" bestFit="1" customWidth="1" collapsed="1"/>
    <col min="19" max="19" width="13" bestFit="1" customWidth="1"/>
    <col min="20" max="20" width="10" bestFit="1" customWidth="1"/>
    <col min="21" max="21" width="13.6640625" bestFit="1" customWidth="1"/>
    <col min="22" max="22" width="17" bestFit="1" customWidth="1"/>
    <col min="23" max="23" width="16.33203125" bestFit="1" customWidth="1"/>
    <col min="24" max="24" width="12.5" bestFit="1" customWidth="1"/>
    <col min="25" max="25" width="10.5" bestFit="1" customWidth="1"/>
    <col min="26" max="26" width="15" bestFit="1" customWidth="1"/>
    <col min="27" max="27" width="28.83203125" bestFit="1" customWidth="1"/>
    <col min="28" max="28" width="23" bestFit="1" customWidth="1"/>
    <col min="29" max="29" width="16.83203125" bestFit="1" customWidth="1"/>
    <col min="30" max="30" width="19.1640625" bestFit="1" customWidth="1"/>
    <col min="31" max="31" width="36.1640625" bestFit="1" customWidth="1"/>
    <col min="32" max="32" width="41" bestFit="1" customWidth="1"/>
    <col min="33" max="33" width="10.83203125" bestFit="1" customWidth="1"/>
    <col min="34" max="34" width="18.5" bestFit="1" customWidth="1"/>
    <col min="35" max="35" width="24.1640625" bestFit="1" customWidth="1"/>
    <col min="36" max="36" width="28.83203125" bestFit="1" customWidth="1"/>
    <col min="37" max="37" width="11.5" bestFit="1" customWidth="1"/>
    <col min="38" max="38" width="36.6640625" bestFit="1" customWidth="1"/>
    <col min="39" max="39" width="21.83203125" bestFit="1" customWidth="1"/>
    <col min="40" max="40" width="18.5" bestFit="1" customWidth="1"/>
    <col min="41" max="41" width="17.6640625" bestFit="1" customWidth="1"/>
    <col min="42" max="42" width="15" bestFit="1" customWidth="1"/>
    <col min="43" max="43" width="16.83203125" bestFit="1" customWidth="1"/>
    <col min="44" max="44" width="18.1640625" bestFit="1" customWidth="1"/>
    <col min="45" max="45" width="19.83203125" bestFit="1" customWidth="1"/>
    <col min="46" max="46" width="22" bestFit="1" customWidth="1"/>
    <col min="47" max="47" width="37" bestFit="1" customWidth="1"/>
    <col min="48" max="48" width="23.1640625" bestFit="1" customWidth="1"/>
    <col min="49" max="49" width="24.83203125" style="99" bestFit="1" customWidth="1"/>
    <col min="50" max="50" width="21.5" bestFit="1" customWidth="1"/>
    <col min="51" max="51" width="11.1640625" bestFit="1" customWidth="1"/>
    <col min="52" max="52" width="24.1640625" bestFit="1" customWidth="1"/>
    <col min="53" max="53" width="28.83203125" bestFit="1" customWidth="1"/>
    <col min="54" max="54" width="28.6640625" bestFit="1" customWidth="1"/>
    <col min="55" max="55" width="36.1640625" bestFit="1" customWidth="1"/>
    <col min="57" max="57" width="255.83203125" bestFit="1" customWidth="1"/>
    <col min="76" max="76" width="15.33203125" customWidth="1" collapsed="1"/>
    <col min="77" max="77" width="9.1640625" collapsed="1"/>
    <col min="78" max="78" width="15.5" customWidth="1" collapsed="1"/>
    <col min="79" max="79" width="15.6640625" customWidth="1" collapsed="1"/>
  </cols>
  <sheetData>
    <row r="1" spans="1:79" x14ac:dyDescent="0.2">
      <c r="A1" s="94" t="s">
        <v>705</v>
      </c>
      <c r="B1" s="94" t="s">
        <v>705</v>
      </c>
      <c r="C1" s="95" t="s">
        <v>705</v>
      </c>
      <c r="D1" s="95" t="s">
        <v>705</v>
      </c>
      <c r="E1" s="95" t="s">
        <v>705</v>
      </c>
      <c r="F1" s="95" t="s">
        <v>705</v>
      </c>
      <c r="G1" s="95" t="s">
        <v>705</v>
      </c>
      <c r="H1" s="95" t="s">
        <v>705</v>
      </c>
      <c r="I1" s="95" t="s">
        <v>705</v>
      </c>
      <c r="J1" s="95" t="s">
        <v>705</v>
      </c>
      <c r="K1" s="95" t="s">
        <v>705</v>
      </c>
      <c r="L1" s="95" t="s">
        <v>705</v>
      </c>
      <c r="M1" s="96" t="s">
        <v>705</v>
      </c>
      <c r="N1" s="95" t="s">
        <v>705</v>
      </c>
      <c r="O1" s="95" t="s">
        <v>705</v>
      </c>
      <c r="P1" s="95" t="s">
        <v>705</v>
      </c>
      <c r="Q1" s="95" t="s">
        <v>705</v>
      </c>
      <c r="R1" s="95" t="s">
        <v>705</v>
      </c>
      <c r="S1" s="95" t="s">
        <v>705</v>
      </c>
      <c r="T1" s="95" t="s">
        <v>705</v>
      </c>
      <c r="U1" s="95" t="s">
        <v>705</v>
      </c>
      <c r="V1" s="95" t="s">
        <v>705</v>
      </c>
      <c r="W1" s="95" t="s">
        <v>705</v>
      </c>
      <c r="X1" s="95" t="s">
        <v>705</v>
      </c>
      <c r="Y1" s="95" t="s">
        <v>705</v>
      </c>
      <c r="Z1" s="95" t="s">
        <v>705</v>
      </c>
      <c r="AA1" s="95" t="s">
        <v>705</v>
      </c>
      <c r="AB1" s="95" t="s">
        <v>705</v>
      </c>
      <c r="AC1" s="95" t="s">
        <v>705</v>
      </c>
      <c r="AD1" s="95" t="s">
        <v>705</v>
      </c>
      <c r="AE1" s="95" t="s">
        <v>705</v>
      </c>
      <c r="AF1" s="95" t="s">
        <v>705</v>
      </c>
      <c r="AG1" s="95" t="s">
        <v>705</v>
      </c>
      <c r="AH1" s="95" t="s">
        <v>705</v>
      </c>
      <c r="AI1" s="95" t="s">
        <v>705</v>
      </c>
      <c r="AJ1" s="95" t="s">
        <v>705</v>
      </c>
      <c r="AK1" s="95" t="s">
        <v>705</v>
      </c>
      <c r="AL1" s="95" t="s">
        <v>705</v>
      </c>
      <c r="AM1" s="95" t="s">
        <v>705</v>
      </c>
      <c r="AN1" s="95" t="s">
        <v>705</v>
      </c>
      <c r="AO1" s="95" t="s">
        <v>705</v>
      </c>
      <c r="AP1" s="95" t="s">
        <v>705</v>
      </c>
      <c r="AQ1" s="95" t="s">
        <v>705</v>
      </c>
      <c r="AR1" s="95" t="s">
        <v>705</v>
      </c>
      <c r="AS1" s="95" t="s">
        <v>705</v>
      </c>
      <c r="AT1" s="95" t="s">
        <v>705</v>
      </c>
      <c r="AU1" s="95" t="s">
        <v>705</v>
      </c>
      <c r="AV1" s="95" t="s">
        <v>705</v>
      </c>
      <c r="AW1" s="98" t="s">
        <v>705</v>
      </c>
      <c r="AX1" s="95" t="s">
        <v>705</v>
      </c>
      <c r="AY1" s="95" t="s">
        <v>705</v>
      </c>
      <c r="AZ1" s="95" t="s">
        <v>705</v>
      </c>
      <c r="BA1" s="95" t="s">
        <v>705</v>
      </c>
      <c r="BB1" s="95" t="s">
        <v>705</v>
      </c>
      <c r="BC1" s="95" t="s">
        <v>705</v>
      </c>
      <c r="BD1" s="95" t="s">
        <v>705</v>
      </c>
      <c r="BE1" s="95" t="s">
        <v>705</v>
      </c>
      <c r="BF1" s="95" t="s">
        <v>705</v>
      </c>
      <c r="BG1" s="95" t="s">
        <v>705</v>
      </c>
      <c r="BH1" s="95" t="s">
        <v>705</v>
      </c>
      <c r="BI1" s="95" t="s">
        <v>705</v>
      </c>
      <c r="BJ1" s="95" t="s">
        <v>705</v>
      </c>
      <c r="BK1" s="95" t="s">
        <v>705</v>
      </c>
      <c r="BL1" s="95" t="s">
        <v>705</v>
      </c>
      <c r="BM1" s="95" t="s">
        <v>705</v>
      </c>
      <c r="BN1" s="95" t="s">
        <v>705</v>
      </c>
      <c r="BO1" s="95" t="s">
        <v>705</v>
      </c>
      <c r="BP1" s="95" t="s">
        <v>705</v>
      </c>
      <c r="BQ1" s="95" t="s">
        <v>705</v>
      </c>
      <c r="BR1" s="95" t="s">
        <v>705</v>
      </c>
      <c r="BS1" s="95" t="s">
        <v>705</v>
      </c>
      <c r="BT1" s="95" t="s">
        <v>705</v>
      </c>
      <c r="BU1" s="95" t="s">
        <v>705</v>
      </c>
      <c r="BV1" s="95" t="s">
        <v>705</v>
      </c>
      <c r="BW1" s="95" t="s">
        <v>705</v>
      </c>
      <c r="BX1" s="95" t="s">
        <v>705</v>
      </c>
      <c r="BY1" s="94" t="s">
        <v>574</v>
      </c>
      <c r="BZ1" s="94" t="s">
        <v>574</v>
      </c>
      <c r="CA1" s="94" t="s">
        <v>574</v>
      </c>
    </row>
    <row r="2" spans="1:79" x14ac:dyDescent="0.2">
      <c r="A2" t="s">
        <v>238</v>
      </c>
      <c r="B2" t="s">
        <v>239</v>
      </c>
      <c r="C2" s="93" t="s">
        <v>240</v>
      </c>
      <c r="D2" s="93" t="s">
        <v>241</v>
      </c>
      <c r="E2" s="93" t="s">
        <v>242</v>
      </c>
      <c r="F2" s="93" t="s">
        <v>243</v>
      </c>
      <c r="G2" t="s">
        <v>41</v>
      </c>
      <c r="H2" t="s">
        <v>244</v>
      </c>
      <c r="I2" t="s">
        <v>620</v>
      </c>
      <c r="J2" t="s">
        <v>621</v>
      </c>
      <c r="K2" t="s">
        <v>622</v>
      </c>
      <c r="L2" t="s">
        <v>248</v>
      </c>
      <c r="M2" s="92" t="s">
        <v>594</v>
      </c>
      <c r="N2" t="s">
        <v>564</v>
      </c>
      <c r="O2" t="s">
        <v>592</v>
      </c>
      <c r="P2" t="s">
        <v>593</v>
      </c>
      <c r="Q2" t="s">
        <v>567</v>
      </c>
      <c r="R2" t="s">
        <v>250</v>
      </c>
      <c r="S2" t="s">
        <v>251</v>
      </c>
      <c r="T2" t="s">
        <v>1</v>
      </c>
      <c r="U2" t="s">
        <v>12</v>
      </c>
      <c r="V2" t="s">
        <v>252</v>
      </c>
      <c r="W2" t="s">
        <v>253</v>
      </c>
      <c r="X2" t="s">
        <v>254</v>
      </c>
      <c r="Y2" t="s">
        <v>255</v>
      </c>
      <c r="Z2" t="s">
        <v>595</v>
      </c>
      <c r="AA2" t="s">
        <v>596</v>
      </c>
      <c r="AB2" t="s">
        <v>257</v>
      </c>
      <c r="AC2" t="s">
        <v>258</v>
      </c>
      <c r="AD2" t="s">
        <v>259</v>
      </c>
      <c r="AE2" t="s">
        <v>706</v>
      </c>
      <c r="AF2" t="s">
        <v>262</v>
      </c>
      <c r="AG2" t="s">
        <v>263</v>
      </c>
      <c r="AH2" t="s">
        <v>264</v>
      </c>
      <c r="AI2" t="s">
        <v>265</v>
      </c>
      <c r="AJ2" t="s">
        <v>266</v>
      </c>
      <c r="AK2" t="s">
        <v>205</v>
      </c>
      <c r="AL2" t="s">
        <v>267</v>
      </c>
      <c r="AM2" t="s">
        <v>268</v>
      </c>
      <c r="AN2" t="s">
        <v>269</v>
      </c>
      <c r="AO2" t="s">
        <v>270</v>
      </c>
      <c r="AP2" t="s">
        <v>271</v>
      </c>
      <c r="AQ2" t="s">
        <v>272</v>
      </c>
      <c r="AR2" t="s">
        <v>273</v>
      </c>
      <c r="AS2" t="s">
        <v>274</v>
      </c>
      <c r="AT2" t="s">
        <v>275</v>
      </c>
      <c r="AU2" t="s">
        <v>276</v>
      </c>
      <c r="AV2" t="s">
        <v>277</v>
      </c>
      <c r="AW2" s="100" t="s">
        <v>278</v>
      </c>
      <c r="AX2" t="s">
        <v>279</v>
      </c>
      <c r="AY2" t="s">
        <v>38</v>
      </c>
      <c r="AZ2" t="s">
        <v>283</v>
      </c>
      <c r="BA2" t="s">
        <v>284</v>
      </c>
      <c r="BB2" t="s">
        <v>285</v>
      </c>
      <c r="BC2" t="s">
        <v>286</v>
      </c>
      <c r="BD2" t="s">
        <v>287</v>
      </c>
      <c r="BE2" t="s">
        <v>288</v>
      </c>
      <c r="BF2" t="s">
        <v>289</v>
      </c>
      <c r="BG2" t="s">
        <v>290</v>
      </c>
      <c r="BH2" t="s">
        <v>291</v>
      </c>
      <c r="BI2" t="s">
        <v>292</v>
      </c>
      <c r="BJ2" t="s">
        <v>293</v>
      </c>
      <c r="BK2" t="s">
        <v>294</v>
      </c>
      <c r="BL2" t="s">
        <v>295</v>
      </c>
      <c r="BM2" t="s">
        <v>296</v>
      </c>
      <c r="BN2" t="s">
        <v>297</v>
      </c>
      <c r="BO2" t="s">
        <v>298</v>
      </c>
      <c r="BP2" t="s">
        <v>299</v>
      </c>
      <c r="BQ2" t="s">
        <v>300</v>
      </c>
      <c r="BR2" t="s">
        <v>301</v>
      </c>
      <c r="BS2" t="s">
        <v>48</v>
      </c>
      <c r="BT2" t="s">
        <v>362</v>
      </c>
      <c r="BU2" t="s">
        <v>362</v>
      </c>
      <c r="BV2" t="s">
        <v>362</v>
      </c>
      <c r="BW2" t="s">
        <v>362</v>
      </c>
      <c r="BX2" t="s">
        <v>591</v>
      </c>
    </row>
    <row r="3" spans="1:79" x14ac:dyDescent="0.2">
      <c r="A3" t="s">
        <v>122</v>
      </c>
      <c r="B3">
        <v>1</v>
      </c>
      <c r="C3" s="93">
        <v>44440</v>
      </c>
      <c r="D3" s="93">
        <v>44440</v>
      </c>
      <c r="E3" s="93">
        <v>44440</v>
      </c>
      <c r="F3" s="93">
        <v>44440</v>
      </c>
      <c r="G3" t="s">
        <v>692</v>
      </c>
      <c r="H3" t="s">
        <v>693</v>
      </c>
      <c r="I3" t="s">
        <v>709</v>
      </c>
      <c r="J3" t="s">
        <v>709</v>
      </c>
      <c r="K3" t="s">
        <v>709</v>
      </c>
      <c r="L3">
        <v>20613</v>
      </c>
      <c r="M3" s="92">
        <v>5606070207088</v>
      </c>
      <c r="N3" t="s">
        <v>565</v>
      </c>
      <c r="O3" t="s">
        <v>467</v>
      </c>
      <c r="P3" t="s">
        <v>468</v>
      </c>
      <c r="Q3" t="s">
        <v>568</v>
      </c>
      <c r="R3">
        <v>65</v>
      </c>
      <c r="S3">
        <v>1000</v>
      </c>
      <c r="T3">
        <v>1000</v>
      </c>
      <c r="U3" t="s">
        <v>694</v>
      </c>
      <c r="V3">
        <v>5247</v>
      </c>
      <c r="W3" t="s">
        <v>597</v>
      </c>
      <c r="X3" t="s">
        <v>303</v>
      </c>
      <c r="Y3">
        <v>2000000</v>
      </c>
      <c r="Z3" t="s">
        <v>124</v>
      </c>
      <c r="AA3" t="s">
        <v>124</v>
      </c>
      <c r="AB3" t="s">
        <v>27</v>
      </c>
      <c r="AC3" t="s">
        <v>27</v>
      </c>
      <c r="AD3" t="s">
        <v>27</v>
      </c>
      <c r="AE3" t="s">
        <v>712</v>
      </c>
      <c r="AF3" t="s">
        <v>224</v>
      </c>
      <c r="AG3" t="s">
        <v>27</v>
      </c>
      <c r="AH3" t="s">
        <v>27</v>
      </c>
      <c r="AI3" t="s">
        <v>27</v>
      </c>
      <c r="AJ3" t="s">
        <v>27</v>
      </c>
      <c r="AK3" t="s">
        <v>27</v>
      </c>
      <c r="AL3" t="s">
        <v>45</v>
      </c>
      <c r="AM3" t="s">
        <v>27</v>
      </c>
      <c r="AN3">
        <v>0</v>
      </c>
      <c r="AO3" t="s">
        <v>27</v>
      </c>
      <c r="AP3" t="s">
        <v>27</v>
      </c>
      <c r="AQ3">
        <v>0</v>
      </c>
      <c r="AR3" t="s">
        <v>27</v>
      </c>
      <c r="AS3" s="99" t="s">
        <v>99</v>
      </c>
      <c r="AT3" t="s">
        <v>27</v>
      </c>
      <c r="AU3" t="s">
        <v>708</v>
      </c>
      <c r="AV3" t="s">
        <v>27</v>
      </c>
      <c r="AW3" s="99" t="s">
        <v>99</v>
      </c>
      <c r="AX3" t="s">
        <v>27</v>
      </c>
      <c r="AY3" t="s">
        <v>37</v>
      </c>
      <c r="AZ3">
        <v>0</v>
      </c>
      <c r="BA3">
        <v>0</v>
      </c>
      <c r="BB3">
        <v>0</v>
      </c>
      <c r="BG3" t="s">
        <v>306</v>
      </c>
      <c r="BH3" t="s">
        <v>27</v>
      </c>
      <c r="BI3" t="s">
        <v>27</v>
      </c>
      <c r="BJ3" t="s">
        <v>25</v>
      </c>
      <c r="BK3" t="s">
        <v>25</v>
      </c>
      <c r="BL3" t="s">
        <v>25</v>
      </c>
      <c r="BN3" t="s">
        <v>307</v>
      </c>
      <c r="BP3" t="s">
        <v>25</v>
      </c>
      <c r="BQ3" t="s">
        <v>308</v>
      </c>
      <c r="BS3" t="s">
        <v>122</v>
      </c>
      <c r="BT3" t="s">
        <v>364</v>
      </c>
      <c r="BU3" t="s">
        <v>365</v>
      </c>
      <c r="BV3" t="s">
        <v>366</v>
      </c>
      <c r="BW3" t="s">
        <v>367</v>
      </c>
      <c r="BX3" t="s">
        <v>691</v>
      </c>
    </row>
    <row r="4" spans="1:79" x14ac:dyDescent="0.2">
      <c r="A4" t="s">
        <v>122</v>
      </c>
      <c r="B4">
        <v>2</v>
      </c>
      <c r="C4" s="93">
        <v>44440</v>
      </c>
      <c r="D4" s="93">
        <v>44440</v>
      </c>
      <c r="E4" s="93">
        <v>44440</v>
      </c>
      <c r="F4" s="93">
        <v>44440</v>
      </c>
      <c r="G4" t="s">
        <v>692</v>
      </c>
      <c r="H4" t="s">
        <v>693</v>
      </c>
      <c r="I4" t="s">
        <v>710</v>
      </c>
      <c r="J4" t="s">
        <v>709</v>
      </c>
      <c r="K4" t="s">
        <v>709</v>
      </c>
      <c r="L4">
        <v>29711</v>
      </c>
      <c r="M4" s="92">
        <v>8105057186180</v>
      </c>
      <c r="N4" t="s">
        <v>566</v>
      </c>
      <c r="O4" t="s">
        <v>469</v>
      </c>
      <c r="P4" t="s">
        <v>470</v>
      </c>
      <c r="Q4" t="s">
        <v>569</v>
      </c>
      <c r="R4">
        <v>40</v>
      </c>
      <c r="S4">
        <v>1000</v>
      </c>
      <c r="T4">
        <v>1000</v>
      </c>
      <c r="U4" t="s">
        <v>694</v>
      </c>
      <c r="V4">
        <v>9301</v>
      </c>
      <c r="W4" t="s">
        <v>603</v>
      </c>
      <c r="X4" t="s">
        <v>310</v>
      </c>
      <c r="Y4">
        <v>23000000</v>
      </c>
      <c r="Z4" t="s">
        <v>124</v>
      </c>
      <c r="AA4" t="s">
        <v>124</v>
      </c>
      <c r="AB4" t="s">
        <v>27</v>
      </c>
      <c r="AC4" t="s">
        <v>27</v>
      </c>
      <c r="AD4" t="s">
        <v>27</v>
      </c>
      <c r="AE4" t="s">
        <v>58</v>
      </c>
      <c r="AF4" t="s">
        <v>224</v>
      </c>
      <c r="AG4" t="s">
        <v>27</v>
      </c>
      <c r="AH4" t="s">
        <v>25</v>
      </c>
      <c r="AI4" t="s">
        <v>27</v>
      </c>
      <c r="AJ4" t="s">
        <v>27</v>
      </c>
      <c r="AK4" t="s">
        <v>27</v>
      </c>
      <c r="AL4" t="s">
        <v>45</v>
      </c>
      <c r="AM4" t="s">
        <v>27</v>
      </c>
      <c r="AN4">
        <v>0</v>
      </c>
      <c r="AO4" t="s">
        <v>27</v>
      </c>
      <c r="AP4" t="s">
        <v>27</v>
      </c>
      <c r="AQ4">
        <v>0</v>
      </c>
      <c r="AR4" t="s">
        <v>27</v>
      </c>
      <c r="AS4" s="99" t="s">
        <v>99</v>
      </c>
      <c r="AT4" t="s">
        <v>27</v>
      </c>
      <c r="AU4" t="s">
        <v>708</v>
      </c>
      <c r="AV4" t="s">
        <v>27</v>
      </c>
      <c r="AW4" s="99" t="s">
        <v>99</v>
      </c>
      <c r="AX4" t="s">
        <v>27</v>
      </c>
      <c r="AY4" t="s">
        <v>39</v>
      </c>
      <c r="AZ4">
        <v>1</v>
      </c>
      <c r="BA4">
        <v>1</v>
      </c>
      <c r="BB4">
        <v>1</v>
      </c>
      <c r="BE4" t="s">
        <v>312</v>
      </c>
      <c r="BF4">
        <v>10</v>
      </c>
      <c r="BG4" t="s">
        <v>306</v>
      </c>
      <c r="BH4" t="s">
        <v>27</v>
      </c>
      <c r="BI4" t="s">
        <v>27</v>
      </c>
      <c r="BJ4" t="s">
        <v>25</v>
      </c>
      <c r="BK4" t="s">
        <v>25</v>
      </c>
      <c r="BL4" t="s">
        <v>25</v>
      </c>
      <c r="BN4" t="s">
        <v>307</v>
      </c>
      <c r="BP4" t="s">
        <v>25</v>
      </c>
      <c r="BQ4" t="s">
        <v>308</v>
      </c>
      <c r="BS4" t="s">
        <v>122</v>
      </c>
      <c r="BT4" t="s">
        <v>364</v>
      </c>
      <c r="BU4" t="s">
        <v>365</v>
      </c>
      <c r="BV4" t="s">
        <v>366</v>
      </c>
      <c r="BW4" t="s">
        <v>367</v>
      </c>
      <c r="BX4" t="s">
        <v>691</v>
      </c>
    </row>
    <row r="5" spans="1:79" x14ac:dyDescent="0.2">
      <c r="A5" t="s">
        <v>122</v>
      </c>
      <c r="B5">
        <v>3</v>
      </c>
      <c r="C5" s="93">
        <v>44440</v>
      </c>
      <c r="D5" s="93">
        <v>44440</v>
      </c>
      <c r="E5" s="93">
        <v>44440</v>
      </c>
      <c r="F5" s="93">
        <v>44440</v>
      </c>
      <c r="G5" t="s">
        <v>692</v>
      </c>
      <c r="H5" t="s">
        <v>693</v>
      </c>
      <c r="I5" t="s">
        <v>709</v>
      </c>
      <c r="J5" t="s">
        <v>710</v>
      </c>
      <c r="K5" t="s">
        <v>709</v>
      </c>
      <c r="L5">
        <v>21341</v>
      </c>
      <c r="M5" s="92">
        <v>5806051167083</v>
      </c>
      <c r="N5" t="s">
        <v>565</v>
      </c>
      <c r="O5" t="s">
        <v>471</v>
      </c>
      <c r="P5" t="s">
        <v>472</v>
      </c>
      <c r="Q5" t="s">
        <v>570</v>
      </c>
      <c r="R5">
        <v>63</v>
      </c>
      <c r="S5">
        <v>1000</v>
      </c>
      <c r="T5">
        <v>1000</v>
      </c>
      <c r="U5" t="s">
        <v>694</v>
      </c>
      <c r="V5">
        <v>3201</v>
      </c>
      <c r="W5" t="s">
        <v>604</v>
      </c>
      <c r="X5" t="s">
        <v>314</v>
      </c>
      <c r="Y5">
        <v>2000000</v>
      </c>
      <c r="Z5" t="s">
        <v>124</v>
      </c>
      <c r="AA5" t="s">
        <v>124</v>
      </c>
      <c r="AB5" t="s">
        <v>27</v>
      </c>
      <c r="AC5" t="s">
        <v>27</v>
      </c>
      <c r="AD5" t="s">
        <v>27</v>
      </c>
      <c r="AE5" t="s">
        <v>698</v>
      </c>
      <c r="AF5" t="s">
        <v>224</v>
      </c>
      <c r="AG5" t="s">
        <v>27</v>
      </c>
      <c r="AH5" t="s">
        <v>27</v>
      </c>
      <c r="AI5" t="s">
        <v>25</v>
      </c>
      <c r="AJ5" t="s">
        <v>27</v>
      </c>
      <c r="AK5" t="s">
        <v>27</v>
      </c>
      <c r="AL5" t="s">
        <v>315</v>
      </c>
      <c r="AM5" t="s">
        <v>27</v>
      </c>
      <c r="AN5">
        <v>0</v>
      </c>
      <c r="AO5" t="s">
        <v>27</v>
      </c>
      <c r="AP5" t="s">
        <v>27</v>
      </c>
      <c r="AQ5">
        <v>0</v>
      </c>
      <c r="AR5" t="s">
        <v>27</v>
      </c>
      <c r="AS5" s="99" t="s">
        <v>99</v>
      </c>
      <c r="AT5" t="s">
        <v>27</v>
      </c>
      <c r="AU5" t="s">
        <v>708</v>
      </c>
      <c r="AV5" t="s">
        <v>27</v>
      </c>
      <c r="AW5" s="99" t="s">
        <v>99</v>
      </c>
      <c r="AX5" t="s">
        <v>27</v>
      </c>
      <c r="AY5" t="s">
        <v>39</v>
      </c>
      <c r="AZ5">
        <v>0</v>
      </c>
      <c r="BA5">
        <v>1</v>
      </c>
      <c r="BB5">
        <v>0</v>
      </c>
      <c r="BG5" t="s">
        <v>306</v>
      </c>
      <c r="BH5" t="s">
        <v>27</v>
      </c>
      <c r="BI5" t="s">
        <v>27</v>
      </c>
      <c r="BJ5" t="s">
        <v>25</v>
      </c>
      <c r="BK5" t="s">
        <v>25</v>
      </c>
      <c r="BL5" t="s">
        <v>25</v>
      </c>
      <c r="BN5" t="s">
        <v>307</v>
      </c>
      <c r="BP5" t="s">
        <v>25</v>
      </c>
      <c r="BQ5" t="s">
        <v>308</v>
      </c>
      <c r="BS5" t="s">
        <v>122</v>
      </c>
      <c r="BT5" t="s">
        <v>364</v>
      </c>
      <c r="BU5" t="s">
        <v>365</v>
      </c>
      <c r="BV5" t="s">
        <v>366</v>
      </c>
      <c r="BW5" t="s">
        <v>367</v>
      </c>
      <c r="BX5" t="s">
        <v>691</v>
      </c>
    </row>
    <row r="6" spans="1:79" x14ac:dyDescent="0.2">
      <c r="A6" t="s">
        <v>122</v>
      </c>
      <c r="B6">
        <v>4</v>
      </c>
      <c r="C6" s="93">
        <v>44440</v>
      </c>
      <c r="D6" s="93">
        <v>44440</v>
      </c>
      <c r="E6" s="93">
        <v>44440</v>
      </c>
      <c r="F6" s="93">
        <v>44440</v>
      </c>
      <c r="G6" t="s">
        <v>692</v>
      </c>
      <c r="H6" t="s">
        <v>693</v>
      </c>
      <c r="I6" t="s">
        <v>709</v>
      </c>
      <c r="J6" t="s">
        <v>709</v>
      </c>
      <c r="K6" t="s">
        <v>710</v>
      </c>
      <c r="L6">
        <v>28410</v>
      </c>
      <c r="M6" s="92">
        <v>7710125453081</v>
      </c>
      <c r="N6" t="s">
        <v>566</v>
      </c>
      <c r="O6" t="s">
        <v>473</v>
      </c>
      <c r="P6" t="s">
        <v>474</v>
      </c>
      <c r="Q6" t="s">
        <v>571</v>
      </c>
      <c r="R6">
        <v>43</v>
      </c>
      <c r="S6">
        <v>1000</v>
      </c>
      <c r="T6">
        <v>1000</v>
      </c>
      <c r="U6" t="s">
        <v>694</v>
      </c>
      <c r="V6">
        <v>3610</v>
      </c>
      <c r="W6" t="s">
        <v>605</v>
      </c>
      <c r="X6" t="s">
        <v>314</v>
      </c>
      <c r="Y6">
        <v>2000000</v>
      </c>
      <c r="Z6" t="s">
        <v>124</v>
      </c>
      <c r="AA6" t="s">
        <v>124</v>
      </c>
      <c r="AB6" t="s">
        <v>27</v>
      </c>
      <c r="AC6" t="s">
        <v>27</v>
      </c>
      <c r="AD6" t="s">
        <v>27</v>
      </c>
      <c r="AE6" t="s">
        <v>699</v>
      </c>
      <c r="AF6" t="s">
        <v>224</v>
      </c>
      <c r="AG6" t="s">
        <v>25</v>
      </c>
      <c r="AH6" t="s">
        <v>27</v>
      </c>
      <c r="AI6" t="s">
        <v>27</v>
      </c>
      <c r="AJ6" t="s">
        <v>27</v>
      </c>
      <c r="AK6" t="s">
        <v>27</v>
      </c>
      <c r="AL6" t="s">
        <v>317</v>
      </c>
      <c r="AM6" t="s">
        <v>27</v>
      </c>
      <c r="AN6">
        <v>0</v>
      </c>
      <c r="AO6" t="s">
        <v>27</v>
      </c>
      <c r="AP6" t="s">
        <v>27</v>
      </c>
      <c r="AQ6">
        <v>0</v>
      </c>
      <c r="AR6" t="s">
        <v>27</v>
      </c>
      <c r="AS6" s="99" t="s">
        <v>99</v>
      </c>
      <c r="AT6" t="s">
        <v>27</v>
      </c>
      <c r="AU6" t="s">
        <v>708</v>
      </c>
      <c r="AV6" t="s">
        <v>27</v>
      </c>
      <c r="AW6" s="99" t="s">
        <v>99</v>
      </c>
      <c r="AX6" t="s">
        <v>27</v>
      </c>
      <c r="AY6" t="s">
        <v>39</v>
      </c>
      <c r="AZ6">
        <v>0</v>
      </c>
      <c r="BA6">
        <v>0</v>
      </c>
      <c r="BB6">
        <v>0</v>
      </c>
      <c r="BE6" t="s">
        <v>318</v>
      </c>
      <c r="BF6">
        <v>12</v>
      </c>
      <c r="BG6" t="s">
        <v>306</v>
      </c>
      <c r="BH6" t="s">
        <v>27</v>
      </c>
      <c r="BI6" t="s">
        <v>27</v>
      </c>
      <c r="BJ6" t="s">
        <v>25</v>
      </c>
      <c r="BK6" t="s">
        <v>25</v>
      </c>
      <c r="BL6" t="s">
        <v>25</v>
      </c>
      <c r="BN6" t="s">
        <v>307</v>
      </c>
      <c r="BP6" t="s">
        <v>25</v>
      </c>
      <c r="BQ6" t="s">
        <v>308</v>
      </c>
      <c r="BS6" t="s">
        <v>122</v>
      </c>
      <c r="BT6" t="s">
        <v>364</v>
      </c>
      <c r="BU6" t="s">
        <v>365</v>
      </c>
      <c r="BV6" t="s">
        <v>366</v>
      </c>
      <c r="BW6" t="s">
        <v>367</v>
      </c>
      <c r="BX6" t="s">
        <v>691</v>
      </c>
    </row>
    <row r="7" spans="1:79" x14ac:dyDescent="0.2">
      <c r="A7" t="s">
        <v>122</v>
      </c>
      <c r="B7">
        <v>5</v>
      </c>
      <c r="C7" s="93">
        <v>44440</v>
      </c>
      <c r="D7" s="93">
        <v>44440</v>
      </c>
      <c r="E7" s="93">
        <v>44440</v>
      </c>
      <c r="F7" s="93">
        <v>44440</v>
      </c>
      <c r="G7" t="s">
        <v>692</v>
      </c>
      <c r="H7" t="s">
        <v>693</v>
      </c>
      <c r="I7" t="s">
        <v>710</v>
      </c>
      <c r="J7" t="s">
        <v>710</v>
      </c>
      <c r="K7" t="s">
        <v>710</v>
      </c>
      <c r="L7">
        <v>28463</v>
      </c>
      <c r="M7" s="92">
        <v>7712046027184</v>
      </c>
      <c r="N7" t="s">
        <v>566</v>
      </c>
      <c r="O7" t="s">
        <v>475</v>
      </c>
      <c r="P7" t="s">
        <v>476</v>
      </c>
      <c r="Q7" t="s">
        <v>571</v>
      </c>
      <c r="R7">
        <v>43</v>
      </c>
      <c r="S7">
        <v>1000</v>
      </c>
      <c r="T7">
        <v>1000</v>
      </c>
      <c r="U7" t="s">
        <v>694</v>
      </c>
      <c r="V7">
        <v>3610</v>
      </c>
      <c r="W7" t="s">
        <v>605</v>
      </c>
      <c r="X7" t="s">
        <v>314</v>
      </c>
      <c r="Y7">
        <v>2000000</v>
      </c>
      <c r="Z7" t="s">
        <v>124</v>
      </c>
      <c r="AA7" t="s">
        <v>124</v>
      </c>
      <c r="AB7" t="s">
        <v>27</v>
      </c>
      <c r="AC7" t="s">
        <v>27</v>
      </c>
      <c r="AD7" t="s">
        <v>27</v>
      </c>
      <c r="AE7" t="s">
        <v>700</v>
      </c>
      <c r="AF7" t="s">
        <v>224</v>
      </c>
      <c r="AG7" t="s">
        <v>27</v>
      </c>
      <c r="AH7" t="s">
        <v>27</v>
      </c>
      <c r="AI7" t="s">
        <v>27</v>
      </c>
      <c r="AJ7" t="s">
        <v>25</v>
      </c>
      <c r="AK7" t="s">
        <v>27</v>
      </c>
      <c r="AL7" t="s">
        <v>319</v>
      </c>
      <c r="AM7" t="s">
        <v>27</v>
      </c>
      <c r="AN7">
        <v>0</v>
      </c>
      <c r="AO7" t="s">
        <v>27</v>
      </c>
      <c r="AP7" t="s">
        <v>27</v>
      </c>
      <c r="AQ7">
        <v>0</v>
      </c>
      <c r="AR7" t="s">
        <v>27</v>
      </c>
      <c r="AS7" s="99" t="s">
        <v>99</v>
      </c>
      <c r="AT7" t="s">
        <v>25</v>
      </c>
      <c r="AU7" t="s">
        <v>707</v>
      </c>
      <c r="AV7" t="s">
        <v>27</v>
      </c>
      <c r="AW7" s="99" t="s">
        <v>99</v>
      </c>
      <c r="AX7" t="s">
        <v>27</v>
      </c>
      <c r="AY7" t="s">
        <v>37</v>
      </c>
      <c r="AZ7">
        <v>0</v>
      </c>
      <c r="BA7">
        <v>1</v>
      </c>
      <c r="BB7">
        <v>0</v>
      </c>
      <c r="BE7" t="s">
        <v>321</v>
      </c>
      <c r="BF7">
        <v>20</v>
      </c>
      <c r="BG7" t="s">
        <v>306</v>
      </c>
      <c r="BH7" t="s">
        <v>27</v>
      </c>
      <c r="BI7" t="s">
        <v>27</v>
      </c>
      <c r="BJ7" t="s">
        <v>25</v>
      </c>
      <c r="BK7" t="s">
        <v>25</v>
      </c>
      <c r="BL7" t="s">
        <v>25</v>
      </c>
      <c r="BN7" t="s">
        <v>307</v>
      </c>
      <c r="BP7" t="s">
        <v>25</v>
      </c>
      <c r="BQ7" t="s">
        <v>308</v>
      </c>
      <c r="BS7" t="s">
        <v>122</v>
      </c>
      <c r="BT7" t="s">
        <v>364</v>
      </c>
      <c r="BU7" t="s">
        <v>365</v>
      </c>
      <c r="BV7" t="s">
        <v>366</v>
      </c>
      <c r="BW7" t="s">
        <v>367</v>
      </c>
      <c r="BX7" t="s">
        <v>691</v>
      </c>
    </row>
    <row r="8" spans="1:79" x14ac:dyDescent="0.2">
      <c r="A8" t="s">
        <v>122</v>
      </c>
      <c r="B8">
        <v>6</v>
      </c>
      <c r="C8" s="93">
        <v>44440</v>
      </c>
      <c r="D8" s="93">
        <v>44440</v>
      </c>
      <c r="E8" s="93">
        <v>44440</v>
      </c>
      <c r="F8" s="93">
        <v>44440</v>
      </c>
      <c r="G8" t="s">
        <v>692</v>
      </c>
      <c r="H8" t="s">
        <v>693</v>
      </c>
      <c r="I8" t="s">
        <v>711</v>
      </c>
      <c r="J8" t="s">
        <v>709</v>
      </c>
      <c r="K8" t="s">
        <v>709</v>
      </c>
      <c r="L8">
        <v>33651</v>
      </c>
      <c r="M8" s="92">
        <v>9202171211082</v>
      </c>
      <c r="N8" t="s">
        <v>565</v>
      </c>
      <c r="O8" t="s">
        <v>477</v>
      </c>
      <c r="P8" t="s">
        <v>478</v>
      </c>
      <c r="Q8" t="s">
        <v>572</v>
      </c>
      <c r="R8">
        <v>29</v>
      </c>
      <c r="S8">
        <v>1000</v>
      </c>
      <c r="T8">
        <v>1000</v>
      </c>
      <c r="U8" t="s">
        <v>694</v>
      </c>
      <c r="V8">
        <v>2193</v>
      </c>
      <c r="W8" t="s">
        <v>598</v>
      </c>
      <c r="X8" t="s">
        <v>323</v>
      </c>
      <c r="Y8">
        <v>2000000</v>
      </c>
      <c r="Z8" t="s">
        <v>124</v>
      </c>
      <c r="AA8" t="s">
        <v>124</v>
      </c>
      <c r="AB8" t="s">
        <v>27</v>
      </c>
      <c r="AC8" t="s">
        <v>27</v>
      </c>
      <c r="AD8" t="s">
        <v>27</v>
      </c>
      <c r="AE8" t="s">
        <v>727</v>
      </c>
      <c r="AF8" t="s">
        <v>224</v>
      </c>
      <c r="AG8" t="s">
        <v>25</v>
      </c>
      <c r="AH8" t="s">
        <v>25</v>
      </c>
      <c r="AI8" t="s">
        <v>25</v>
      </c>
      <c r="AJ8" t="s">
        <v>25</v>
      </c>
      <c r="AK8" t="s">
        <v>27</v>
      </c>
      <c r="AL8" t="s">
        <v>324</v>
      </c>
      <c r="AM8" t="s">
        <v>27</v>
      </c>
      <c r="AN8">
        <v>0</v>
      </c>
      <c r="AO8" t="s">
        <v>27</v>
      </c>
      <c r="AP8" t="s">
        <v>27</v>
      </c>
      <c r="AQ8">
        <v>0</v>
      </c>
      <c r="AR8" t="s">
        <v>27</v>
      </c>
      <c r="AS8" s="99" t="s">
        <v>99</v>
      </c>
      <c r="AT8" t="s">
        <v>27</v>
      </c>
      <c r="AU8" t="s">
        <v>708</v>
      </c>
      <c r="AV8" t="s">
        <v>27</v>
      </c>
      <c r="AW8" s="99" t="s">
        <v>99</v>
      </c>
      <c r="AX8" t="s">
        <v>27</v>
      </c>
      <c r="AY8" t="s">
        <v>37</v>
      </c>
      <c r="AZ8">
        <v>0</v>
      </c>
      <c r="BA8">
        <v>0</v>
      </c>
      <c r="BB8">
        <v>0</v>
      </c>
      <c r="BG8" t="s">
        <v>306</v>
      </c>
      <c r="BH8" t="s">
        <v>27</v>
      </c>
      <c r="BI8" t="s">
        <v>27</v>
      </c>
      <c r="BJ8" t="s">
        <v>25</v>
      </c>
      <c r="BK8" t="s">
        <v>25</v>
      </c>
      <c r="BL8" t="s">
        <v>25</v>
      </c>
      <c r="BN8" t="s">
        <v>307</v>
      </c>
      <c r="BP8" t="s">
        <v>25</v>
      </c>
      <c r="BQ8" t="s">
        <v>308</v>
      </c>
      <c r="BS8" t="s">
        <v>122</v>
      </c>
      <c r="BT8" t="s">
        <v>364</v>
      </c>
      <c r="BU8" t="s">
        <v>365</v>
      </c>
      <c r="BV8" t="s">
        <v>366</v>
      </c>
      <c r="BW8" t="s">
        <v>367</v>
      </c>
      <c r="BX8" t="s">
        <v>691</v>
      </c>
    </row>
    <row r="9" spans="1:79" x14ac:dyDescent="0.2">
      <c r="A9" t="s">
        <v>122</v>
      </c>
      <c r="B9">
        <v>7</v>
      </c>
      <c r="C9" s="93">
        <v>44440</v>
      </c>
      <c r="D9" s="93">
        <v>44440</v>
      </c>
      <c r="E9" s="93">
        <v>44440</v>
      </c>
      <c r="F9" s="93">
        <v>44440</v>
      </c>
      <c r="G9" t="s">
        <v>692</v>
      </c>
      <c r="H9" t="s">
        <v>693</v>
      </c>
      <c r="I9" t="s">
        <v>710</v>
      </c>
      <c r="J9" t="s">
        <v>710</v>
      </c>
      <c r="K9" t="s">
        <v>709</v>
      </c>
      <c r="L9">
        <v>33659</v>
      </c>
      <c r="M9" s="92">
        <v>9202256345086</v>
      </c>
      <c r="N9" t="s">
        <v>565</v>
      </c>
      <c r="O9" t="s">
        <v>479</v>
      </c>
      <c r="P9" t="s">
        <v>480</v>
      </c>
      <c r="Q9" t="s">
        <v>572</v>
      </c>
      <c r="R9">
        <v>29</v>
      </c>
      <c r="S9">
        <v>1000</v>
      </c>
      <c r="T9">
        <v>1000</v>
      </c>
      <c r="U9" t="s">
        <v>694</v>
      </c>
      <c r="V9">
        <v>2090</v>
      </c>
      <c r="W9" t="s">
        <v>606</v>
      </c>
      <c r="X9" t="s">
        <v>323</v>
      </c>
      <c r="Y9">
        <v>2000000</v>
      </c>
      <c r="Z9" t="s">
        <v>124</v>
      </c>
      <c r="AA9" t="s">
        <v>124</v>
      </c>
      <c r="AB9" t="s">
        <v>27</v>
      </c>
      <c r="AC9" t="s">
        <v>27</v>
      </c>
      <c r="AD9" t="s">
        <v>27</v>
      </c>
      <c r="AE9" t="s">
        <v>703</v>
      </c>
      <c r="AF9" t="s">
        <v>224</v>
      </c>
      <c r="AG9" t="s">
        <v>27</v>
      </c>
      <c r="AH9" t="s">
        <v>27</v>
      </c>
      <c r="AI9" t="s">
        <v>27</v>
      </c>
      <c r="AJ9" t="s">
        <v>27</v>
      </c>
      <c r="AK9" t="s">
        <v>27</v>
      </c>
      <c r="AL9" t="s">
        <v>327</v>
      </c>
      <c r="AM9" t="s">
        <v>27</v>
      </c>
      <c r="AN9">
        <v>0</v>
      </c>
      <c r="AO9" t="s">
        <v>27</v>
      </c>
      <c r="AP9" t="s">
        <v>27</v>
      </c>
      <c r="AQ9">
        <v>0</v>
      </c>
      <c r="AR9" t="s">
        <v>27</v>
      </c>
      <c r="AS9" s="99" t="s">
        <v>99</v>
      </c>
      <c r="AT9" t="s">
        <v>27</v>
      </c>
      <c r="AU9" t="s">
        <v>708</v>
      </c>
      <c r="AV9" t="s">
        <v>27</v>
      </c>
      <c r="AW9" s="99" t="s">
        <v>99</v>
      </c>
      <c r="AX9" t="s">
        <v>27</v>
      </c>
      <c r="AY9" t="s">
        <v>37</v>
      </c>
      <c r="AZ9">
        <v>0</v>
      </c>
      <c r="BA9">
        <v>0</v>
      </c>
      <c r="BB9">
        <v>0</v>
      </c>
      <c r="BG9" t="s">
        <v>306</v>
      </c>
      <c r="BH9" t="s">
        <v>27</v>
      </c>
      <c r="BI9" t="s">
        <v>27</v>
      </c>
      <c r="BJ9" t="s">
        <v>25</v>
      </c>
      <c r="BK9" t="s">
        <v>25</v>
      </c>
      <c r="BL9" t="s">
        <v>25</v>
      </c>
      <c r="BN9" t="s">
        <v>307</v>
      </c>
      <c r="BP9" t="s">
        <v>25</v>
      </c>
      <c r="BQ9" t="s">
        <v>308</v>
      </c>
      <c r="BS9" t="s">
        <v>122</v>
      </c>
      <c r="BT9" t="s">
        <v>364</v>
      </c>
      <c r="BU9" t="s">
        <v>365</v>
      </c>
      <c r="BV9" t="s">
        <v>366</v>
      </c>
      <c r="BW9" t="s">
        <v>367</v>
      </c>
      <c r="BX9" t="s">
        <v>691</v>
      </c>
    </row>
    <row r="10" spans="1:79" x14ac:dyDescent="0.2">
      <c r="A10" t="s">
        <v>122</v>
      </c>
      <c r="B10">
        <v>8</v>
      </c>
      <c r="C10" s="93">
        <v>44440</v>
      </c>
      <c r="D10" s="93">
        <v>44440</v>
      </c>
      <c r="E10" s="93">
        <v>44440</v>
      </c>
      <c r="F10" s="93">
        <v>44440</v>
      </c>
      <c r="G10" t="s">
        <v>692</v>
      </c>
      <c r="H10" t="s">
        <v>693</v>
      </c>
      <c r="I10" t="s">
        <v>709</v>
      </c>
      <c r="J10" t="s">
        <v>711</v>
      </c>
      <c r="K10" t="s">
        <v>709</v>
      </c>
      <c r="L10">
        <v>19798</v>
      </c>
      <c r="M10" s="92">
        <v>5403150208081</v>
      </c>
      <c r="N10" t="s">
        <v>565</v>
      </c>
      <c r="O10" t="s">
        <v>481</v>
      </c>
      <c r="P10" t="s">
        <v>482</v>
      </c>
      <c r="Q10" t="s">
        <v>569</v>
      </c>
      <c r="R10">
        <v>67</v>
      </c>
      <c r="S10">
        <v>1000</v>
      </c>
      <c r="T10">
        <v>1000</v>
      </c>
      <c r="U10" t="s">
        <v>694</v>
      </c>
      <c r="V10">
        <v>7130</v>
      </c>
      <c r="W10" t="s">
        <v>607</v>
      </c>
      <c r="X10" t="s">
        <v>329</v>
      </c>
      <c r="Y10">
        <v>2000000</v>
      </c>
      <c r="Z10" t="s">
        <v>124</v>
      </c>
      <c r="AA10" t="s">
        <v>124</v>
      </c>
      <c r="AB10" t="s">
        <v>27</v>
      </c>
      <c r="AC10" t="s">
        <v>27</v>
      </c>
      <c r="AD10" t="s">
        <v>27</v>
      </c>
      <c r="AE10" t="s">
        <v>704</v>
      </c>
      <c r="AF10" t="s">
        <v>224</v>
      </c>
      <c r="AG10" t="s">
        <v>27</v>
      </c>
      <c r="AH10" t="s">
        <v>27</v>
      </c>
      <c r="AI10" t="s">
        <v>27</v>
      </c>
      <c r="AJ10" t="s">
        <v>27</v>
      </c>
      <c r="AK10" t="s">
        <v>25</v>
      </c>
      <c r="AL10" t="s">
        <v>330</v>
      </c>
      <c r="AM10" t="s">
        <v>27</v>
      </c>
      <c r="AN10">
        <v>0</v>
      </c>
      <c r="AO10" t="s">
        <v>27</v>
      </c>
      <c r="AP10" t="s">
        <v>27</v>
      </c>
      <c r="AQ10">
        <v>0</v>
      </c>
      <c r="AR10" t="s">
        <v>27</v>
      </c>
      <c r="AS10" s="99" t="s">
        <v>99</v>
      </c>
      <c r="AT10" t="s">
        <v>27</v>
      </c>
      <c r="AU10" t="s">
        <v>708</v>
      </c>
      <c r="AV10" t="s">
        <v>27</v>
      </c>
      <c r="AW10" s="99" t="s">
        <v>99</v>
      </c>
      <c r="AX10" t="s">
        <v>27</v>
      </c>
      <c r="AY10" t="s">
        <v>37</v>
      </c>
      <c r="AZ10">
        <v>0</v>
      </c>
      <c r="BA10">
        <v>1</v>
      </c>
      <c r="BB10">
        <v>1</v>
      </c>
      <c r="BG10" t="s">
        <v>306</v>
      </c>
      <c r="BH10" t="s">
        <v>27</v>
      </c>
      <c r="BI10" t="s">
        <v>27</v>
      </c>
      <c r="BJ10" t="s">
        <v>25</v>
      </c>
      <c r="BK10" t="s">
        <v>25</v>
      </c>
      <c r="BL10" t="s">
        <v>25</v>
      </c>
      <c r="BN10" t="s">
        <v>307</v>
      </c>
      <c r="BP10" t="s">
        <v>25</v>
      </c>
      <c r="BQ10" t="s">
        <v>308</v>
      </c>
      <c r="BS10" t="s">
        <v>122</v>
      </c>
      <c r="BT10" t="s">
        <v>364</v>
      </c>
      <c r="BU10" t="s">
        <v>365</v>
      </c>
      <c r="BV10" t="s">
        <v>366</v>
      </c>
      <c r="BW10" t="s">
        <v>367</v>
      </c>
      <c r="BX10" t="s">
        <v>691</v>
      </c>
    </row>
    <row r="11" spans="1:79" x14ac:dyDescent="0.2">
      <c r="A11" t="s">
        <v>122</v>
      </c>
      <c r="B11">
        <v>9</v>
      </c>
      <c r="C11" s="93">
        <v>44440</v>
      </c>
      <c r="D11" s="93">
        <v>44440</v>
      </c>
      <c r="E11" s="93">
        <v>44440</v>
      </c>
      <c r="F11" s="93">
        <v>44440</v>
      </c>
      <c r="G11" t="s">
        <v>42</v>
      </c>
      <c r="H11" t="s">
        <v>693</v>
      </c>
      <c r="I11" t="s">
        <v>709</v>
      </c>
      <c r="J11" t="s">
        <v>709</v>
      </c>
      <c r="K11" t="s">
        <v>709</v>
      </c>
      <c r="L11">
        <v>14643</v>
      </c>
      <c r="M11" s="92">
        <v>4002025238082</v>
      </c>
      <c r="N11" t="s">
        <v>566</v>
      </c>
      <c r="O11" t="s">
        <v>483</v>
      </c>
      <c r="P11" t="s">
        <v>484</v>
      </c>
      <c r="Q11" t="s">
        <v>572</v>
      </c>
      <c r="R11">
        <v>80</v>
      </c>
      <c r="S11">
        <v>1000</v>
      </c>
      <c r="T11">
        <v>1000</v>
      </c>
      <c r="U11" t="s">
        <v>694</v>
      </c>
      <c r="V11">
        <v>7130</v>
      </c>
      <c r="W11" t="s">
        <v>607</v>
      </c>
      <c r="X11" t="s">
        <v>329</v>
      </c>
      <c r="Y11">
        <v>14375001</v>
      </c>
      <c r="Z11" t="s">
        <v>124</v>
      </c>
      <c r="AA11" t="s">
        <v>124</v>
      </c>
      <c r="AB11" t="s">
        <v>27</v>
      </c>
      <c r="AC11" t="s">
        <v>27</v>
      </c>
      <c r="AD11" t="s">
        <v>27</v>
      </c>
      <c r="AE11" t="s">
        <v>701</v>
      </c>
      <c r="AF11" t="s">
        <v>224</v>
      </c>
      <c r="AG11" t="s">
        <v>27</v>
      </c>
      <c r="AH11" t="s">
        <v>27</v>
      </c>
      <c r="AI11" t="s">
        <v>27</v>
      </c>
      <c r="AJ11" t="s">
        <v>27</v>
      </c>
      <c r="AK11" t="s">
        <v>27</v>
      </c>
      <c r="AL11" t="s">
        <v>45</v>
      </c>
      <c r="AM11" t="s">
        <v>27</v>
      </c>
      <c r="AN11">
        <v>0</v>
      </c>
      <c r="AO11" t="s">
        <v>27</v>
      </c>
      <c r="AP11" t="s">
        <v>27</v>
      </c>
      <c r="AQ11">
        <v>0</v>
      </c>
      <c r="AR11" t="s">
        <v>27</v>
      </c>
      <c r="AS11" s="99" t="s">
        <v>99</v>
      </c>
      <c r="AT11" t="s">
        <v>27</v>
      </c>
      <c r="AU11" t="s">
        <v>708</v>
      </c>
      <c r="AV11" t="s">
        <v>27</v>
      </c>
      <c r="AW11" s="99" t="s">
        <v>99</v>
      </c>
      <c r="AX11" t="s">
        <v>27</v>
      </c>
      <c r="AY11" t="s">
        <v>37</v>
      </c>
      <c r="AZ11">
        <v>0</v>
      </c>
      <c r="BA11">
        <v>1</v>
      </c>
      <c r="BB11">
        <v>0</v>
      </c>
      <c r="BE11" t="s">
        <v>331</v>
      </c>
      <c r="BF11">
        <v>21</v>
      </c>
      <c r="BG11" t="s">
        <v>306</v>
      </c>
      <c r="BH11" t="s">
        <v>27</v>
      </c>
      <c r="BI11" t="s">
        <v>27</v>
      </c>
      <c r="BJ11" t="s">
        <v>25</v>
      </c>
      <c r="BK11" t="s">
        <v>25</v>
      </c>
      <c r="BL11" t="s">
        <v>25</v>
      </c>
      <c r="BN11" t="s">
        <v>307</v>
      </c>
      <c r="BP11" t="s">
        <v>25</v>
      </c>
      <c r="BQ11" t="s">
        <v>308</v>
      </c>
      <c r="BS11" t="s">
        <v>122</v>
      </c>
      <c r="BT11" t="s">
        <v>364</v>
      </c>
      <c r="BU11" t="s">
        <v>365</v>
      </c>
      <c r="BV11" t="s">
        <v>366</v>
      </c>
      <c r="BW11" t="s">
        <v>367</v>
      </c>
      <c r="BX11" t="s">
        <v>691</v>
      </c>
    </row>
    <row r="12" spans="1:79" x14ac:dyDescent="0.2">
      <c r="A12" t="s">
        <v>122</v>
      </c>
      <c r="B12">
        <v>10</v>
      </c>
      <c r="C12" s="93">
        <v>44440</v>
      </c>
      <c r="D12" s="93">
        <v>43949</v>
      </c>
      <c r="E12" s="93">
        <v>44440</v>
      </c>
      <c r="F12" s="93">
        <v>43949</v>
      </c>
      <c r="G12" t="s">
        <v>692</v>
      </c>
      <c r="H12" t="s">
        <v>693</v>
      </c>
      <c r="I12" t="s">
        <v>710</v>
      </c>
      <c r="J12" t="s">
        <v>709</v>
      </c>
      <c r="K12" t="s">
        <v>709</v>
      </c>
      <c r="L12">
        <v>14606</v>
      </c>
      <c r="M12" s="92">
        <v>3912275172081</v>
      </c>
      <c r="N12" t="s">
        <v>566</v>
      </c>
      <c r="O12" t="s">
        <v>485</v>
      </c>
      <c r="P12" t="s">
        <v>486</v>
      </c>
      <c r="Q12" t="s">
        <v>569</v>
      </c>
      <c r="R12">
        <v>80</v>
      </c>
      <c r="S12">
        <v>1000</v>
      </c>
      <c r="T12">
        <v>1000</v>
      </c>
      <c r="U12" t="s">
        <v>694</v>
      </c>
      <c r="V12">
        <v>1034</v>
      </c>
      <c r="W12" t="s">
        <v>608</v>
      </c>
      <c r="X12" t="s">
        <v>333</v>
      </c>
      <c r="Y12">
        <v>2000000</v>
      </c>
      <c r="Z12" t="s">
        <v>124</v>
      </c>
      <c r="AA12" t="s">
        <v>124</v>
      </c>
      <c r="AB12" t="s">
        <v>27</v>
      </c>
      <c r="AC12" t="s">
        <v>27</v>
      </c>
      <c r="AD12" t="s">
        <v>27</v>
      </c>
      <c r="AE12" t="s">
        <v>701</v>
      </c>
      <c r="AF12" t="s">
        <v>224</v>
      </c>
      <c r="AG12" t="s">
        <v>27</v>
      </c>
      <c r="AH12" t="s">
        <v>27</v>
      </c>
      <c r="AI12" t="s">
        <v>27</v>
      </c>
      <c r="AJ12" t="s">
        <v>27</v>
      </c>
      <c r="AK12" t="s">
        <v>27</v>
      </c>
      <c r="AL12" t="s">
        <v>315</v>
      </c>
      <c r="AM12" t="s">
        <v>27</v>
      </c>
      <c r="AN12">
        <v>0</v>
      </c>
      <c r="AO12" t="s">
        <v>27</v>
      </c>
      <c r="AP12" t="s">
        <v>27</v>
      </c>
      <c r="AQ12">
        <v>0</v>
      </c>
      <c r="AR12" t="s">
        <v>27</v>
      </c>
      <c r="AS12" s="99" t="s">
        <v>99</v>
      </c>
      <c r="AT12" t="s">
        <v>27</v>
      </c>
      <c r="AU12" t="s">
        <v>708</v>
      </c>
      <c r="AV12" t="s">
        <v>27</v>
      </c>
      <c r="AW12" s="99" t="s">
        <v>99</v>
      </c>
      <c r="AX12" t="s">
        <v>27</v>
      </c>
      <c r="AY12" t="s">
        <v>37</v>
      </c>
      <c r="AZ12">
        <v>0</v>
      </c>
      <c r="BA12">
        <v>1</v>
      </c>
      <c r="BB12">
        <v>0</v>
      </c>
      <c r="BG12" t="s">
        <v>306</v>
      </c>
      <c r="BH12" t="s">
        <v>27</v>
      </c>
      <c r="BI12" t="s">
        <v>27</v>
      </c>
      <c r="BJ12" t="s">
        <v>25</v>
      </c>
      <c r="BK12" t="s">
        <v>25</v>
      </c>
      <c r="BL12" t="s">
        <v>25</v>
      </c>
      <c r="BN12" t="s">
        <v>307</v>
      </c>
      <c r="BP12" t="s">
        <v>25</v>
      </c>
      <c r="BQ12" t="s">
        <v>308</v>
      </c>
      <c r="BS12" t="s">
        <v>122</v>
      </c>
      <c r="BT12" t="s">
        <v>364</v>
      </c>
      <c r="BU12" t="s">
        <v>365</v>
      </c>
      <c r="BV12" t="s">
        <v>366</v>
      </c>
      <c r="BW12" t="s">
        <v>367</v>
      </c>
      <c r="BX12" t="s">
        <v>691</v>
      </c>
    </row>
    <row r="13" spans="1:79" x14ac:dyDescent="0.2">
      <c r="A13" t="s">
        <v>122</v>
      </c>
      <c r="B13">
        <v>11</v>
      </c>
      <c r="C13" s="93">
        <v>44440</v>
      </c>
      <c r="D13" s="93">
        <v>44440</v>
      </c>
      <c r="E13" s="93">
        <v>44440</v>
      </c>
      <c r="F13" s="93">
        <v>44440</v>
      </c>
      <c r="G13" t="s">
        <v>692</v>
      </c>
      <c r="H13" t="s">
        <v>693</v>
      </c>
      <c r="I13" t="s">
        <v>709</v>
      </c>
      <c r="J13" t="s">
        <v>710</v>
      </c>
      <c r="K13" t="s">
        <v>709</v>
      </c>
      <c r="L13">
        <v>16343</v>
      </c>
      <c r="M13" s="92">
        <v>4409280429084</v>
      </c>
      <c r="N13" t="s">
        <v>566</v>
      </c>
      <c r="O13" t="s">
        <v>487</v>
      </c>
      <c r="P13" t="s">
        <v>488</v>
      </c>
      <c r="Q13" t="s">
        <v>573</v>
      </c>
      <c r="R13">
        <v>76</v>
      </c>
      <c r="S13">
        <v>1000</v>
      </c>
      <c r="T13">
        <v>1000</v>
      </c>
      <c r="U13" t="s">
        <v>694</v>
      </c>
      <c r="V13">
        <v>1034</v>
      </c>
      <c r="W13" t="s">
        <v>608</v>
      </c>
      <c r="X13" t="s">
        <v>333</v>
      </c>
      <c r="Y13">
        <v>2000000</v>
      </c>
      <c r="Z13" t="s">
        <v>124</v>
      </c>
      <c r="AA13" t="s">
        <v>124</v>
      </c>
      <c r="AB13" t="s">
        <v>27</v>
      </c>
      <c r="AC13" t="s">
        <v>27</v>
      </c>
      <c r="AD13" t="s">
        <v>27</v>
      </c>
      <c r="AE13" t="s">
        <v>702</v>
      </c>
      <c r="AF13" t="s">
        <v>224</v>
      </c>
      <c r="AG13" t="s">
        <v>27</v>
      </c>
      <c r="AH13" t="s">
        <v>27</v>
      </c>
      <c r="AI13" t="s">
        <v>27</v>
      </c>
      <c r="AJ13" t="s">
        <v>27</v>
      </c>
      <c r="AK13" t="s">
        <v>27</v>
      </c>
      <c r="AL13" t="s">
        <v>45</v>
      </c>
      <c r="AM13" t="s">
        <v>27</v>
      </c>
      <c r="AN13">
        <v>0</v>
      </c>
      <c r="AO13" t="s">
        <v>27</v>
      </c>
      <c r="AP13" t="s">
        <v>27</v>
      </c>
      <c r="AQ13">
        <v>0</v>
      </c>
      <c r="AR13" t="s">
        <v>27</v>
      </c>
      <c r="AS13" s="99" t="s">
        <v>99</v>
      </c>
      <c r="AT13" t="s">
        <v>27</v>
      </c>
      <c r="AU13" t="s">
        <v>708</v>
      </c>
      <c r="AV13" t="s">
        <v>27</v>
      </c>
      <c r="AW13" s="99" t="s">
        <v>99</v>
      </c>
      <c r="AX13" t="s">
        <v>27</v>
      </c>
      <c r="AY13" t="s">
        <v>37</v>
      </c>
      <c r="AZ13">
        <v>0</v>
      </c>
      <c r="BA13">
        <v>1</v>
      </c>
      <c r="BB13">
        <v>0</v>
      </c>
      <c r="BG13" t="s">
        <v>306</v>
      </c>
      <c r="BH13" t="s">
        <v>27</v>
      </c>
      <c r="BI13" t="s">
        <v>27</v>
      </c>
      <c r="BJ13" t="s">
        <v>25</v>
      </c>
      <c r="BK13" t="s">
        <v>25</v>
      </c>
      <c r="BL13" t="s">
        <v>25</v>
      </c>
      <c r="BN13" t="s">
        <v>307</v>
      </c>
      <c r="BP13" t="s">
        <v>25</v>
      </c>
      <c r="BQ13" t="s">
        <v>308</v>
      </c>
      <c r="BS13" t="s">
        <v>122</v>
      </c>
      <c r="BT13" t="s">
        <v>364</v>
      </c>
      <c r="BU13" t="s">
        <v>365</v>
      </c>
      <c r="BV13" t="s">
        <v>366</v>
      </c>
      <c r="BW13" t="s">
        <v>367</v>
      </c>
      <c r="BX13" t="s">
        <v>691</v>
      </c>
    </row>
    <row r="14" spans="1:79" x14ac:dyDescent="0.2">
      <c r="A14" t="s">
        <v>122</v>
      </c>
      <c r="B14">
        <v>12</v>
      </c>
      <c r="C14" s="93">
        <v>44440</v>
      </c>
      <c r="D14" s="93">
        <v>44440</v>
      </c>
      <c r="E14" s="93">
        <v>44440</v>
      </c>
      <c r="F14" s="93">
        <v>44440</v>
      </c>
      <c r="G14" t="s">
        <v>692</v>
      </c>
      <c r="H14" t="s">
        <v>693</v>
      </c>
      <c r="I14" t="s">
        <v>709</v>
      </c>
      <c r="J14" t="s">
        <v>709</v>
      </c>
      <c r="K14" t="s">
        <v>710</v>
      </c>
      <c r="L14">
        <v>23962</v>
      </c>
      <c r="M14" s="92">
        <v>6508081305084</v>
      </c>
      <c r="N14" t="s">
        <v>565</v>
      </c>
      <c r="O14" t="s">
        <v>489</v>
      </c>
      <c r="P14" t="s">
        <v>490</v>
      </c>
      <c r="Q14" t="s">
        <v>569</v>
      </c>
      <c r="R14">
        <v>56</v>
      </c>
      <c r="S14">
        <v>1000</v>
      </c>
      <c r="T14">
        <v>1000</v>
      </c>
      <c r="U14" t="s">
        <v>694</v>
      </c>
      <c r="V14">
        <v>1034</v>
      </c>
      <c r="W14" t="s">
        <v>608</v>
      </c>
      <c r="X14" t="s">
        <v>333</v>
      </c>
      <c r="Y14">
        <v>2000000</v>
      </c>
      <c r="Z14" t="s">
        <v>124</v>
      </c>
      <c r="AA14" t="s">
        <v>124</v>
      </c>
      <c r="AB14" t="s">
        <v>27</v>
      </c>
      <c r="AC14" t="s">
        <v>27</v>
      </c>
      <c r="AD14" t="s">
        <v>27</v>
      </c>
      <c r="AE14" t="s">
        <v>703</v>
      </c>
      <c r="AF14" t="s">
        <v>224</v>
      </c>
      <c r="AG14" t="s">
        <v>27</v>
      </c>
      <c r="AH14" t="s">
        <v>27</v>
      </c>
      <c r="AI14" t="s">
        <v>27</v>
      </c>
      <c r="AJ14" t="s">
        <v>27</v>
      </c>
      <c r="AK14" t="s">
        <v>27</v>
      </c>
      <c r="AL14" t="s">
        <v>319</v>
      </c>
      <c r="AM14" t="s">
        <v>27</v>
      </c>
      <c r="AN14">
        <v>0</v>
      </c>
      <c r="AO14" t="s">
        <v>27</v>
      </c>
      <c r="AP14" t="s">
        <v>27</v>
      </c>
      <c r="AQ14">
        <v>0</v>
      </c>
      <c r="AR14" t="s">
        <v>27</v>
      </c>
      <c r="AS14" s="99" t="s">
        <v>99</v>
      </c>
      <c r="AT14" t="s">
        <v>27</v>
      </c>
      <c r="AU14" t="s">
        <v>708</v>
      </c>
      <c r="AV14" t="s">
        <v>27</v>
      </c>
      <c r="AW14" s="99" t="s">
        <v>99</v>
      </c>
      <c r="AX14" t="s">
        <v>27</v>
      </c>
      <c r="AY14" t="s">
        <v>37</v>
      </c>
      <c r="AZ14">
        <v>0</v>
      </c>
      <c r="BA14">
        <v>0</v>
      </c>
      <c r="BB14">
        <v>0</v>
      </c>
      <c r="BG14" t="s">
        <v>306</v>
      </c>
      <c r="BH14" t="s">
        <v>27</v>
      </c>
      <c r="BI14" t="s">
        <v>27</v>
      </c>
      <c r="BJ14" t="s">
        <v>25</v>
      </c>
      <c r="BK14" t="s">
        <v>25</v>
      </c>
      <c r="BL14" t="s">
        <v>25</v>
      </c>
      <c r="BN14" t="s">
        <v>307</v>
      </c>
      <c r="BP14" t="s">
        <v>25</v>
      </c>
      <c r="BQ14" t="s">
        <v>308</v>
      </c>
      <c r="BS14" t="s">
        <v>122</v>
      </c>
      <c r="BT14" t="s">
        <v>364</v>
      </c>
      <c r="BU14" t="s">
        <v>365</v>
      </c>
      <c r="BV14" t="s">
        <v>366</v>
      </c>
      <c r="BW14" t="s">
        <v>367</v>
      </c>
      <c r="BX14" t="s">
        <v>691</v>
      </c>
    </row>
    <row r="15" spans="1:79" x14ac:dyDescent="0.2">
      <c r="A15" t="s">
        <v>122</v>
      </c>
      <c r="B15">
        <v>13</v>
      </c>
      <c r="C15" s="93">
        <v>44440</v>
      </c>
      <c r="D15" s="93">
        <v>44440</v>
      </c>
      <c r="E15" s="93">
        <v>44440</v>
      </c>
      <c r="F15" s="93">
        <v>44440</v>
      </c>
      <c r="G15" t="s">
        <v>692</v>
      </c>
      <c r="H15" t="s">
        <v>693</v>
      </c>
      <c r="I15" t="s">
        <v>710</v>
      </c>
      <c r="J15" t="s">
        <v>710</v>
      </c>
      <c r="K15" t="s">
        <v>710</v>
      </c>
      <c r="L15">
        <v>24409</v>
      </c>
      <c r="M15" s="92">
        <v>6610295690085</v>
      </c>
      <c r="N15" t="s">
        <v>566</v>
      </c>
      <c r="O15" t="s">
        <v>491</v>
      </c>
      <c r="P15" t="s">
        <v>492</v>
      </c>
      <c r="Q15" t="s">
        <v>572</v>
      </c>
      <c r="R15">
        <v>54</v>
      </c>
      <c r="S15">
        <v>1000</v>
      </c>
      <c r="T15">
        <v>1000</v>
      </c>
      <c r="U15" t="s">
        <v>694</v>
      </c>
      <c r="V15">
        <v>699</v>
      </c>
      <c r="W15" t="s">
        <v>609</v>
      </c>
      <c r="X15" t="s">
        <v>335</v>
      </c>
      <c r="Y15">
        <v>2000000</v>
      </c>
      <c r="Z15" t="s">
        <v>124</v>
      </c>
      <c r="AA15" t="s">
        <v>696</v>
      </c>
      <c r="AB15" t="s">
        <v>25</v>
      </c>
      <c r="AC15" t="s">
        <v>25</v>
      </c>
      <c r="AD15" t="s">
        <v>25</v>
      </c>
      <c r="AE15" t="s">
        <v>712</v>
      </c>
      <c r="AF15" t="s">
        <v>224</v>
      </c>
      <c r="AG15" t="s">
        <v>27</v>
      </c>
      <c r="AH15" t="s">
        <v>27</v>
      </c>
      <c r="AI15" t="s">
        <v>27</v>
      </c>
      <c r="AJ15" t="s">
        <v>27</v>
      </c>
      <c r="AK15" t="s">
        <v>27</v>
      </c>
      <c r="AL15" t="s">
        <v>45</v>
      </c>
      <c r="AM15" t="s">
        <v>27</v>
      </c>
      <c r="AN15">
        <v>0</v>
      </c>
      <c r="AO15" t="s">
        <v>27</v>
      </c>
      <c r="AP15" t="s">
        <v>27</v>
      </c>
      <c r="AQ15">
        <v>0</v>
      </c>
      <c r="AR15" t="s">
        <v>27</v>
      </c>
      <c r="AS15" s="101">
        <v>10000</v>
      </c>
      <c r="AT15" t="s">
        <v>27</v>
      </c>
      <c r="AU15" t="s">
        <v>708</v>
      </c>
      <c r="AV15" t="s">
        <v>27</v>
      </c>
      <c r="AW15" s="99" t="s">
        <v>99</v>
      </c>
      <c r="AX15" t="s">
        <v>27</v>
      </c>
      <c r="AY15" t="s">
        <v>37</v>
      </c>
      <c r="AZ15">
        <v>0</v>
      </c>
      <c r="BA15">
        <v>0</v>
      </c>
      <c r="BB15">
        <v>1</v>
      </c>
      <c r="BG15" t="s">
        <v>306</v>
      </c>
      <c r="BH15" t="s">
        <v>27</v>
      </c>
      <c r="BI15" t="s">
        <v>27</v>
      </c>
      <c r="BJ15" t="s">
        <v>25</v>
      </c>
      <c r="BK15" t="s">
        <v>25</v>
      </c>
      <c r="BL15" t="s">
        <v>25</v>
      </c>
      <c r="BN15" t="s">
        <v>307</v>
      </c>
      <c r="BP15" t="s">
        <v>25</v>
      </c>
      <c r="BQ15" t="s">
        <v>308</v>
      </c>
      <c r="BS15" t="s">
        <v>122</v>
      </c>
      <c r="BT15" t="s">
        <v>364</v>
      </c>
      <c r="BU15" t="s">
        <v>365</v>
      </c>
      <c r="BV15" t="s">
        <v>366</v>
      </c>
      <c r="BW15" t="s">
        <v>367</v>
      </c>
      <c r="BX15" t="s">
        <v>691</v>
      </c>
    </row>
    <row r="16" spans="1:79" x14ac:dyDescent="0.2">
      <c r="A16" t="s">
        <v>122</v>
      </c>
      <c r="B16">
        <v>14</v>
      </c>
      <c r="C16" s="93">
        <v>44440</v>
      </c>
      <c r="D16" s="93">
        <v>44440</v>
      </c>
      <c r="E16" s="93">
        <v>44440</v>
      </c>
      <c r="F16" s="93">
        <v>44440</v>
      </c>
      <c r="G16" t="s">
        <v>692</v>
      </c>
      <c r="H16" t="s">
        <v>693</v>
      </c>
      <c r="I16" t="s">
        <v>711</v>
      </c>
      <c r="J16" t="s">
        <v>709</v>
      </c>
      <c r="K16" t="s">
        <v>709</v>
      </c>
      <c r="L16">
        <v>26293</v>
      </c>
      <c r="M16" s="92">
        <v>7112265924080</v>
      </c>
      <c r="N16" t="s">
        <v>565</v>
      </c>
      <c r="O16" t="s">
        <v>493</v>
      </c>
      <c r="P16" t="s">
        <v>494</v>
      </c>
      <c r="Q16" t="s">
        <v>570</v>
      </c>
      <c r="R16">
        <v>49</v>
      </c>
      <c r="S16">
        <v>1000</v>
      </c>
      <c r="T16">
        <v>1000</v>
      </c>
      <c r="U16" t="s">
        <v>694</v>
      </c>
      <c r="V16">
        <v>299</v>
      </c>
      <c r="W16" t="s">
        <v>610</v>
      </c>
      <c r="X16" t="s">
        <v>337</v>
      </c>
      <c r="Y16">
        <v>2000000</v>
      </c>
      <c r="Z16" t="s">
        <v>124</v>
      </c>
      <c r="AA16" t="s">
        <v>696</v>
      </c>
      <c r="AB16" t="s">
        <v>25</v>
      </c>
      <c r="AC16" t="s">
        <v>25</v>
      </c>
      <c r="AD16" t="s">
        <v>27</v>
      </c>
      <c r="AE16" t="s">
        <v>712</v>
      </c>
      <c r="AF16" t="s">
        <v>224</v>
      </c>
      <c r="AG16" t="s">
        <v>27</v>
      </c>
      <c r="AH16" t="s">
        <v>27</v>
      </c>
      <c r="AI16" t="s">
        <v>27</v>
      </c>
      <c r="AJ16" t="s">
        <v>27</v>
      </c>
      <c r="AK16" t="s">
        <v>27</v>
      </c>
      <c r="AL16" t="s">
        <v>45</v>
      </c>
      <c r="AM16" t="s">
        <v>25</v>
      </c>
      <c r="AN16">
        <v>10000</v>
      </c>
      <c r="AO16" t="s">
        <v>27</v>
      </c>
      <c r="AP16" t="s">
        <v>27</v>
      </c>
      <c r="AQ16">
        <v>0</v>
      </c>
      <c r="AR16" t="s">
        <v>27</v>
      </c>
      <c r="AS16" s="101">
        <v>30000</v>
      </c>
      <c r="AT16" t="s">
        <v>27</v>
      </c>
      <c r="AU16" t="s">
        <v>708</v>
      </c>
      <c r="AV16" t="s">
        <v>27</v>
      </c>
      <c r="AW16" s="99" t="s">
        <v>99</v>
      </c>
      <c r="AX16" t="s">
        <v>27</v>
      </c>
      <c r="AY16" t="s">
        <v>37</v>
      </c>
      <c r="AZ16">
        <v>0</v>
      </c>
      <c r="BA16">
        <v>0</v>
      </c>
      <c r="BB16">
        <v>1</v>
      </c>
      <c r="BE16" t="s">
        <v>338</v>
      </c>
      <c r="BF16">
        <v>19</v>
      </c>
      <c r="BG16" t="s">
        <v>306</v>
      </c>
      <c r="BH16" t="s">
        <v>27</v>
      </c>
      <c r="BI16" t="s">
        <v>27</v>
      </c>
      <c r="BJ16" t="s">
        <v>25</v>
      </c>
      <c r="BK16" t="s">
        <v>25</v>
      </c>
      <c r="BL16" t="s">
        <v>25</v>
      </c>
      <c r="BN16" t="s">
        <v>307</v>
      </c>
      <c r="BP16" t="s">
        <v>25</v>
      </c>
      <c r="BQ16" t="s">
        <v>308</v>
      </c>
      <c r="BS16" t="s">
        <v>122</v>
      </c>
      <c r="BT16" t="s">
        <v>364</v>
      </c>
      <c r="BU16" t="s">
        <v>365</v>
      </c>
      <c r="BV16" t="s">
        <v>366</v>
      </c>
      <c r="BW16" t="s">
        <v>367</v>
      </c>
      <c r="BX16" t="s">
        <v>691</v>
      </c>
    </row>
    <row r="17" spans="1:76" x14ac:dyDescent="0.2">
      <c r="A17" t="s">
        <v>122</v>
      </c>
      <c r="B17">
        <v>15</v>
      </c>
      <c r="C17" s="93">
        <v>44440</v>
      </c>
      <c r="D17" s="93">
        <v>44440</v>
      </c>
      <c r="E17" s="93">
        <v>44440</v>
      </c>
      <c r="F17" s="93">
        <v>44440</v>
      </c>
      <c r="G17" t="s">
        <v>692</v>
      </c>
      <c r="H17" t="s">
        <v>693</v>
      </c>
      <c r="I17" t="s">
        <v>710</v>
      </c>
      <c r="J17" t="s">
        <v>710</v>
      </c>
      <c r="K17" t="s">
        <v>709</v>
      </c>
      <c r="L17">
        <v>24500</v>
      </c>
      <c r="M17" s="92">
        <v>6701280684082</v>
      </c>
      <c r="N17" t="s">
        <v>566</v>
      </c>
      <c r="O17" t="s">
        <v>495</v>
      </c>
      <c r="P17" t="s">
        <v>496</v>
      </c>
      <c r="Q17" t="s">
        <v>571</v>
      </c>
      <c r="R17">
        <v>54</v>
      </c>
      <c r="S17">
        <v>1000</v>
      </c>
      <c r="T17">
        <v>1000</v>
      </c>
      <c r="U17" t="s">
        <v>694</v>
      </c>
      <c r="V17">
        <v>8301</v>
      </c>
      <c r="W17" t="s">
        <v>611</v>
      </c>
      <c r="X17" t="s">
        <v>340</v>
      </c>
      <c r="Y17">
        <v>1100000</v>
      </c>
      <c r="Z17" t="s">
        <v>124</v>
      </c>
      <c r="AA17" t="s">
        <v>124</v>
      </c>
      <c r="AB17" t="s">
        <v>27</v>
      </c>
      <c r="AC17" t="s">
        <v>27</v>
      </c>
      <c r="AD17" t="s">
        <v>25</v>
      </c>
      <c r="AE17" t="s">
        <v>712</v>
      </c>
      <c r="AF17" t="s">
        <v>224</v>
      </c>
      <c r="AG17" t="s">
        <v>27</v>
      </c>
      <c r="AH17" t="s">
        <v>27</v>
      </c>
      <c r="AI17" t="s">
        <v>27</v>
      </c>
      <c r="AJ17" t="s">
        <v>27</v>
      </c>
      <c r="AK17" t="s">
        <v>27</v>
      </c>
      <c r="AL17" t="s">
        <v>45</v>
      </c>
      <c r="AM17" t="s">
        <v>25</v>
      </c>
      <c r="AN17">
        <v>10000</v>
      </c>
      <c r="AO17" t="s">
        <v>27</v>
      </c>
      <c r="AP17" t="s">
        <v>27</v>
      </c>
      <c r="AQ17">
        <v>0</v>
      </c>
      <c r="AR17" t="s">
        <v>27</v>
      </c>
      <c r="AS17" s="101">
        <v>50000</v>
      </c>
      <c r="AT17" t="s">
        <v>27</v>
      </c>
      <c r="AU17" t="s">
        <v>708</v>
      </c>
      <c r="AV17" t="s">
        <v>27</v>
      </c>
      <c r="AW17" s="99" t="s">
        <v>99</v>
      </c>
      <c r="AX17" t="s">
        <v>27</v>
      </c>
      <c r="AY17" t="s">
        <v>37</v>
      </c>
      <c r="AZ17">
        <v>0</v>
      </c>
      <c r="BA17">
        <v>0</v>
      </c>
      <c r="BB17">
        <v>0</v>
      </c>
      <c r="BE17" t="s">
        <v>341</v>
      </c>
      <c r="BF17">
        <v>23</v>
      </c>
      <c r="BG17" t="s">
        <v>306</v>
      </c>
      <c r="BH17" t="s">
        <v>27</v>
      </c>
      <c r="BI17" t="s">
        <v>27</v>
      </c>
      <c r="BJ17" t="s">
        <v>25</v>
      </c>
      <c r="BK17" t="s">
        <v>25</v>
      </c>
      <c r="BL17" t="s">
        <v>25</v>
      </c>
      <c r="BN17" t="s">
        <v>307</v>
      </c>
      <c r="BP17" t="s">
        <v>25</v>
      </c>
      <c r="BQ17" t="s">
        <v>308</v>
      </c>
      <c r="BS17" t="s">
        <v>122</v>
      </c>
      <c r="BT17" t="s">
        <v>364</v>
      </c>
      <c r="BU17" t="s">
        <v>365</v>
      </c>
      <c r="BV17" t="s">
        <v>366</v>
      </c>
      <c r="BW17" t="s">
        <v>367</v>
      </c>
      <c r="BX17" t="s">
        <v>691</v>
      </c>
    </row>
    <row r="18" spans="1:76" x14ac:dyDescent="0.2">
      <c r="A18" t="s">
        <v>122</v>
      </c>
      <c r="B18">
        <v>16</v>
      </c>
      <c r="C18" s="93">
        <v>44440</v>
      </c>
      <c r="D18" s="93">
        <v>44440</v>
      </c>
      <c r="E18" s="93">
        <v>44440</v>
      </c>
      <c r="F18" s="93">
        <v>44440</v>
      </c>
      <c r="G18" t="s">
        <v>692</v>
      </c>
      <c r="H18" t="s">
        <v>693</v>
      </c>
      <c r="I18" t="s">
        <v>709</v>
      </c>
      <c r="J18" t="s">
        <v>711</v>
      </c>
      <c r="K18" t="s">
        <v>709</v>
      </c>
      <c r="L18">
        <v>24022</v>
      </c>
      <c r="M18" s="92">
        <v>6510075889081</v>
      </c>
      <c r="N18" t="s">
        <v>565</v>
      </c>
      <c r="O18" t="s">
        <v>497</v>
      </c>
      <c r="P18" t="s">
        <v>498</v>
      </c>
      <c r="Q18" t="s">
        <v>569</v>
      </c>
      <c r="R18">
        <v>55</v>
      </c>
      <c r="S18">
        <v>1000</v>
      </c>
      <c r="T18">
        <v>1000</v>
      </c>
      <c r="U18" t="s">
        <v>694</v>
      </c>
      <c r="V18">
        <v>7441</v>
      </c>
      <c r="W18" t="s">
        <v>618</v>
      </c>
      <c r="X18" t="s">
        <v>329</v>
      </c>
      <c r="Y18">
        <v>2000000</v>
      </c>
      <c r="Z18" t="s">
        <v>124</v>
      </c>
      <c r="AA18" t="s">
        <v>110</v>
      </c>
      <c r="AB18" t="s">
        <v>27</v>
      </c>
      <c r="AC18" t="s">
        <v>27</v>
      </c>
      <c r="AD18" t="s">
        <v>27</v>
      </c>
      <c r="AE18" t="s">
        <v>712</v>
      </c>
      <c r="AF18" t="s">
        <v>224</v>
      </c>
      <c r="AG18" t="s">
        <v>27</v>
      </c>
      <c r="AH18" t="s">
        <v>27</v>
      </c>
      <c r="AI18" t="s">
        <v>27</v>
      </c>
      <c r="AJ18" t="s">
        <v>27</v>
      </c>
      <c r="AK18" t="s">
        <v>25</v>
      </c>
      <c r="AL18" t="s">
        <v>327</v>
      </c>
      <c r="AM18" t="s">
        <v>27</v>
      </c>
      <c r="AN18">
        <v>0</v>
      </c>
      <c r="AO18" t="s">
        <v>27</v>
      </c>
      <c r="AP18" t="s">
        <v>27</v>
      </c>
      <c r="AQ18">
        <v>0</v>
      </c>
      <c r="AR18" t="s">
        <v>27</v>
      </c>
      <c r="AS18" s="101">
        <v>100000</v>
      </c>
      <c r="AT18" t="s">
        <v>27</v>
      </c>
      <c r="AU18" t="s">
        <v>708</v>
      </c>
      <c r="AV18" t="s">
        <v>27</v>
      </c>
      <c r="AW18" s="99" t="s">
        <v>99</v>
      </c>
      <c r="AX18" t="s">
        <v>27</v>
      </c>
      <c r="AY18" t="s">
        <v>37</v>
      </c>
      <c r="AZ18">
        <v>0</v>
      </c>
      <c r="BA18">
        <v>0</v>
      </c>
      <c r="BB18">
        <v>0</v>
      </c>
      <c r="BG18" t="s">
        <v>306</v>
      </c>
      <c r="BH18" t="s">
        <v>27</v>
      </c>
      <c r="BI18" t="s">
        <v>27</v>
      </c>
      <c r="BJ18" t="s">
        <v>25</v>
      </c>
      <c r="BK18" t="s">
        <v>25</v>
      </c>
      <c r="BL18" t="s">
        <v>25</v>
      </c>
      <c r="BN18" t="s">
        <v>307</v>
      </c>
      <c r="BP18" t="s">
        <v>25</v>
      </c>
      <c r="BQ18" t="s">
        <v>308</v>
      </c>
      <c r="BS18" t="s">
        <v>122</v>
      </c>
      <c r="BT18" t="s">
        <v>364</v>
      </c>
      <c r="BU18" t="s">
        <v>365</v>
      </c>
      <c r="BV18" t="s">
        <v>366</v>
      </c>
      <c r="BW18" t="s">
        <v>367</v>
      </c>
      <c r="BX18" t="s">
        <v>691</v>
      </c>
    </row>
    <row r="19" spans="1:76" x14ac:dyDescent="0.2">
      <c r="A19" t="s">
        <v>122</v>
      </c>
      <c r="B19">
        <v>17</v>
      </c>
      <c r="C19" s="93">
        <v>44440</v>
      </c>
      <c r="D19" s="93">
        <v>44440</v>
      </c>
      <c r="E19" s="93">
        <v>44440</v>
      </c>
      <c r="F19" s="93">
        <v>44440</v>
      </c>
      <c r="G19" t="s">
        <v>692</v>
      </c>
      <c r="H19" t="s">
        <v>693</v>
      </c>
      <c r="I19" t="s">
        <v>709</v>
      </c>
      <c r="J19" t="s">
        <v>709</v>
      </c>
      <c r="K19" t="s">
        <v>709</v>
      </c>
      <c r="L19">
        <v>23726</v>
      </c>
      <c r="M19" s="92">
        <v>6412151011088</v>
      </c>
      <c r="N19" t="s">
        <v>565</v>
      </c>
      <c r="O19" t="s">
        <v>499</v>
      </c>
      <c r="P19" t="s">
        <v>500</v>
      </c>
      <c r="Q19" t="s">
        <v>569</v>
      </c>
      <c r="R19">
        <v>56</v>
      </c>
      <c r="S19">
        <v>1000</v>
      </c>
      <c r="T19">
        <v>1000</v>
      </c>
      <c r="U19" t="s">
        <v>694</v>
      </c>
      <c r="V19">
        <v>7441</v>
      </c>
      <c r="W19" t="s">
        <v>618</v>
      </c>
      <c r="X19" t="s">
        <v>329</v>
      </c>
      <c r="Y19">
        <v>2000000</v>
      </c>
      <c r="Z19" t="s">
        <v>124</v>
      </c>
      <c r="AA19" t="s">
        <v>112</v>
      </c>
      <c r="AB19" t="s">
        <v>27</v>
      </c>
      <c r="AC19" t="s">
        <v>27</v>
      </c>
      <c r="AD19" t="s">
        <v>27</v>
      </c>
      <c r="AE19" t="s">
        <v>712</v>
      </c>
      <c r="AF19" t="s">
        <v>224</v>
      </c>
      <c r="AG19" t="s">
        <v>27</v>
      </c>
      <c r="AH19" t="s">
        <v>27</v>
      </c>
      <c r="AI19" t="s">
        <v>27</v>
      </c>
      <c r="AJ19" t="s">
        <v>27</v>
      </c>
      <c r="AK19" t="s">
        <v>27</v>
      </c>
      <c r="AL19" t="s">
        <v>45</v>
      </c>
      <c r="AM19" t="s">
        <v>27</v>
      </c>
      <c r="AN19">
        <v>0</v>
      </c>
      <c r="AO19" t="s">
        <v>27</v>
      </c>
      <c r="AP19" t="s">
        <v>27</v>
      </c>
      <c r="AQ19">
        <v>0</v>
      </c>
      <c r="AR19" t="s">
        <v>27</v>
      </c>
      <c r="AS19" s="101">
        <v>250000</v>
      </c>
      <c r="AT19" t="s">
        <v>27</v>
      </c>
      <c r="AU19" t="s">
        <v>708</v>
      </c>
      <c r="AV19" t="s">
        <v>27</v>
      </c>
      <c r="AW19" s="99" t="s">
        <v>99</v>
      </c>
      <c r="AX19" t="s">
        <v>27</v>
      </c>
      <c r="AY19" t="s">
        <v>37</v>
      </c>
      <c r="AZ19">
        <v>0</v>
      </c>
      <c r="BA19">
        <v>0</v>
      </c>
      <c r="BB19">
        <v>0</v>
      </c>
      <c r="BG19" t="s">
        <v>306</v>
      </c>
      <c r="BH19" t="s">
        <v>27</v>
      </c>
      <c r="BI19" t="s">
        <v>27</v>
      </c>
      <c r="BJ19" t="s">
        <v>25</v>
      </c>
      <c r="BK19" t="s">
        <v>25</v>
      </c>
      <c r="BL19" t="s">
        <v>25</v>
      </c>
      <c r="BN19" t="s">
        <v>307</v>
      </c>
      <c r="BP19" t="s">
        <v>25</v>
      </c>
      <c r="BQ19" t="s">
        <v>308</v>
      </c>
      <c r="BS19" t="s">
        <v>122</v>
      </c>
      <c r="BT19" t="s">
        <v>364</v>
      </c>
      <c r="BU19" t="s">
        <v>365</v>
      </c>
      <c r="BV19" t="s">
        <v>366</v>
      </c>
      <c r="BW19" t="s">
        <v>367</v>
      </c>
      <c r="BX19" t="s">
        <v>691</v>
      </c>
    </row>
    <row r="20" spans="1:76" x14ac:dyDescent="0.2">
      <c r="A20" t="s">
        <v>122</v>
      </c>
      <c r="B20">
        <v>18</v>
      </c>
      <c r="C20" s="93">
        <v>44440</v>
      </c>
      <c r="D20" s="93">
        <v>44440</v>
      </c>
      <c r="E20" s="93">
        <v>44440</v>
      </c>
      <c r="F20" s="93">
        <v>44440</v>
      </c>
      <c r="G20" t="s">
        <v>692</v>
      </c>
      <c r="H20" t="s">
        <v>693</v>
      </c>
      <c r="I20" t="s">
        <v>710</v>
      </c>
      <c r="J20" t="s">
        <v>709</v>
      </c>
      <c r="K20" t="s">
        <v>709</v>
      </c>
      <c r="L20">
        <v>24071</v>
      </c>
      <c r="M20" s="92">
        <v>6511256086083</v>
      </c>
      <c r="N20" t="s">
        <v>565</v>
      </c>
      <c r="O20" t="s">
        <v>501</v>
      </c>
      <c r="P20" t="s">
        <v>502</v>
      </c>
      <c r="Q20" t="s">
        <v>573</v>
      </c>
      <c r="R20">
        <v>55</v>
      </c>
      <c r="S20">
        <v>1000</v>
      </c>
      <c r="T20">
        <v>1000</v>
      </c>
      <c r="U20" t="s">
        <v>694</v>
      </c>
      <c r="V20">
        <v>7441</v>
      </c>
      <c r="W20" t="s">
        <v>343</v>
      </c>
      <c r="X20" t="s">
        <v>329</v>
      </c>
      <c r="Y20">
        <v>2000000</v>
      </c>
      <c r="Z20" t="s">
        <v>124</v>
      </c>
      <c r="AA20" t="s">
        <v>115</v>
      </c>
      <c r="AB20" t="s">
        <v>27</v>
      </c>
      <c r="AC20" t="s">
        <v>27</v>
      </c>
      <c r="AD20" t="s">
        <v>27</v>
      </c>
      <c r="AE20" t="s">
        <v>712</v>
      </c>
      <c r="AF20" t="s">
        <v>224</v>
      </c>
      <c r="AG20" t="s">
        <v>27</v>
      </c>
      <c r="AH20" t="s">
        <v>27</v>
      </c>
      <c r="AI20" t="s">
        <v>27</v>
      </c>
      <c r="AJ20" t="s">
        <v>27</v>
      </c>
      <c r="AK20" t="s">
        <v>27</v>
      </c>
      <c r="AL20" t="s">
        <v>45</v>
      </c>
      <c r="AM20" t="s">
        <v>27</v>
      </c>
      <c r="AN20">
        <v>0</v>
      </c>
      <c r="AO20" t="s">
        <v>27</v>
      </c>
      <c r="AP20" t="s">
        <v>27</v>
      </c>
      <c r="AQ20">
        <v>0</v>
      </c>
      <c r="AR20" t="s">
        <v>27</v>
      </c>
      <c r="AS20" s="99" t="s">
        <v>99</v>
      </c>
      <c r="AT20" t="s">
        <v>27</v>
      </c>
      <c r="AU20" t="s">
        <v>708</v>
      </c>
      <c r="AV20" t="s">
        <v>27</v>
      </c>
      <c r="AW20" s="99" t="s">
        <v>99</v>
      </c>
      <c r="AX20" t="s">
        <v>27</v>
      </c>
      <c r="AY20" t="s">
        <v>37</v>
      </c>
      <c r="AZ20">
        <v>0</v>
      </c>
      <c r="BA20">
        <v>0</v>
      </c>
      <c r="BB20">
        <v>1</v>
      </c>
      <c r="BG20" t="s">
        <v>306</v>
      </c>
      <c r="BH20" t="s">
        <v>27</v>
      </c>
      <c r="BI20" t="s">
        <v>27</v>
      </c>
      <c r="BJ20" t="s">
        <v>25</v>
      </c>
      <c r="BK20" t="s">
        <v>25</v>
      </c>
      <c r="BL20" t="s">
        <v>25</v>
      </c>
      <c r="BN20" t="s">
        <v>307</v>
      </c>
      <c r="BP20" t="s">
        <v>25</v>
      </c>
      <c r="BQ20" t="s">
        <v>308</v>
      </c>
      <c r="BS20" t="s">
        <v>122</v>
      </c>
      <c r="BT20" t="s">
        <v>364</v>
      </c>
      <c r="BU20" t="s">
        <v>365</v>
      </c>
      <c r="BV20" t="s">
        <v>366</v>
      </c>
      <c r="BW20" t="s">
        <v>367</v>
      </c>
      <c r="BX20" t="s">
        <v>691</v>
      </c>
    </row>
    <row r="21" spans="1:76" x14ac:dyDescent="0.2">
      <c r="A21" t="s">
        <v>122</v>
      </c>
      <c r="B21">
        <v>19</v>
      </c>
      <c r="C21" s="93">
        <v>44440</v>
      </c>
      <c r="D21" s="93">
        <v>44440</v>
      </c>
      <c r="E21" s="93">
        <v>44440</v>
      </c>
      <c r="F21" s="93">
        <v>44440</v>
      </c>
      <c r="G21" t="s">
        <v>692</v>
      </c>
      <c r="H21" t="s">
        <v>693</v>
      </c>
      <c r="I21" t="s">
        <v>709</v>
      </c>
      <c r="J21" t="s">
        <v>710</v>
      </c>
      <c r="K21" t="s">
        <v>709</v>
      </c>
      <c r="L21">
        <v>24069</v>
      </c>
      <c r="M21" s="92">
        <v>6511235616083</v>
      </c>
      <c r="N21" t="s">
        <v>565</v>
      </c>
      <c r="O21" t="s">
        <v>503</v>
      </c>
      <c r="P21" t="s">
        <v>504</v>
      </c>
      <c r="Q21" t="s">
        <v>573</v>
      </c>
      <c r="R21">
        <v>55</v>
      </c>
      <c r="S21">
        <v>1000</v>
      </c>
      <c r="T21">
        <v>1000</v>
      </c>
      <c r="U21" t="s">
        <v>694</v>
      </c>
      <c r="V21">
        <v>7441</v>
      </c>
      <c r="W21" t="s">
        <v>612</v>
      </c>
      <c r="X21" t="s">
        <v>323</v>
      </c>
      <c r="Y21">
        <v>2000000</v>
      </c>
      <c r="Z21" t="s">
        <v>124</v>
      </c>
      <c r="AA21" t="s">
        <v>117</v>
      </c>
      <c r="AB21" t="s">
        <v>27</v>
      </c>
      <c r="AC21" t="s">
        <v>27</v>
      </c>
      <c r="AD21" t="s">
        <v>27</v>
      </c>
      <c r="AE21" t="s">
        <v>712</v>
      </c>
      <c r="AF21" t="s">
        <v>224</v>
      </c>
      <c r="AG21" t="s">
        <v>27</v>
      </c>
      <c r="AH21" t="s">
        <v>27</v>
      </c>
      <c r="AI21" t="s">
        <v>27</v>
      </c>
      <c r="AJ21" t="s">
        <v>27</v>
      </c>
      <c r="AK21" t="s">
        <v>27</v>
      </c>
      <c r="AL21" t="s">
        <v>45</v>
      </c>
      <c r="AM21" t="s">
        <v>27</v>
      </c>
      <c r="AN21">
        <v>0</v>
      </c>
      <c r="AO21" t="s">
        <v>27</v>
      </c>
      <c r="AP21" t="s">
        <v>25</v>
      </c>
      <c r="AQ21">
        <v>20000</v>
      </c>
      <c r="AR21" t="s">
        <v>27</v>
      </c>
      <c r="AS21" s="99" t="s">
        <v>99</v>
      </c>
      <c r="AT21" t="s">
        <v>27</v>
      </c>
      <c r="AU21" t="s">
        <v>708</v>
      </c>
      <c r="AV21" t="s">
        <v>27</v>
      </c>
      <c r="AW21" s="99" t="s">
        <v>99</v>
      </c>
      <c r="AX21" t="s">
        <v>27</v>
      </c>
      <c r="AY21" t="s">
        <v>37</v>
      </c>
      <c r="AZ21">
        <v>0</v>
      </c>
      <c r="BA21">
        <v>0</v>
      </c>
      <c r="BB21">
        <v>0</v>
      </c>
      <c r="BG21" t="s">
        <v>306</v>
      </c>
      <c r="BH21" t="s">
        <v>27</v>
      </c>
      <c r="BI21" t="s">
        <v>27</v>
      </c>
      <c r="BJ21" t="s">
        <v>25</v>
      </c>
      <c r="BK21" t="s">
        <v>25</v>
      </c>
      <c r="BL21" t="s">
        <v>25</v>
      </c>
      <c r="BN21" t="s">
        <v>307</v>
      </c>
      <c r="BP21" t="s">
        <v>25</v>
      </c>
      <c r="BQ21" t="s">
        <v>308</v>
      </c>
      <c r="BS21" t="s">
        <v>122</v>
      </c>
      <c r="BT21" t="s">
        <v>364</v>
      </c>
      <c r="BU21" t="s">
        <v>365</v>
      </c>
      <c r="BV21" t="s">
        <v>366</v>
      </c>
      <c r="BW21" t="s">
        <v>367</v>
      </c>
      <c r="BX21" t="s">
        <v>691</v>
      </c>
    </row>
    <row r="22" spans="1:76" x14ac:dyDescent="0.2">
      <c r="A22" t="s">
        <v>122</v>
      </c>
      <c r="B22">
        <v>20</v>
      </c>
      <c r="C22" s="93">
        <v>44440</v>
      </c>
      <c r="D22" s="93">
        <v>44440</v>
      </c>
      <c r="E22" s="93">
        <v>44440</v>
      </c>
      <c r="F22" s="93">
        <v>44440</v>
      </c>
      <c r="G22" t="s">
        <v>692</v>
      </c>
      <c r="H22" t="s">
        <v>693</v>
      </c>
      <c r="I22" t="s">
        <v>709</v>
      </c>
      <c r="J22" t="s">
        <v>709</v>
      </c>
      <c r="K22" t="s">
        <v>710</v>
      </c>
      <c r="L22">
        <v>23784</v>
      </c>
      <c r="M22" s="92">
        <v>6502115059080</v>
      </c>
      <c r="N22" t="s">
        <v>565</v>
      </c>
      <c r="O22" t="s">
        <v>505</v>
      </c>
      <c r="P22" t="s">
        <v>506</v>
      </c>
      <c r="Q22" t="s">
        <v>573</v>
      </c>
      <c r="R22">
        <v>56</v>
      </c>
      <c r="S22">
        <v>1000</v>
      </c>
      <c r="T22">
        <v>1000</v>
      </c>
      <c r="U22" t="s">
        <v>694</v>
      </c>
      <c r="V22">
        <v>7441</v>
      </c>
      <c r="W22" t="s">
        <v>612</v>
      </c>
      <c r="X22" t="s">
        <v>323</v>
      </c>
      <c r="Y22">
        <v>2000000</v>
      </c>
      <c r="Z22" t="s">
        <v>124</v>
      </c>
      <c r="AA22" t="s">
        <v>696</v>
      </c>
      <c r="AB22" t="s">
        <v>25</v>
      </c>
      <c r="AC22" t="s">
        <v>25</v>
      </c>
      <c r="AD22" t="s">
        <v>25</v>
      </c>
      <c r="AE22" t="s">
        <v>712</v>
      </c>
      <c r="AF22" t="s">
        <v>224</v>
      </c>
      <c r="AG22" t="s">
        <v>27</v>
      </c>
      <c r="AH22" t="s">
        <v>27</v>
      </c>
      <c r="AI22" t="s">
        <v>27</v>
      </c>
      <c r="AJ22" t="s">
        <v>27</v>
      </c>
      <c r="AK22" t="s">
        <v>27</v>
      </c>
      <c r="AL22" t="s">
        <v>45</v>
      </c>
      <c r="AM22" t="s">
        <v>27</v>
      </c>
      <c r="AN22">
        <v>0</v>
      </c>
      <c r="AO22" t="s">
        <v>27</v>
      </c>
      <c r="AP22" t="s">
        <v>27</v>
      </c>
      <c r="AQ22">
        <v>0</v>
      </c>
      <c r="AR22" t="s">
        <v>25</v>
      </c>
      <c r="AS22" s="99" t="s">
        <v>99</v>
      </c>
      <c r="AT22" t="s">
        <v>27</v>
      </c>
      <c r="AU22" t="s">
        <v>708</v>
      </c>
      <c r="AV22" t="s">
        <v>27</v>
      </c>
      <c r="AW22" s="99" t="s">
        <v>99</v>
      </c>
      <c r="AX22" t="s">
        <v>27</v>
      </c>
      <c r="AY22" t="s">
        <v>37</v>
      </c>
      <c r="AZ22">
        <v>0</v>
      </c>
      <c r="BA22">
        <v>0</v>
      </c>
      <c r="BB22">
        <v>0</v>
      </c>
      <c r="BG22" t="s">
        <v>306</v>
      </c>
      <c r="BH22" t="s">
        <v>27</v>
      </c>
      <c r="BI22" t="s">
        <v>27</v>
      </c>
      <c r="BJ22" t="s">
        <v>25</v>
      </c>
      <c r="BK22" t="s">
        <v>25</v>
      </c>
      <c r="BL22" t="s">
        <v>25</v>
      </c>
      <c r="BN22" t="s">
        <v>307</v>
      </c>
      <c r="BP22" t="s">
        <v>25</v>
      </c>
      <c r="BQ22" t="s">
        <v>308</v>
      </c>
      <c r="BS22" t="s">
        <v>122</v>
      </c>
      <c r="BT22" t="s">
        <v>364</v>
      </c>
      <c r="BU22" t="s">
        <v>365</v>
      </c>
      <c r="BV22" t="s">
        <v>366</v>
      </c>
      <c r="BW22" t="s">
        <v>367</v>
      </c>
      <c r="BX22" t="s">
        <v>691</v>
      </c>
    </row>
    <row r="23" spans="1:76" x14ac:dyDescent="0.2">
      <c r="A23" t="s">
        <v>122</v>
      </c>
      <c r="B23">
        <v>21</v>
      </c>
      <c r="C23" s="93">
        <v>44440</v>
      </c>
      <c r="D23" s="93">
        <v>44440</v>
      </c>
      <c r="E23" s="93">
        <v>44440</v>
      </c>
      <c r="F23" s="93">
        <v>44440</v>
      </c>
      <c r="G23" t="s">
        <v>692</v>
      </c>
      <c r="H23" t="s">
        <v>693</v>
      </c>
      <c r="I23" t="s">
        <v>710</v>
      </c>
      <c r="J23" t="s">
        <v>710</v>
      </c>
      <c r="K23" t="s">
        <v>710</v>
      </c>
      <c r="L23">
        <v>23962</v>
      </c>
      <c r="M23" s="92">
        <v>6508086210081</v>
      </c>
      <c r="N23" t="s">
        <v>565</v>
      </c>
      <c r="O23" t="s">
        <v>507</v>
      </c>
      <c r="P23" t="s">
        <v>508</v>
      </c>
      <c r="Q23" t="s">
        <v>573</v>
      </c>
      <c r="R23">
        <v>56</v>
      </c>
      <c r="S23">
        <v>1000</v>
      </c>
      <c r="T23">
        <v>1000</v>
      </c>
      <c r="U23" t="s">
        <v>694</v>
      </c>
      <c r="V23">
        <v>7441</v>
      </c>
      <c r="W23" t="s">
        <v>613</v>
      </c>
      <c r="X23" t="s">
        <v>323</v>
      </c>
      <c r="Y23">
        <v>2000000</v>
      </c>
      <c r="Z23" t="s">
        <v>124</v>
      </c>
      <c r="AA23" t="s">
        <v>122</v>
      </c>
      <c r="AB23" t="s">
        <v>27</v>
      </c>
      <c r="AC23" t="s">
        <v>27</v>
      </c>
      <c r="AD23" t="s">
        <v>27</v>
      </c>
      <c r="AE23" t="s">
        <v>712</v>
      </c>
      <c r="AF23" t="s">
        <v>224</v>
      </c>
      <c r="AG23" t="s">
        <v>27</v>
      </c>
      <c r="AH23" t="s">
        <v>27</v>
      </c>
      <c r="AI23" t="s">
        <v>27</v>
      </c>
      <c r="AJ23" t="s">
        <v>27</v>
      </c>
      <c r="AK23" t="s">
        <v>27</v>
      </c>
      <c r="AL23" t="s">
        <v>45</v>
      </c>
      <c r="AM23" t="s">
        <v>27</v>
      </c>
      <c r="AN23">
        <v>0</v>
      </c>
      <c r="AO23" t="s">
        <v>27</v>
      </c>
      <c r="AP23" t="s">
        <v>27</v>
      </c>
      <c r="AQ23">
        <v>0</v>
      </c>
      <c r="AR23" t="s">
        <v>25</v>
      </c>
      <c r="AS23" s="99" t="s">
        <v>99</v>
      </c>
      <c r="AT23" t="s">
        <v>27</v>
      </c>
      <c r="AU23" t="s">
        <v>708</v>
      </c>
      <c r="AV23" t="s">
        <v>27</v>
      </c>
      <c r="AW23" s="99" t="s">
        <v>99</v>
      </c>
      <c r="AX23" t="s">
        <v>27</v>
      </c>
      <c r="AY23" t="s">
        <v>37</v>
      </c>
      <c r="AZ23">
        <v>0</v>
      </c>
      <c r="BA23">
        <v>0</v>
      </c>
      <c r="BB23">
        <v>0</v>
      </c>
      <c r="BG23" t="s">
        <v>306</v>
      </c>
      <c r="BH23" t="s">
        <v>27</v>
      </c>
      <c r="BI23" t="s">
        <v>27</v>
      </c>
      <c r="BJ23" t="s">
        <v>25</v>
      </c>
      <c r="BK23" t="s">
        <v>25</v>
      </c>
      <c r="BL23" t="s">
        <v>25</v>
      </c>
      <c r="BN23" t="s">
        <v>307</v>
      </c>
      <c r="BP23" t="s">
        <v>25</v>
      </c>
      <c r="BQ23" t="s">
        <v>308</v>
      </c>
      <c r="BS23" t="s">
        <v>122</v>
      </c>
      <c r="BT23" t="s">
        <v>364</v>
      </c>
      <c r="BU23" t="s">
        <v>365</v>
      </c>
      <c r="BV23" t="s">
        <v>366</v>
      </c>
      <c r="BW23" t="s">
        <v>367</v>
      </c>
      <c r="BX23" t="s">
        <v>691</v>
      </c>
    </row>
    <row r="24" spans="1:76" x14ac:dyDescent="0.2">
      <c r="A24" t="s">
        <v>122</v>
      </c>
      <c r="B24">
        <v>22</v>
      </c>
      <c r="C24" s="93">
        <v>44440</v>
      </c>
      <c r="D24" s="93">
        <v>44440</v>
      </c>
      <c r="E24" s="93">
        <v>44440</v>
      </c>
      <c r="F24" s="93">
        <v>44440</v>
      </c>
      <c r="G24" t="s">
        <v>692</v>
      </c>
      <c r="H24" t="s">
        <v>693</v>
      </c>
      <c r="I24" t="s">
        <v>711</v>
      </c>
      <c r="J24" t="s">
        <v>709</v>
      </c>
      <c r="K24" t="s">
        <v>709</v>
      </c>
      <c r="L24">
        <v>21531</v>
      </c>
      <c r="M24" s="92">
        <v>5812126519084</v>
      </c>
      <c r="N24" t="s">
        <v>565</v>
      </c>
      <c r="O24" t="s">
        <v>509</v>
      </c>
      <c r="P24" t="s">
        <v>510</v>
      </c>
      <c r="Q24" t="s">
        <v>573</v>
      </c>
      <c r="R24">
        <v>62</v>
      </c>
      <c r="S24">
        <v>1000</v>
      </c>
      <c r="T24">
        <v>1000</v>
      </c>
      <c r="U24" t="s">
        <v>694</v>
      </c>
      <c r="V24">
        <v>7441</v>
      </c>
      <c r="W24" t="s">
        <v>614</v>
      </c>
      <c r="X24" t="s">
        <v>323</v>
      </c>
      <c r="Y24">
        <v>2000000</v>
      </c>
      <c r="Z24" t="s">
        <v>124</v>
      </c>
      <c r="AA24" t="s">
        <v>124</v>
      </c>
      <c r="AB24" t="s">
        <v>27</v>
      </c>
      <c r="AC24" t="s">
        <v>27</v>
      </c>
      <c r="AD24" t="s">
        <v>27</v>
      </c>
      <c r="AE24" t="s">
        <v>712</v>
      </c>
      <c r="AF24" t="s">
        <v>224</v>
      </c>
      <c r="AG24" t="s">
        <v>27</v>
      </c>
      <c r="AH24" t="s">
        <v>27</v>
      </c>
      <c r="AI24" t="s">
        <v>27</v>
      </c>
      <c r="AJ24" t="s">
        <v>27</v>
      </c>
      <c r="AK24" t="s">
        <v>27</v>
      </c>
      <c r="AL24" t="s">
        <v>45</v>
      </c>
      <c r="AM24" t="s">
        <v>27</v>
      </c>
      <c r="AN24">
        <v>0</v>
      </c>
      <c r="AO24" t="s">
        <v>27</v>
      </c>
      <c r="AP24" t="s">
        <v>27</v>
      </c>
      <c r="AQ24">
        <v>0</v>
      </c>
      <c r="AR24" t="s">
        <v>27</v>
      </c>
      <c r="AS24" s="99" t="s">
        <v>99</v>
      </c>
      <c r="AT24" t="s">
        <v>27</v>
      </c>
      <c r="AU24" t="s">
        <v>708</v>
      </c>
      <c r="AV24" t="s">
        <v>27</v>
      </c>
      <c r="AW24" s="99" t="s">
        <v>99</v>
      </c>
      <c r="AX24" t="s">
        <v>27</v>
      </c>
      <c r="AY24" t="s">
        <v>37</v>
      </c>
      <c r="AZ24">
        <v>0</v>
      </c>
      <c r="BA24">
        <v>0</v>
      </c>
      <c r="BB24">
        <v>0</v>
      </c>
      <c r="BG24" t="s">
        <v>306</v>
      </c>
      <c r="BH24" t="s">
        <v>27</v>
      </c>
      <c r="BI24" t="s">
        <v>27</v>
      </c>
      <c r="BJ24" t="s">
        <v>25</v>
      </c>
      <c r="BK24" t="s">
        <v>25</v>
      </c>
      <c r="BL24" t="s">
        <v>25</v>
      </c>
      <c r="BN24" t="s">
        <v>307</v>
      </c>
      <c r="BP24" t="s">
        <v>25</v>
      </c>
      <c r="BQ24" t="s">
        <v>308</v>
      </c>
      <c r="BR24" t="s">
        <v>347</v>
      </c>
      <c r="BS24" t="s">
        <v>122</v>
      </c>
      <c r="BT24" t="s">
        <v>364</v>
      </c>
      <c r="BU24" t="s">
        <v>365</v>
      </c>
      <c r="BV24" t="s">
        <v>366</v>
      </c>
      <c r="BW24" t="s">
        <v>367</v>
      </c>
      <c r="BX24" t="s">
        <v>691</v>
      </c>
    </row>
    <row r="25" spans="1:76" x14ac:dyDescent="0.2">
      <c r="A25" t="s">
        <v>122</v>
      </c>
      <c r="B25">
        <v>23</v>
      </c>
      <c r="C25" s="93">
        <v>44440</v>
      </c>
      <c r="D25" s="93">
        <v>44440</v>
      </c>
      <c r="E25" s="93">
        <v>44440</v>
      </c>
      <c r="F25" s="93">
        <v>44440</v>
      </c>
      <c r="G25" t="s">
        <v>692</v>
      </c>
      <c r="H25" t="s">
        <v>693</v>
      </c>
      <c r="I25" t="s">
        <v>710</v>
      </c>
      <c r="J25" t="s">
        <v>710</v>
      </c>
      <c r="K25" t="s">
        <v>709</v>
      </c>
      <c r="L25">
        <v>20336</v>
      </c>
      <c r="M25" s="92">
        <v>5509040165081</v>
      </c>
      <c r="N25" t="s">
        <v>565</v>
      </c>
      <c r="O25" t="s">
        <v>511</v>
      </c>
      <c r="P25" t="s">
        <v>512</v>
      </c>
      <c r="Q25" t="s">
        <v>573</v>
      </c>
      <c r="R25">
        <v>66</v>
      </c>
      <c r="S25">
        <v>1000</v>
      </c>
      <c r="T25">
        <v>1000</v>
      </c>
      <c r="U25" t="s">
        <v>694</v>
      </c>
      <c r="V25">
        <v>7441</v>
      </c>
      <c r="W25" t="s">
        <v>615</v>
      </c>
      <c r="X25" t="s">
        <v>323</v>
      </c>
      <c r="Y25">
        <v>2000000</v>
      </c>
      <c r="Z25" t="s">
        <v>124</v>
      </c>
      <c r="AA25" t="s">
        <v>126</v>
      </c>
      <c r="AB25" t="s">
        <v>27</v>
      </c>
      <c r="AC25" t="s">
        <v>27</v>
      </c>
      <c r="AD25" t="s">
        <v>27</v>
      </c>
      <c r="AE25" t="s">
        <v>712</v>
      </c>
      <c r="AF25" t="s">
        <v>224</v>
      </c>
      <c r="AG25" t="s">
        <v>27</v>
      </c>
      <c r="AH25" t="s">
        <v>27</v>
      </c>
      <c r="AI25" t="s">
        <v>27</v>
      </c>
      <c r="AJ25" t="s">
        <v>27</v>
      </c>
      <c r="AK25" t="s">
        <v>27</v>
      </c>
      <c r="AL25" t="s">
        <v>45</v>
      </c>
      <c r="AM25" t="s">
        <v>27</v>
      </c>
      <c r="AN25">
        <v>0</v>
      </c>
      <c r="AO25" t="s">
        <v>27</v>
      </c>
      <c r="AP25" t="s">
        <v>27</v>
      </c>
      <c r="AQ25">
        <v>0</v>
      </c>
      <c r="AR25" t="s">
        <v>27</v>
      </c>
      <c r="AS25" s="99" t="s">
        <v>99</v>
      </c>
      <c r="AT25" t="s">
        <v>27</v>
      </c>
      <c r="AU25" t="s">
        <v>708</v>
      </c>
      <c r="AV25" t="s">
        <v>27</v>
      </c>
      <c r="AW25" s="99" t="s">
        <v>99</v>
      </c>
      <c r="AX25" t="s">
        <v>27</v>
      </c>
      <c r="AY25" t="s">
        <v>37</v>
      </c>
      <c r="AZ25">
        <v>0</v>
      </c>
      <c r="BA25">
        <v>0</v>
      </c>
      <c r="BB25">
        <v>0</v>
      </c>
      <c r="BG25" t="s">
        <v>306</v>
      </c>
      <c r="BH25" t="s">
        <v>27</v>
      </c>
      <c r="BI25" t="s">
        <v>27</v>
      </c>
      <c r="BJ25" t="s">
        <v>25</v>
      </c>
      <c r="BK25" t="s">
        <v>25</v>
      </c>
      <c r="BL25" t="s">
        <v>25</v>
      </c>
      <c r="BN25" t="s">
        <v>307</v>
      </c>
      <c r="BP25" t="s">
        <v>25</v>
      </c>
      <c r="BQ25" t="s">
        <v>308</v>
      </c>
      <c r="BS25" t="s">
        <v>122</v>
      </c>
      <c r="BT25" t="s">
        <v>364</v>
      </c>
      <c r="BU25" t="s">
        <v>365</v>
      </c>
      <c r="BV25" t="s">
        <v>366</v>
      </c>
      <c r="BW25" t="s">
        <v>367</v>
      </c>
      <c r="BX25" t="s">
        <v>691</v>
      </c>
    </row>
    <row r="26" spans="1:76" x14ac:dyDescent="0.2">
      <c r="A26" t="s">
        <v>122</v>
      </c>
      <c r="B26">
        <v>24</v>
      </c>
      <c r="C26" s="93">
        <v>44440</v>
      </c>
      <c r="D26" s="93">
        <v>44440</v>
      </c>
      <c r="E26" s="93">
        <v>44440</v>
      </c>
      <c r="F26" s="93">
        <v>44440</v>
      </c>
      <c r="G26" t="s">
        <v>692</v>
      </c>
      <c r="H26" t="s">
        <v>693</v>
      </c>
      <c r="I26" t="s">
        <v>709</v>
      </c>
      <c r="J26" t="s">
        <v>711</v>
      </c>
      <c r="K26" t="s">
        <v>709</v>
      </c>
      <c r="L26">
        <v>25390</v>
      </c>
      <c r="M26" s="92">
        <v>6907065477085</v>
      </c>
      <c r="N26" t="s">
        <v>565</v>
      </c>
      <c r="O26" t="s">
        <v>513</v>
      </c>
      <c r="P26" t="s">
        <v>514</v>
      </c>
      <c r="Q26" t="s">
        <v>573</v>
      </c>
      <c r="R26">
        <v>52</v>
      </c>
      <c r="S26">
        <v>1000</v>
      </c>
      <c r="T26">
        <v>1000</v>
      </c>
      <c r="U26" t="s">
        <v>694</v>
      </c>
      <c r="V26">
        <v>7441</v>
      </c>
      <c r="W26" t="s">
        <v>597</v>
      </c>
      <c r="X26" t="s">
        <v>303</v>
      </c>
      <c r="Y26">
        <v>2000000</v>
      </c>
      <c r="Z26" t="s">
        <v>124</v>
      </c>
      <c r="AA26" t="s">
        <v>128</v>
      </c>
      <c r="AB26" t="s">
        <v>27</v>
      </c>
      <c r="AC26" t="s">
        <v>27</v>
      </c>
      <c r="AD26" t="s">
        <v>27</v>
      </c>
      <c r="AE26" t="s">
        <v>712</v>
      </c>
      <c r="AF26" t="s">
        <v>224</v>
      </c>
      <c r="AG26" t="s">
        <v>27</v>
      </c>
      <c r="AH26" t="s">
        <v>27</v>
      </c>
      <c r="AI26" t="s">
        <v>27</v>
      </c>
      <c r="AJ26" t="s">
        <v>27</v>
      </c>
      <c r="AK26" t="s">
        <v>25</v>
      </c>
      <c r="AL26" t="s">
        <v>45</v>
      </c>
      <c r="AM26" t="s">
        <v>27</v>
      </c>
      <c r="AN26">
        <v>0</v>
      </c>
      <c r="AO26" t="s">
        <v>27</v>
      </c>
      <c r="AP26" t="s">
        <v>27</v>
      </c>
      <c r="AQ26">
        <v>0</v>
      </c>
      <c r="AR26" t="s">
        <v>27</v>
      </c>
      <c r="AS26" s="99" t="s">
        <v>99</v>
      </c>
      <c r="AT26" t="s">
        <v>27</v>
      </c>
      <c r="AU26" t="s">
        <v>708</v>
      </c>
      <c r="AV26" t="s">
        <v>27</v>
      </c>
      <c r="AW26" s="99" t="s">
        <v>99</v>
      </c>
      <c r="AX26" t="s">
        <v>27</v>
      </c>
      <c r="AY26" t="s">
        <v>37</v>
      </c>
      <c r="AZ26">
        <v>0</v>
      </c>
      <c r="BA26">
        <v>0</v>
      </c>
      <c r="BB26">
        <v>0</v>
      </c>
      <c r="BG26" t="s">
        <v>306</v>
      </c>
      <c r="BH26" t="s">
        <v>27</v>
      </c>
      <c r="BI26" t="s">
        <v>27</v>
      </c>
      <c r="BJ26" t="s">
        <v>25</v>
      </c>
      <c r="BK26" t="s">
        <v>25</v>
      </c>
      <c r="BL26" t="s">
        <v>25</v>
      </c>
      <c r="BN26" t="s">
        <v>307</v>
      </c>
      <c r="BP26" t="s">
        <v>25</v>
      </c>
      <c r="BQ26" t="s">
        <v>308</v>
      </c>
      <c r="BS26" t="s">
        <v>122</v>
      </c>
      <c r="BT26" t="s">
        <v>364</v>
      </c>
      <c r="BU26" t="s">
        <v>365</v>
      </c>
      <c r="BV26" t="s">
        <v>366</v>
      </c>
      <c r="BW26" t="s">
        <v>367</v>
      </c>
      <c r="BX26" t="s">
        <v>691</v>
      </c>
    </row>
    <row r="27" spans="1:76" x14ac:dyDescent="0.2">
      <c r="A27" t="s">
        <v>122</v>
      </c>
      <c r="B27">
        <v>25</v>
      </c>
      <c r="C27" s="93">
        <v>44440</v>
      </c>
      <c r="D27" s="93">
        <v>44440</v>
      </c>
      <c r="E27" s="93">
        <v>44440</v>
      </c>
      <c r="F27" s="93">
        <v>44440</v>
      </c>
      <c r="G27" t="s">
        <v>692</v>
      </c>
      <c r="H27" t="s">
        <v>693</v>
      </c>
      <c r="I27" t="s">
        <v>709</v>
      </c>
      <c r="J27" t="s">
        <v>709</v>
      </c>
      <c r="K27" t="s">
        <v>709</v>
      </c>
      <c r="L27">
        <v>24356</v>
      </c>
      <c r="M27" s="92">
        <v>6609065876080</v>
      </c>
      <c r="N27" t="s">
        <v>566</v>
      </c>
      <c r="O27" t="s">
        <v>515</v>
      </c>
      <c r="P27" t="s">
        <v>516</v>
      </c>
      <c r="Q27" t="s">
        <v>572</v>
      </c>
      <c r="R27">
        <v>55</v>
      </c>
      <c r="S27">
        <v>1000</v>
      </c>
      <c r="T27">
        <v>1000</v>
      </c>
      <c r="U27" t="s">
        <v>694</v>
      </c>
      <c r="V27">
        <v>7441</v>
      </c>
      <c r="W27" t="s">
        <v>597</v>
      </c>
      <c r="X27" t="s">
        <v>303</v>
      </c>
      <c r="Y27">
        <v>2000000</v>
      </c>
      <c r="Z27" t="s">
        <v>124</v>
      </c>
      <c r="AA27" s="102" t="s">
        <v>129</v>
      </c>
      <c r="AB27" t="s">
        <v>27</v>
      </c>
      <c r="AC27" t="s">
        <v>27</v>
      </c>
      <c r="AD27" t="s">
        <v>25</v>
      </c>
      <c r="AE27" t="s">
        <v>712</v>
      </c>
      <c r="AF27" t="s">
        <v>224</v>
      </c>
      <c r="AG27" t="s">
        <v>27</v>
      </c>
      <c r="AH27" t="s">
        <v>27</v>
      </c>
      <c r="AI27" t="s">
        <v>27</v>
      </c>
      <c r="AJ27" t="s">
        <v>27</v>
      </c>
      <c r="AK27" t="s">
        <v>27</v>
      </c>
      <c r="AL27" t="s">
        <v>45</v>
      </c>
      <c r="AM27" t="s">
        <v>25</v>
      </c>
      <c r="AN27">
        <v>10000</v>
      </c>
      <c r="AO27" t="s">
        <v>25</v>
      </c>
      <c r="AP27" t="s">
        <v>25</v>
      </c>
      <c r="AQ27">
        <v>20000</v>
      </c>
      <c r="AR27" t="s">
        <v>25</v>
      </c>
      <c r="AS27" s="101">
        <v>10000</v>
      </c>
      <c r="AT27" t="s">
        <v>25</v>
      </c>
      <c r="AU27" t="s">
        <v>707</v>
      </c>
      <c r="AV27" t="s">
        <v>25</v>
      </c>
      <c r="AW27" s="97">
        <v>10000</v>
      </c>
      <c r="AX27" t="s">
        <v>27</v>
      </c>
      <c r="AY27" t="s">
        <v>37</v>
      </c>
      <c r="AZ27">
        <v>0</v>
      </c>
      <c r="BA27">
        <v>0</v>
      </c>
      <c r="BB27">
        <v>0</v>
      </c>
      <c r="BG27" t="s">
        <v>306</v>
      </c>
      <c r="BH27" t="s">
        <v>27</v>
      </c>
      <c r="BI27" t="s">
        <v>27</v>
      </c>
      <c r="BJ27" t="s">
        <v>25</v>
      </c>
      <c r="BK27" t="s">
        <v>25</v>
      </c>
      <c r="BL27" t="s">
        <v>25</v>
      </c>
      <c r="BN27" t="s">
        <v>307</v>
      </c>
      <c r="BP27" t="s">
        <v>25</v>
      </c>
      <c r="BQ27" t="s">
        <v>308</v>
      </c>
      <c r="BS27" t="s">
        <v>122</v>
      </c>
      <c r="BT27" t="s">
        <v>364</v>
      </c>
      <c r="BU27" t="s">
        <v>365</v>
      </c>
      <c r="BV27" t="s">
        <v>366</v>
      </c>
      <c r="BW27" t="s">
        <v>367</v>
      </c>
      <c r="BX27" t="s">
        <v>691</v>
      </c>
    </row>
    <row r="28" spans="1:76" x14ac:dyDescent="0.2">
      <c r="A28" t="s">
        <v>122</v>
      </c>
      <c r="B28">
        <v>26</v>
      </c>
      <c r="C28" s="93">
        <v>44440</v>
      </c>
      <c r="D28" s="93">
        <v>44440</v>
      </c>
      <c r="E28" s="93">
        <v>44440</v>
      </c>
      <c r="F28" s="93">
        <v>44440</v>
      </c>
      <c r="G28" t="s">
        <v>692</v>
      </c>
      <c r="H28" t="s">
        <v>693</v>
      </c>
      <c r="I28" t="s">
        <v>710</v>
      </c>
      <c r="J28" t="s">
        <v>709</v>
      </c>
      <c r="K28" t="s">
        <v>709</v>
      </c>
      <c r="L28">
        <v>23609</v>
      </c>
      <c r="M28" s="92">
        <v>6408205914087</v>
      </c>
      <c r="N28" t="s">
        <v>565</v>
      </c>
      <c r="O28" t="s">
        <v>517</v>
      </c>
      <c r="P28" t="s">
        <v>518</v>
      </c>
      <c r="Q28" t="s">
        <v>572</v>
      </c>
      <c r="R28">
        <v>57</v>
      </c>
      <c r="S28">
        <v>1000</v>
      </c>
      <c r="T28">
        <v>1000</v>
      </c>
      <c r="U28" t="s">
        <v>694</v>
      </c>
      <c r="V28">
        <v>7780</v>
      </c>
      <c r="W28" t="s">
        <v>597</v>
      </c>
      <c r="X28" t="s">
        <v>303</v>
      </c>
      <c r="Y28">
        <v>2000000</v>
      </c>
      <c r="Z28" t="s">
        <v>124</v>
      </c>
      <c r="AA28" s="102" t="s">
        <v>93</v>
      </c>
      <c r="AB28" t="s">
        <v>27</v>
      </c>
      <c r="AC28" t="s">
        <v>27</v>
      </c>
      <c r="AD28" t="s">
        <v>27</v>
      </c>
      <c r="AE28" t="s">
        <v>712</v>
      </c>
      <c r="AF28" t="s">
        <v>224</v>
      </c>
      <c r="AG28" t="s">
        <v>27</v>
      </c>
      <c r="AH28" t="s">
        <v>27</v>
      </c>
      <c r="AI28" t="s">
        <v>27</v>
      </c>
      <c r="AJ28" t="s">
        <v>27</v>
      </c>
      <c r="AK28" t="s">
        <v>27</v>
      </c>
      <c r="AL28" t="s">
        <v>45</v>
      </c>
      <c r="AM28" t="s">
        <v>27</v>
      </c>
      <c r="AN28">
        <v>0</v>
      </c>
      <c r="AO28" t="s">
        <v>27</v>
      </c>
      <c r="AP28" t="s">
        <v>27</v>
      </c>
      <c r="AQ28">
        <v>0</v>
      </c>
      <c r="AR28" t="s">
        <v>27</v>
      </c>
      <c r="AS28" s="99" t="s">
        <v>99</v>
      </c>
      <c r="AT28" t="s">
        <v>25</v>
      </c>
      <c r="AU28" t="s">
        <v>707</v>
      </c>
      <c r="AV28" t="s">
        <v>27</v>
      </c>
      <c r="AW28" s="97">
        <v>30000</v>
      </c>
      <c r="AX28" t="s">
        <v>27</v>
      </c>
      <c r="AY28" t="s">
        <v>37</v>
      </c>
      <c r="AZ28">
        <v>0</v>
      </c>
      <c r="BA28">
        <v>0</v>
      </c>
      <c r="BB28">
        <v>0</v>
      </c>
      <c r="BG28" t="s">
        <v>306</v>
      </c>
      <c r="BH28" t="s">
        <v>27</v>
      </c>
      <c r="BI28" t="s">
        <v>27</v>
      </c>
      <c r="BJ28" t="s">
        <v>25</v>
      </c>
      <c r="BK28" t="s">
        <v>25</v>
      </c>
      <c r="BL28" t="s">
        <v>25</v>
      </c>
      <c r="BN28" t="s">
        <v>307</v>
      </c>
      <c r="BP28" t="s">
        <v>25</v>
      </c>
      <c r="BQ28" t="s">
        <v>308</v>
      </c>
      <c r="BS28" t="s">
        <v>122</v>
      </c>
      <c r="BT28" t="s">
        <v>364</v>
      </c>
      <c r="BU28" t="s">
        <v>365</v>
      </c>
      <c r="BV28" t="s">
        <v>366</v>
      </c>
      <c r="BW28" t="s">
        <v>367</v>
      </c>
      <c r="BX28" t="s">
        <v>691</v>
      </c>
    </row>
    <row r="29" spans="1:76" x14ac:dyDescent="0.2">
      <c r="A29" t="s">
        <v>122</v>
      </c>
      <c r="B29">
        <v>27</v>
      </c>
      <c r="C29" s="93">
        <v>44440</v>
      </c>
      <c r="D29" s="93">
        <v>44440</v>
      </c>
      <c r="E29" s="93">
        <v>44440</v>
      </c>
      <c r="F29" s="93">
        <v>44440</v>
      </c>
      <c r="G29" t="s">
        <v>692</v>
      </c>
      <c r="H29" t="s">
        <v>693</v>
      </c>
      <c r="I29" t="s">
        <v>709</v>
      </c>
      <c r="J29" t="s">
        <v>710</v>
      </c>
      <c r="K29" t="s">
        <v>709</v>
      </c>
      <c r="L29">
        <v>33129</v>
      </c>
      <c r="M29" s="92">
        <v>9009135742080</v>
      </c>
      <c r="N29" t="s">
        <v>565</v>
      </c>
      <c r="O29" t="s">
        <v>519</v>
      </c>
      <c r="P29" t="s">
        <v>520</v>
      </c>
      <c r="Q29" t="s">
        <v>572</v>
      </c>
      <c r="R29">
        <v>30</v>
      </c>
      <c r="S29">
        <v>1000</v>
      </c>
      <c r="T29">
        <v>1000</v>
      </c>
      <c r="U29" t="s">
        <v>694</v>
      </c>
      <c r="V29">
        <v>2170</v>
      </c>
      <c r="W29" t="s">
        <v>597</v>
      </c>
      <c r="X29" t="s">
        <v>303</v>
      </c>
      <c r="Y29">
        <v>2000000</v>
      </c>
      <c r="Z29" t="s">
        <v>124</v>
      </c>
      <c r="AA29" s="102" t="s">
        <v>137</v>
      </c>
      <c r="AB29" t="s">
        <v>27</v>
      </c>
      <c r="AC29" t="s">
        <v>27</v>
      </c>
      <c r="AD29" t="s">
        <v>27</v>
      </c>
      <c r="AE29" t="s">
        <v>712</v>
      </c>
      <c r="AF29" t="s">
        <v>224</v>
      </c>
      <c r="AG29" t="s">
        <v>27</v>
      </c>
      <c r="AH29" t="s">
        <v>27</v>
      </c>
      <c r="AI29" t="s">
        <v>27</v>
      </c>
      <c r="AJ29" t="s">
        <v>27</v>
      </c>
      <c r="AK29" t="s">
        <v>27</v>
      </c>
      <c r="AL29" t="s">
        <v>45</v>
      </c>
      <c r="AM29" t="s">
        <v>27</v>
      </c>
      <c r="AN29">
        <v>0</v>
      </c>
      <c r="AO29" t="s">
        <v>27</v>
      </c>
      <c r="AP29" t="s">
        <v>27</v>
      </c>
      <c r="AQ29">
        <v>0</v>
      </c>
      <c r="AR29" t="s">
        <v>27</v>
      </c>
      <c r="AS29" s="99" t="s">
        <v>99</v>
      </c>
      <c r="AT29" t="s">
        <v>27</v>
      </c>
      <c r="AU29" t="s">
        <v>708</v>
      </c>
      <c r="AV29" t="s">
        <v>27</v>
      </c>
      <c r="AW29" s="97">
        <v>50000</v>
      </c>
      <c r="AX29" t="s">
        <v>27</v>
      </c>
      <c r="AY29" t="s">
        <v>37</v>
      </c>
      <c r="AZ29">
        <v>0</v>
      </c>
      <c r="BA29">
        <v>0</v>
      </c>
      <c r="BB29">
        <v>0</v>
      </c>
      <c r="BE29" t="s">
        <v>352</v>
      </c>
      <c r="BF29">
        <v>14</v>
      </c>
      <c r="BG29" t="s">
        <v>306</v>
      </c>
      <c r="BH29" t="s">
        <v>27</v>
      </c>
      <c r="BI29" t="s">
        <v>27</v>
      </c>
      <c r="BJ29" t="s">
        <v>25</v>
      </c>
      <c r="BK29" t="s">
        <v>25</v>
      </c>
      <c r="BL29" t="s">
        <v>25</v>
      </c>
      <c r="BN29" t="s">
        <v>307</v>
      </c>
      <c r="BP29" t="s">
        <v>25</v>
      </c>
      <c r="BQ29" t="s">
        <v>308</v>
      </c>
      <c r="BS29" t="s">
        <v>122</v>
      </c>
      <c r="BT29" t="s">
        <v>364</v>
      </c>
      <c r="BU29" t="s">
        <v>365</v>
      </c>
      <c r="BV29" t="s">
        <v>366</v>
      </c>
      <c r="BW29" t="s">
        <v>367</v>
      </c>
      <c r="BX29" t="s">
        <v>691</v>
      </c>
    </row>
    <row r="30" spans="1:76" x14ac:dyDescent="0.2">
      <c r="A30" t="s">
        <v>122</v>
      </c>
      <c r="B30">
        <v>28</v>
      </c>
      <c r="C30" s="93">
        <v>44440</v>
      </c>
      <c r="D30" s="93">
        <v>44440</v>
      </c>
      <c r="E30" s="93">
        <v>44440</v>
      </c>
      <c r="F30" s="93">
        <v>44440</v>
      </c>
      <c r="G30" t="s">
        <v>692</v>
      </c>
      <c r="H30" t="s">
        <v>693</v>
      </c>
      <c r="I30" t="s">
        <v>709</v>
      </c>
      <c r="J30" t="s">
        <v>709</v>
      </c>
      <c r="K30" t="s">
        <v>710</v>
      </c>
      <c r="L30">
        <v>33163</v>
      </c>
      <c r="M30" s="92">
        <v>9010176042083</v>
      </c>
      <c r="N30" t="s">
        <v>565</v>
      </c>
      <c r="O30" t="s">
        <v>521</v>
      </c>
      <c r="P30" t="s">
        <v>522</v>
      </c>
      <c r="Q30" t="s">
        <v>572</v>
      </c>
      <c r="R30">
        <v>30</v>
      </c>
      <c r="S30">
        <v>1000</v>
      </c>
      <c r="T30">
        <v>1000</v>
      </c>
      <c r="U30" t="s">
        <v>694</v>
      </c>
      <c r="V30">
        <v>2170</v>
      </c>
      <c r="W30" t="s">
        <v>597</v>
      </c>
      <c r="X30" t="s">
        <v>303</v>
      </c>
      <c r="Y30">
        <v>2000000</v>
      </c>
      <c r="Z30" t="s">
        <v>124</v>
      </c>
      <c r="AA30" t="s">
        <v>697</v>
      </c>
      <c r="AB30" t="s">
        <v>27</v>
      </c>
      <c r="AC30" t="s">
        <v>27</v>
      </c>
      <c r="AD30" t="s">
        <v>27</v>
      </c>
      <c r="AE30" t="s">
        <v>712</v>
      </c>
      <c r="AF30" t="s">
        <v>224</v>
      </c>
      <c r="AG30" t="s">
        <v>27</v>
      </c>
      <c r="AH30" t="s">
        <v>27</v>
      </c>
      <c r="AI30" t="s">
        <v>27</v>
      </c>
      <c r="AJ30" t="s">
        <v>27</v>
      </c>
      <c r="AK30" t="s">
        <v>27</v>
      </c>
      <c r="AL30" t="s">
        <v>45</v>
      </c>
      <c r="AM30" t="s">
        <v>27</v>
      </c>
      <c r="AN30">
        <v>0</v>
      </c>
      <c r="AO30" t="s">
        <v>27</v>
      </c>
      <c r="AP30" t="s">
        <v>27</v>
      </c>
      <c r="AQ30">
        <v>0</v>
      </c>
      <c r="AR30" t="s">
        <v>27</v>
      </c>
      <c r="AS30" s="99" t="s">
        <v>99</v>
      </c>
      <c r="AT30" t="s">
        <v>27</v>
      </c>
      <c r="AU30" t="s">
        <v>708</v>
      </c>
      <c r="AV30" t="s">
        <v>27</v>
      </c>
      <c r="AW30" s="97">
        <v>100000</v>
      </c>
      <c r="AX30" t="s">
        <v>27</v>
      </c>
      <c r="AY30" t="s">
        <v>37</v>
      </c>
      <c r="AZ30">
        <v>0</v>
      </c>
      <c r="BA30">
        <v>0</v>
      </c>
      <c r="BB30">
        <v>0</v>
      </c>
      <c r="BE30" t="s">
        <v>354</v>
      </c>
      <c r="BF30">
        <v>15</v>
      </c>
      <c r="BG30" t="s">
        <v>306</v>
      </c>
      <c r="BH30" t="s">
        <v>27</v>
      </c>
      <c r="BI30" t="s">
        <v>27</v>
      </c>
      <c r="BJ30" t="s">
        <v>25</v>
      </c>
      <c r="BK30" t="s">
        <v>25</v>
      </c>
      <c r="BL30" t="s">
        <v>25</v>
      </c>
      <c r="BN30" t="s">
        <v>307</v>
      </c>
      <c r="BP30" t="s">
        <v>25</v>
      </c>
      <c r="BQ30" t="s">
        <v>308</v>
      </c>
      <c r="BS30" t="s">
        <v>122</v>
      </c>
      <c r="BT30" t="s">
        <v>364</v>
      </c>
      <c r="BU30" t="s">
        <v>365</v>
      </c>
      <c r="BV30" t="s">
        <v>366</v>
      </c>
      <c r="BW30" t="s">
        <v>367</v>
      </c>
      <c r="BX30" t="s">
        <v>691</v>
      </c>
    </row>
    <row r="31" spans="1:76" x14ac:dyDescent="0.2">
      <c r="A31" t="s">
        <v>122</v>
      </c>
      <c r="B31">
        <v>29</v>
      </c>
      <c r="C31" s="93">
        <v>44440</v>
      </c>
      <c r="D31" s="93">
        <v>44440</v>
      </c>
      <c r="E31" s="93">
        <v>44440</v>
      </c>
      <c r="F31" s="93">
        <v>44440</v>
      </c>
      <c r="G31" t="s">
        <v>692</v>
      </c>
      <c r="H31" t="s">
        <v>693</v>
      </c>
      <c r="I31" t="s">
        <v>710</v>
      </c>
      <c r="J31" t="s">
        <v>710</v>
      </c>
      <c r="K31" t="s">
        <v>710</v>
      </c>
      <c r="L31">
        <v>22170</v>
      </c>
      <c r="M31" s="92">
        <v>6009110938086</v>
      </c>
      <c r="N31" t="s">
        <v>566</v>
      </c>
      <c r="O31" t="s">
        <v>523</v>
      </c>
      <c r="P31" t="s">
        <v>524</v>
      </c>
      <c r="Q31" t="s">
        <v>572</v>
      </c>
      <c r="R31">
        <v>61</v>
      </c>
      <c r="S31">
        <v>1000</v>
      </c>
      <c r="T31">
        <v>1000</v>
      </c>
      <c r="U31" t="s">
        <v>694</v>
      </c>
      <c r="V31">
        <v>157</v>
      </c>
      <c r="W31" t="s">
        <v>603</v>
      </c>
      <c r="X31" t="s">
        <v>310</v>
      </c>
      <c r="Y31">
        <v>2000000</v>
      </c>
      <c r="Z31" t="s">
        <v>124</v>
      </c>
      <c r="AA31" t="s">
        <v>124</v>
      </c>
      <c r="AB31" t="s">
        <v>27</v>
      </c>
      <c r="AC31" t="s">
        <v>27</v>
      </c>
      <c r="AD31" t="s">
        <v>27</v>
      </c>
      <c r="AE31" t="s">
        <v>712</v>
      </c>
      <c r="AF31" t="s">
        <v>224</v>
      </c>
      <c r="AG31" t="s">
        <v>27</v>
      </c>
      <c r="AH31" t="s">
        <v>27</v>
      </c>
      <c r="AI31" t="s">
        <v>27</v>
      </c>
      <c r="AJ31" t="s">
        <v>27</v>
      </c>
      <c r="AK31" t="s">
        <v>27</v>
      </c>
      <c r="AL31" t="s">
        <v>45</v>
      </c>
      <c r="AM31" t="s">
        <v>27</v>
      </c>
      <c r="AN31">
        <v>0</v>
      </c>
      <c r="AO31" t="s">
        <v>27</v>
      </c>
      <c r="AP31" t="s">
        <v>27</v>
      </c>
      <c r="AQ31">
        <v>0</v>
      </c>
      <c r="AR31" t="s">
        <v>27</v>
      </c>
      <c r="AS31" s="99" t="s">
        <v>99</v>
      </c>
      <c r="AT31" t="s">
        <v>27</v>
      </c>
      <c r="AU31" t="s">
        <v>708</v>
      </c>
      <c r="AV31" t="s">
        <v>27</v>
      </c>
      <c r="AW31" s="97">
        <v>250000</v>
      </c>
      <c r="AX31" t="s">
        <v>27</v>
      </c>
      <c r="AY31" t="s">
        <v>37</v>
      </c>
      <c r="AZ31">
        <v>0</v>
      </c>
      <c r="BA31">
        <v>0</v>
      </c>
      <c r="BB31">
        <v>0</v>
      </c>
      <c r="BG31" t="s">
        <v>306</v>
      </c>
      <c r="BH31" t="s">
        <v>27</v>
      </c>
      <c r="BI31" t="s">
        <v>27</v>
      </c>
      <c r="BJ31" t="s">
        <v>25</v>
      </c>
      <c r="BK31" t="s">
        <v>25</v>
      </c>
      <c r="BL31" t="s">
        <v>25</v>
      </c>
      <c r="BN31" t="s">
        <v>307</v>
      </c>
      <c r="BP31" t="s">
        <v>25</v>
      </c>
      <c r="BQ31" t="s">
        <v>308</v>
      </c>
      <c r="BS31" t="s">
        <v>122</v>
      </c>
      <c r="BT31" t="s">
        <v>364</v>
      </c>
      <c r="BU31" t="s">
        <v>365</v>
      </c>
      <c r="BV31" t="s">
        <v>366</v>
      </c>
      <c r="BW31" t="s">
        <v>367</v>
      </c>
      <c r="BX31" t="s">
        <v>691</v>
      </c>
    </row>
    <row r="32" spans="1:76" x14ac:dyDescent="0.2">
      <c r="A32" t="s">
        <v>122</v>
      </c>
      <c r="B32">
        <v>30</v>
      </c>
      <c r="C32" s="93">
        <v>44440</v>
      </c>
      <c r="D32" s="93">
        <v>44440</v>
      </c>
      <c r="E32" s="93">
        <v>44440</v>
      </c>
      <c r="F32" s="93">
        <v>44440</v>
      </c>
      <c r="G32" t="s">
        <v>692</v>
      </c>
      <c r="H32" t="s">
        <v>693</v>
      </c>
      <c r="I32" t="s">
        <v>711</v>
      </c>
      <c r="J32" t="s">
        <v>709</v>
      </c>
      <c r="K32" t="s">
        <v>709</v>
      </c>
      <c r="L32">
        <v>23327</v>
      </c>
      <c r="M32" s="92">
        <v>6311126089080</v>
      </c>
      <c r="N32" t="s">
        <v>565</v>
      </c>
      <c r="O32" t="s">
        <v>525</v>
      </c>
      <c r="P32" t="s">
        <v>526</v>
      </c>
      <c r="Q32" t="s">
        <v>572</v>
      </c>
      <c r="R32">
        <v>57</v>
      </c>
      <c r="S32">
        <v>1000</v>
      </c>
      <c r="T32">
        <v>1000</v>
      </c>
      <c r="U32" t="s">
        <v>694</v>
      </c>
      <c r="V32">
        <v>1459</v>
      </c>
      <c r="W32" t="s">
        <v>616</v>
      </c>
      <c r="X32" t="s">
        <v>323</v>
      </c>
      <c r="Y32">
        <v>2000000</v>
      </c>
      <c r="Z32" t="s">
        <v>124</v>
      </c>
      <c r="AA32" t="s">
        <v>124</v>
      </c>
      <c r="AB32" t="s">
        <v>27</v>
      </c>
      <c r="AC32" t="s">
        <v>27</v>
      </c>
      <c r="AD32" t="s">
        <v>27</v>
      </c>
      <c r="AE32" t="s">
        <v>712</v>
      </c>
      <c r="AF32" t="s">
        <v>224</v>
      </c>
      <c r="AG32" t="s">
        <v>27</v>
      </c>
      <c r="AH32" t="s">
        <v>27</v>
      </c>
      <c r="AI32" t="s">
        <v>27</v>
      </c>
      <c r="AJ32" t="s">
        <v>27</v>
      </c>
      <c r="AK32" t="s">
        <v>27</v>
      </c>
      <c r="AL32" t="s">
        <v>45</v>
      </c>
      <c r="AM32" t="s">
        <v>27</v>
      </c>
      <c r="AN32">
        <v>0</v>
      </c>
      <c r="AO32" t="s">
        <v>27</v>
      </c>
      <c r="AP32" t="s">
        <v>27</v>
      </c>
      <c r="AQ32">
        <v>0</v>
      </c>
      <c r="AR32" t="s">
        <v>27</v>
      </c>
      <c r="AS32" s="99" t="s">
        <v>99</v>
      </c>
      <c r="AT32" t="s">
        <v>27</v>
      </c>
      <c r="AU32" t="s">
        <v>708</v>
      </c>
      <c r="AV32" t="s">
        <v>27</v>
      </c>
      <c r="AW32" s="99" t="s">
        <v>99</v>
      </c>
      <c r="AX32" t="s">
        <v>25</v>
      </c>
      <c r="AY32" t="s">
        <v>37</v>
      </c>
      <c r="AZ32">
        <v>0</v>
      </c>
      <c r="BA32">
        <v>0</v>
      </c>
      <c r="BB32">
        <v>0</v>
      </c>
      <c r="BG32" t="s">
        <v>306</v>
      </c>
      <c r="BH32" t="s">
        <v>27</v>
      </c>
      <c r="BI32" t="s">
        <v>27</v>
      </c>
      <c r="BJ32" t="s">
        <v>25</v>
      </c>
      <c r="BK32" t="s">
        <v>25</v>
      </c>
      <c r="BL32" t="s">
        <v>25</v>
      </c>
      <c r="BN32" t="s">
        <v>307</v>
      </c>
      <c r="BP32" t="s">
        <v>25</v>
      </c>
      <c r="BQ32" t="s">
        <v>308</v>
      </c>
      <c r="BS32" t="s">
        <v>122</v>
      </c>
      <c r="BT32" t="s">
        <v>364</v>
      </c>
      <c r="BU32" t="s">
        <v>365</v>
      </c>
      <c r="BV32" t="s">
        <v>366</v>
      </c>
      <c r="BW32" t="s">
        <v>367</v>
      </c>
      <c r="BX32" t="s">
        <v>691</v>
      </c>
    </row>
    <row r="33" spans="1:76" x14ac:dyDescent="0.2">
      <c r="A33" t="s">
        <v>122</v>
      </c>
      <c r="B33">
        <v>31</v>
      </c>
      <c r="C33" s="93">
        <v>44440</v>
      </c>
      <c r="D33" s="93">
        <v>44440</v>
      </c>
      <c r="E33" s="93">
        <v>44440</v>
      </c>
      <c r="F33" s="93">
        <v>44440</v>
      </c>
      <c r="G33" t="s">
        <v>692</v>
      </c>
      <c r="H33" t="s">
        <v>693</v>
      </c>
      <c r="I33" t="s">
        <v>710</v>
      </c>
      <c r="J33" t="s">
        <v>710</v>
      </c>
      <c r="K33" t="s">
        <v>709</v>
      </c>
      <c r="L33">
        <v>22964</v>
      </c>
      <c r="M33" s="92">
        <v>6211140921088</v>
      </c>
      <c r="N33" t="s">
        <v>566</v>
      </c>
      <c r="O33" t="s">
        <v>527</v>
      </c>
      <c r="P33" t="s">
        <v>528</v>
      </c>
      <c r="Q33" t="s">
        <v>572</v>
      </c>
      <c r="R33">
        <v>58</v>
      </c>
      <c r="S33">
        <v>1000</v>
      </c>
      <c r="T33">
        <v>1000</v>
      </c>
      <c r="U33" t="s">
        <v>694</v>
      </c>
      <c r="V33">
        <v>2090</v>
      </c>
      <c r="W33" t="s">
        <v>605</v>
      </c>
      <c r="X33" t="s">
        <v>314</v>
      </c>
      <c r="Y33">
        <v>2000000</v>
      </c>
      <c r="Z33" t="s">
        <v>124</v>
      </c>
      <c r="AA33" t="s">
        <v>696</v>
      </c>
      <c r="AB33" t="s">
        <v>25</v>
      </c>
      <c r="AC33" t="s">
        <v>25</v>
      </c>
      <c r="AD33" t="s">
        <v>25</v>
      </c>
      <c r="AE33" t="s">
        <v>712</v>
      </c>
      <c r="AF33" t="s">
        <v>224</v>
      </c>
      <c r="AG33" t="s">
        <v>27</v>
      </c>
      <c r="AH33" t="s">
        <v>27</v>
      </c>
      <c r="AI33" t="s">
        <v>27</v>
      </c>
      <c r="AJ33" t="s">
        <v>27</v>
      </c>
      <c r="AK33" t="s">
        <v>27</v>
      </c>
      <c r="AL33" t="s">
        <v>45</v>
      </c>
      <c r="AM33" t="s">
        <v>27</v>
      </c>
      <c r="AN33">
        <v>0</v>
      </c>
      <c r="AO33" t="s">
        <v>27</v>
      </c>
      <c r="AP33" t="s">
        <v>27</v>
      </c>
      <c r="AQ33">
        <v>0</v>
      </c>
      <c r="AR33" t="s">
        <v>27</v>
      </c>
      <c r="AS33" s="99" t="s">
        <v>99</v>
      </c>
      <c r="AT33" t="s">
        <v>27</v>
      </c>
      <c r="AU33" t="s">
        <v>708</v>
      </c>
      <c r="AV33" t="s">
        <v>27</v>
      </c>
      <c r="AW33" s="99" t="s">
        <v>99</v>
      </c>
      <c r="AX33" t="s">
        <v>27</v>
      </c>
      <c r="AY33" t="s">
        <v>37</v>
      </c>
      <c r="AZ33">
        <v>0</v>
      </c>
      <c r="BA33">
        <v>0</v>
      </c>
      <c r="BB33">
        <v>0</v>
      </c>
      <c r="BG33" t="s">
        <v>306</v>
      </c>
      <c r="BH33" t="s">
        <v>27</v>
      </c>
      <c r="BI33" t="s">
        <v>27</v>
      </c>
      <c r="BJ33" t="s">
        <v>25</v>
      </c>
      <c r="BK33" t="s">
        <v>25</v>
      </c>
      <c r="BL33" t="s">
        <v>25</v>
      </c>
      <c r="BN33" t="s">
        <v>307</v>
      </c>
      <c r="BP33" t="s">
        <v>25</v>
      </c>
      <c r="BQ33" t="s">
        <v>308</v>
      </c>
      <c r="BS33" t="s">
        <v>122</v>
      </c>
      <c r="BT33" t="s">
        <v>364</v>
      </c>
      <c r="BU33" t="s">
        <v>365</v>
      </c>
      <c r="BV33" t="s">
        <v>366</v>
      </c>
      <c r="BW33" t="s">
        <v>367</v>
      </c>
      <c r="BX33" t="s">
        <v>691</v>
      </c>
    </row>
    <row r="34" spans="1:76" x14ac:dyDescent="0.2">
      <c r="A34" t="s">
        <v>122</v>
      </c>
      <c r="B34">
        <v>32</v>
      </c>
      <c r="C34" s="93">
        <v>44440</v>
      </c>
      <c r="D34" s="93">
        <v>44440</v>
      </c>
      <c r="E34" s="93">
        <v>44440</v>
      </c>
      <c r="F34" s="93">
        <v>44440</v>
      </c>
      <c r="G34" t="s">
        <v>692</v>
      </c>
      <c r="H34" t="s">
        <v>693</v>
      </c>
      <c r="I34" t="s">
        <v>709</v>
      </c>
      <c r="J34" t="s">
        <v>711</v>
      </c>
      <c r="K34" t="s">
        <v>709</v>
      </c>
      <c r="L34">
        <v>17220</v>
      </c>
      <c r="M34" s="92">
        <v>4702225166088</v>
      </c>
      <c r="N34" t="s">
        <v>566</v>
      </c>
      <c r="O34" t="s">
        <v>529</v>
      </c>
      <c r="P34" t="s">
        <v>530</v>
      </c>
      <c r="Q34" t="s">
        <v>572</v>
      </c>
      <c r="R34">
        <v>74</v>
      </c>
      <c r="S34">
        <v>1000</v>
      </c>
      <c r="T34">
        <v>1000</v>
      </c>
      <c r="U34" t="s">
        <v>694</v>
      </c>
      <c r="V34">
        <v>3610</v>
      </c>
      <c r="W34" t="s">
        <v>605</v>
      </c>
      <c r="X34" t="s">
        <v>314</v>
      </c>
      <c r="Y34">
        <v>2000000</v>
      </c>
      <c r="Z34" t="s">
        <v>124</v>
      </c>
      <c r="AA34" t="s">
        <v>696</v>
      </c>
      <c r="AB34" t="s">
        <v>25</v>
      </c>
      <c r="AC34" t="s">
        <v>27</v>
      </c>
      <c r="AD34" t="s">
        <v>27</v>
      </c>
      <c r="AE34" t="s">
        <v>712</v>
      </c>
      <c r="AF34" t="s">
        <v>224</v>
      </c>
      <c r="AG34" t="s">
        <v>27</v>
      </c>
      <c r="AH34" t="s">
        <v>27</v>
      </c>
      <c r="AI34" t="s">
        <v>27</v>
      </c>
      <c r="AJ34" t="s">
        <v>27</v>
      </c>
      <c r="AK34" t="s">
        <v>25</v>
      </c>
      <c r="AL34" t="s">
        <v>45</v>
      </c>
      <c r="AM34" t="s">
        <v>27</v>
      </c>
      <c r="AN34">
        <v>0</v>
      </c>
      <c r="AO34" t="s">
        <v>27</v>
      </c>
      <c r="AP34" t="s">
        <v>27</v>
      </c>
      <c r="AQ34">
        <v>0</v>
      </c>
      <c r="AR34" t="s">
        <v>27</v>
      </c>
      <c r="AS34" s="99" t="s">
        <v>99</v>
      </c>
      <c r="AT34" t="s">
        <v>27</v>
      </c>
      <c r="AU34" t="s">
        <v>708</v>
      </c>
      <c r="AV34" t="s">
        <v>27</v>
      </c>
      <c r="AW34" s="99" t="s">
        <v>99</v>
      </c>
      <c r="AX34" t="s">
        <v>27</v>
      </c>
      <c r="AY34" t="s">
        <v>37</v>
      </c>
      <c r="AZ34">
        <v>0</v>
      </c>
      <c r="BA34">
        <v>0</v>
      </c>
      <c r="BB34">
        <v>1</v>
      </c>
      <c r="BE34" t="s">
        <v>357</v>
      </c>
      <c r="BF34">
        <v>13</v>
      </c>
      <c r="BG34" t="s">
        <v>306</v>
      </c>
      <c r="BH34" t="s">
        <v>27</v>
      </c>
      <c r="BI34" t="s">
        <v>27</v>
      </c>
      <c r="BJ34" t="s">
        <v>25</v>
      </c>
      <c r="BK34" t="s">
        <v>25</v>
      </c>
      <c r="BL34" t="s">
        <v>25</v>
      </c>
      <c r="BN34" t="s">
        <v>307</v>
      </c>
      <c r="BP34" t="s">
        <v>25</v>
      </c>
      <c r="BQ34" t="s">
        <v>308</v>
      </c>
      <c r="BS34" t="s">
        <v>122</v>
      </c>
      <c r="BT34" t="s">
        <v>364</v>
      </c>
      <c r="BU34" t="s">
        <v>365</v>
      </c>
      <c r="BV34" t="s">
        <v>366</v>
      </c>
      <c r="BW34" t="s">
        <v>367</v>
      </c>
      <c r="BX34" t="s">
        <v>691</v>
      </c>
    </row>
    <row r="35" spans="1:76" x14ac:dyDescent="0.2">
      <c r="A35" t="s">
        <v>122</v>
      </c>
      <c r="B35">
        <v>33</v>
      </c>
      <c r="C35" s="93">
        <v>44440</v>
      </c>
      <c r="D35" s="93">
        <v>44440</v>
      </c>
      <c r="E35" s="93">
        <v>44440</v>
      </c>
      <c r="F35" s="93">
        <v>44440</v>
      </c>
      <c r="G35" t="s">
        <v>692</v>
      </c>
      <c r="H35" t="s">
        <v>693</v>
      </c>
      <c r="I35" t="s">
        <v>709</v>
      </c>
      <c r="J35" t="s">
        <v>709</v>
      </c>
      <c r="K35" t="s">
        <v>709</v>
      </c>
      <c r="L35">
        <v>18244</v>
      </c>
      <c r="M35" s="92">
        <v>4912125207086</v>
      </c>
      <c r="N35" t="s">
        <v>566</v>
      </c>
      <c r="O35" t="s">
        <v>531</v>
      </c>
      <c r="P35" t="s">
        <v>532</v>
      </c>
      <c r="Q35" t="s">
        <v>572</v>
      </c>
      <c r="R35">
        <v>71</v>
      </c>
      <c r="S35">
        <v>1000</v>
      </c>
      <c r="T35">
        <v>1000</v>
      </c>
      <c r="U35" t="s">
        <v>694</v>
      </c>
      <c r="V35">
        <v>2193</v>
      </c>
      <c r="W35" t="s">
        <v>598</v>
      </c>
      <c r="X35" t="s">
        <v>323</v>
      </c>
      <c r="Y35">
        <v>2000000</v>
      </c>
      <c r="Z35" t="s">
        <v>137</v>
      </c>
      <c r="AA35" t="s">
        <v>124</v>
      </c>
      <c r="AB35" t="s">
        <v>27</v>
      </c>
      <c r="AC35" t="s">
        <v>27</v>
      </c>
      <c r="AD35" t="s">
        <v>25</v>
      </c>
      <c r="AE35" t="s">
        <v>712</v>
      </c>
      <c r="AF35" t="s">
        <v>224</v>
      </c>
      <c r="AG35" t="s">
        <v>27</v>
      </c>
      <c r="AH35" t="s">
        <v>27</v>
      </c>
      <c r="AI35" t="s">
        <v>27</v>
      </c>
      <c r="AJ35" t="s">
        <v>27</v>
      </c>
      <c r="AK35" t="s">
        <v>27</v>
      </c>
      <c r="AL35" t="s">
        <v>45</v>
      </c>
      <c r="AM35" t="s">
        <v>27</v>
      </c>
      <c r="AN35">
        <v>0</v>
      </c>
      <c r="AO35" t="s">
        <v>27</v>
      </c>
      <c r="AP35" t="s">
        <v>27</v>
      </c>
      <c r="AQ35">
        <v>0</v>
      </c>
      <c r="AR35" t="s">
        <v>27</v>
      </c>
      <c r="AS35" s="99" t="s">
        <v>99</v>
      </c>
      <c r="AT35" t="s">
        <v>27</v>
      </c>
      <c r="AU35" t="s">
        <v>708</v>
      </c>
      <c r="AV35" t="s">
        <v>27</v>
      </c>
      <c r="AW35" s="99" t="s">
        <v>99</v>
      </c>
      <c r="AX35" t="s">
        <v>27</v>
      </c>
      <c r="AY35" t="s">
        <v>37</v>
      </c>
      <c r="AZ35">
        <v>0</v>
      </c>
      <c r="BA35">
        <v>0</v>
      </c>
      <c r="BB35">
        <v>0</v>
      </c>
      <c r="BG35" t="s">
        <v>306</v>
      </c>
      <c r="BH35" t="s">
        <v>27</v>
      </c>
      <c r="BI35" t="s">
        <v>27</v>
      </c>
      <c r="BJ35" t="s">
        <v>25</v>
      </c>
      <c r="BK35" t="s">
        <v>25</v>
      </c>
      <c r="BL35" t="s">
        <v>25</v>
      </c>
      <c r="BN35" t="s">
        <v>307</v>
      </c>
      <c r="BP35" t="s">
        <v>25</v>
      </c>
      <c r="BQ35" t="s">
        <v>308</v>
      </c>
      <c r="BS35" t="s">
        <v>122</v>
      </c>
      <c r="BT35" t="s">
        <v>364</v>
      </c>
      <c r="BU35" t="s">
        <v>365</v>
      </c>
      <c r="BV35" t="s">
        <v>366</v>
      </c>
      <c r="BW35" t="s">
        <v>367</v>
      </c>
      <c r="BX35" t="s">
        <v>691</v>
      </c>
    </row>
    <row r="36" spans="1:76" x14ac:dyDescent="0.2">
      <c r="A36" t="s">
        <v>122</v>
      </c>
      <c r="B36">
        <v>34</v>
      </c>
      <c r="C36" s="93">
        <v>44440</v>
      </c>
      <c r="D36" s="93">
        <v>44440</v>
      </c>
      <c r="E36" s="93">
        <v>44440</v>
      </c>
      <c r="F36" s="93">
        <v>44440</v>
      </c>
      <c r="G36" t="s">
        <v>692</v>
      </c>
      <c r="H36" t="s">
        <v>693</v>
      </c>
      <c r="I36" t="s">
        <v>710</v>
      </c>
      <c r="J36" t="s">
        <v>709</v>
      </c>
      <c r="K36" t="s">
        <v>709</v>
      </c>
      <c r="L36">
        <v>29580</v>
      </c>
      <c r="M36" s="92">
        <v>8012257233087</v>
      </c>
      <c r="N36" t="s">
        <v>565</v>
      </c>
      <c r="O36" t="s">
        <v>533</v>
      </c>
      <c r="P36" t="s">
        <v>534</v>
      </c>
      <c r="Q36" t="s">
        <v>572</v>
      </c>
      <c r="R36">
        <v>40</v>
      </c>
      <c r="S36">
        <v>1000</v>
      </c>
      <c r="T36">
        <v>1000</v>
      </c>
      <c r="U36" t="s">
        <v>694</v>
      </c>
      <c r="V36">
        <v>2193</v>
      </c>
      <c r="W36" t="s">
        <v>598</v>
      </c>
      <c r="X36" t="s">
        <v>323</v>
      </c>
      <c r="Y36">
        <v>2000000</v>
      </c>
      <c r="Z36" t="s">
        <v>600</v>
      </c>
      <c r="AA36" t="s">
        <v>124</v>
      </c>
      <c r="AB36" t="s">
        <v>27</v>
      </c>
      <c r="AC36" t="s">
        <v>27</v>
      </c>
      <c r="AD36" t="s">
        <v>27</v>
      </c>
      <c r="AE36" t="s">
        <v>712</v>
      </c>
      <c r="AF36" t="s">
        <v>224</v>
      </c>
      <c r="AG36" t="s">
        <v>27</v>
      </c>
      <c r="AH36" t="s">
        <v>27</v>
      </c>
      <c r="AI36" t="s">
        <v>27</v>
      </c>
      <c r="AJ36" t="s">
        <v>27</v>
      </c>
      <c r="AK36" t="s">
        <v>27</v>
      </c>
      <c r="AL36" t="s">
        <v>45</v>
      </c>
      <c r="AM36" t="s">
        <v>25</v>
      </c>
      <c r="AN36">
        <v>10000</v>
      </c>
      <c r="AO36" t="s">
        <v>27</v>
      </c>
      <c r="AP36" t="s">
        <v>27</v>
      </c>
      <c r="AQ36">
        <v>0</v>
      </c>
      <c r="AR36" t="s">
        <v>27</v>
      </c>
      <c r="AS36" s="99" t="s">
        <v>99</v>
      </c>
      <c r="AT36" t="s">
        <v>27</v>
      </c>
      <c r="AU36" t="s">
        <v>708</v>
      </c>
      <c r="AV36" t="s">
        <v>27</v>
      </c>
      <c r="AW36" s="99" t="s">
        <v>99</v>
      </c>
      <c r="AX36" t="s">
        <v>27</v>
      </c>
      <c r="AY36" t="s">
        <v>37</v>
      </c>
      <c r="AZ36">
        <v>0</v>
      </c>
      <c r="BA36">
        <v>0</v>
      </c>
      <c r="BB36">
        <v>0</v>
      </c>
      <c r="BG36" t="s">
        <v>306</v>
      </c>
      <c r="BH36" t="s">
        <v>27</v>
      </c>
      <c r="BI36" t="s">
        <v>27</v>
      </c>
      <c r="BJ36" t="s">
        <v>25</v>
      </c>
      <c r="BK36" t="s">
        <v>25</v>
      </c>
      <c r="BL36" t="s">
        <v>25</v>
      </c>
      <c r="BN36" t="s">
        <v>307</v>
      </c>
      <c r="BP36" t="s">
        <v>25</v>
      </c>
      <c r="BQ36" t="s">
        <v>308</v>
      </c>
      <c r="BS36" t="s">
        <v>122</v>
      </c>
      <c r="BT36" t="s">
        <v>364</v>
      </c>
      <c r="BU36" t="s">
        <v>365</v>
      </c>
      <c r="BV36" t="s">
        <v>366</v>
      </c>
      <c r="BW36" t="s">
        <v>367</v>
      </c>
      <c r="BX36" t="s">
        <v>691</v>
      </c>
    </row>
    <row r="37" spans="1:76" x14ac:dyDescent="0.2">
      <c r="A37" t="s">
        <v>122</v>
      </c>
      <c r="B37">
        <v>35</v>
      </c>
      <c r="C37" s="93">
        <v>44440</v>
      </c>
      <c r="D37" s="93">
        <v>44440</v>
      </c>
      <c r="E37" s="93">
        <v>44440</v>
      </c>
      <c r="F37" s="93">
        <v>44440</v>
      </c>
      <c r="G37" t="s">
        <v>692</v>
      </c>
      <c r="H37" t="s">
        <v>693</v>
      </c>
      <c r="I37" t="s">
        <v>709</v>
      </c>
      <c r="J37" t="s">
        <v>710</v>
      </c>
      <c r="K37" t="s">
        <v>709</v>
      </c>
      <c r="L37">
        <v>34023</v>
      </c>
      <c r="M37" s="92">
        <v>9302231427080</v>
      </c>
      <c r="N37" t="s">
        <v>566</v>
      </c>
      <c r="O37" t="s">
        <v>535</v>
      </c>
      <c r="P37" t="s">
        <v>536</v>
      </c>
      <c r="Q37" t="s">
        <v>572</v>
      </c>
      <c r="R37">
        <v>28</v>
      </c>
      <c r="S37">
        <v>1000</v>
      </c>
      <c r="T37">
        <v>1000</v>
      </c>
      <c r="U37" t="s">
        <v>694</v>
      </c>
      <c r="V37">
        <v>7130</v>
      </c>
      <c r="W37" t="s">
        <v>607</v>
      </c>
      <c r="X37" t="s">
        <v>329</v>
      </c>
      <c r="Y37">
        <v>2000000</v>
      </c>
      <c r="Z37" t="s">
        <v>117</v>
      </c>
      <c r="AA37" t="s">
        <v>124</v>
      </c>
      <c r="AB37" t="s">
        <v>27</v>
      </c>
      <c r="AC37" t="s">
        <v>27</v>
      </c>
      <c r="AD37" t="s">
        <v>27</v>
      </c>
      <c r="AE37" t="s">
        <v>712</v>
      </c>
      <c r="AF37" t="s">
        <v>224</v>
      </c>
      <c r="AG37" t="s">
        <v>27</v>
      </c>
      <c r="AH37" t="s">
        <v>27</v>
      </c>
      <c r="AI37" t="s">
        <v>27</v>
      </c>
      <c r="AJ37" t="s">
        <v>27</v>
      </c>
      <c r="AK37" t="s">
        <v>27</v>
      </c>
      <c r="AL37" t="s">
        <v>45</v>
      </c>
      <c r="AM37" t="s">
        <v>25</v>
      </c>
      <c r="AN37">
        <v>10000</v>
      </c>
      <c r="AO37" t="s">
        <v>27</v>
      </c>
      <c r="AP37" t="s">
        <v>27</v>
      </c>
      <c r="AQ37">
        <v>0</v>
      </c>
      <c r="AR37" t="s">
        <v>27</v>
      </c>
      <c r="AS37" s="99" t="s">
        <v>99</v>
      </c>
      <c r="AT37" t="s">
        <v>27</v>
      </c>
      <c r="AU37" t="s">
        <v>708</v>
      </c>
      <c r="AV37" t="s">
        <v>27</v>
      </c>
      <c r="AW37" s="99" t="s">
        <v>99</v>
      </c>
      <c r="AX37" t="s">
        <v>27</v>
      </c>
      <c r="AY37" t="s">
        <v>37</v>
      </c>
      <c r="AZ37">
        <v>0</v>
      </c>
      <c r="BA37">
        <v>0</v>
      </c>
      <c r="BB37">
        <v>0</v>
      </c>
      <c r="BG37" t="s">
        <v>306</v>
      </c>
      <c r="BH37" t="s">
        <v>27</v>
      </c>
      <c r="BI37" t="s">
        <v>27</v>
      </c>
      <c r="BJ37" t="s">
        <v>25</v>
      </c>
      <c r="BK37" t="s">
        <v>25</v>
      </c>
      <c r="BL37" t="s">
        <v>25</v>
      </c>
      <c r="BN37" t="s">
        <v>307</v>
      </c>
      <c r="BP37" t="s">
        <v>25</v>
      </c>
      <c r="BQ37" t="s">
        <v>308</v>
      </c>
      <c r="BS37" t="s">
        <v>122</v>
      </c>
      <c r="BT37" t="s">
        <v>364</v>
      </c>
      <c r="BU37" t="s">
        <v>365</v>
      </c>
      <c r="BV37" t="s">
        <v>366</v>
      </c>
      <c r="BW37" t="s">
        <v>367</v>
      </c>
      <c r="BX37" t="s">
        <v>691</v>
      </c>
    </row>
    <row r="38" spans="1:76" x14ac:dyDescent="0.2">
      <c r="A38" t="s">
        <v>122</v>
      </c>
      <c r="B38">
        <v>36</v>
      </c>
      <c r="C38" s="93">
        <v>44440</v>
      </c>
      <c r="D38" s="93">
        <v>44440</v>
      </c>
      <c r="E38" s="93">
        <v>44440</v>
      </c>
      <c r="F38" s="93">
        <v>44440</v>
      </c>
      <c r="G38" t="s">
        <v>692</v>
      </c>
      <c r="H38" t="s">
        <v>693</v>
      </c>
      <c r="I38" t="s">
        <v>709</v>
      </c>
      <c r="J38" t="s">
        <v>709</v>
      </c>
      <c r="K38" t="s">
        <v>710</v>
      </c>
      <c r="L38">
        <v>32760</v>
      </c>
      <c r="M38" s="92">
        <v>8909095522086</v>
      </c>
      <c r="N38" t="s">
        <v>565</v>
      </c>
      <c r="O38" t="s">
        <v>537</v>
      </c>
      <c r="P38" t="s">
        <v>538</v>
      </c>
      <c r="Q38" t="s">
        <v>569</v>
      </c>
      <c r="R38">
        <v>32</v>
      </c>
      <c r="S38">
        <v>1000</v>
      </c>
      <c r="T38">
        <v>1000</v>
      </c>
      <c r="U38" t="s">
        <v>694</v>
      </c>
      <c r="V38">
        <v>7130</v>
      </c>
      <c r="W38" t="s">
        <v>607</v>
      </c>
      <c r="X38" t="s">
        <v>329</v>
      </c>
      <c r="Y38">
        <v>2000000</v>
      </c>
      <c r="Z38" t="s">
        <v>695</v>
      </c>
      <c r="AA38" t="s">
        <v>124</v>
      </c>
      <c r="AB38" t="s">
        <v>27</v>
      </c>
      <c r="AC38" t="s">
        <v>27</v>
      </c>
      <c r="AD38" t="s">
        <v>27</v>
      </c>
      <c r="AE38" t="s">
        <v>712</v>
      </c>
      <c r="AF38" t="s">
        <v>224</v>
      </c>
      <c r="AG38" t="s">
        <v>27</v>
      </c>
      <c r="AH38" t="s">
        <v>27</v>
      </c>
      <c r="AI38" t="s">
        <v>27</v>
      </c>
      <c r="AJ38" t="s">
        <v>27</v>
      </c>
      <c r="AK38" t="s">
        <v>27</v>
      </c>
      <c r="AL38" t="s">
        <v>45</v>
      </c>
      <c r="AM38" t="s">
        <v>27</v>
      </c>
      <c r="AN38">
        <v>0</v>
      </c>
      <c r="AO38" t="s">
        <v>27</v>
      </c>
      <c r="AP38" t="s">
        <v>27</v>
      </c>
      <c r="AQ38">
        <v>0</v>
      </c>
      <c r="AR38" t="s">
        <v>27</v>
      </c>
      <c r="AS38" s="99" t="s">
        <v>99</v>
      </c>
      <c r="AT38" t="s">
        <v>27</v>
      </c>
      <c r="AU38" t="s">
        <v>708</v>
      </c>
      <c r="AV38" t="s">
        <v>27</v>
      </c>
      <c r="AW38" s="99" t="s">
        <v>99</v>
      </c>
      <c r="AX38" t="s">
        <v>27</v>
      </c>
      <c r="AY38" t="s">
        <v>37</v>
      </c>
      <c r="AZ38">
        <v>0</v>
      </c>
      <c r="BA38">
        <v>0</v>
      </c>
      <c r="BB38">
        <v>0</v>
      </c>
      <c r="BG38" t="s">
        <v>306</v>
      </c>
      <c r="BH38" t="s">
        <v>27</v>
      </c>
      <c r="BI38" t="s">
        <v>27</v>
      </c>
      <c r="BJ38" t="s">
        <v>25</v>
      </c>
      <c r="BK38" t="s">
        <v>25</v>
      </c>
      <c r="BL38" t="s">
        <v>25</v>
      </c>
      <c r="BN38" t="s">
        <v>307</v>
      </c>
      <c r="BP38" t="s">
        <v>25</v>
      </c>
      <c r="BQ38" t="s">
        <v>308</v>
      </c>
      <c r="BS38" t="s">
        <v>122</v>
      </c>
      <c r="BT38" t="s">
        <v>364</v>
      </c>
      <c r="BU38" t="s">
        <v>365</v>
      </c>
      <c r="BV38" t="s">
        <v>366</v>
      </c>
      <c r="BW38" t="s">
        <v>367</v>
      </c>
      <c r="BX38" t="s">
        <v>691</v>
      </c>
    </row>
    <row r="39" spans="1:76" x14ac:dyDescent="0.2">
      <c r="A39" t="s">
        <v>122</v>
      </c>
      <c r="B39">
        <v>37</v>
      </c>
      <c r="C39" s="93">
        <v>44440</v>
      </c>
      <c r="D39" s="93">
        <v>44440</v>
      </c>
      <c r="E39" s="93">
        <v>44440</v>
      </c>
      <c r="F39" s="93">
        <v>44440</v>
      </c>
      <c r="G39" t="s">
        <v>692</v>
      </c>
      <c r="H39" t="s">
        <v>693</v>
      </c>
      <c r="I39" t="s">
        <v>710</v>
      </c>
      <c r="J39" t="s">
        <v>710</v>
      </c>
      <c r="K39" t="s">
        <v>710</v>
      </c>
      <c r="L39">
        <v>33724</v>
      </c>
      <c r="M39" s="92">
        <v>9204301063086</v>
      </c>
      <c r="N39" t="s">
        <v>566</v>
      </c>
      <c r="O39" t="s">
        <v>539</v>
      </c>
      <c r="P39" t="s">
        <v>540</v>
      </c>
      <c r="Q39" t="s">
        <v>570</v>
      </c>
      <c r="R39">
        <v>29</v>
      </c>
      <c r="S39">
        <v>1000</v>
      </c>
      <c r="T39">
        <v>1000</v>
      </c>
      <c r="U39" t="s">
        <v>694</v>
      </c>
      <c r="V39">
        <v>7780</v>
      </c>
      <c r="W39" t="s">
        <v>617</v>
      </c>
      <c r="X39" t="s">
        <v>359</v>
      </c>
      <c r="Y39">
        <v>2000000</v>
      </c>
      <c r="Z39" t="s">
        <v>124</v>
      </c>
      <c r="AA39" t="s">
        <v>124</v>
      </c>
      <c r="AB39" t="s">
        <v>25</v>
      </c>
      <c r="AC39" t="s">
        <v>25</v>
      </c>
      <c r="AD39" t="s">
        <v>25</v>
      </c>
      <c r="AE39" t="s">
        <v>712</v>
      </c>
      <c r="AF39" t="s">
        <v>713</v>
      </c>
      <c r="AG39" t="s">
        <v>27</v>
      </c>
      <c r="AH39" t="s">
        <v>27</v>
      </c>
      <c r="AI39" t="s">
        <v>27</v>
      </c>
      <c r="AJ39" t="s">
        <v>27</v>
      </c>
      <c r="AK39" t="s">
        <v>27</v>
      </c>
      <c r="AL39" t="s">
        <v>45</v>
      </c>
      <c r="AM39" t="s">
        <v>27</v>
      </c>
      <c r="AN39">
        <v>0</v>
      </c>
      <c r="AO39" t="s">
        <v>27</v>
      </c>
      <c r="AP39" t="s">
        <v>27</v>
      </c>
      <c r="AQ39">
        <v>0</v>
      </c>
      <c r="AR39" t="s">
        <v>27</v>
      </c>
      <c r="AS39" s="99" t="s">
        <v>99</v>
      </c>
      <c r="AT39" t="s">
        <v>27</v>
      </c>
      <c r="AU39" t="s">
        <v>708</v>
      </c>
      <c r="AV39" t="s">
        <v>27</v>
      </c>
      <c r="AW39" s="99" t="s">
        <v>99</v>
      </c>
      <c r="AX39" t="s">
        <v>27</v>
      </c>
      <c r="AY39" t="s">
        <v>37</v>
      </c>
      <c r="AZ39">
        <v>0</v>
      </c>
      <c r="BA39">
        <v>0</v>
      </c>
      <c r="BB39">
        <v>0</v>
      </c>
      <c r="BG39" t="s">
        <v>306</v>
      </c>
      <c r="BH39" t="s">
        <v>27</v>
      </c>
      <c r="BI39" t="s">
        <v>27</v>
      </c>
      <c r="BJ39" t="s">
        <v>25</v>
      </c>
      <c r="BK39" t="s">
        <v>25</v>
      </c>
      <c r="BL39" t="s">
        <v>25</v>
      </c>
      <c r="BN39" t="s">
        <v>307</v>
      </c>
      <c r="BP39" t="s">
        <v>25</v>
      </c>
      <c r="BQ39" t="s">
        <v>308</v>
      </c>
      <c r="BS39" t="s">
        <v>122</v>
      </c>
      <c r="BT39" t="s">
        <v>364</v>
      </c>
      <c r="BU39" t="s">
        <v>365</v>
      </c>
      <c r="BV39" t="s">
        <v>366</v>
      </c>
      <c r="BW39" t="s">
        <v>367</v>
      </c>
      <c r="BX39" t="s">
        <v>691</v>
      </c>
    </row>
    <row r="40" spans="1:76" x14ac:dyDescent="0.2">
      <c r="A40" t="s">
        <v>122</v>
      </c>
      <c r="B40">
        <v>38</v>
      </c>
      <c r="C40" s="93">
        <v>44440</v>
      </c>
      <c r="D40" s="93">
        <v>44440</v>
      </c>
      <c r="E40" s="93">
        <v>44440</v>
      </c>
      <c r="F40" s="93">
        <v>44440</v>
      </c>
      <c r="G40" t="s">
        <v>692</v>
      </c>
      <c r="H40" t="s">
        <v>693</v>
      </c>
      <c r="I40" t="s">
        <v>711</v>
      </c>
      <c r="J40" t="s">
        <v>709</v>
      </c>
      <c r="K40" t="s">
        <v>709</v>
      </c>
      <c r="L40">
        <v>25518</v>
      </c>
      <c r="M40" s="92">
        <v>6911116386089</v>
      </c>
      <c r="N40" t="s">
        <v>565</v>
      </c>
      <c r="O40" t="s">
        <v>541</v>
      </c>
      <c r="P40" t="s">
        <v>542</v>
      </c>
      <c r="Q40" t="s">
        <v>571</v>
      </c>
      <c r="R40">
        <v>51</v>
      </c>
      <c r="S40">
        <v>1000</v>
      </c>
      <c r="T40">
        <v>1000</v>
      </c>
      <c r="U40" t="s">
        <v>694</v>
      </c>
      <c r="V40">
        <v>3201</v>
      </c>
      <c r="W40" t="s">
        <v>608</v>
      </c>
      <c r="X40" t="s">
        <v>333</v>
      </c>
      <c r="Y40">
        <v>2000000</v>
      </c>
      <c r="Z40" t="s">
        <v>122</v>
      </c>
      <c r="AA40" t="s">
        <v>124</v>
      </c>
      <c r="AB40" t="s">
        <v>27</v>
      </c>
      <c r="AC40" t="s">
        <v>27</v>
      </c>
      <c r="AD40" t="s">
        <v>27</v>
      </c>
      <c r="AE40" t="s">
        <v>712</v>
      </c>
      <c r="AF40" t="s">
        <v>714</v>
      </c>
      <c r="AG40" t="s">
        <v>27</v>
      </c>
      <c r="AH40" t="s">
        <v>27</v>
      </c>
      <c r="AI40" t="s">
        <v>27</v>
      </c>
      <c r="AJ40" t="s">
        <v>27</v>
      </c>
      <c r="AK40" t="s">
        <v>27</v>
      </c>
      <c r="AL40" t="s">
        <v>45</v>
      </c>
      <c r="AM40" t="s">
        <v>27</v>
      </c>
      <c r="AN40">
        <v>0</v>
      </c>
      <c r="AO40" t="s">
        <v>27</v>
      </c>
      <c r="AP40" t="s">
        <v>27</v>
      </c>
      <c r="AQ40">
        <v>0</v>
      </c>
      <c r="AR40" t="s">
        <v>27</v>
      </c>
      <c r="AS40" s="99" t="s">
        <v>99</v>
      </c>
      <c r="AT40" t="s">
        <v>27</v>
      </c>
      <c r="AU40" t="s">
        <v>708</v>
      </c>
      <c r="AV40" t="s">
        <v>27</v>
      </c>
      <c r="AW40" s="99" t="s">
        <v>99</v>
      </c>
      <c r="AX40" t="s">
        <v>27</v>
      </c>
      <c r="AY40" t="s">
        <v>37</v>
      </c>
      <c r="AZ40">
        <v>0</v>
      </c>
      <c r="BA40">
        <v>0</v>
      </c>
      <c r="BB40">
        <v>0</v>
      </c>
      <c r="BG40" t="s">
        <v>306</v>
      </c>
      <c r="BH40" t="s">
        <v>27</v>
      </c>
      <c r="BI40" t="s">
        <v>27</v>
      </c>
      <c r="BJ40" t="s">
        <v>25</v>
      </c>
      <c r="BK40" t="s">
        <v>25</v>
      </c>
      <c r="BL40" t="s">
        <v>25</v>
      </c>
      <c r="BN40" t="s">
        <v>307</v>
      </c>
      <c r="BP40" t="s">
        <v>25</v>
      </c>
      <c r="BQ40" t="s">
        <v>308</v>
      </c>
      <c r="BS40" t="s">
        <v>122</v>
      </c>
      <c r="BT40" t="s">
        <v>364</v>
      </c>
      <c r="BU40" t="s">
        <v>365</v>
      </c>
      <c r="BV40" t="s">
        <v>366</v>
      </c>
      <c r="BW40" t="s">
        <v>367</v>
      </c>
      <c r="BX40" t="s">
        <v>691</v>
      </c>
    </row>
    <row r="41" spans="1:76" x14ac:dyDescent="0.2">
      <c r="A41" t="s">
        <v>122</v>
      </c>
      <c r="B41">
        <v>39</v>
      </c>
      <c r="C41" s="93">
        <v>44440</v>
      </c>
      <c r="D41" s="93">
        <v>44440</v>
      </c>
      <c r="E41" s="93">
        <v>44440</v>
      </c>
      <c r="F41" s="93">
        <v>44440</v>
      </c>
      <c r="G41" t="s">
        <v>692</v>
      </c>
      <c r="H41" t="s">
        <v>693</v>
      </c>
      <c r="I41" t="s">
        <v>710</v>
      </c>
      <c r="J41" t="s">
        <v>710</v>
      </c>
      <c r="K41" t="s">
        <v>709</v>
      </c>
      <c r="L41">
        <v>23485</v>
      </c>
      <c r="M41" s="92">
        <v>6404180084087</v>
      </c>
      <c r="N41" t="s">
        <v>565</v>
      </c>
      <c r="O41" t="s">
        <v>543</v>
      </c>
      <c r="P41" t="s">
        <v>544</v>
      </c>
      <c r="Q41" t="s">
        <v>571</v>
      </c>
      <c r="R41">
        <v>57</v>
      </c>
      <c r="S41">
        <v>1000</v>
      </c>
      <c r="T41">
        <v>1000</v>
      </c>
      <c r="U41" t="s">
        <v>694</v>
      </c>
      <c r="V41">
        <v>3610</v>
      </c>
      <c r="W41" t="s">
        <v>609</v>
      </c>
      <c r="X41" t="s">
        <v>335</v>
      </c>
      <c r="Y41">
        <v>2000000</v>
      </c>
      <c r="Z41" t="s">
        <v>601</v>
      </c>
      <c r="AA41" t="s">
        <v>124</v>
      </c>
      <c r="AB41" t="s">
        <v>27</v>
      </c>
      <c r="AC41" t="s">
        <v>27</v>
      </c>
      <c r="AD41" t="s">
        <v>27</v>
      </c>
      <c r="AE41" t="s">
        <v>712</v>
      </c>
      <c r="AF41" t="s">
        <v>729</v>
      </c>
      <c r="AG41" t="s">
        <v>27</v>
      </c>
      <c r="AH41" t="s">
        <v>27</v>
      </c>
      <c r="AI41" t="s">
        <v>27</v>
      </c>
      <c r="AJ41" t="s">
        <v>27</v>
      </c>
      <c r="AK41" t="s">
        <v>27</v>
      </c>
      <c r="AL41" t="s">
        <v>45</v>
      </c>
      <c r="AM41" t="s">
        <v>27</v>
      </c>
      <c r="AN41">
        <v>0</v>
      </c>
      <c r="AO41" t="s">
        <v>27</v>
      </c>
      <c r="AP41" t="s">
        <v>25</v>
      </c>
      <c r="AQ41">
        <v>20000</v>
      </c>
      <c r="AR41" t="s">
        <v>27</v>
      </c>
      <c r="AS41" s="99" t="s">
        <v>99</v>
      </c>
      <c r="AT41" t="s">
        <v>27</v>
      </c>
      <c r="AU41" t="s">
        <v>708</v>
      </c>
      <c r="AV41" t="s">
        <v>27</v>
      </c>
      <c r="AW41" s="99" t="s">
        <v>99</v>
      </c>
      <c r="AX41" t="s">
        <v>27</v>
      </c>
      <c r="AY41" t="s">
        <v>37</v>
      </c>
      <c r="AZ41">
        <v>0</v>
      </c>
      <c r="BA41">
        <v>0</v>
      </c>
      <c r="BB41">
        <v>0</v>
      </c>
      <c r="BG41" t="s">
        <v>306</v>
      </c>
      <c r="BH41" t="s">
        <v>27</v>
      </c>
      <c r="BI41" t="s">
        <v>27</v>
      </c>
      <c r="BJ41" t="s">
        <v>25</v>
      </c>
      <c r="BK41" t="s">
        <v>25</v>
      </c>
      <c r="BL41" t="s">
        <v>25</v>
      </c>
      <c r="BN41" t="s">
        <v>307</v>
      </c>
      <c r="BP41" t="s">
        <v>25</v>
      </c>
      <c r="BQ41" t="s">
        <v>308</v>
      </c>
      <c r="BS41" t="s">
        <v>122</v>
      </c>
      <c r="BT41" t="s">
        <v>364</v>
      </c>
      <c r="BU41" t="s">
        <v>365</v>
      </c>
      <c r="BV41" t="s">
        <v>366</v>
      </c>
      <c r="BW41" t="s">
        <v>367</v>
      </c>
      <c r="BX41" t="s">
        <v>691</v>
      </c>
    </row>
    <row r="42" spans="1:76" x14ac:dyDescent="0.2">
      <c r="A42" t="s">
        <v>122</v>
      </c>
      <c r="B42">
        <v>40</v>
      </c>
      <c r="C42" s="93">
        <v>44440</v>
      </c>
      <c r="D42" s="93">
        <v>44440</v>
      </c>
      <c r="E42" s="93">
        <v>44440</v>
      </c>
      <c r="F42" s="93">
        <v>44440</v>
      </c>
      <c r="G42" t="s">
        <v>692</v>
      </c>
      <c r="H42" t="s">
        <v>693</v>
      </c>
      <c r="I42" t="s">
        <v>709</v>
      </c>
      <c r="J42" t="s">
        <v>711</v>
      </c>
      <c r="K42" t="s">
        <v>709</v>
      </c>
      <c r="L42">
        <v>23429</v>
      </c>
      <c r="M42" s="92">
        <v>6402220783080</v>
      </c>
      <c r="N42" t="s">
        <v>566</v>
      </c>
      <c r="O42" t="s">
        <v>545</v>
      </c>
      <c r="P42" t="s">
        <v>546</v>
      </c>
      <c r="Q42" t="s">
        <v>572</v>
      </c>
      <c r="R42">
        <v>57</v>
      </c>
      <c r="S42">
        <v>1000</v>
      </c>
      <c r="T42">
        <v>1000</v>
      </c>
      <c r="U42" t="s">
        <v>694</v>
      </c>
      <c r="V42">
        <v>3610</v>
      </c>
      <c r="W42" t="s">
        <v>610</v>
      </c>
      <c r="X42" t="s">
        <v>337</v>
      </c>
      <c r="Y42">
        <v>2000000</v>
      </c>
      <c r="Z42" t="s">
        <v>728</v>
      </c>
      <c r="AA42" t="s">
        <v>124</v>
      </c>
      <c r="AB42" t="s">
        <v>27</v>
      </c>
      <c r="AC42" t="s">
        <v>27</v>
      </c>
      <c r="AD42" t="s">
        <v>27</v>
      </c>
      <c r="AE42" t="s">
        <v>712</v>
      </c>
      <c r="AF42" t="s">
        <v>715</v>
      </c>
      <c r="AG42" t="s">
        <v>27</v>
      </c>
      <c r="AH42" t="s">
        <v>27</v>
      </c>
      <c r="AI42" t="s">
        <v>27</v>
      </c>
      <c r="AJ42" t="s">
        <v>27</v>
      </c>
      <c r="AK42" t="s">
        <v>25</v>
      </c>
      <c r="AL42" t="s">
        <v>45</v>
      </c>
      <c r="AM42" t="s">
        <v>27</v>
      </c>
      <c r="AN42">
        <v>0</v>
      </c>
      <c r="AO42" t="s">
        <v>27</v>
      </c>
      <c r="AP42" t="s">
        <v>27</v>
      </c>
      <c r="AQ42">
        <v>0</v>
      </c>
      <c r="AR42" t="s">
        <v>27</v>
      </c>
      <c r="AS42" s="99" t="s">
        <v>99</v>
      </c>
      <c r="AT42" t="s">
        <v>27</v>
      </c>
      <c r="AU42" t="s">
        <v>708</v>
      </c>
      <c r="AV42" t="s">
        <v>27</v>
      </c>
      <c r="AW42" s="99" t="s">
        <v>99</v>
      </c>
      <c r="AX42" t="s">
        <v>27</v>
      </c>
      <c r="AY42" t="s">
        <v>37</v>
      </c>
      <c r="AZ42">
        <v>0</v>
      </c>
      <c r="BA42">
        <v>0</v>
      </c>
      <c r="BB42">
        <v>0</v>
      </c>
      <c r="BG42" t="s">
        <v>306</v>
      </c>
      <c r="BH42" t="s">
        <v>27</v>
      </c>
      <c r="BI42" t="s">
        <v>27</v>
      </c>
      <c r="BJ42" t="s">
        <v>25</v>
      </c>
      <c r="BK42" t="s">
        <v>25</v>
      </c>
      <c r="BL42" t="s">
        <v>25</v>
      </c>
      <c r="BN42" t="s">
        <v>307</v>
      </c>
      <c r="BP42" t="s">
        <v>25</v>
      </c>
      <c r="BQ42" t="s">
        <v>308</v>
      </c>
      <c r="BS42" t="s">
        <v>122</v>
      </c>
      <c r="BT42" t="s">
        <v>364</v>
      </c>
      <c r="BU42" t="s">
        <v>365</v>
      </c>
      <c r="BV42" t="s">
        <v>366</v>
      </c>
      <c r="BW42" t="s">
        <v>367</v>
      </c>
      <c r="BX42" t="s">
        <v>691</v>
      </c>
    </row>
    <row r="43" spans="1:76" x14ac:dyDescent="0.2">
      <c r="A43" t="s">
        <v>122</v>
      </c>
      <c r="B43">
        <v>41</v>
      </c>
      <c r="C43" s="93">
        <v>44440</v>
      </c>
      <c r="D43" s="93">
        <v>44440</v>
      </c>
      <c r="E43" s="93">
        <v>44440</v>
      </c>
      <c r="F43" s="93">
        <v>44440</v>
      </c>
      <c r="G43" t="s">
        <v>692</v>
      </c>
      <c r="H43" t="s">
        <v>693</v>
      </c>
      <c r="I43" t="s">
        <v>709</v>
      </c>
      <c r="J43" t="s">
        <v>709</v>
      </c>
      <c r="K43" t="s">
        <v>709</v>
      </c>
      <c r="L43">
        <v>21825</v>
      </c>
      <c r="M43" s="92">
        <v>5910025434080</v>
      </c>
      <c r="N43" t="s">
        <v>566</v>
      </c>
      <c r="O43" t="s">
        <v>547</v>
      </c>
      <c r="P43" t="s">
        <v>548</v>
      </c>
      <c r="Q43" t="s">
        <v>572</v>
      </c>
      <c r="R43">
        <v>61</v>
      </c>
      <c r="S43">
        <v>1000</v>
      </c>
      <c r="T43">
        <v>1000</v>
      </c>
      <c r="U43" t="s">
        <v>694</v>
      </c>
      <c r="V43">
        <v>2193</v>
      </c>
      <c r="W43" t="s">
        <v>611</v>
      </c>
      <c r="X43" t="s">
        <v>340</v>
      </c>
      <c r="Y43">
        <v>2000000</v>
      </c>
      <c r="Z43" t="s">
        <v>124</v>
      </c>
      <c r="AA43" t="s">
        <v>124</v>
      </c>
      <c r="AB43" t="s">
        <v>27</v>
      </c>
      <c r="AC43" t="s">
        <v>27</v>
      </c>
      <c r="AD43" t="s">
        <v>27</v>
      </c>
      <c r="AE43" t="s">
        <v>712</v>
      </c>
      <c r="AF43" t="s">
        <v>716</v>
      </c>
      <c r="AG43" t="s">
        <v>27</v>
      </c>
      <c r="AH43" t="s">
        <v>27</v>
      </c>
      <c r="AI43" t="s">
        <v>27</v>
      </c>
      <c r="AJ43" t="s">
        <v>27</v>
      </c>
      <c r="AK43" t="s">
        <v>27</v>
      </c>
      <c r="AL43" t="s">
        <v>45</v>
      </c>
      <c r="AM43" t="s">
        <v>27</v>
      </c>
      <c r="AN43">
        <v>0</v>
      </c>
      <c r="AO43" t="s">
        <v>27</v>
      </c>
      <c r="AP43" t="s">
        <v>27</v>
      </c>
      <c r="AQ43">
        <v>0</v>
      </c>
      <c r="AR43" t="s">
        <v>27</v>
      </c>
      <c r="AS43" s="99" t="s">
        <v>99</v>
      </c>
      <c r="AT43" t="s">
        <v>27</v>
      </c>
      <c r="AU43" t="s">
        <v>708</v>
      </c>
      <c r="AV43" t="s">
        <v>27</v>
      </c>
      <c r="AW43" s="99" t="s">
        <v>99</v>
      </c>
      <c r="AX43" t="s">
        <v>27</v>
      </c>
      <c r="AY43" t="s">
        <v>37</v>
      </c>
      <c r="AZ43">
        <v>0</v>
      </c>
      <c r="BA43">
        <v>0</v>
      </c>
      <c r="BB43">
        <v>0</v>
      </c>
      <c r="BG43" t="s">
        <v>306</v>
      </c>
      <c r="BH43" t="s">
        <v>27</v>
      </c>
      <c r="BI43" t="s">
        <v>27</v>
      </c>
      <c r="BJ43" t="s">
        <v>25</v>
      </c>
      <c r="BK43" t="s">
        <v>25</v>
      </c>
      <c r="BL43" t="s">
        <v>25</v>
      </c>
      <c r="BN43" t="s">
        <v>307</v>
      </c>
      <c r="BP43" t="s">
        <v>25</v>
      </c>
      <c r="BQ43" t="s">
        <v>308</v>
      </c>
      <c r="BS43" t="s">
        <v>122</v>
      </c>
      <c r="BT43" t="s">
        <v>364</v>
      </c>
      <c r="BU43" t="s">
        <v>365</v>
      </c>
      <c r="BV43" t="s">
        <v>366</v>
      </c>
      <c r="BW43" t="s">
        <v>367</v>
      </c>
      <c r="BX43" t="s">
        <v>691</v>
      </c>
    </row>
    <row r="44" spans="1:76" x14ac:dyDescent="0.2">
      <c r="A44" t="s">
        <v>122</v>
      </c>
      <c r="B44">
        <v>42</v>
      </c>
      <c r="C44" s="93">
        <v>44440</v>
      </c>
      <c r="D44" s="93">
        <v>44440</v>
      </c>
      <c r="E44" s="93">
        <v>44440</v>
      </c>
      <c r="F44" s="93">
        <v>44440</v>
      </c>
      <c r="G44" t="s">
        <v>692</v>
      </c>
      <c r="H44" t="s">
        <v>693</v>
      </c>
      <c r="I44" t="s">
        <v>710</v>
      </c>
      <c r="J44" t="s">
        <v>709</v>
      </c>
      <c r="K44" t="s">
        <v>709</v>
      </c>
      <c r="L44">
        <v>21729</v>
      </c>
      <c r="M44" s="92">
        <v>5906280663082</v>
      </c>
      <c r="N44" t="s">
        <v>565</v>
      </c>
      <c r="O44" t="s">
        <v>549</v>
      </c>
      <c r="P44" t="s">
        <v>550</v>
      </c>
      <c r="Q44" t="s">
        <v>569</v>
      </c>
      <c r="R44">
        <v>62</v>
      </c>
      <c r="S44">
        <v>1000</v>
      </c>
      <c r="T44">
        <v>1000</v>
      </c>
      <c r="U44" t="s">
        <v>694</v>
      </c>
      <c r="V44">
        <v>2193</v>
      </c>
      <c r="W44" t="s">
        <v>618</v>
      </c>
      <c r="X44" t="s">
        <v>329</v>
      </c>
      <c r="Y44">
        <v>2000000</v>
      </c>
      <c r="Z44" t="s">
        <v>602</v>
      </c>
      <c r="AA44" t="s">
        <v>124</v>
      </c>
      <c r="AB44" t="s">
        <v>27</v>
      </c>
      <c r="AC44" t="s">
        <v>27</v>
      </c>
      <c r="AD44" t="s">
        <v>27</v>
      </c>
      <c r="AE44" t="s">
        <v>712</v>
      </c>
      <c r="AF44" t="s">
        <v>717</v>
      </c>
      <c r="AG44" t="s">
        <v>27</v>
      </c>
      <c r="AH44" t="s">
        <v>27</v>
      </c>
      <c r="AI44" t="s">
        <v>27</v>
      </c>
      <c r="AJ44" t="s">
        <v>27</v>
      </c>
      <c r="AK44" t="s">
        <v>27</v>
      </c>
      <c r="AL44" t="s">
        <v>45</v>
      </c>
      <c r="AM44" t="s">
        <v>27</v>
      </c>
      <c r="AN44">
        <v>0</v>
      </c>
      <c r="AO44" t="s">
        <v>27</v>
      </c>
      <c r="AP44" t="s">
        <v>27</v>
      </c>
      <c r="AQ44">
        <v>0</v>
      </c>
      <c r="AR44" t="s">
        <v>27</v>
      </c>
      <c r="AS44" s="99" t="s">
        <v>99</v>
      </c>
      <c r="AT44" t="s">
        <v>27</v>
      </c>
      <c r="AU44" t="s">
        <v>708</v>
      </c>
      <c r="AV44" t="s">
        <v>27</v>
      </c>
      <c r="AW44" s="99" t="s">
        <v>99</v>
      </c>
      <c r="AX44" t="s">
        <v>27</v>
      </c>
      <c r="AY44" t="s">
        <v>37</v>
      </c>
      <c r="AZ44">
        <v>0</v>
      </c>
      <c r="BA44">
        <v>0</v>
      </c>
      <c r="BB44">
        <v>0</v>
      </c>
      <c r="BG44" t="s">
        <v>306</v>
      </c>
      <c r="BH44" t="s">
        <v>27</v>
      </c>
      <c r="BI44" t="s">
        <v>27</v>
      </c>
      <c r="BJ44" t="s">
        <v>25</v>
      </c>
      <c r="BK44" t="s">
        <v>25</v>
      </c>
      <c r="BL44" t="s">
        <v>25</v>
      </c>
      <c r="BN44" t="s">
        <v>307</v>
      </c>
      <c r="BP44" t="s">
        <v>25</v>
      </c>
      <c r="BQ44" t="s">
        <v>308</v>
      </c>
      <c r="BS44" t="s">
        <v>122</v>
      </c>
      <c r="BT44" t="s">
        <v>364</v>
      </c>
      <c r="BU44" t="s">
        <v>365</v>
      </c>
      <c r="BV44" t="s">
        <v>366</v>
      </c>
      <c r="BW44" t="s">
        <v>367</v>
      </c>
      <c r="BX44" t="s">
        <v>691</v>
      </c>
    </row>
    <row r="45" spans="1:76" x14ac:dyDescent="0.2">
      <c r="A45" t="s">
        <v>122</v>
      </c>
      <c r="B45">
        <v>43</v>
      </c>
      <c r="C45" s="93">
        <v>44440</v>
      </c>
      <c r="D45" s="93">
        <v>44440</v>
      </c>
      <c r="E45" s="93">
        <v>44440</v>
      </c>
      <c r="F45" s="93">
        <v>44440</v>
      </c>
      <c r="G45" t="s">
        <v>692</v>
      </c>
      <c r="H45" t="s">
        <v>693</v>
      </c>
      <c r="I45" t="s">
        <v>709</v>
      </c>
      <c r="J45" t="s">
        <v>710</v>
      </c>
      <c r="K45" t="s">
        <v>709</v>
      </c>
      <c r="L45">
        <v>21239</v>
      </c>
      <c r="M45" s="92">
        <v>5802235160086</v>
      </c>
      <c r="N45" t="s">
        <v>566</v>
      </c>
      <c r="O45" t="s">
        <v>551</v>
      </c>
      <c r="P45" t="s">
        <v>45</v>
      </c>
      <c r="Q45" t="s">
        <v>569</v>
      </c>
      <c r="R45">
        <v>63</v>
      </c>
      <c r="S45">
        <v>1000</v>
      </c>
      <c r="T45">
        <v>1000</v>
      </c>
      <c r="U45" t="s">
        <v>694</v>
      </c>
      <c r="V45">
        <v>2193</v>
      </c>
      <c r="W45" t="s">
        <v>598</v>
      </c>
      <c r="X45" t="s">
        <v>323</v>
      </c>
      <c r="Y45">
        <v>2000000</v>
      </c>
      <c r="Z45" t="s">
        <v>152</v>
      </c>
      <c r="AA45" t="s">
        <v>124</v>
      </c>
      <c r="AB45" t="s">
        <v>27</v>
      </c>
      <c r="AC45" t="s">
        <v>27</v>
      </c>
      <c r="AD45" t="s">
        <v>27</v>
      </c>
      <c r="AE45" t="s">
        <v>712</v>
      </c>
      <c r="AF45" t="s">
        <v>718</v>
      </c>
      <c r="AG45" t="s">
        <v>27</v>
      </c>
      <c r="AH45" t="s">
        <v>27</v>
      </c>
      <c r="AI45" t="s">
        <v>27</v>
      </c>
      <c r="AJ45" t="s">
        <v>27</v>
      </c>
      <c r="AK45" t="s">
        <v>27</v>
      </c>
      <c r="AL45" t="s">
        <v>45</v>
      </c>
      <c r="AM45" t="s">
        <v>27</v>
      </c>
      <c r="AN45">
        <v>0</v>
      </c>
      <c r="AO45" t="s">
        <v>27</v>
      </c>
      <c r="AP45" t="s">
        <v>27</v>
      </c>
      <c r="AQ45">
        <v>0</v>
      </c>
      <c r="AR45" t="s">
        <v>27</v>
      </c>
      <c r="AS45" s="99" t="s">
        <v>99</v>
      </c>
      <c r="AT45" t="s">
        <v>27</v>
      </c>
      <c r="AU45" t="s">
        <v>708</v>
      </c>
      <c r="AV45" t="s">
        <v>27</v>
      </c>
      <c r="AW45" s="99" t="s">
        <v>99</v>
      </c>
      <c r="AX45" t="s">
        <v>27</v>
      </c>
      <c r="AY45" t="s">
        <v>37</v>
      </c>
      <c r="AZ45">
        <v>0</v>
      </c>
      <c r="BA45">
        <v>0</v>
      </c>
      <c r="BB45">
        <v>0</v>
      </c>
      <c r="BG45" t="s">
        <v>306</v>
      </c>
      <c r="BH45" t="s">
        <v>27</v>
      </c>
      <c r="BI45" t="s">
        <v>27</v>
      </c>
      <c r="BJ45" t="s">
        <v>25</v>
      </c>
      <c r="BK45" t="s">
        <v>25</v>
      </c>
      <c r="BL45" t="s">
        <v>25</v>
      </c>
      <c r="BN45" t="s">
        <v>307</v>
      </c>
      <c r="BP45" t="s">
        <v>25</v>
      </c>
      <c r="BQ45" t="s">
        <v>308</v>
      </c>
      <c r="BS45" t="s">
        <v>122</v>
      </c>
      <c r="BT45" t="s">
        <v>364</v>
      </c>
      <c r="BU45" t="s">
        <v>365</v>
      </c>
      <c r="BV45" t="s">
        <v>366</v>
      </c>
      <c r="BW45" t="s">
        <v>367</v>
      </c>
      <c r="BX45" t="s">
        <v>691</v>
      </c>
    </row>
    <row r="46" spans="1:76" x14ac:dyDescent="0.2">
      <c r="A46" t="s">
        <v>122</v>
      </c>
      <c r="B46">
        <v>44</v>
      </c>
      <c r="C46" s="93">
        <v>44440</v>
      </c>
      <c r="D46" s="93">
        <v>44440</v>
      </c>
      <c r="E46" s="93">
        <v>44440</v>
      </c>
      <c r="F46" s="93">
        <v>44440</v>
      </c>
      <c r="G46" t="s">
        <v>692</v>
      </c>
      <c r="H46" t="s">
        <v>693</v>
      </c>
      <c r="I46" t="s">
        <v>709</v>
      </c>
      <c r="J46" t="s">
        <v>709</v>
      </c>
      <c r="K46" t="s">
        <v>710</v>
      </c>
      <c r="L46">
        <v>26820</v>
      </c>
      <c r="M46" s="92">
        <v>7306050787088</v>
      </c>
      <c r="N46" t="s">
        <v>565</v>
      </c>
      <c r="O46" t="s">
        <v>552</v>
      </c>
      <c r="P46" t="s">
        <v>553</v>
      </c>
      <c r="Q46" t="s">
        <v>569</v>
      </c>
      <c r="R46">
        <v>48</v>
      </c>
      <c r="S46">
        <v>1000</v>
      </c>
      <c r="T46">
        <v>1000</v>
      </c>
      <c r="U46" t="s">
        <v>694</v>
      </c>
      <c r="V46">
        <v>7130</v>
      </c>
      <c r="W46" t="s">
        <v>607</v>
      </c>
      <c r="X46" t="s">
        <v>329</v>
      </c>
      <c r="Y46">
        <v>2000000</v>
      </c>
      <c r="Z46" s="102" t="s">
        <v>93</v>
      </c>
      <c r="AA46" t="s">
        <v>124</v>
      </c>
      <c r="AB46" t="s">
        <v>27</v>
      </c>
      <c r="AC46" t="s">
        <v>27</v>
      </c>
      <c r="AD46" t="s">
        <v>27</v>
      </c>
      <c r="AE46" t="s">
        <v>712</v>
      </c>
      <c r="AF46" t="s">
        <v>719</v>
      </c>
      <c r="AG46" t="s">
        <v>27</v>
      </c>
      <c r="AH46" t="s">
        <v>27</v>
      </c>
      <c r="AI46" t="s">
        <v>27</v>
      </c>
      <c r="AJ46" t="s">
        <v>27</v>
      </c>
      <c r="AK46" t="s">
        <v>27</v>
      </c>
      <c r="AL46" t="s">
        <v>45</v>
      </c>
      <c r="AM46" t="s">
        <v>27</v>
      </c>
      <c r="AN46">
        <v>0</v>
      </c>
      <c r="AO46" t="s">
        <v>27</v>
      </c>
      <c r="AP46" t="s">
        <v>27</v>
      </c>
      <c r="AQ46">
        <v>0</v>
      </c>
      <c r="AR46" t="s">
        <v>27</v>
      </c>
      <c r="AS46" s="99" t="s">
        <v>99</v>
      </c>
      <c r="AT46" t="s">
        <v>27</v>
      </c>
      <c r="AU46" t="s">
        <v>708</v>
      </c>
      <c r="AV46" t="s">
        <v>27</v>
      </c>
      <c r="AW46" s="99" t="s">
        <v>99</v>
      </c>
      <c r="AX46" t="s">
        <v>27</v>
      </c>
      <c r="AY46" t="s">
        <v>37</v>
      </c>
      <c r="AZ46">
        <v>0</v>
      </c>
      <c r="BA46">
        <v>0</v>
      </c>
      <c r="BB46">
        <v>0</v>
      </c>
      <c r="BG46" t="s">
        <v>306</v>
      </c>
      <c r="BH46" t="s">
        <v>27</v>
      </c>
      <c r="BI46" t="s">
        <v>27</v>
      </c>
      <c r="BJ46" t="s">
        <v>25</v>
      </c>
      <c r="BK46" t="s">
        <v>25</v>
      </c>
      <c r="BL46" t="s">
        <v>25</v>
      </c>
      <c r="BN46" t="s">
        <v>307</v>
      </c>
      <c r="BP46" t="s">
        <v>25</v>
      </c>
      <c r="BQ46" t="s">
        <v>308</v>
      </c>
      <c r="BS46" t="s">
        <v>122</v>
      </c>
      <c r="BT46" t="s">
        <v>364</v>
      </c>
      <c r="BU46" t="s">
        <v>365</v>
      </c>
      <c r="BV46" t="s">
        <v>366</v>
      </c>
      <c r="BW46" t="s">
        <v>367</v>
      </c>
      <c r="BX46" t="s">
        <v>691</v>
      </c>
    </row>
    <row r="47" spans="1:76" x14ac:dyDescent="0.2">
      <c r="A47" t="s">
        <v>122</v>
      </c>
      <c r="B47">
        <v>45</v>
      </c>
      <c r="C47" s="93">
        <v>44440</v>
      </c>
      <c r="D47" s="93">
        <v>44440</v>
      </c>
      <c r="E47" s="93">
        <v>44440</v>
      </c>
      <c r="F47" s="93">
        <v>44440</v>
      </c>
      <c r="G47" t="s">
        <v>692</v>
      </c>
      <c r="H47" t="s">
        <v>693</v>
      </c>
      <c r="I47" t="s">
        <v>710</v>
      </c>
      <c r="J47" t="s">
        <v>710</v>
      </c>
      <c r="K47" t="s">
        <v>710</v>
      </c>
      <c r="L47">
        <v>25656</v>
      </c>
      <c r="M47" s="92">
        <v>7003290514089</v>
      </c>
      <c r="N47" t="s">
        <v>565</v>
      </c>
      <c r="O47" t="s">
        <v>554</v>
      </c>
      <c r="P47" t="s">
        <v>555</v>
      </c>
      <c r="Q47" t="s">
        <v>572</v>
      </c>
      <c r="R47">
        <v>51</v>
      </c>
      <c r="S47">
        <v>1000</v>
      </c>
      <c r="T47">
        <v>1000</v>
      </c>
      <c r="U47" t="s">
        <v>694</v>
      </c>
      <c r="V47">
        <v>2193</v>
      </c>
      <c r="W47" t="s">
        <v>598</v>
      </c>
      <c r="X47" t="s">
        <v>323</v>
      </c>
      <c r="Y47">
        <v>2000000</v>
      </c>
      <c r="Z47" t="s">
        <v>124</v>
      </c>
      <c r="AA47" t="s">
        <v>124</v>
      </c>
      <c r="AB47" t="s">
        <v>27</v>
      </c>
      <c r="AC47" t="s">
        <v>27</v>
      </c>
      <c r="AD47" t="s">
        <v>27</v>
      </c>
      <c r="AE47" t="s">
        <v>712</v>
      </c>
      <c r="AF47" t="s">
        <v>720</v>
      </c>
      <c r="AG47" t="s">
        <v>27</v>
      </c>
      <c r="AH47" t="s">
        <v>27</v>
      </c>
      <c r="AI47" t="s">
        <v>27</v>
      </c>
      <c r="AJ47" t="s">
        <v>27</v>
      </c>
      <c r="AK47" t="s">
        <v>27</v>
      </c>
      <c r="AL47" t="s">
        <v>45</v>
      </c>
      <c r="AM47" t="s">
        <v>27</v>
      </c>
      <c r="AN47">
        <v>0</v>
      </c>
      <c r="AO47" t="s">
        <v>27</v>
      </c>
      <c r="AP47" t="s">
        <v>27</v>
      </c>
      <c r="AQ47">
        <v>0</v>
      </c>
      <c r="AR47" t="s">
        <v>27</v>
      </c>
      <c r="AS47" s="99" t="s">
        <v>99</v>
      </c>
      <c r="AT47" t="s">
        <v>27</v>
      </c>
      <c r="AU47" t="s">
        <v>708</v>
      </c>
      <c r="AV47" t="s">
        <v>27</v>
      </c>
      <c r="AW47" s="99" t="s">
        <v>99</v>
      </c>
      <c r="AX47" t="s">
        <v>27</v>
      </c>
      <c r="AY47" t="s">
        <v>37</v>
      </c>
      <c r="AZ47">
        <v>0</v>
      </c>
      <c r="BA47">
        <v>0</v>
      </c>
      <c r="BB47">
        <v>0</v>
      </c>
      <c r="BG47" t="s">
        <v>306</v>
      </c>
      <c r="BH47" t="s">
        <v>27</v>
      </c>
      <c r="BI47" t="s">
        <v>27</v>
      </c>
      <c r="BJ47" t="s">
        <v>25</v>
      </c>
      <c r="BK47" t="s">
        <v>25</v>
      </c>
      <c r="BL47" t="s">
        <v>25</v>
      </c>
      <c r="BN47" t="s">
        <v>307</v>
      </c>
      <c r="BP47" t="s">
        <v>25</v>
      </c>
      <c r="BQ47" t="s">
        <v>308</v>
      </c>
      <c r="BS47" t="s">
        <v>122</v>
      </c>
      <c r="BT47" t="s">
        <v>364</v>
      </c>
      <c r="BU47" t="s">
        <v>365</v>
      </c>
      <c r="BV47" t="s">
        <v>366</v>
      </c>
      <c r="BW47" t="s">
        <v>367</v>
      </c>
      <c r="BX47" t="s">
        <v>691</v>
      </c>
    </row>
    <row r="48" spans="1:76" x14ac:dyDescent="0.2">
      <c r="A48" t="s">
        <v>122</v>
      </c>
      <c r="B48">
        <v>46</v>
      </c>
      <c r="C48" s="93">
        <v>44440</v>
      </c>
      <c r="D48" s="93">
        <v>44440</v>
      </c>
      <c r="E48" s="93">
        <v>44440</v>
      </c>
      <c r="F48" s="93">
        <v>44440</v>
      </c>
      <c r="G48" t="s">
        <v>692</v>
      </c>
      <c r="H48" t="s">
        <v>693</v>
      </c>
      <c r="I48" t="s">
        <v>711</v>
      </c>
      <c r="J48" t="s">
        <v>709</v>
      </c>
      <c r="K48" t="s">
        <v>709</v>
      </c>
      <c r="L48">
        <v>33148</v>
      </c>
      <c r="M48" s="92">
        <v>9010020757084</v>
      </c>
      <c r="N48" t="s">
        <v>565</v>
      </c>
      <c r="O48" t="s">
        <v>556</v>
      </c>
      <c r="P48" t="s">
        <v>557</v>
      </c>
      <c r="Q48" t="s">
        <v>569</v>
      </c>
      <c r="R48">
        <v>30</v>
      </c>
      <c r="S48">
        <v>1000</v>
      </c>
      <c r="T48">
        <v>1000</v>
      </c>
      <c r="U48" t="s">
        <v>694</v>
      </c>
      <c r="V48">
        <v>2170</v>
      </c>
      <c r="W48" t="s">
        <v>597</v>
      </c>
      <c r="X48" t="s">
        <v>303</v>
      </c>
      <c r="Y48">
        <v>2000000</v>
      </c>
      <c r="Z48" t="s">
        <v>124</v>
      </c>
      <c r="AA48" t="s">
        <v>124</v>
      </c>
      <c r="AB48" t="s">
        <v>27</v>
      </c>
      <c r="AC48" t="s">
        <v>27</v>
      </c>
      <c r="AD48" t="s">
        <v>27</v>
      </c>
      <c r="AE48" t="s">
        <v>712</v>
      </c>
      <c r="AF48" t="s">
        <v>721</v>
      </c>
      <c r="AG48" t="s">
        <v>27</v>
      </c>
      <c r="AH48" t="s">
        <v>27</v>
      </c>
      <c r="AI48" t="s">
        <v>27</v>
      </c>
      <c r="AJ48" t="s">
        <v>27</v>
      </c>
      <c r="AK48" t="s">
        <v>27</v>
      </c>
      <c r="AL48" t="s">
        <v>45</v>
      </c>
      <c r="AM48" t="s">
        <v>27</v>
      </c>
      <c r="AN48">
        <v>0</v>
      </c>
      <c r="AO48" t="s">
        <v>27</v>
      </c>
      <c r="AP48" t="s">
        <v>27</v>
      </c>
      <c r="AQ48">
        <v>0</v>
      </c>
      <c r="AR48" t="s">
        <v>27</v>
      </c>
      <c r="AS48" s="99" t="s">
        <v>99</v>
      </c>
      <c r="AT48" t="s">
        <v>27</v>
      </c>
      <c r="AU48" t="s">
        <v>708</v>
      </c>
      <c r="AV48" t="s">
        <v>27</v>
      </c>
      <c r="AW48" s="99" t="s">
        <v>99</v>
      </c>
      <c r="AX48" t="s">
        <v>27</v>
      </c>
      <c r="AY48" t="s">
        <v>37</v>
      </c>
      <c r="AZ48">
        <v>0</v>
      </c>
      <c r="BA48">
        <v>0</v>
      </c>
      <c r="BB48">
        <v>0</v>
      </c>
      <c r="BG48" t="s">
        <v>306</v>
      </c>
      <c r="BH48" t="s">
        <v>27</v>
      </c>
      <c r="BI48" t="s">
        <v>27</v>
      </c>
      <c r="BJ48" t="s">
        <v>25</v>
      </c>
      <c r="BK48" t="s">
        <v>25</v>
      </c>
      <c r="BL48" t="s">
        <v>25</v>
      </c>
      <c r="BN48" t="s">
        <v>307</v>
      </c>
      <c r="BP48" t="s">
        <v>25</v>
      </c>
      <c r="BQ48" t="s">
        <v>308</v>
      </c>
      <c r="BS48" t="s">
        <v>122</v>
      </c>
      <c r="BT48" t="s">
        <v>364</v>
      </c>
      <c r="BU48" t="s">
        <v>365</v>
      </c>
      <c r="BV48" t="s">
        <v>366</v>
      </c>
      <c r="BW48" t="s">
        <v>367</v>
      </c>
      <c r="BX48" t="s">
        <v>691</v>
      </c>
    </row>
    <row r="49" spans="1:76" x14ac:dyDescent="0.2">
      <c r="A49" t="s">
        <v>122</v>
      </c>
      <c r="B49">
        <v>47</v>
      </c>
      <c r="C49" s="93">
        <v>44440</v>
      </c>
      <c r="D49" s="93">
        <v>44440</v>
      </c>
      <c r="E49" s="93">
        <v>44440</v>
      </c>
      <c r="F49" s="93">
        <v>44440</v>
      </c>
      <c r="G49" t="s">
        <v>692</v>
      </c>
      <c r="H49" t="s">
        <v>693</v>
      </c>
      <c r="I49" t="s">
        <v>710</v>
      </c>
      <c r="J49" t="s">
        <v>710</v>
      </c>
      <c r="K49" t="s">
        <v>709</v>
      </c>
      <c r="L49">
        <v>29500</v>
      </c>
      <c r="M49" s="92">
        <v>8010060581080</v>
      </c>
      <c r="N49" t="s">
        <v>565</v>
      </c>
      <c r="O49" t="s">
        <v>558</v>
      </c>
      <c r="P49" t="s">
        <v>559</v>
      </c>
      <c r="Q49" t="s">
        <v>570</v>
      </c>
      <c r="R49">
        <v>40</v>
      </c>
      <c r="S49">
        <v>1000</v>
      </c>
      <c r="T49">
        <v>1000</v>
      </c>
      <c r="U49" t="s">
        <v>694</v>
      </c>
      <c r="V49">
        <v>2193</v>
      </c>
      <c r="W49" t="s">
        <v>598</v>
      </c>
      <c r="X49" t="s">
        <v>323</v>
      </c>
      <c r="Y49">
        <v>2000000</v>
      </c>
      <c r="Z49" t="s">
        <v>124</v>
      </c>
      <c r="AA49" t="s">
        <v>124</v>
      </c>
      <c r="AB49" t="s">
        <v>27</v>
      </c>
      <c r="AC49" t="s">
        <v>27</v>
      </c>
      <c r="AD49" t="s">
        <v>27</v>
      </c>
      <c r="AE49" t="s">
        <v>712</v>
      </c>
      <c r="AF49" t="s">
        <v>722</v>
      </c>
      <c r="AG49" t="s">
        <v>27</v>
      </c>
      <c r="AH49" t="s">
        <v>27</v>
      </c>
      <c r="AI49" t="s">
        <v>27</v>
      </c>
      <c r="AJ49" t="s">
        <v>27</v>
      </c>
      <c r="AK49" t="s">
        <v>27</v>
      </c>
      <c r="AL49" t="s">
        <v>45</v>
      </c>
      <c r="AM49" t="s">
        <v>27</v>
      </c>
      <c r="AN49">
        <v>0</v>
      </c>
      <c r="AO49" t="s">
        <v>27</v>
      </c>
      <c r="AP49" t="s">
        <v>27</v>
      </c>
      <c r="AQ49">
        <v>0</v>
      </c>
      <c r="AR49" t="s">
        <v>27</v>
      </c>
      <c r="AS49" s="99" t="s">
        <v>99</v>
      </c>
      <c r="AT49" t="s">
        <v>27</v>
      </c>
      <c r="AU49" t="s">
        <v>708</v>
      </c>
      <c r="AV49" t="s">
        <v>27</v>
      </c>
      <c r="AW49" s="99" t="s">
        <v>99</v>
      </c>
      <c r="AX49" t="s">
        <v>27</v>
      </c>
      <c r="AY49" t="s">
        <v>37</v>
      </c>
      <c r="AZ49">
        <v>0</v>
      </c>
      <c r="BA49">
        <v>0</v>
      </c>
      <c r="BB49">
        <v>0</v>
      </c>
      <c r="BG49" t="s">
        <v>306</v>
      </c>
      <c r="BH49" t="s">
        <v>27</v>
      </c>
      <c r="BI49" t="s">
        <v>27</v>
      </c>
      <c r="BJ49" t="s">
        <v>25</v>
      </c>
      <c r="BK49" t="s">
        <v>25</v>
      </c>
      <c r="BL49" t="s">
        <v>25</v>
      </c>
      <c r="BN49" t="s">
        <v>307</v>
      </c>
      <c r="BP49" t="s">
        <v>25</v>
      </c>
      <c r="BQ49" t="s">
        <v>308</v>
      </c>
      <c r="BS49" t="s">
        <v>122</v>
      </c>
      <c r="BT49" t="s">
        <v>364</v>
      </c>
      <c r="BU49" t="s">
        <v>365</v>
      </c>
      <c r="BV49" t="s">
        <v>366</v>
      </c>
      <c r="BW49" t="s">
        <v>367</v>
      </c>
      <c r="BX49" t="s">
        <v>691</v>
      </c>
    </row>
    <row r="50" spans="1:76" x14ac:dyDescent="0.2">
      <c r="A50" t="s">
        <v>122</v>
      </c>
      <c r="B50">
        <v>48</v>
      </c>
      <c r="C50" s="93">
        <v>44440</v>
      </c>
      <c r="D50" s="93">
        <v>44440</v>
      </c>
      <c r="E50" s="93">
        <v>44440</v>
      </c>
      <c r="F50" s="93">
        <v>44440</v>
      </c>
      <c r="G50" t="s">
        <v>692</v>
      </c>
      <c r="H50" t="s">
        <v>693</v>
      </c>
      <c r="I50" t="s">
        <v>709</v>
      </c>
      <c r="J50" t="s">
        <v>711</v>
      </c>
      <c r="K50" t="s">
        <v>709</v>
      </c>
      <c r="L50">
        <v>28473</v>
      </c>
      <c r="M50" s="92">
        <v>7712140120083</v>
      </c>
      <c r="N50" t="s">
        <v>565</v>
      </c>
      <c r="O50" t="s">
        <v>560</v>
      </c>
      <c r="P50" t="s">
        <v>561</v>
      </c>
      <c r="Q50" t="s">
        <v>570</v>
      </c>
      <c r="R50">
        <v>43</v>
      </c>
      <c r="S50">
        <v>1000</v>
      </c>
      <c r="T50">
        <v>1000</v>
      </c>
      <c r="U50" t="s">
        <v>694</v>
      </c>
      <c r="V50">
        <v>299</v>
      </c>
      <c r="W50" t="s">
        <v>610</v>
      </c>
      <c r="X50" t="s">
        <v>337</v>
      </c>
      <c r="Y50">
        <v>2000000</v>
      </c>
      <c r="Z50" t="s">
        <v>124</v>
      </c>
      <c r="AA50" t="s">
        <v>124</v>
      </c>
      <c r="AB50" t="s">
        <v>27</v>
      </c>
      <c r="AC50" t="s">
        <v>27</v>
      </c>
      <c r="AD50" t="s">
        <v>27</v>
      </c>
      <c r="AE50" t="s">
        <v>712</v>
      </c>
      <c r="AF50" t="s">
        <v>723</v>
      </c>
      <c r="AG50" t="s">
        <v>27</v>
      </c>
      <c r="AH50" t="s">
        <v>27</v>
      </c>
      <c r="AI50" t="s">
        <v>27</v>
      </c>
      <c r="AJ50" t="s">
        <v>27</v>
      </c>
      <c r="AK50" t="s">
        <v>25</v>
      </c>
      <c r="AL50" t="s">
        <v>45</v>
      </c>
      <c r="AM50" t="s">
        <v>27</v>
      </c>
      <c r="AN50">
        <v>0</v>
      </c>
      <c r="AO50" t="s">
        <v>27</v>
      </c>
      <c r="AP50" t="s">
        <v>27</v>
      </c>
      <c r="AQ50">
        <v>0</v>
      </c>
      <c r="AR50" t="s">
        <v>27</v>
      </c>
      <c r="AS50" s="99" t="s">
        <v>99</v>
      </c>
      <c r="AT50" t="s">
        <v>27</v>
      </c>
      <c r="AU50" t="s">
        <v>708</v>
      </c>
      <c r="AV50" t="s">
        <v>27</v>
      </c>
      <c r="AW50" s="99" t="s">
        <v>99</v>
      </c>
      <c r="AX50" t="s">
        <v>27</v>
      </c>
      <c r="AY50" t="s">
        <v>37</v>
      </c>
      <c r="AZ50">
        <v>0</v>
      </c>
      <c r="BA50">
        <v>0</v>
      </c>
      <c r="BB50">
        <v>0</v>
      </c>
      <c r="BG50" t="s">
        <v>306</v>
      </c>
      <c r="BH50" t="s">
        <v>27</v>
      </c>
      <c r="BI50" t="s">
        <v>27</v>
      </c>
      <c r="BJ50" t="s">
        <v>25</v>
      </c>
      <c r="BK50" t="s">
        <v>25</v>
      </c>
      <c r="BL50" t="s">
        <v>25</v>
      </c>
      <c r="BN50" t="s">
        <v>307</v>
      </c>
      <c r="BP50" t="s">
        <v>25</v>
      </c>
      <c r="BQ50" t="s">
        <v>308</v>
      </c>
      <c r="BS50" t="s">
        <v>122</v>
      </c>
      <c r="BT50" t="s">
        <v>364</v>
      </c>
      <c r="BU50" t="s">
        <v>365</v>
      </c>
      <c r="BV50" t="s">
        <v>366</v>
      </c>
      <c r="BW50" t="s">
        <v>367</v>
      </c>
      <c r="BX50" t="s">
        <v>691</v>
      </c>
    </row>
    <row r="51" spans="1:76" x14ac:dyDescent="0.2">
      <c r="A51" t="s">
        <v>122</v>
      </c>
      <c r="B51">
        <v>49</v>
      </c>
      <c r="C51" s="93">
        <v>44440</v>
      </c>
      <c r="D51" s="93">
        <v>44440</v>
      </c>
      <c r="E51" s="93">
        <v>44440</v>
      </c>
      <c r="F51" s="93">
        <v>44440</v>
      </c>
      <c r="G51" t="s">
        <v>692</v>
      </c>
      <c r="H51" t="s">
        <v>693</v>
      </c>
      <c r="I51" t="s">
        <v>709</v>
      </c>
      <c r="J51" t="s">
        <v>709</v>
      </c>
      <c r="K51" t="s">
        <v>709</v>
      </c>
      <c r="L51">
        <v>26394</v>
      </c>
      <c r="M51" s="92">
        <v>7204050965087</v>
      </c>
      <c r="N51" t="s">
        <v>565</v>
      </c>
      <c r="O51" t="s">
        <v>562</v>
      </c>
      <c r="P51" t="s">
        <v>563</v>
      </c>
      <c r="Q51" t="s">
        <v>570</v>
      </c>
      <c r="R51">
        <v>49</v>
      </c>
      <c r="S51">
        <v>1000</v>
      </c>
      <c r="T51">
        <v>1000</v>
      </c>
      <c r="U51" t="s">
        <v>694</v>
      </c>
      <c r="V51">
        <v>299</v>
      </c>
      <c r="W51" t="s">
        <v>610</v>
      </c>
      <c r="X51" t="s">
        <v>337</v>
      </c>
      <c r="Y51">
        <v>2000000</v>
      </c>
      <c r="Z51" t="s">
        <v>124</v>
      </c>
      <c r="AA51" t="s">
        <v>124</v>
      </c>
      <c r="AB51" t="s">
        <v>27</v>
      </c>
      <c r="AC51" t="s">
        <v>27</v>
      </c>
      <c r="AD51" t="s">
        <v>27</v>
      </c>
      <c r="AE51" t="s">
        <v>712</v>
      </c>
      <c r="AF51" t="s">
        <v>724</v>
      </c>
      <c r="AG51" t="s">
        <v>27</v>
      </c>
      <c r="AH51" t="s">
        <v>27</v>
      </c>
      <c r="AI51" t="s">
        <v>27</v>
      </c>
      <c r="AJ51" t="s">
        <v>27</v>
      </c>
      <c r="AK51" t="s">
        <v>27</v>
      </c>
      <c r="AL51" t="s">
        <v>45</v>
      </c>
      <c r="AM51" t="s">
        <v>27</v>
      </c>
      <c r="AN51">
        <v>0</v>
      </c>
      <c r="AO51" t="s">
        <v>27</v>
      </c>
      <c r="AP51" t="s">
        <v>27</v>
      </c>
      <c r="AQ51">
        <v>0</v>
      </c>
      <c r="AR51" t="s">
        <v>27</v>
      </c>
      <c r="AS51" s="99" t="s">
        <v>99</v>
      </c>
      <c r="AT51" t="s">
        <v>27</v>
      </c>
      <c r="AU51" t="s">
        <v>708</v>
      </c>
      <c r="AV51" t="s">
        <v>27</v>
      </c>
      <c r="AW51" s="99" t="s">
        <v>99</v>
      </c>
      <c r="AX51" t="s">
        <v>27</v>
      </c>
      <c r="AY51" t="s">
        <v>37</v>
      </c>
      <c r="AZ51">
        <v>0</v>
      </c>
      <c r="BA51">
        <v>0</v>
      </c>
      <c r="BB51">
        <v>0</v>
      </c>
      <c r="BG51" t="s">
        <v>306</v>
      </c>
      <c r="BH51" t="s">
        <v>27</v>
      </c>
      <c r="BI51" t="s">
        <v>27</v>
      </c>
      <c r="BJ51" t="s">
        <v>25</v>
      </c>
      <c r="BK51" t="s">
        <v>25</v>
      </c>
      <c r="BL51" t="s">
        <v>25</v>
      </c>
      <c r="BN51" t="s">
        <v>307</v>
      </c>
      <c r="BP51" t="s">
        <v>25</v>
      </c>
      <c r="BQ51" t="s">
        <v>308</v>
      </c>
      <c r="BS51" t="s">
        <v>122</v>
      </c>
      <c r="BT51" t="s">
        <v>364</v>
      </c>
      <c r="BU51" t="s">
        <v>365</v>
      </c>
      <c r="BV51" t="s">
        <v>366</v>
      </c>
      <c r="BW51" t="s">
        <v>367</v>
      </c>
      <c r="BX51" t="s">
        <v>691</v>
      </c>
    </row>
    <row r="52" spans="1:76" x14ac:dyDescent="0.2">
      <c r="A52" t="s">
        <v>122</v>
      </c>
      <c r="B52">
        <v>50</v>
      </c>
      <c r="C52" s="93">
        <v>44440</v>
      </c>
      <c r="D52" s="93">
        <v>44440</v>
      </c>
      <c r="E52" s="93">
        <v>44440</v>
      </c>
      <c r="F52" s="93">
        <v>44440</v>
      </c>
      <c r="G52" t="s">
        <v>692</v>
      </c>
      <c r="H52" t="s">
        <v>693</v>
      </c>
      <c r="I52" t="s">
        <v>709</v>
      </c>
      <c r="J52" t="s">
        <v>709</v>
      </c>
      <c r="K52" t="s">
        <v>709</v>
      </c>
      <c r="L52">
        <v>26639</v>
      </c>
      <c r="M52" s="92">
        <v>7212065277083</v>
      </c>
      <c r="R52">
        <v>48</v>
      </c>
      <c r="S52">
        <v>1000</v>
      </c>
      <c r="T52">
        <v>1000</v>
      </c>
      <c r="U52" t="s">
        <v>694</v>
      </c>
      <c r="V52">
        <v>299</v>
      </c>
      <c r="W52" t="s">
        <v>610</v>
      </c>
      <c r="X52" t="s">
        <v>337</v>
      </c>
      <c r="Y52">
        <v>2000000</v>
      </c>
      <c r="Z52" t="s">
        <v>124</v>
      </c>
      <c r="AA52" t="s">
        <v>124</v>
      </c>
      <c r="AB52" t="s">
        <v>27</v>
      </c>
      <c r="AC52" t="s">
        <v>27</v>
      </c>
      <c r="AD52" t="s">
        <v>27</v>
      </c>
      <c r="AE52" t="s">
        <v>712</v>
      </c>
      <c r="AF52" t="s">
        <v>725</v>
      </c>
      <c r="AG52" t="s">
        <v>27</v>
      </c>
      <c r="AH52" t="s">
        <v>27</v>
      </c>
      <c r="AI52" t="s">
        <v>27</v>
      </c>
      <c r="AJ52" t="s">
        <v>27</v>
      </c>
      <c r="AK52" t="s">
        <v>27</v>
      </c>
      <c r="AL52" t="s">
        <v>45</v>
      </c>
      <c r="AM52" t="s">
        <v>27</v>
      </c>
      <c r="AN52">
        <v>0</v>
      </c>
      <c r="AO52" t="s">
        <v>27</v>
      </c>
      <c r="AP52" t="s">
        <v>27</v>
      </c>
      <c r="AQ52">
        <v>0</v>
      </c>
      <c r="AR52" t="s">
        <v>27</v>
      </c>
      <c r="AS52" s="99" t="s">
        <v>99</v>
      </c>
      <c r="AT52" t="s">
        <v>27</v>
      </c>
      <c r="AU52" t="s">
        <v>708</v>
      </c>
      <c r="AV52" t="s">
        <v>27</v>
      </c>
      <c r="AW52" s="99" t="s">
        <v>99</v>
      </c>
      <c r="AX52" t="s">
        <v>27</v>
      </c>
      <c r="AY52" t="s">
        <v>37</v>
      </c>
      <c r="AZ52">
        <v>0</v>
      </c>
      <c r="BA52">
        <v>0</v>
      </c>
      <c r="BB52">
        <v>0</v>
      </c>
      <c r="BG52" t="s">
        <v>306</v>
      </c>
      <c r="BH52" t="s">
        <v>27</v>
      </c>
      <c r="BI52" t="s">
        <v>27</v>
      </c>
      <c r="BJ52" t="s">
        <v>25</v>
      </c>
      <c r="BK52" t="s">
        <v>25</v>
      </c>
      <c r="BL52" t="s">
        <v>25</v>
      </c>
      <c r="BN52" t="s">
        <v>307</v>
      </c>
      <c r="BP52" t="s">
        <v>25</v>
      </c>
      <c r="BQ52" t="s">
        <v>308</v>
      </c>
      <c r="BS52" t="s">
        <v>122</v>
      </c>
      <c r="BT52" t="s">
        <v>364</v>
      </c>
      <c r="BU52" t="s">
        <v>365</v>
      </c>
      <c r="BV52" t="s">
        <v>366</v>
      </c>
      <c r="BW52" t="s">
        <v>367</v>
      </c>
      <c r="BX52" t="s">
        <v>691</v>
      </c>
    </row>
    <row r="53" spans="1:76" x14ac:dyDescent="0.2">
      <c r="A53" t="s">
        <v>122</v>
      </c>
      <c r="B53">
        <v>51</v>
      </c>
      <c r="C53" s="93">
        <v>44440</v>
      </c>
      <c r="D53" s="93">
        <v>44440</v>
      </c>
      <c r="E53" s="93">
        <v>44440</v>
      </c>
      <c r="F53" s="93">
        <v>44440</v>
      </c>
      <c r="G53" t="s">
        <v>692</v>
      </c>
      <c r="H53" t="s">
        <v>693</v>
      </c>
      <c r="I53" t="s">
        <v>709</v>
      </c>
      <c r="J53" t="s">
        <v>709</v>
      </c>
      <c r="K53" t="s">
        <v>709</v>
      </c>
      <c r="L53">
        <v>30904</v>
      </c>
      <c r="M53" s="92">
        <v>8408105916081</v>
      </c>
      <c r="R53">
        <v>37</v>
      </c>
      <c r="S53">
        <v>1000</v>
      </c>
      <c r="T53">
        <v>1000</v>
      </c>
      <c r="U53" t="s">
        <v>694</v>
      </c>
      <c r="V53">
        <v>5247</v>
      </c>
      <c r="W53" t="s">
        <v>597</v>
      </c>
      <c r="X53" t="s">
        <v>303</v>
      </c>
      <c r="Y53">
        <v>2000000</v>
      </c>
      <c r="Z53" t="s">
        <v>124</v>
      </c>
      <c r="AA53" t="s">
        <v>124</v>
      </c>
      <c r="AB53" t="s">
        <v>27</v>
      </c>
      <c r="AC53" t="s">
        <v>27</v>
      </c>
      <c r="AD53" t="s">
        <v>27</v>
      </c>
      <c r="AE53" t="s">
        <v>712</v>
      </c>
      <c r="AF53" t="s">
        <v>726</v>
      </c>
      <c r="AG53" t="s">
        <v>27</v>
      </c>
      <c r="AH53" t="s">
        <v>27</v>
      </c>
      <c r="AI53" t="s">
        <v>27</v>
      </c>
      <c r="AJ53" t="s">
        <v>27</v>
      </c>
      <c r="AK53" t="s">
        <v>27</v>
      </c>
      <c r="AL53" t="s">
        <v>45</v>
      </c>
      <c r="AM53" t="s">
        <v>27</v>
      </c>
      <c r="AN53">
        <v>0</v>
      </c>
      <c r="AO53" t="s">
        <v>27</v>
      </c>
      <c r="AP53" t="s">
        <v>27</v>
      </c>
      <c r="AQ53">
        <v>0</v>
      </c>
      <c r="AR53" t="s">
        <v>27</v>
      </c>
      <c r="AS53" s="99" t="s">
        <v>99</v>
      </c>
      <c r="AT53" t="s">
        <v>27</v>
      </c>
      <c r="AU53" t="s">
        <v>708</v>
      </c>
      <c r="AV53" t="s">
        <v>27</v>
      </c>
      <c r="AW53" s="99" t="s">
        <v>99</v>
      </c>
      <c r="AX53" t="s">
        <v>27</v>
      </c>
      <c r="AY53" t="s">
        <v>37</v>
      </c>
      <c r="AZ53">
        <v>0</v>
      </c>
      <c r="BA53">
        <v>0</v>
      </c>
      <c r="BB53">
        <v>0</v>
      </c>
      <c r="BG53" t="s">
        <v>306</v>
      </c>
      <c r="BH53" t="s">
        <v>27</v>
      </c>
      <c r="BI53" t="s">
        <v>27</v>
      </c>
      <c r="BJ53" t="s">
        <v>25</v>
      </c>
      <c r="BK53" t="s">
        <v>25</v>
      </c>
      <c r="BL53" t="s">
        <v>25</v>
      </c>
      <c r="BN53" t="s">
        <v>307</v>
      </c>
      <c r="BP53" t="s">
        <v>25</v>
      </c>
      <c r="BQ53" t="s">
        <v>308</v>
      </c>
      <c r="BS53" t="s">
        <v>122</v>
      </c>
      <c r="BT53" t="s">
        <v>364</v>
      </c>
      <c r="BU53" t="s">
        <v>365</v>
      </c>
      <c r="BV53" t="s">
        <v>366</v>
      </c>
      <c r="BW53" t="s">
        <v>367</v>
      </c>
      <c r="BX53" t="s">
        <v>691</v>
      </c>
    </row>
    <row r="54" spans="1:76" x14ac:dyDescent="0.2">
      <c r="A54" t="s">
        <v>122</v>
      </c>
      <c r="B54">
        <v>52</v>
      </c>
      <c r="C54" s="93">
        <v>44440</v>
      </c>
      <c r="D54" s="93">
        <v>44440</v>
      </c>
      <c r="E54" s="93">
        <v>44440</v>
      </c>
      <c r="F54" s="93">
        <v>44440</v>
      </c>
      <c r="G54" t="s">
        <v>692</v>
      </c>
      <c r="H54" t="s">
        <v>693</v>
      </c>
      <c r="I54" t="s">
        <v>709</v>
      </c>
      <c r="J54" t="s">
        <v>709</v>
      </c>
      <c r="K54" t="s">
        <v>709</v>
      </c>
      <c r="L54">
        <v>25709</v>
      </c>
      <c r="M54" s="92">
        <v>7005215612088</v>
      </c>
      <c r="R54">
        <v>51</v>
      </c>
      <c r="S54">
        <v>1000</v>
      </c>
      <c r="T54">
        <v>1000</v>
      </c>
      <c r="U54" t="s">
        <v>694</v>
      </c>
      <c r="V54">
        <v>5247</v>
      </c>
      <c r="W54" t="s">
        <v>597</v>
      </c>
      <c r="X54" t="s">
        <v>303</v>
      </c>
      <c r="Y54">
        <v>2000000</v>
      </c>
      <c r="Z54" t="s">
        <v>124</v>
      </c>
      <c r="AA54" t="s">
        <v>124</v>
      </c>
      <c r="AB54" t="s">
        <v>27</v>
      </c>
      <c r="AC54" t="s">
        <v>27</v>
      </c>
      <c r="AD54" t="s">
        <v>27</v>
      </c>
      <c r="AE54" t="s">
        <v>712</v>
      </c>
      <c r="AF54" t="s">
        <v>224</v>
      </c>
      <c r="AG54" t="s">
        <v>27</v>
      </c>
      <c r="AH54" t="s">
        <v>27</v>
      </c>
      <c r="AI54" t="s">
        <v>27</v>
      </c>
      <c r="AJ54" t="s">
        <v>27</v>
      </c>
      <c r="AK54" t="s">
        <v>27</v>
      </c>
      <c r="AL54" t="s">
        <v>45</v>
      </c>
      <c r="AM54" t="s">
        <v>27</v>
      </c>
      <c r="AN54">
        <v>0</v>
      </c>
      <c r="AO54" t="s">
        <v>27</v>
      </c>
      <c r="AP54" t="s">
        <v>27</v>
      </c>
      <c r="AQ54">
        <v>0</v>
      </c>
      <c r="AR54" t="s">
        <v>27</v>
      </c>
      <c r="AS54" s="99" t="s">
        <v>99</v>
      </c>
      <c r="AT54" t="s">
        <v>27</v>
      </c>
      <c r="AU54" t="s">
        <v>708</v>
      </c>
      <c r="AV54" t="s">
        <v>27</v>
      </c>
      <c r="AW54" s="99" t="s">
        <v>99</v>
      </c>
      <c r="AX54" t="s">
        <v>27</v>
      </c>
      <c r="AY54" t="s">
        <v>37</v>
      </c>
      <c r="AZ54">
        <v>0</v>
      </c>
      <c r="BA54">
        <v>0</v>
      </c>
      <c r="BB54">
        <v>0</v>
      </c>
      <c r="BG54" t="s">
        <v>306</v>
      </c>
      <c r="BH54" t="s">
        <v>27</v>
      </c>
      <c r="BI54" t="s">
        <v>27</v>
      </c>
      <c r="BJ54" t="s">
        <v>25</v>
      </c>
      <c r="BK54" t="s">
        <v>25</v>
      </c>
      <c r="BL54" t="s">
        <v>25</v>
      </c>
      <c r="BN54" t="s">
        <v>307</v>
      </c>
      <c r="BP54" t="s">
        <v>25</v>
      </c>
      <c r="BQ54" t="s">
        <v>308</v>
      </c>
      <c r="BS54" t="s">
        <v>122</v>
      </c>
      <c r="BT54" t="s">
        <v>364</v>
      </c>
      <c r="BU54" t="s">
        <v>365</v>
      </c>
      <c r="BV54" t="s">
        <v>366</v>
      </c>
      <c r="BW54" t="s">
        <v>367</v>
      </c>
      <c r="BX54" t="s">
        <v>691</v>
      </c>
    </row>
    <row r="55" spans="1:76" x14ac:dyDescent="0.2">
      <c r="A55" t="s">
        <v>122</v>
      </c>
      <c r="B55">
        <v>53</v>
      </c>
      <c r="C55" s="93">
        <v>44440</v>
      </c>
      <c r="D55" s="93">
        <v>44440</v>
      </c>
      <c r="E55" s="93">
        <v>44440</v>
      </c>
      <c r="F55" s="93">
        <v>44440</v>
      </c>
      <c r="G55" t="s">
        <v>692</v>
      </c>
      <c r="H55" t="s">
        <v>693</v>
      </c>
      <c r="I55" t="s">
        <v>709</v>
      </c>
      <c r="J55" t="s">
        <v>709</v>
      </c>
      <c r="K55" t="s">
        <v>709</v>
      </c>
      <c r="L55">
        <v>27134</v>
      </c>
      <c r="M55" s="92">
        <v>7404150523089</v>
      </c>
      <c r="R55">
        <v>47</v>
      </c>
      <c r="S55">
        <v>1000</v>
      </c>
      <c r="T55">
        <v>1000</v>
      </c>
      <c r="U55" t="s">
        <v>694</v>
      </c>
      <c r="V55">
        <v>5247</v>
      </c>
      <c r="W55" t="s">
        <v>597</v>
      </c>
      <c r="X55" t="s">
        <v>303</v>
      </c>
      <c r="Y55">
        <v>2000000</v>
      </c>
      <c r="Z55" t="s">
        <v>124</v>
      </c>
      <c r="AA55" t="s">
        <v>124</v>
      </c>
      <c r="AB55" t="s">
        <v>27</v>
      </c>
      <c r="AC55" t="s">
        <v>27</v>
      </c>
      <c r="AD55" t="s">
        <v>27</v>
      </c>
      <c r="AE55" t="s">
        <v>712</v>
      </c>
      <c r="AF55" t="s">
        <v>224</v>
      </c>
      <c r="AG55" t="s">
        <v>27</v>
      </c>
      <c r="AH55" t="s">
        <v>27</v>
      </c>
      <c r="AI55" t="s">
        <v>27</v>
      </c>
      <c r="AJ55" t="s">
        <v>27</v>
      </c>
      <c r="AK55" t="s">
        <v>27</v>
      </c>
      <c r="AL55" t="s">
        <v>45</v>
      </c>
      <c r="AM55" t="s">
        <v>27</v>
      </c>
      <c r="AN55">
        <v>0</v>
      </c>
      <c r="AO55" t="s">
        <v>27</v>
      </c>
      <c r="AP55" t="s">
        <v>27</v>
      </c>
      <c r="AQ55">
        <v>0</v>
      </c>
      <c r="AR55" t="s">
        <v>27</v>
      </c>
      <c r="AS55" s="99" t="s">
        <v>99</v>
      </c>
      <c r="AT55" t="s">
        <v>27</v>
      </c>
      <c r="AU55" t="s">
        <v>708</v>
      </c>
      <c r="AV55" t="s">
        <v>27</v>
      </c>
      <c r="AW55" s="99" t="s">
        <v>99</v>
      </c>
      <c r="AX55" t="s">
        <v>27</v>
      </c>
      <c r="AY55" t="s">
        <v>37</v>
      </c>
      <c r="AZ55">
        <v>0</v>
      </c>
      <c r="BA55">
        <v>0</v>
      </c>
      <c r="BB55">
        <v>0</v>
      </c>
      <c r="BG55" t="s">
        <v>306</v>
      </c>
      <c r="BH55" t="s">
        <v>27</v>
      </c>
      <c r="BI55" t="s">
        <v>27</v>
      </c>
      <c r="BJ55" t="s">
        <v>25</v>
      </c>
      <c r="BK55" t="s">
        <v>25</v>
      </c>
      <c r="BL55" t="s">
        <v>25</v>
      </c>
      <c r="BN55" t="s">
        <v>307</v>
      </c>
      <c r="BP55" t="s">
        <v>25</v>
      </c>
      <c r="BQ55" t="s">
        <v>308</v>
      </c>
      <c r="BS55" t="s">
        <v>122</v>
      </c>
      <c r="BT55" t="s">
        <v>364</v>
      </c>
      <c r="BU55" t="s">
        <v>365</v>
      </c>
      <c r="BV55" t="s">
        <v>366</v>
      </c>
      <c r="BW55" t="s">
        <v>367</v>
      </c>
      <c r="BX55" t="s">
        <v>691</v>
      </c>
    </row>
    <row r="56" spans="1:76" x14ac:dyDescent="0.2">
      <c r="A56" t="s">
        <v>122</v>
      </c>
      <c r="B56">
        <v>54</v>
      </c>
      <c r="C56" s="93">
        <v>44440</v>
      </c>
      <c r="D56" s="93">
        <v>44440</v>
      </c>
      <c r="E56" s="93">
        <v>44440</v>
      </c>
      <c r="F56" s="93">
        <v>44440</v>
      </c>
      <c r="G56" t="s">
        <v>692</v>
      </c>
      <c r="H56" t="s">
        <v>693</v>
      </c>
      <c r="I56" t="s">
        <v>709</v>
      </c>
      <c r="J56" t="s">
        <v>709</v>
      </c>
      <c r="K56" t="s">
        <v>709</v>
      </c>
      <c r="L56">
        <v>24398</v>
      </c>
      <c r="M56" s="92">
        <v>6610185268083</v>
      </c>
      <c r="R56">
        <v>54</v>
      </c>
      <c r="S56">
        <v>1000</v>
      </c>
      <c r="T56">
        <v>1000</v>
      </c>
      <c r="U56" t="s">
        <v>694</v>
      </c>
      <c r="V56">
        <v>5247</v>
      </c>
      <c r="W56" t="s">
        <v>597</v>
      </c>
      <c r="X56" t="s">
        <v>303</v>
      </c>
      <c r="Y56">
        <v>2000000</v>
      </c>
      <c r="Z56" t="s">
        <v>124</v>
      </c>
      <c r="AA56" t="s">
        <v>124</v>
      </c>
      <c r="AB56" t="s">
        <v>27</v>
      </c>
      <c r="AC56" t="s">
        <v>27</v>
      </c>
      <c r="AD56" t="s">
        <v>27</v>
      </c>
      <c r="AE56" t="s">
        <v>712</v>
      </c>
      <c r="AF56" t="s">
        <v>224</v>
      </c>
      <c r="AG56" t="s">
        <v>27</v>
      </c>
      <c r="AH56" t="s">
        <v>27</v>
      </c>
      <c r="AI56" t="s">
        <v>27</v>
      </c>
      <c r="AJ56" t="s">
        <v>27</v>
      </c>
      <c r="AK56" t="s">
        <v>27</v>
      </c>
      <c r="AL56" t="s">
        <v>45</v>
      </c>
      <c r="AM56" t="s">
        <v>27</v>
      </c>
      <c r="AN56">
        <v>0</v>
      </c>
      <c r="AO56" t="s">
        <v>27</v>
      </c>
      <c r="AP56" t="s">
        <v>27</v>
      </c>
      <c r="AQ56">
        <v>0</v>
      </c>
      <c r="AR56" t="s">
        <v>27</v>
      </c>
      <c r="AS56" s="99" t="s">
        <v>99</v>
      </c>
      <c r="AT56" t="s">
        <v>27</v>
      </c>
      <c r="AU56" t="s">
        <v>708</v>
      </c>
      <c r="AV56" t="s">
        <v>27</v>
      </c>
      <c r="AW56" s="99" t="s">
        <v>99</v>
      </c>
      <c r="AX56" t="s">
        <v>27</v>
      </c>
      <c r="AY56" t="s">
        <v>37</v>
      </c>
      <c r="AZ56">
        <v>0</v>
      </c>
      <c r="BA56">
        <v>0</v>
      </c>
      <c r="BB56">
        <v>0</v>
      </c>
      <c r="BG56" t="s">
        <v>306</v>
      </c>
      <c r="BH56" t="s">
        <v>27</v>
      </c>
      <c r="BI56" t="s">
        <v>27</v>
      </c>
      <c r="BJ56" t="s">
        <v>25</v>
      </c>
      <c r="BK56" t="s">
        <v>25</v>
      </c>
      <c r="BL56" t="s">
        <v>25</v>
      </c>
      <c r="BN56" t="s">
        <v>307</v>
      </c>
      <c r="BP56" t="s">
        <v>25</v>
      </c>
      <c r="BQ56" t="s">
        <v>308</v>
      </c>
      <c r="BS56" t="s">
        <v>122</v>
      </c>
      <c r="BT56" t="s">
        <v>364</v>
      </c>
      <c r="BU56" t="s">
        <v>365</v>
      </c>
      <c r="BV56" t="s">
        <v>366</v>
      </c>
      <c r="BW56" t="s">
        <v>367</v>
      </c>
      <c r="BX56" t="s">
        <v>691</v>
      </c>
    </row>
    <row r="57" spans="1:76" x14ac:dyDescent="0.2">
      <c r="A57" t="s">
        <v>122</v>
      </c>
      <c r="B57">
        <v>55</v>
      </c>
      <c r="C57" s="93">
        <v>44440</v>
      </c>
      <c r="D57" s="93">
        <v>44440</v>
      </c>
      <c r="E57" s="93">
        <v>44440</v>
      </c>
      <c r="F57" s="93">
        <v>44440</v>
      </c>
      <c r="G57" t="s">
        <v>692</v>
      </c>
      <c r="H57" t="s">
        <v>693</v>
      </c>
      <c r="I57" t="s">
        <v>710</v>
      </c>
      <c r="J57" t="s">
        <v>709</v>
      </c>
      <c r="K57" t="s">
        <v>709</v>
      </c>
      <c r="L57">
        <v>23127</v>
      </c>
      <c r="M57" s="92">
        <v>6304260891080</v>
      </c>
      <c r="R57">
        <v>58</v>
      </c>
      <c r="S57">
        <v>1000</v>
      </c>
      <c r="T57">
        <v>1000</v>
      </c>
      <c r="U57" t="s">
        <v>694</v>
      </c>
      <c r="V57">
        <v>3201</v>
      </c>
      <c r="W57" t="s">
        <v>604</v>
      </c>
      <c r="X57" t="s">
        <v>314</v>
      </c>
      <c r="Y57">
        <v>3500000</v>
      </c>
      <c r="Z57" t="s">
        <v>602</v>
      </c>
      <c r="AA57" t="s">
        <v>124</v>
      </c>
      <c r="AB57" t="s">
        <v>27</v>
      </c>
      <c r="AC57" t="s">
        <v>27</v>
      </c>
      <c r="AD57" t="s">
        <v>27</v>
      </c>
      <c r="AE57" t="s">
        <v>712</v>
      </c>
      <c r="AF57" t="s">
        <v>717</v>
      </c>
      <c r="AG57" t="s">
        <v>27</v>
      </c>
      <c r="AH57" t="s">
        <v>27</v>
      </c>
      <c r="AI57" t="s">
        <v>27</v>
      </c>
      <c r="AJ57" t="s">
        <v>27</v>
      </c>
      <c r="AK57" t="s">
        <v>27</v>
      </c>
      <c r="AL57" t="s">
        <v>45</v>
      </c>
      <c r="AM57" t="s">
        <v>27</v>
      </c>
      <c r="AN57">
        <v>0</v>
      </c>
      <c r="AO57" t="s">
        <v>27</v>
      </c>
      <c r="AP57" t="s">
        <v>27</v>
      </c>
      <c r="AQ57">
        <v>0</v>
      </c>
      <c r="AR57" t="s">
        <v>27</v>
      </c>
      <c r="AS57" s="99" t="s">
        <v>99</v>
      </c>
      <c r="AT57" t="s">
        <v>27</v>
      </c>
      <c r="AU57" t="s">
        <v>708</v>
      </c>
      <c r="AV57" t="s">
        <v>27</v>
      </c>
      <c r="AW57" s="99" t="s">
        <v>99</v>
      </c>
      <c r="AX57" t="s">
        <v>27</v>
      </c>
      <c r="AY57" t="s">
        <v>37</v>
      </c>
      <c r="AZ57">
        <v>0</v>
      </c>
      <c r="BA57">
        <v>0</v>
      </c>
      <c r="BB57">
        <v>0</v>
      </c>
      <c r="BC57">
        <v>1500000</v>
      </c>
      <c r="BE57" t="s">
        <v>360</v>
      </c>
      <c r="BF57">
        <v>11</v>
      </c>
      <c r="BG57" t="s">
        <v>306</v>
      </c>
      <c r="BH57" t="s">
        <v>27</v>
      </c>
      <c r="BI57" t="s">
        <v>27</v>
      </c>
      <c r="BJ57" t="s">
        <v>25</v>
      </c>
      <c r="BK57" t="s">
        <v>25</v>
      </c>
      <c r="BL57" t="s">
        <v>25</v>
      </c>
      <c r="BN57" t="s">
        <v>307</v>
      </c>
      <c r="BP57" t="s">
        <v>25</v>
      </c>
      <c r="BQ57" t="s">
        <v>308</v>
      </c>
      <c r="BS57" t="s">
        <v>122</v>
      </c>
      <c r="BT57" t="s">
        <v>364</v>
      </c>
      <c r="BU57" t="s">
        <v>365</v>
      </c>
      <c r="BV57" t="s">
        <v>366</v>
      </c>
      <c r="BW57" t="s">
        <v>367</v>
      </c>
      <c r="BX57" t="s">
        <v>691</v>
      </c>
    </row>
    <row r="58" spans="1:76" x14ac:dyDescent="0.2">
      <c r="A58" t="s">
        <v>122</v>
      </c>
      <c r="B58">
        <v>56</v>
      </c>
      <c r="C58" s="93">
        <v>44440</v>
      </c>
      <c r="D58" s="93">
        <v>44440</v>
      </c>
      <c r="E58" s="93">
        <v>44440</v>
      </c>
      <c r="F58" s="93">
        <v>44440</v>
      </c>
      <c r="G58" t="s">
        <v>692</v>
      </c>
      <c r="H58" t="s">
        <v>693</v>
      </c>
      <c r="I58" t="s">
        <v>710</v>
      </c>
      <c r="J58" t="s">
        <v>710</v>
      </c>
      <c r="K58" t="s">
        <v>710</v>
      </c>
      <c r="L58">
        <v>33148</v>
      </c>
      <c r="M58" s="92">
        <v>9010020757084</v>
      </c>
      <c r="R58">
        <v>30</v>
      </c>
      <c r="S58">
        <v>1000</v>
      </c>
      <c r="T58">
        <v>1000</v>
      </c>
      <c r="U58" t="s">
        <v>694</v>
      </c>
      <c r="V58">
        <v>2170</v>
      </c>
      <c r="W58" t="s">
        <v>612</v>
      </c>
      <c r="X58" t="s">
        <v>323</v>
      </c>
      <c r="Y58">
        <v>2000000</v>
      </c>
      <c r="Z58" t="s">
        <v>602</v>
      </c>
      <c r="AA58" t="s">
        <v>696</v>
      </c>
      <c r="AB58" t="s">
        <v>27</v>
      </c>
      <c r="AC58" t="s">
        <v>27</v>
      </c>
      <c r="AD58" t="s">
        <v>27</v>
      </c>
      <c r="AE58" t="s">
        <v>700</v>
      </c>
      <c r="AF58" t="s">
        <v>224</v>
      </c>
      <c r="AG58" t="s">
        <v>27</v>
      </c>
      <c r="AH58" t="s">
        <v>27</v>
      </c>
      <c r="AI58" t="s">
        <v>27</v>
      </c>
      <c r="AJ58" t="s">
        <v>25</v>
      </c>
      <c r="AK58" t="s">
        <v>27</v>
      </c>
      <c r="AL58" t="s">
        <v>45</v>
      </c>
      <c r="AM58" t="s">
        <v>27</v>
      </c>
      <c r="AN58">
        <v>0</v>
      </c>
      <c r="AO58" t="s">
        <v>27</v>
      </c>
      <c r="AP58" t="s">
        <v>27</v>
      </c>
      <c r="AQ58">
        <v>0</v>
      </c>
      <c r="AR58" t="s">
        <v>27</v>
      </c>
      <c r="AS58" s="99" t="s">
        <v>99</v>
      </c>
      <c r="AT58" t="s">
        <v>25</v>
      </c>
      <c r="AU58" t="s">
        <v>707</v>
      </c>
      <c r="AV58" t="s">
        <v>27</v>
      </c>
      <c r="AW58" s="99" t="s">
        <v>99</v>
      </c>
      <c r="AX58" t="s">
        <v>27</v>
      </c>
      <c r="AY58" t="s">
        <v>37</v>
      </c>
      <c r="AZ58">
        <v>0</v>
      </c>
      <c r="BA58">
        <v>0</v>
      </c>
      <c r="BB58">
        <v>1</v>
      </c>
      <c r="BE58" t="s">
        <v>361</v>
      </c>
      <c r="BF58">
        <v>18</v>
      </c>
      <c r="BG58" t="s">
        <v>306</v>
      </c>
      <c r="BH58" t="s">
        <v>27</v>
      </c>
      <c r="BI58" t="s">
        <v>27</v>
      </c>
      <c r="BJ58" t="s">
        <v>25</v>
      </c>
      <c r="BK58" t="s">
        <v>25</v>
      </c>
      <c r="BL58" t="s">
        <v>25</v>
      </c>
      <c r="BN58" t="s">
        <v>307</v>
      </c>
      <c r="BP58" t="s">
        <v>25</v>
      </c>
      <c r="BQ58" t="s">
        <v>308</v>
      </c>
      <c r="BS58" t="s">
        <v>122</v>
      </c>
      <c r="BT58" t="s">
        <v>364</v>
      </c>
      <c r="BU58" t="s">
        <v>365</v>
      </c>
      <c r="BV58" t="s">
        <v>366</v>
      </c>
      <c r="BW58" t="s">
        <v>367</v>
      </c>
      <c r="BX58" t="s">
        <v>691</v>
      </c>
    </row>
    <row r="59" spans="1:76" x14ac:dyDescent="0.2">
      <c r="A59" t="s">
        <v>122</v>
      </c>
      <c r="B59">
        <v>57</v>
      </c>
      <c r="C59" s="93">
        <v>44440</v>
      </c>
      <c r="D59" s="93">
        <v>44440</v>
      </c>
      <c r="E59" s="93">
        <v>44440</v>
      </c>
      <c r="F59" s="93">
        <v>44440</v>
      </c>
      <c r="G59" t="s">
        <v>692</v>
      </c>
      <c r="H59" t="s">
        <v>693</v>
      </c>
      <c r="I59" t="s">
        <v>710</v>
      </c>
      <c r="J59" t="s">
        <v>709</v>
      </c>
      <c r="K59" t="s">
        <v>709</v>
      </c>
      <c r="L59">
        <v>21341</v>
      </c>
      <c r="M59" s="92">
        <v>5806051167083</v>
      </c>
      <c r="R59">
        <v>63</v>
      </c>
      <c r="S59">
        <v>1000</v>
      </c>
      <c r="T59">
        <v>1000</v>
      </c>
      <c r="U59" t="s">
        <v>694</v>
      </c>
      <c r="V59">
        <v>3201</v>
      </c>
      <c r="W59" t="s">
        <v>604</v>
      </c>
      <c r="X59" t="s">
        <v>314</v>
      </c>
      <c r="Y59">
        <v>12000000</v>
      </c>
      <c r="Z59" t="s">
        <v>124</v>
      </c>
      <c r="AA59" t="s">
        <v>124</v>
      </c>
      <c r="AB59" t="s">
        <v>27</v>
      </c>
      <c r="AC59" t="s">
        <v>27</v>
      </c>
      <c r="AD59" t="s">
        <v>27</v>
      </c>
      <c r="AE59" t="s">
        <v>58</v>
      </c>
      <c r="AF59" t="s">
        <v>224</v>
      </c>
      <c r="AG59" t="s">
        <v>27</v>
      </c>
      <c r="AH59" t="s">
        <v>25</v>
      </c>
      <c r="AI59" t="s">
        <v>27</v>
      </c>
      <c r="AJ59" t="s">
        <v>27</v>
      </c>
      <c r="AK59" t="s">
        <v>27</v>
      </c>
      <c r="AL59" t="s">
        <v>45</v>
      </c>
      <c r="AM59" t="s">
        <v>27</v>
      </c>
      <c r="AN59">
        <v>0</v>
      </c>
      <c r="AO59" t="s">
        <v>27</v>
      </c>
      <c r="AP59" t="s">
        <v>27</v>
      </c>
      <c r="AQ59">
        <v>0</v>
      </c>
      <c r="AR59" t="s">
        <v>27</v>
      </c>
      <c r="AS59" s="99" t="s">
        <v>99</v>
      </c>
      <c r="AT59" t="s">
        <v>27</v>
      </c>
      <c r="AU59" t="s">
        <v>708</v>
      </c>
      <c r="AV59" t="s">
        <v>27</v>
      </c>
      <c r="AW59" s="99" t="s">
        <v>99</v>
      </c>
      <c r="AX59" t="s">
        <v>27</v>
      </c>
      <c r="AY59" t="s">
        <v>39</v>
      </c>
      <c r="AZ59">
        <v>1</v>
      </c>
      <c r="BA59">
        <v>1</v>
      </c>
      <c r="BB59">
        <v>1</v>
      </c>
      <c r="BC59">
        <v>10000000</v>
      </c>
      <c r="BD59">
        <v>5000000</v>
      </c>
      <c r="BE59" t="s">
        <v>312</v>
      </c>
      <c r="BF59">
        <v>10</v>
      </c>
      <c r="BG59" t="s">
        <v>306</v>
      </c>
      <c r="BH59" t="s">
        <v>27</v>
      </c>
      <c r="BI59" t="s">
        <v>27</v>
      </c>
      <c r="BJ59" t="s">
        <v>25</v>
      </c>
      <c r="BK59" t="s">
        <v>25</v>
      </c>
      <c r="BL59" t="s">
        <v>25</v>
      </c>
      <c r="BN59" t="s">
        <v>307</v>
      </c>
      <c r="BP59" t="s">
        <v>25</v>
      </c>
      <c r="BQ59" t="s">
        <v>308</v>
      </c>
      <c r="BS59" t="s">
        <v>122</v>
      </c>
      <c r="BT59" t="s">
        <v>364</v>
      </c>
      <c r="BU59" t="s">
        <v>365</v>
      </c>
      <c r="BV59" t="s">
        <v>366</v>
      </c>
      <c r="BW59" t="s">
        <v>367</v>
      </c>
      <c r="BX59" t="s">
        <v>691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R59"/>
  <sheetViews>
    <sheetView topLeftCell="AJ1" zoomScaleNormal="100" workbookViewId="0">
      <selection activeCell="AQ3" sqref="AQ3:AQ46"/>
    </sheetView>
  </sheetViews>
  <sheetFormatPr baseColWidth="10" defaultColWidth="8.83203125" defaultRowHeight="15" x14ac:dyDescent="0.2"/>
  <cols>
    <col min="1" max="1" width="11.5" customWidth="1" collapsed="1"/>
    <col min="2" max="2" width="9.5" bestFit="1" customWidth="1" collapsed="1"/>
    <col min="3" max="6" width="14.5" style="2" bestFit="1" customWidth="1" collapsed="1"/>
    <col min="7" max="9" width="19.5" style="2" bestFit="1" customWidth="1" collapsed="1"/>
    <col min="10" max="11" width="23.1640625" style="2" bestFit="1" customWidth="1" collapsed="1"/>
    <col min="12" max="12" width="20" style="2" bestFit="1" customWidth="1" collapsed="1"/>
    <col min="13" max="14" width="14.1640625" style="2" customWidth="1" collapsed="1"/>
    <col min="15" max="15" width="15.33203125" customWidth="1" collapsed="1"/>
    <col min="16" max="16" width="11.6640625" customWidth="1" collapsed="1"/>
    <col min="17" max="17" width="16" customWidth="1" collapsed="1"/>
    <col min="18" max="18" width="22.5" style="2" bestFit="1" customWidth="1" collapsed="1"/>
    <col min="19" max="20" width="16.1640625" style="2" customWidth="1" collapsed="1"/>
    <col min="21" max="21" width="12" bestFit="1" customWidth="1" collapsed="1"/>
    <col min="22" max="22" width="26" style="2" bestFit="1" customWidth="1" collapsed="1"/>
    <col min="23" max="23" width="16.5" bestFit="1" customWidth="1" collapsed="1"/>
    <col min="24" max="24" width="26" style="2" bestFit="1" customWidth="1" collapsed="1"/>
    <col min="25" max="25" width="21.1640625" style="2" bestFit="1" customWidth="1" collapsed="1"/>
    <col min="26" max="27" width="21.1640625" style="2" customWidth="1" collapsed="1"/>
    <col min="28" max="28" width="23.83203125" style="2" bestFit="1" customWidth="1" collapsed="1"/>
    <col min="29" max="34" width="26.6640625" style="2" customWidth="1" collapsed="1"/>
    <col min="35" max="35" width="26" style="2" bestFit="1" customWidth="1" collapsed="1"/>
    <col min="36" max="36" width="25.6640625" bestFit="1" customWidth="1" collapsed="1"/>
    <col min="37" max="37" width="21.6640625" bestFit="1" customWidth="1" collapsed="1"/>
    <col min="38" max="38" width="21.33203125" bestFit="1" customWidth="1" collapsed="1"/>
    <col min="39" max="39" width="17.6640625" bestFit="1" customWidth="1" collapsed="1"/>
    <col min="40" max="40" width="19.6640625" bestFit="1" customWidth="1" collapsed="1"/>
    <col min="41" max="41" width="21.5" bestFit="1" customWidth="1" collapsed="1"/>
    <col min="42" max="42" width="23.5" bestFit="1" customWidth="1" collapsed="1"/>
    <col min="43" max="43" width="26" bestFit="1" customWidth="1" collapsed="1"/>
    <col min="44" max="44" width="32.5" bestFit="1" customWidth="1" collapsed="1"/>
    <col min="45" max="45" width="27.33203125" bestFit="1" customWidth="1" collapsed="1"/>
    <col min="46" max="46" width="29.33203125" bestFit="1" customWidth="1" collapsed="1"/>
    <col min="47" max="47" width="22.5" bestFit="1" customWidth="1" collapsed="1"/>
    <col min="48" max="48" width="22.5" customWidth="1" collapsed="1"/>
    <col min="49" max="49" width="25.6640625" style="2" customWidth="1" collapsed="1"/>
    <col min="50" max="50" width="27.5" style="2" customWidth="1" collapsed="1"/>
    <col min="51" max="56" width="21.33203125" style="2" customWidth="1" collapsed="1"/>
    <col min="57" max="57" width="60.33203125" style="2" customWidth="1" collapsed="1"/>
    <col min="58" max="58" width="21.33203125" style="2" customWidth="1" collapsed="1"/>
    <col min="59" max="59" width="14.1640625" style="2" customWidth="1" collapsed="1"/>
    <col min="60" max="60" width="27.5" style="2" customWidth="1" collapsed="1"/>
    <col min="61" max="61" width="24.83203125" style="2" bestFit="1" customWidth="1" collapsed="1"/>
    <col min="62" max="62" width="13.5" style="2" bestFit="1" customWidth="1" collapsed="1"/>
    <col min="63" max="63" width="12.5" style="2" bestFit="1" customWidth="1" collapsed="1"/>
    <col min="64" max="66" width="12.5" style="2" customWidth="1" collapsed="1"/>
    <col min="67" max="69" width="27.5" style="2" customWidth="1" collapsed="1"/>
    <col min="70" max="70" width="12.5" customWidth="1" collapsed="1"/>
  </cols>
  <sheetData>
    <row r="1" spans="1:70" ht="16" thickBot="1" x14ac:dyDescent="0.25">
      <c r="A1" s="1">
        <f>COLUMN()</f>
        <v>1</v>
      </c>
      <c r="B1" s="1">
        <f>COLUMN()</f>
        <v>2</v>
      </c>
      <c r="C1" s="8">
        <v>44440</v>
      </c>
      <c r="D1" s="8"/>
      <c r="E1" s="8"/>
      <c r="F1" s="8"/>
      <c r="G1" s="1">
        <f>COLUMN()</f>
        <v>7</v>
      </c>
      <c r="H1" s="1">
        <f>COLUMN()</f>
        <v>8</v>
      </c>
      <c r="I1" s="1">
        <f>COLUMN()</f>
        <v>9</v>
      </c>
      <c r="J1" s="1">
        <f>COLUMN()</f>
        <v>10</v>
      </c>
      <c r="K1" s="1">
        <f>COLUMN()</f>
        <v>11</v>
      </c>
      <c r="L1" s="1">
        <f>COLUMN()</f>
        <v>12</v>
      </c>
      <c r="M1" s="1">
        <f>COLUMN()</f>
        <v>13</v>
      </c>
      <c r="N1" s="1">
        <f>COLUMN()</f>
        <v>14</v>
      </c>
      <c r="O1" s="1">
        <f>COLUMN()</f>
        <v>15</v>
      </c>
      <c r="P1" s="1">
        <f>COLUMN()</f>
        <v>16</v>
      </c>
      <c r="Q1" s="1">
        <f>COLUMN()</f>
        <v>17</v>
      </c>
      <c r="R1" s="1">
        <f>COLUMN()</f>
        <v>18</v>
      </c>
      <c r="S1" s="1">
        <f>COLUMN()</f>
        <v>19</v>
      </c>
      <c r="T1" s="1">
        <f>COLUMN()</f>
        <v>20</v>
      </c>
      <c r="U1" s="1">
        <f>COLUMN()</f>
        <v>21</v>
      </c>
      <c r="V1" s="1">
        <f>COLUMN()</f>
        <v>22</v>
      </c>
      <c r="W1" s="1">
        <f>COLUMN()</f>
        <v>23</v>
      </c>
      <c r="X1" s="1">
        <f>COLUMN()</f>
        <v>24</v>
      </c>
      <c r="Y1" s="1">
        <f>COLUMN()</f>
        <v>25</v>
      </c>
      <c r="Z1" s="1">
        <f>COLUMN()</f>
        <v>26</v>
      </c>
      <c r="AA1" s="1">
        <f>COLUMN()</f>
        <v>27</v>
      </c>
      <c r="AB1" s="1">
        <f>COLUMN()</f>
        <v>28</v>
      </c>
      <c r="AC1" s="1">
        <f>COLUMN()</f>
        <v>29</v>
      </c>
      <c r="AD1" s="1">
        <f>COLUMN()</f>
        <v>30</v>
      </c>
      <c r="AE1" s="1">
        <f>COLUMN()</f>
        <v>31</v>
      </c>
      <c r="AF1" s="1">
        <f>COLUMN()</f>
        <v>32</v>
      </c>
      <c r="AG1" s="1">
        <f>COLUMN()</f>
        <v>33</v>
      </c>
      <c r="AH1" s="1">
        <f>COLUMN()</f>
        <v>34</v>
      </c>
      <c r="AI1" s="1">
        <f>COLUMN()</f>
        <v>35</v>
      </c>
      <c r="AJ1" s="1">
        <f>COLUMN()</f>
        <v>36</v>
      </c>
      <c r="AK1" s="1">
        <f>COLUMN()</f>
        <v>37</v>
      </c>
      <c r="AL1" s="1">
        <f>COLUMN()</f>
        <v>38</v>
      </c>
      <c r="AM1" s="1">
        <f>COLUMN()</f>
        <v>39</v>
      </c>
      <c r="AN1" s="1">
        <f>COLUMN()</f>
        <v>40</v>
      </c>
      <c r="AO1" s="1">
        <f>COLUMN()</f>
        <v>41</v>
      </c>
      <c r="AP1" s="1">
        <f>COLUMN()</f>
        <v>42</v>
      </c>
      <c r="AQ1" s="1">
        <f>COLUMN()</f>
        <v>43</v>
      </c>
      <c r="AR1" s="1">
        <f>COLUMN()</f>
        <v>44</v>
      </c>
      <c r="AS1" s="1">
        <f>COLUMN()</f>
        <v>45</v>
      </c>
      <c r="AT1" s="1">
        <f>COLUMN()</f>
        <v>46</v>
      </c>
      <c r="AU1" s="1">
        <f>COLUMN()</f>
        <v>47</v>
      </c>
      <c r="AV1" s="1">
        <f>COLUMN()</f>
        <v>48</v>
      </c>
      <c r="AW1" s="1">
        <f>COLUMN()</f>
        <v>49</v>
      </c>
      <c r="AX1" s="1">
        <f>COLUMN()</f>
        <v>50</v>
      </c>
      <c r="AY1" s="2">
        <f>COLUMN()</f>
        <v>51</v>
      </c>
      <c r="AZ1" s="2">
        <f>COLUMN()</f>
        <v>52</v>
      </c>
      <c r="BA1" s="2">
        <f>COLUMN()</f>
        <v>53</v>
      </c>
      <c r="BB1" s="2">
        <f>COLUMN()</f>
        <v>54</v>
      </c>
      <c r="BE1" s="2">
        <f>COLUMN()</f>
        <v>57</v>
      </c>
      <c r="BF1" s="2">
        <f>COLUMN()</f>
        <v>58</v>
      </c>
      <c r="BG1" s="2">
        <f>COLUMN()</f>
        <v>59</v>
      </c>
      <c r="BH1" s="2">
        <f>COLUMN()</f>
        <v>60</v>
      </c>
      <c r="BI1" s="2">
        <f>COLUMN()</f>
        <v>61</v>
      </c>
      <c r="BJ1" s="2">
        <f>COLUMN()</f>
        <v>62</v>
      </c>
      <c r="BK1" s="2">
        <f>COLUMN()</f>
        <v>63</v>
      </c>
      <c r="BL1" s="2">
        <f>COLUMN()</f>
        <v>64</v>
      </c>
      <c r="BM1" s="2">
        <f>COLUMN()</f>
        <v>65</v>
      </c>
      <c r="BN1" s="2">
        <f>COLUMN()</f>
        <v>66</v>
      </c>
      <c r="BO1" s="2">
        <f>COLUMN()</f>
        <v>67</v>
      </c>
      <c r="BP1" s="2">
        <f>COLUMN()</f>
        <v>68</v>
      </c>
      <c r="BQ1" s="2">
        <f>COLUMN()</f>
        <v>69</v>
      </c>
    </row>
    <row r="2" spans="1:70" s="2" customFormat="1" ht="32" x14ac:dyDescent="0.2">
      <c r="A2" s="32" t="s">
        <v>238</v>
      </c>
      <c r="B2" s="32" t="s">
        <v>239</v>
      </c>
      <c r="C2" s="32" t="s">
        <v>240</v>
      </c>
      <c r="D2" s="32" t="s">
        <v>241</v>
      </c>
      <c r="E2" s="32" t="s">
        <v>242</v>
      </c>
      <c r="F2" s="32" t="s">
        <v>243</v>
      </c>
      <c r="G2" s="32" t="s">
        <v>41</v>
      </c>
      <c r="H2" s="32" t="s">
        <v>244</v>
      </c>
      <c r="I2" s="32" t="s">
        <v>245</v>
      </c>
      <c r="J2" s="32" t="s">
        <v>246</v>
      </c>
      <c r="K2" s="32" t="s">
        <v>247</v>
      </c>
      <c r="L2" s="32" t="s">
        <v>248</v>
      </c>
      <c r="M2" s="32" t="s">
        <v>249</v>
      </c>
      <c r="N2" s="32" t="s">
        <v>250</v>
      </c>
      <c r="O2" s="32" t="s">
        <v>251</v>
      </c>
      <c r="P2" s="32" t="s">
        <v>1</v>
      </c>
      <c r="Q2" s="32" t="s">
        <v>12</v>
      </c>
      <c r="R2" s="32" t="s">
        <v>252</v>
      </c>
      <c r="S2" s="32" t="s">
        <v>253</v>
      </c>
      <c r="T2" s="32" t="s">
        <v>254</v>
      </c>
      <c r="U2" s="32" t="s">
        <v>255</v>
      </c>
      <c r="V2" s="32" t="s">
        <v>256</v>
      </c>
      <c r="W2" s="32" t="s">
        <v>108</v>
      </c>
      <c r="X2" s="32" t="s">
        <v>257</v>
      </c>
      <c r="Y2" s="32" t="s">
        <v>258</v>
      </c>
      <c r="Z2" s="32" t="s">
        <v>259</v>
      </c>
      <c r="AA2" s="32" t="s">
        <v>260</v>
      </c>
      <c r="AB2" s="32" t="s">
        <v>261</v>
      </c>
      <c r="AC2" s="32" t="s">
        <v>262</v>
      </c>
      <c r="AD2" s="32" t="s">
        <v>263</v>
      </c>
      <c r="AE2" s="32" t="s">
        <v>264</v>
      </c>
      <c r="AF2" s="32" t="s">
        <v>265</v>
      </c>
      <c r="AG2" s="32" t="s">
        <v>266</v>
      </c>
      <c r="AH2" s="32" t="s">
        <v>205</v>
      </c>
      <c r="AI2" s="32" t="s">
        <v>267</v>
      </c>
      <c r="AJ2" s="32" t="s">
        <v>268</v>
      </c>
      <c r="AK2" s="32" t="s">
        <v>269</v>
      </c>
      <c r="AL2" s="32" t="s">
        <v>270</v>
      </c>
      <c r="AM2" s="32" t="s">
        <v>271</v>
      </c>
      <c r="AN2" s="32" t="s">
        <v>272</v>
      </c>
      <c r="AO2" s="32" t="s">
        <v>273</v>
      </c>
      <c r="AP2" s="32" t="s">
        <v>274</v>
      </c>
      <c r="AQ2" s="32" t="s">
        <v>275</v>
      </c>
      <c r="AR2" s="32" t="s">
        <v>276</v>
      </c>
      <c r="AS2" s="32" t="s">
        <v>277</v>
      </c>
      <c r="AT2" s="32" t="s">
        <v>278</v>
      </c>
      <c r="AU2" s="32" t="s">
        <v>279</v>
      </c>
      <c r="AV2" s="32" t="s">
        <v>280</v>
      </c>
      <c r="AW2" s="32" t="s">
        <v>281</v>
      </c>
      <c r="AX2" s="32" t="s">
        <v>282</v>
      </c>
      <c r="AY2" s="32" t="s">
        <v>38</v>
      </c>
      <c r="AZ2" s="32" t="s">
        <v>283</v>
      </c>
      <c r="BA2" s="32" t="s">
        <v>284</v>
      </c>
      <c r="BB2" s="32" t="s">
        <v>285</v>
      </c>
      <c r="BC2" s="32" t="s">
        <v>286</v>
      </c>
      <c r="BD2" s="32" t="s">
        <v>287</v>
      </c>
      <c r="BE2" s="32" t="s">
        <v>288</v>
      </c>
      <c r="BF2" s="32" t="s">
        <v>289</v>
      </c>
      <c r="BG2" s="32" t="s">
        <v>290</v>
      </c>
      <c r="BH2" s="32" t="s">
        <v>291</v>
      </c>
      <c r="BI2" s="32" t="s">
        <v>292</v>
      </c>
      <c r="BJ2" s="32" t="s">
        <v>293</v>
      </c>
      <c r="BK2" s="32" t="s">
        <v>294</v>
      </c>
      <c r="BL2" s="32" t="s">
        <v>295</v>
      </c>
      <c r="BM2" s="32" t="s">
        <v>296</v>
      </c>
      <c r="BN2" s="32" t="s">
        <v>297</v>
      </c>
      <c r="BO2" s="32" t="s">
        <v>298</v>
      </c>
      <c r="BP2" s="32" t="s">
        <v>299</v>
      </c>
      <c r="BQ2" s="32" t="s">
        <v>300</v>
      </c>
      <c r="BR2" s="32" t="s">
        <v>301</v>
      </c>
    </row>
    <row r="3" spans="1:70" s="2" customFormat="1" ht="14" x14ac:dyDescent="0.2">
      <c r="A3" s="2" t="s">
        <v>122</v>
      </c>
      <c r="B3" s="2">
        <f>ROW()-2</f>
        <v>1</v>
      </c>
      <c r="C3" s="5">
        <f>$C$1</f>
        <v>44440</v>
      </c>
      <c r="D3" s="5">
        <f t="shared" ref="D3:F11" si="0">$C$1</f>
        <v>44440</v>
      </c>
      <c r="E3" s="5">
        <f t="shared" si="0"/>
        <v>44440</v>
      </c>
      <c r="F3" s="5">
        <f t="shared" si="0"/>
        <v>44440</v>
      </c>
      <c r="G3" s="2">
        <v>0</v>
      </c>
      <c r="H3" s="2">
        <v>0</v>
      </c>
      <c r="I3" s="2">
        <v>0</v>
      </c>
      <c r="J3" s="2">
        <v>0</v>
      </c>
      <c r="K3" s="6">
        <v>0</v>
      </c>
      <c r="L3" s="5">
        <f t="shared" ref="L3:L56" si="1">DATE(LEFT(M3,2),MID(M3,3,2),MID(M3,5,2))</f>
        <v>20613</v>
      </c>
      <c r="M3" s="4">
        <v>5606070207088</v>
      </c>
      <c r="N3" s="4">
        <f>MIN(ROUNDDOWN((C3-L3)/365,0),80)</f>
        <v>65</v>
      </c>
      <c r="O3" s="6">
        <v>1000</v>
      </c>
      <c r="P3" s="6">
        <v>1000</v>
      </c>
      <c r="Q3" s="2">
        <v>0</v>
      </c>
      <c r="R3" s="6">
        <v>5252</v>
      </c>
      <c r="S3" s="6" t="s">
        <v>302</v>
      </c>
      <c r="T3" s="6" t="s">
        <v>303</v>
      </c>
      <c r="U3" s="4">
        <v>2000000</v>
      </c>
      <c r="V3" s="2">
        <v>9</v>
      </c>
      <c r="W3" s="2">
        <v>7</v>
      </c>
      <c r="X3" s="3" t="s">
        <v>45</v>
      </c>
      <c r="Y3" s="3" t="s">
        <v>45</v>
      </c>
      <c r="Z3" s="3" t="s">
        <v>45</v>
      </c>
      <c r="AA3" s="2">
        <v>8</v>
      </c>
      <c r="AB3" s="4" t="s">
        <v>304</v>
      </c>
      <c r="AC3" s="2">
        <v>1</v>
      </c>
      <c r="AD3" s="4" t="s">
        <v>45</v>
      </c>
      <c r="AE3" s="4" t="s">
        <v>45</v>
      </c>
      <c r="AF3" s="4" t="s">
        <v>45</v>
      </c>
      <c r="AG3" s="4" t="s">
        <v>45</v>
      </c>
      <c r="AH3" s="4" t="s">
        <v>45</v>
      </c>
      <c r="AI3" s="4" t="s">
        <v>45</v>
      </c>
      <c r="AJ3" s="2" t="s">
        <v>45</v>
      </c>
      <c r="AK3" s="2">
        <v>0</v>
      </c>
      <c r="AL3" s="2" t="s">
        <v>45</v>
      </c>
      <c r="AM3" s="2" t="s">
        <v>45</v>
      </c>
      <c r="AN3" s="2">
        <v>0</v>
      </c>
      <c r="AO3" s="2" t="s">
        <v>45</v>
      </c>
      <c r="AP3" s="2">
        <v>0</v>
      </c>
      <c r="AQ3" s="3" t="s">
        <v>45</v>
      </c>
      <c r="AR3" s="2">
        <v>0</v>
      </c>
      <c r="AS3" s="2" t="s">
        <v>45</v>
      </c>
      <c r="AT3" s="2">
        <v>0</v>
      </c>
      <c r="AU3" s="2" t="s">
        <v>45</v>
      </c>
      <c r="AV3" s="2" t="s">
        <v>305</v>
      </c>
      <c r="AW3" s="2">
        <v>0</v>
      </c>
      <c r="AX3" s="2" t="str">
        <f t="shared" ref="AX3:AX34" si="2">IF(OR(AB3="SECOND",AW3&gt;60),"Y","N")</f>
        <v>N</v>
      </c>
      <c r="AY3" s="2" t="s">
        <v>37</v>
      </c>
      <c r="AZ3" s="2">
        <v>0</v>
      </c>
      <c r="BA3" s="2">
        <v>0</v>
      </c>
      <c r="BB3" s="2">
        <v>0</v>
      </c>
      <c r="BG3" s="2" t="s">
        <v>306</v>
      </c>
      <c r="BH3" s="2" t="s">
        <v>27</v>
      </c>
      <c r="BI3" s="2" t="s">
        <v>27</v>
      </c>
      <c r="BJ3" s="2" t="s">
        <v>25</v>
      </c>
      <c r="BK3" s="2" t="s">
        <v>25</v>
      </c>
      <c r="BL3" s="2" t="s">
        <v>25</v>
      </c>
      <c r="BN3" s="2" t="s">
        <v>307</v>
      </c>
      <c r="BP3" s="2" t="s">
        <v>25</v>
      </c>
      <c r="BQ3" s="2" t="s">
        <v>308</v>
      </c>
    </row>
    <row r="4" spans="1:70" s="2" customFormat="1" ht="14" x14ac:dyDescent="0.2">
      <c r="A4" s="2" t="s">
        <v>122</v>
      </c>
      <c r="B4" s="2">
        <f t="shared" ref="B4:B59" si="3">ROW()-2</f>
        <v>2</v>
      </c>
      <c r="C4" s="5">
        <f t="shared" ref="C4:F59" si="4">$C$1</f>
        <v>44440</v>
      </c>
      <c r="D4" s="5">
        <f t="shared" si="0"/>
        <v>44440</v>
      </c>
      <c r="E4" s="5">
        <f t="shared" si="0"/>
        <v>44440</v>
      </c>
      <c r="F4" s="5">
        <f t="shared" si="0"/>
        <v>44440</v>
      </c>
      <c r="G4" s="6">
        <v>0</v>
      </c>
      <c r="H4" s="6">
        <v>0</v>
      </c>
      <c r="I4" s="6">
        <v>1</v>
      </c>
      <c r="J4" s="6">
        <v>0</v>
      </c>
      <c r="K4" s="6">
        <v>0</v>
      </c>
      <c r="L4" s="5">
        <f t="shared" si="1"/>
        <v>29711</v>
      </c>
      <c r="M4" s="4">
        <v>8105057186180</v>
      </c>
      <c r="N4" s="4">
        <f t="shared" ref="N4:N56" si="5">MIN(ROUNDDOWN((C4-L4)/365,0),80)</f>
        <v>40</v>
      </c>
      <c r="O4" s="2">
        <v>1000</v>
      </c>
      <c r="P4" s="2">
        <v>1000</v>
      </c>
      <c r="Q4" s="2">
        <v>0</v>
      </c>
      <c r="R4" s="6">
        <v>9301</v>
      </c>
      <c r="S4" s="6" t="s">
        <v>309</v>
      </c>
      <c r="T4" s="6" t="s">
        <v>310</v>
      </c>
      <c r="U4" s="2">
        <v>23000000</v>
      </c>
      <c r="V4" s="2">
        <v>9</v>
      </c>
      <c r="W4" s="2">
        <v>7</v>
      </c>
      <c r="X4" s="3" t="s">
        <v>45</v>
      </c>
      <c r="Y4" s="3" t="s">
        <v>45</v>
      </c>
      <c r="Z4" s="3" t="s">
        <v>45</v>
      </c>
      <c r="AA4" s="2">
        <v>1</v>
      </c>
      <c r="AB4" s="3" t="s">
        <v>311</v>
      </c>
      <c r="AC4" s="2">
        <v>1</v>
      </c>
      <c r="AD4" s="4" t="s">
        <v>45</v>
      </c>
      <c r="AE4" s="4" t="s">
        <v>46</v>
      </c>
      <c r="AF4" s="4" t="s">
        <v>45</v>
      </c>
      <c r="AG4" s="4" t="s">
        <v>45</v>
      </c>
      <c r="AH4" s="4" t="s">
        <v>45</v>
      </c>
      <c r="AI4" s="4" t="s">
        <v>45</v>
      </c>
      <c r="AJ4" s="2" t="s">
        <v>45</v>
      </c>
      <c r="AK4" s="2">
        <v>0</v>
      </c>
      <c r="AL4" s="2" t="s">
        <v>45</v>
      </c>
      <c r="AM4" s="2" t="s">
        <v>45</v>
      </c>
      <c r="AN4" s="2">
        <v>0</v>
      </c>
      <c r="AO4" s="2" t="s">
        <v>45</v>
      </c>
      <c r="AP4" s="2">
        <v>0</v>
      </c>
      <c r="AQ4" s="2" t="s">
        <v>45</v>
      </c>
      <c r="AR4" s="2">
        <v>0</v>
      </c>
      <c r="AS4" s="2" t="s">
        <v>45</v>
      </c>
      <c r="AT4" s="2">
        <v>0</v>
      </c>
      <c r="AU4" s="2" t="s">
        <v>45</v>
      </c>
      <c r="AV4" s="2" t="s">
        <v>305</v>
      </c>
      <c r="AW4" s="6">
        <v>3</v>
      </c>
      <c r="AX4" s="3" t="str">
        <f t="shared" si="2"/>
        <v>Y</v>
      </c>
      <c r="AY4" s="2" t="s">
        <v>39</v>
      </c>
      <c r="AZ4" s="2">
        <v>1</v>
      </c>
      <c r="BA4" s="2">
        <v>1</v>
      </c>
      <c r="BB4" s="2">
        <v>1</v>
      </c>
      <c r="BE4" s="3" t="s">
        <v>312</v>
      </c>
      <c r="BF4" s="2">
        <v>10</v>
      </c>
      <c r="BG4" s="2" t="s">
        <v>306</v>
      </c>
      <c r="BH4" s="6" t="s">
        <v>27</v>
      </c>
      <c r="BI4" s="2" t="s">
        <v>27</v>
      </c>
      <c r="BJ4" s="2" t="s">
        <v>25</v>
      </c>
      <c r="BK4" s="2" t="s">
        <v>25</v>
      </c>
      <c r="BL4" s="6" t="s">
        <v>25</v>
      </c>
      <c r="BM4" s="6"/>
      <c r="BN4" s="6" t="s">
        <v>307</v>
      </c>
      <c r="BO4" s="6"/>
      <c r="BP4" s="6" t="s">
        <v>25</v>
      </c>
      <c r="BQ4" s="6" t="s">
        <v>308</v>
      </c>
    </row>
    <row r="5" spans="1:70" s="2" customFormat="1" x14ac:dyDescent="0.2">
      <c r="A5" s="2" t="s">
        <v>122</v>
      </c>
      <c r="B5" s="2">
        <f t="shared" si="3"/>
        <v>3</v>
      </c>
      <c r="C5" s="5">
        <f t="shared" si="4"/>
        <v>44440</v>
      </c>
      <c r="D5" s="5">
        <f t="shared" si="0"/>
        <v>44440</v>
      </c>
      <c r="E5" s="5">
        <f t="shared" si="0"/>
        <v>44440</v>
      </c>
      <c r="F5" s="5">
        <f t="shared" si="0"/>
        <v>44440</v>
      </c>
      <c r="G5" s="6">
        <v>0</v>
      </c>
      <c r="H5" s="6">
        <v>0</v>
      </c>
      <c r="I5" s="6">
        <v>0</v>
      </c>
      <c r="J5" s="6">
        <v>1</v>
      </c>
      <c r="K5" s="6">
        <v>0</v>
      </c>
      <c r="L5" s="5">
        <f t="shared" si="1"/>
        <v>21341</v>
      </c>
      <c r="M5" s="4">
        <v>5806051167083</v>
      </c>
      <c r="N5" s="4">
        <f t="shared" si="5"/>
        <v>63</v>
      </c>
      <c r="O5" s="2">
        <v>1000</v>
      </c>
      <c r="P5" s="2">
        <v>1000</v>
      </c>
      <c r="Q5" s="2">
        <v>0</v>
      </c>
      <c r="R5" s="6">
        <v>3201</v>
      </c>
      <c r="S5" s="6" t="s">
        <v>313</v>
      </c>
      <c r="T5" s="6" t="s">
        <v>314</v>
      </c>
      <c r="U5" s="2">
        <v>2000000</v>
      </c>
      <c r="V5" s="2">
        <v>9</v>
      </c>
      <c r="W5" s="2">
        <v>7</v>
      </c>
      <c r="X5" s="3" t="s">
        <v>45</v>
      </c>
      <c r="Y5" s="3" t="s">
        <v>45</v>
      </c>
      <c r="Z5" s="3" t="s">
        <v>45</v>
      </c>
      <c r="AA5" s="2">
        <v>2</v>
      </c>
      <c r="AB5" s="3" t="s">
        <v>50</v>
      </c>
      <c r="AC5" s="2">
        <v>1</v>
      </c>
      <c r="AD5" s="4" t="s">
        <v>45</v>
      </c>
      <c r="AE5" s="4" t="s">
        <v>45</v>
      </c>
      <c r="AF5" s="4" t="s">
        <v>46</v>
      </c>
      <c r="AG5" s="4" t="s">
        <v>45</v>
      </c>
      <c r="AH5" s="4" t="s">
        <v>45</v>
      </c>
      <c r="AI5" s="10" t="s">
        <v>315</v>
      </c>
      <c r="AJ5" s="2" t="s">
        <v>45</v>
      </c>
      <c r="AK5" s="2">
        <v>0</v>
      </c>
      <c r="AL5" s="2" t="s">
        <v>45</v>
      </c>
      <c r="AM5" s="2" t="s">
        <v>45</v>
      </c>
      <c r="AN5" s="2">
        <v>0</v>
      </c>
      <c r="AO5" s="2" t="s">
        <v>45</v>
      </c>
      <c r="AP5" s="2">
        <v>0</v>
      </c>
      <c r="AQ5" s="2" t="s">
        <v>45</v>
      </c>
      <c r="AR5" s="2">
        <v>0</v>
      </c>
      <c r="AS5" s="2" t="s">
        <v>45</v>
      </c>
      <c r="AT5" s="2">
        <v>0</v>
      </c>
      <c r="AU5" s="2" t="s">
        <v>45</v>
      </c>
      <c r="AV5" s="2" t="s">
        <v>305</v>
      </c>
      <c r="AW5" s="6">
        <v>0</v>
      </c>
      <c r="AX5" s="3" t="str">
        <f t="shared" si="2"/>
        <v>N</v>
      </c>
      <c r="AY5" s="2" t="s">
        <v>39</v>
      </c>
      <c r="AZ5" s="2">
        <v>0</v>
      </c>
      <c r="BA5" s="2">
        <v>1</v>
      </c>
      <c r="BB5" s="2">
        <v>0</v>
      </c>
      <c r="BE5" s="3"/>
      <c r="BG5" s="2" t="s">
        <v>306</v>
      </c>
      <c r="BH5" s="6" t="s">
        <v>27</v>
      </c>
      <c r="BI5" s="2" t="s">
        <v>27</v>
      </c>
      <c r="BJ5" s="2" t="s">
        <v>25</v>
      </c>
      <c r="BK5" s="2" t="s">
        <v>25</v>
      </c>
      <c r="BL5" s="6" t="s">
        <v>25</v>
      </c>
      <c r="BM5" s="6"/>
      <c r="BN5" s="6" t="s">
        <v>307</v>
      </c>
      <c r="BO5" s="6"/>
      <c r="BP5" s="6" t="s">
        <v>25</v>
      </c>
      <c r="BQ5" s="6" t="s">
        <v>308</v>
      </c>
    </row>
    <row r="6" spans="1:70" s="2" customFormat="1" x14ac:dyDescent="0.2">
      <c r="A6" s="2" t="s">
        <v>122</v>
      </c>
      <c r="B6" s="2">
        <f t="shared" si="3"/>
        <v>4</v>
      </c>
      <c r="C6" s="5">
        <f t="shared" si="4"/>
        <v>44440</v>
      </c>
      <c r="D6" s="5">
        <f t="shared" si="0"/>
        <v>44440</v>
      </c>
      <c r="E6" s="5">
        <f t="shared" si="0"/>
        <v>44440</v>
      </c>
      <c r="F6" s="5">
        <f t="shared" si="0"/>
        <v>44440</v>
      </c>
      <c r="G6" s="6">
        <v>0</v>
      </c>
      <c r="H6" s="6">
        <v>0</v>
      </c>
      <c r="I6" s="6">
        <v>0</v>
      </c>
      <c r="J6" s="6">
        <v>0</v>
      </c>
      <c r="K6" s="6">
        <v>1</v>
      </c>
      <c r="L6" s="5">
        <f t="shared" si="1"/>
        <v>28410</v>
      </c>
      <c r="M6" s="4">
        <v>7710125453081</v>
      </c>
      <c r="N6" s="4">
        <f t="shared" si="5"/>
        <v>43</v>
      </c>
      <c r="O6" s="2">
        <v>1000</v>
      </c>
      <c r="P6" s="2">
        <v>1000</v>
      </c>
      <c r="Q6" s="2">
        <v>0</v>
      </c>
      <c r="R6" s="6">
        <v>3610</v>
      </c>
      <c r="S6" s="6" t="s">
        <v>316</v>
      </c>
      <c r="T6" s="6" t="s">
        <v>314</v>
      </c>
      <c r="U6" s="2">
        <v>2000000</v>
      </c>
      <c r="V6" s="2">
        <v>9</v>
      </c>
      <c r="W6" s="2">
        <v>7</v>
      </c>
      <c r="X6" s="3" t="s">
        <v>45</v>
      </c>
      <c r="Y6" s="3" t="s">
        <v>45</v>
      </c>
      <c r="Z6" s="3" t="s">
        <v>45</v>
      </c>
      <c r="AA6" s="2">
        <v>3</v>
      </c>
      <c r="AB6" s="3" t="s">
        <v>304</v>
      </c>
      <c r="AC6" s="2">
        <v>1</v>
      </c>
      <c r="AD6" s="4" t="s">
        <v>46</v>
      </c>
      <c r="AE6" s="4" t="s">
        <v>45</v>
      </c>
      <c r="AF6" s="4" t="s">
        <v>45</v>
      </c>
      <c r="AG6" s="4" t="s">
        <v>45</v>
      </c>
      <c r="AH6" s="4" t="s">
        <v>45</v>
      </c>
      <c r="AI6" s="10" t="s">
        <v>317</v>
      </c>
      <c r="AJ6" s="2" t="s">
        <v>45</v>
      </c>
      <c r="AK6" s="2">
        <v>0</v>
      </c>
      <c r="AL6" s="2" t="s">
        <v>45</v>
      </c>
      <c r="AM6" s="2" t="s">
        <v>45</v>
      </c>
      <c r="AN6" s="2">
        <v>0</v>
      </c>
      <c r="AO6" s="2" t="s">
        <v>45</v>
      </c>
      <c r="AP6" s="2">
        <v>0</v>
      </c>
      <c r="AQ6" s="2" t="s">
        <v>45</v>
      </c>
      <c r="AR6" s="2">
        <v>0</v>
      </c>
      <c r="AS6" s="2" t="s">
        <v>45</v>
      </c>
      <c r="AT6" s="2">
        <v>0</v>
      </c>
      <c r="AU6" s="2" t="s">
        <v>45</v>
      </c>
      <c r="AV6" s="2" t="s">
        <v>305</v>
      </c>
      <c r="AW6" s="6">
        <v>0</v>
      </c>
      <c r="AX6" s="3" t="str">
        <f t="shared" si="2"/>
        <v>N</v>
      </c>
      <c r="AY6" s="2" t="s">
        <v>39</v>
      </c>
      <c r="AZ6" s="2">
        <v>0</v>
      </c>
      <c r="BA6" s="2">
        <v>0</v>
      </c>
      <c r="BB6" s="2">
        <v>0</v>
      </c>
      <c r="BE6" s="3" t="s">
        <v>318</v>
      </c>
      <c r="BF6" s="2">
        <v>12</v>
      </c>
      <c r="BG6" s="2" t="s">
        <v>306</v>
      </c>
      <c r="BH6" s="6" t="s">
        <v>27</v>
      </c>
      <c r="BI6" s="2" t="s">
        <v>27</v>
      </c>
      <c r="BJ6" s="2" t="s">
        <v>25</v>
      </c>
      <c r="BK6" s="2" t="s">
        <v>25</v>
      </c>
      <c r="BL6" s="6" t="s">
        <v>25</v>
      </c>
      <c r="BM6" s="6"/>
      <c r="BN6" s="6" t="s">
        <v>307</v>
      </c>
      <c r="BO6" s="6"/>
      <c r="BP6" s="6" t="s">
        <v>25</v>
      </c>
      <c r="BQ6" s="6" t="s">
        <v>308</v>
      </c>
    </row>
    <row r="7" spans="1:70" s="2" customFormat="1" ht="14" x14ac:dyDescent="0.2">
      <c r="A7" s="2" t="s">
        <v>122</v>
      </c>
      <c r="B7" s="2">
        <f t="shared" si="3"/>
        <v>5</v>
      </c>
      <c r="C7" s="5">
        <f t="shared" si="4"/>
        <v>44440</v>
      </c>
      <c r="D7" s="5">
        <f t="shared" si="0"/>
        <v>44440</v>
      </c>
      <c r="E7" s="5">
        <f t="shared" si="0"/>
        <v>44440</v>
      </c>
      <c r="F7" s="5">
        <f t="shared" si="0"/>
        <v>44440</v>
      </c>
      <c r="G7" s="6">
        <v>0</v>
      </c>
      <c r="H7" s="6">
        <v>0</v>
      </c>
      <c r="I7" s="6">
        <v>1</v>
      </c>
      <c r="J7" s="6">
        <v>1</v>
      </c>
      <c r="K7" s="6">
        <v>1</v>
      </c>
      <c r="L7" s="5">
        <f t="shared" si="1"/>
        <v>28463</v>
      </c>
      <c r="M7" s="63">
        <v>7712046027184</v>
      </c>
      <c r="N7" s="4">
        <f t="shared" si="5"/>
        <v>43</v>
      </c>
      <c r="O7" s="2">
        <v>1000</v>
      </c>
      <c r="P7" s="2">
        <v>1000</v>
      </c>
      <c r="Q7" s="2">
        <v>0</v>
      </c>
      <c r="R7" s="6">
        <v>3610</v>
      </c>
      <c r="S7" s="6" t="s">
        <v>316</v>
      </c>
      <c r="T7" s="6" t="s">
        <v>314</v>
      </c>
      <c r="U7" s="2">
        <v>2000000</v>
      </c>
      <c r="V7" s="2">
        <v>9</v>
      </c>
      <c r="W7" s="2">
        <v>7</v>
      </c>
      <c r="X7" s="3" t="s">
        <v>45</v>
      </c>
      <c r="Y7" s="3" t="s">
        <v>45</v>
      </c>
      <c r="Z7" s="3" t="s">
        <v>45</v>
      </c>
      <c r="AA7" s="2">
        <v>4</v>
      </c>
      <c r="AB7" s="3" t="s">
        <v>304</v>
      </c>
      <c r="AC7" s="2">
        <v>1</v>
      </c>
      <c r="AD7" s="4" t="s">
        <v>45</v>
      </c>
      <c r="AE7" s="4" t="s">
        <v>45</v>
      </c>
      <c r="AF7" s="4" t="s">
        <v>45</v>
      </c>
      <c r="AG7" s="4" t="s">
        <v>46</v>
      </c>
      <c r="AH7" s="4" t="s">
        <v>45</v>
      </c>
      <c r="AI7" s="6" t="s">
        <v>319</v>
      </c>
      <c r="AJ7" s="2" t="s">
        <v>45</v>
      </c>
      <c r="AK7" s="2">
        <v>0</v>
      </c>
      <c r="AL7" s="2" t="s">
        <v>45</v>
      </c>
      <c r="AM7" s="2" t="s">
        <v>45</v>
      </c>
      <c r="AN7" s="2">
        <v>0</v>
      </c>
      <c r="AO7" s="2" t="s">
        <v>45</v>
      </c>
      <c r="AP7" s="2">
        <v>0</v>
      </c>
      <c r="AQ7" s="2" t="s">
        <v>46</v>
      </c>
      <c r="AR7" s="2">
        <v>1</v>
      </c>
      <c r="AS7" s="2" t="s">
        <v>45</v>
      </c>
      <c r="AT7" s="2">
        <v>0</v>
      </c>
      <c r="AU7" s="2" t="s">
        <v>45</v>
      </c>
      <c r="AV7" s="2" t="s">
        <v>320</v>
      </c>
      <c r="AW7" s="6">
        <v>63</v>
      </c>
      <c r="AX7" s="3" t="str">
        <f t="shared" si="2"/>
        <v>Y</v>
      </c>
      <c r="AY7" s="2" t="s">
        <v>37</v>
      </c>
      <c r="AZ7" s="2">
        <v>0</v>
      </c>
      <c r="BA7" s="2">
        <v>1</v>
      </c>
      <c r="BB7" s="2">
        <v>0</v>
      </c>
      <c r="BE7" s="3" t="s">
        <v>321</v>
      </c>
      <c r="BF7" s="2">
        <v>20</v>
      </c>
      <c r="BG7" s="2" t="s">
        <v>306</v>
      </c>
      <c r="BH7" s="6" t="s">
        <v>27</v>
      </c>
      <c r="BI7" s="2" t="s">
        <v>27</v>
      </c>
      <c r="BJ7" s="2" t="s">
        <v>25</v>
      </c>
      <c r="BK7" s="2" t="s">
        <v>25</v>
      </c>
      <c r="BL7" s="6" t="s">
        <v>25</v>
      </c>
      <c r="BM7" s="6"/>
      <c r="BN7" s="6" t="s">
        <v>307</v>
      </c>
      <c r="BO7" s="6"/>
      <c r="BP7" s="6" t="s">
        <v>25</v>
      </c>
      <c r="BQ7" s="6" t="s">
        <v>308</v>
      </c>
    </row>
    <row r="8" spans="1:70" s="2" customFormat="1" ht="14" x14ac:dyDescent="0.2">
      <c r="A8" s="2" t="s">
        <v>122</v>
      </c>
      <c r="B8" s="2">
        <f t="shared" si="3"/>
        <v>6</v>
      </c>
      <c r="C8" s="5">
        <f t="shared" si="4"/>
        <v>44440</v>
      </c>
      <c r="D8" s="5">
        <f t="shared" si="0"/>
        <v>44440</v>
      </c>
      <c r="E8" s="5">
        <f t="shared" si="0"/>
        <v>44440</v>
      </c>
      <c r="F8" s="5">
        <f t="shared" si="0"/>
        <v>44440</v>
      </c>
      <c r="G8" s="6">
        <v>0</v>
      </c>
      <c r="H8" s="6">
        <v>0</v>
      </c>
      <c r="I8" s="6">
        <v>2</v>
      </c>
      <c r="J8" s="6">
        <v>0</v>
      </c>
      <c r="K8" s="6">
        <v>0</v>
      </c>
      <c r="L8" s="5">
        <f t="shared" si="1"/>
        <v>33651</v>
      </c>
      <c r="M8" s="4">
        <v>9202171211082</v>
      </c>
      <c r="N8" s="4">
        <f t="shared" si="5"/>
        <v>29</v>
      </c>
      <c r="O8" s="2">
        <v>1000</v>
      </c>
      <c r="P8" s="2">
        <v>1000</v>
      </c>
      <c r="Q8" s="2">
        <v>0</v>
      </c>
      <c r="R8" s="6">
        <v>2193</v>
      </c>
      <c r="S8" s="6" t="s">
        <v>322</v>
      </c>
      <c r="T8" s="6" t="s">
        <v>323</v>
      </c>
      <c r="U8" s="2">
        <v>2000000</v>
      </c>
      <c r="V8" s="2">
        <v>9</v>
      </c>
      <c r="W8" s="2">
        <v>7</v>
      </c>
      <c r="X8" s="3" t="s">
        <v>45</v>
      </c>
      <c r="Y8" s="3" t="s">
        <v>45</v>
      </c>
      <c r="Z8" s="3" t="s">
        <v>45</v>
      </c>
      <c r="AA8" s="2">
        <v>5</v>
      </c>
      <c r="AB8" s="3" t="s">
        <v>304</v>
      </c>
      <c r="AC8" s="2">
        <v>1</v>
      </c>
      <c r="AD8" s="3" t="s">
        <v>46</v>
      </c>
      <c r="AE8" s="3" t="s">
        <v>46</v>
      </c>
      <c r="AF8" s="3" t="s">
        <v>46</v>
      </c>
      <c r="AG8" s="3" t="s">
        <v>46</v>
      </c>
      <c r="AH8" s="3" t="s">
        <v>45</v>
      </c>
      <c r="AI8" s="6" t="s">
        <v>324</v>
      </c>
      <c r="AJ8" s="2" t="s">
        <v>45</v>
      </c>
      <c r="AK8" s="2">
        <v>0</v>
      </c>
      <c r="AL8" s="2" t="s">
        <v>45</v>
      </c>
      <c r="AM8" s="2" t="s">
        <v>45</v>
      </c>
      <c r="AN8" s="2">
        <v>0</v>
      </c>
      <c r="AO8" s="2" t="s">
        <v>45</v>
      </c>
      <c r="AP8" s="2">
        <v>0</v>
      </c>
      <c r="AQ8" s="2" t="s">
        <v>45</v>
      </c>
      <c r="AR8" s="2">
        <v>2</v>
      </c>
      <c r="AS8" s="2" t="s">
        <v>45</v>
      </c>
      <c r="AT8" s="2">
        <v>0</v>
      </c>
      <c r="AU8" s="2" t="s">
        <v>45</v>
      </c>
      <c r="AV8" s="2" t="s">
        <v>325</v>
      </c>
      <c r="AW8" s="6">
        <v>3</v>
      </c>
      <c r="AX8" s="3" t="str">
        <f t="shared" si="2"/>
        <v>N</v>
      </c>
      <c r="AY8" s="2" t="s">
        <v>37</v>
      </c>
      <c r="AZ8" s="2">
        <v>0</v>
      </c>
      <c r="BA8" s="2">
        <v>0</v>
      </c>
      <c r="BB8" s="2">
        <v>0</v>
      </c>
      <c r="BE8" s="3"/>
      <c r="BG8" s="2" t="s">
        <v>306</v>
      </c>
      <c r="BH8" s="6" t="s">
        <v>27</v>
      </c>
      <c r="BI8" s="2" t="s">
        <v>27</v>
      </c>
      <c r="BJ8" s="2" t="s">
        <v>25</v>
      </c>
      <c r="BK8" s="2" t="s">
        <v>25</v>
      </c>
      <c r="BL8" s="6" t="s">
        <v>25</v>
      </c>
      <c r="BM8" s="6"/>
      <c r="BN8" s="6" t="s">
        <v>307</v>
      </c>
      <c r="BO8" s="6"/>
      <c r="BP8" s="6" t="s">
        <v>25</v>
      </c>
      <c r="BQ8" s="6" t="s">
        <v>308</v>
      </c>
    </row>
    <row r="9" spans="1:70" s="2" customFormat="1" ht="14" x14ac:dyDescent="0.2">
      <c r="A9" s="2" t="s">
        <v>122</v>
      </c>
      <c r="B9" s="2">
        <f t="shared" si="3"/>
        <v>7</v>
      </c>
      <c r="C9" s="5">
        <f t="shared" si="4"/>
        <v>44440</v>
      </c>
      <c r="D9" s="5">
        <f t="shared" si="0"/>
        <v>44440</v>
      </c>
      <c r="E9" s="5">
        <f t="shared" si="0"/>
        <v>44440</v>
      </c>
      <c r="F9" s="5">
        <f t="shared" si="0"/>
        <v>44440</v>
      </c>
      <c r="G9" s="6">
        <v>0</v>
      </c>
      <c r="H9" s="6">
        <v>0</v>
      </c>
      <c r="I9" s="6">
        <v>1</v>
      </c>
      <c r="J9" s="6">
        <v>1</v>
      </c>
      <c r="K9" s="6">
        <v>0</v>
      </c>
      <c r="L9" s="5">
        <f t="shared" si="1"/>
        <v>33659</v>
      </c>
      <c r="M9" s="63">
        <v>9202256345086</v>
      </c>
      <c r="N9" s="4">
        <f t="shared" si="5"/>
        <v>29</v>
      </c>
      <c r="O9" s="2">
        <v>1000</v>
      </c>
      <c r="P9" s="2">
        <v>1000</v>
      </c>
      <c r="Q9" s="2">
        <v>0</v>
      </c>
      <c r="R9" s="37">
        <v>2090</v>
      </c>
      <c r="S9" s="6" t="s">
        <v>326</v>
      </c>
      <c r="T9" s="6" t="s">
        <v>323</v>
      </c>
      <c r="U9" s="2">
        <v>2000000</v>
      </c>
      <c r="V9" s="2">
        <v>9</v>
      </c>
      <c r="W9" s="2">
        <v>7</v>
      </c>
      <c r="X9" s="3" t="s">
        <v>45</v>
      </c>
      <c r="Y9" s="3" t="s">
        <v>45</v>
      </c>
      <c r="Z9" s="3" t="s">
        <v>45</v>
      </c>
      <c r="AA9" s="2">
        <v>6</v>
      </c>
      <c r="AB9" s="3" t="s">
        <v>304</v>
      </c>
      <c r="AC9" s="2">
        <v>1</v>
      </c>
      <c r="AD9" s="4" t="s">
        <v>45</v>
      </c>
      <c r="AE9" s="4" t="s">
        <v>45</v>
      </c>
      <c r="AF9" s="4" t="s">
        <v>45</v>
      </c>
      <c r="AG9" s="4" t="s">
        <v>45</v>
      </c>
      <c r="AH9" s="4" t="s">
        <v>45</v>
      </c>
      <c r="AI9" s="6" t="s">
        <v>327</v>
      </c>
      <c r="AJ9" s="2" t="s">
        <v>45</v>
      </c>
      <c r="AK9" s="2">
        <v>0</v>
      </c>
      <c r="AL9" s="2" t="s">
        <v>45</v>
      </c>
      <c r="AM9" s="2" t="s">
        <v>45</v>
      </c>
      <c r="AN9" s="2">
        <v>0</v>
      </c>
      <c r="AO9" s="2" t="s">
        <v>45</v>
      </c>
      <c r="AP9" s="2">
        <v>0</v>
      </c>
      <c r="AQ9" s="2" t="s">
        <v>45</v>
      </c>
      <c r="AR9" s="2">
        <v>0</v>
      </c>
      <c r="AS9" s="2" t="s">
        <v>45</v>
      </c>
      <c r="AT9" s="2">
        <v>0</v>
      </c>
      <c r="AU9" s="2" t="s">
        <v>45</v>
      </c>
      <c r="AV9" s="2" t="s">
        <v>325</v>
      </c>
      <c r="AW9" s="6">
        <v>3</v>
      </c>
      <c r="AX9" s="3" t="str">
        <f t="shared" si="2"/>
        <v>N</v>
      </c>
      <c r="AY9" s="2" t="s">
        <v>37</v>
      </c>
      <c r="AZ9" s="2">
        <v>0</v>
      </c>
      <c r="BA9" s="2">
        <v>0</v>
      </c>
      <c r="BB9" s="2">
        <v>0</v>
      </c>
      <c r="BE9" s="3"/>
      <c r="BG9" s="2" t="s">
        <v>306</v>
      </c>
      <c r="BH9" s="6" t="s">
        <v>27</v>
      </c>
      <c r="BI9" s="2" t="s">
        <v>27</v>
      </c>
      <c r="BJ9" s="2" t="s">
        <v>25</v>
      </c>
      <c r="BK9" s="2" t="s">
        <v>25</v>
      </c>
      <c r="BL9" s="6" t="s">
        <v>25</v>
      </c>
      <c r="BM9" s="6"/>
      <c r="BN9" s="6" t="s">
        <v>307</v>
      </c>
      <c r="BO9" s="6"/>
      <c r="BP9" s="6" t="s">
        <v>25</v>
      </c>
      <c r="BQ9" s="6" t="s">
        <v>308</v>
      </c>
    </row>
    <row r="10" spans="1:70" s="2" customFormat="1" ht="30" x14ac:dyDescent="0.2">
      <c r="A10" s="2" t="s">
        <v>122</v>
      </c>
      <c r="B10" s="2">
        <f t="shared" si="3"/>
        <v>8</v>
      </c>
      <c r="C10" s="5">
        <f t="shared" si="4"/>
        <v>44440</v>
      </c>
      <c r="D10" s="5">
        <f t="shared" si="0"/>
        <v>44440</v>
      </c>
      <c r="E10" s="5">
        <f t="shared" si="0"/>
        <v>44440</v>
      </c>
      <c r="F10" s="5">
        <f t="shared" si="0"/>
        <v>44440</v>
      </c>
      <c r="G10" s="6">
        <v>0</v>
      </c>
      <c r="H10" s="6">
        <v>0</v>
      </c>
      <c r="I10" s="6">
        <v>0</v>
      </c>
      <c r="J10" s="6">
        <v>2</v>
      </c>
      <c r="K10" s="6">
        <v>0</v>
      </c>
      <c r="L10" s="5">
        <f t="shared" si="1"/>
        <v>19798</v>
      </c>
      <c r="M10" s="4">
        <v>5403150208081</v>
      </c>
      <c r="N10" s="4">
        <f t="shared" si="5"/>
        <v>67</v>
      </c>
      <c r="O10" s="2">
        <v>1000</v>
      </c>
      <c r="P10" s="2">
        <v>1000</v>
      </c>
      <c r="Q10" s="2">
        <v>0</v>
      </c>
      <c r="R10" s="6">
        <v>7130</v>
      </c>
      <c r="S10" s="6" t="s">
        <v>328</v>
      </c>
      <c r="T10" s="6" t="s">
        <v>329</v>
      </c>
      <c r="U10" s="2">
        <v>2000000</v>
      </c>
      <c r="V10" s="2">
        <v>9</v>
      </c>
      <c r="W10" s="2">
        <v>7</v>
      </c>
      <c r="X10" s="3" t="s">
        <v>45</v>
      </c>
      <c r="Y10" s="3" t="s">
        <v>45</v>
      </c>
      <c r="Z10" s="3" t="s">
        <v>45</v>
      </c>
      <c r="AA10" s="2">
        <v>7</v>
      </c>
      <c r="AB10" s="3" t="s">
        <v>304</v>
      </c>
      <c r="AC10" s="2">
        <v>1</v>
      </c>
      <c r="AD10" s="4" t="s">
        <v>45</v>
      </c>
      <c r="AE10" s="4" t="s">
        <v>45</v>
      </c>
      <c r="AF10" s="4" t="s">
        <v>45</v>
      </c>
      <c r="AG10" s="4" t="s">
        <v>45</v>
      </c>
      <c r="AH10" s="4" t="s">
        <v>46</v>
      </c>
      <c r="AI10" s="10" t="s">
        <v>330</v>
      </c>
      <c r="AJ10" s="2" t="s">
        <v>45</v>
      </c>
      <c r="AK10" s="2">
        <v>0</v>
      </c>
      <c r="AL10" s="2" t="s">
        <v>45</v>
      </c>
      <c r="AM10" s="2" t="s">
        <v>45</v>
      </c>
      <c r="AN10" s="2">
        <v>0</v>
      </c>
      <c r="AO10" s="2" t="s">
        <v>45</v>
      </c>
      <c r="AP10" s="2">
        <v>0</v>
      </c>
      <c r="AQ10" s="2" t="s">
        <v>45</v>
      </c>
      <c r="AR10" s="2">
        <v>0</v>
      </c>
      <c r="AS10" s="2" t="s">
        <v>45</v>
      </c>
      <c r="AT10" s="2">
        <v>0</v>
      </c>
      <c r="AU10" s="2" t="s">
        <v>45</v>
      </c>
      <c r="AV10" s="2" t="s">
        <v>325</v>
      </c>
      <c r="AW10" s="6">
        <v>3</v>
      </c>
      <c r="AX10" s="3" t="str">
        <f t="shared" si="2"/>
        <v>N</v>
      </c>
      <c r="AY10" s="2" t="s">
        <v>37</v>
      </c>
      <c r="AZ10" s="2">
        <v>0</v>
      </c>
      <c r="BA10" s="2">
        <v>1</v>
      </c>
      <c r="BB10" s="2">
        <v>1</v>
      </c>
      <c r="BE10" s="3"/>
      <c r="BG10" s="2" t="s">
        <v>306</v>
      </c>
      <c r="BH10" s="6" t="s">
        <v>27</v>
      </c>
      <c r="BI10" s="2" t="s">
        <v>27</v>
      </c>
      <c r="BJ10" s="2" t="s">
        <v>25</v>
      </c>
      <c r="BK10" s="2" t="s">
        <v>25</v>
      </c>
      <c r="BL10" s="6" t="s">
        <v>25</v>
      </c>
      <c r="BM10" s="6"/>
      <c r="BN10" s="6" t="s">
        <v>307</v>
      </c>
      <c r="BO10" s="6"/>
      <c r="BP10" s="6" t="s">
        <v>25</v>
      </c>
      <c r="BQ10" s="6" t="s">
        <v>308</v>
      </c>
    </row>
    <row r="11" spans="1:70" s="2" customFormat="1" ht="14" x14ac:dyDescent="0.2">
      <c r="A11" s="2" t="s">
        <v>122</v>
      </c>
      <c r="B11" s="2">
        <f t="shared" si="3"/>
        <v>9</v>
      </c>
      <c r="C11" s="5">
        <f t="shared" si="4"/>
        <v>44440</v>
      </c>
      <c r="D11" s="5">
        <f t="shared" si="0"/>
        <v>44440</v>
      </c>
      <c r="E11" s="5">
        <f t="shared" si="0"/>
        <v>44440</v>
      </c>
      <c r="F11" s="5">
        <f t="shared" si="0"/>
        <v>44440</v>
      </c>
      <c r="G11" s="6">
        <v>1</v>
      </c>
      <c r="H11" s="6">
        <v>0</v>
      </c>
      <c r="I11" s="6">
        <v>0</v>
      </c>
      <c r="J11" s="6">
        <v>0</v>
      </c>
      <c r="K11" s="6">
        <v>0</v>
      </c>
      <c r="L11" s="5">
        <f t="shared" si="1"/>
        <v>14643</v>
      </c>
      <c r="M11" s="4">
        <v>4002025238082</v>
      </c>
      <c r="N11" s="4">
        <f t="shared" si="5"/>
        <v>80</v>
      </c>
      <c r="O11" s="2">
        <v>1000</v>
      </c>
      <c r="P11" s="2">
        <v>1000</v>
      </c>
      <c r="Q11" s="2">
        <v>0</v>
      </c>
      <c r="R11" s="6">
        <v>7130</v>
      </c>
      <c r="S11" s="6" t="s">
        <v>328</v>
      </c>
      <c r="T11" s="6" t="s">
        <v>329</v>
      </c>
      <c r="U11" s="19">
        <v>14375001</v>
      </c>
      <c r="V11" s="2">
        <v>9</v>
      </c>
      <c r="W11" s="2">
        <v>7</v>
      </c>
      <c r="X11" s="3" t="s">
        <v>45</v>
      </c>
      <c r="Y11" s="3" t="s">
        <v>45</v>
      </c>
      <c r="Z11" s="3" t="s">
        <v>45</v>
      </c>
      <c r="AA11" s="2">
        <v>9</v>
      </c>
      <c r="AB11" s="3" t="s">
        <v>304</v>
      </c>
      <c r="AC11" s="2">
        <v>1</v>
      </c>
      <c r="AD11" s="4" t="s">
        <v>45</v>
      </c>
      <c r="AE11" s="4" t="s">
        <v>45</v>
      </c>
      <c r="AF11" s="4" t="s">
        <v>45</v>
      </c>
      <c r="AG11" s="4" t="s">
        <v>45</v>
      </c>
      <c r="AH11" s="4" t="s">
        <v>45</v>
      </c>
      <c r="AI11" s="3" t="s">
        <v>45</v>
      </c>
      <c r="AJ11" s="2" t="s">
        <v>45</v>
      </c>
      <c r="AK11" s="2">
        <v>0</v>
      </c>
      <c r="AL11" s="2" t="s">
        <v>45</v>
      </c>
      <c r="AM11" s="2" t="s">
        <v>45</v>
      </c>
      <c r="AN11" s="2">
        <v>0</v>
      </c>
      <c r="AO11" s="2" t="s">
        <v>45</v>
      </c>
      <c r="AP11" s="2">
        <v>0</v>
      </c>
      <c r="AQ11" s="2" t="s">
        <v>45</v>
      </c>
      <c r="AR11" s="2">
        <v>0</v>
      </c>
      <c r="AS11" s="2" t="s">
        <v>45</v>
      </c>
      <c r="AT11" s="2">
        <v>0</v>
      </c>
      <c r="AU11" s="2" t="s">
        <v>45</v>
      </c>
      <c r="AV11" s="2" t="s">
        <v>325</v>
      </c>
      <c r="AW11" s="6">
        <v>3</v>
      </c>
      <c r="AX11" s="3" t="str">
        <f t="shared" si="2"/>
        <v>N</v>
      </c>
      <c r="AY11" s="2" t="s">
        <v>37</v>
      </c>
      <c r="AZ11" s="2">
        <v>0</v>
      </c>
      <c r="BA11" s="2">
        <v>1</v>
      </c>
      <c r="BB11" s="2">
        <v>0</v>
      </c>
      <c r="BE11" s="3" t="s">
        <v>331</v>
      </c>
      <c r="BF11" s="2">
        <v>21</v>
      </c>
      <c r="BG11" s="2" t="s">
        <v>306</v>
      </c>
      <c r="BH11" s="6" t="s">
        <v>27</v>
      </c>
      <c r="BI11" s="2" t="s">
        <v>27</v>
      </c>
      <c r="BJ11" s="2" t="s">
        <v>25</v>
      </c>
      <c r="BK11" s="2" t="s">
        <v>25</v>
      </c>
      <c r="BL11" s="6" t="s">
        <v>25</v>
      </c>
      <c r="BM11" s="6"/>
      <c r="BN11" s="6" t="s">
        <v>307</v>
      </c>
      <c r="BO11" s="6"/>
      <c r="BP11" s="6" t="s">
        <v>25</v>
      </c>
      <c r="BQ11" s="6" t="s">
        <v>308</v>
      </c>
    </row>
    <row r="12" spans="1:70" s="2" customFormat="1" x14ac:dyDescent="0.2">
      <c r="A12" s="2" t="s">
        <v>122</v>
      </c>
      <c r="B12" s="2">
        <f t="shared" si="3"/>
        <v>10</v>
      </c>
      <c r="C12" s="5">
        <f t="shared" si="4"/>
        <v>44440</v>
      </c>
      <c r="D12" s="9">
        <v>43949</v>
      </c>
      <c r="E12" s="5">
        <f>$C$1</f>
        <v>44440</v>
      </c>
      <c r="F12" s="9">
        <v>43949</v>
      </c>
      <c r="G12" s="6">
        <v>0</v>
      </c>
      <c r="H12" s="6">
        <v>0</v>
      </c>
      <c r="I12" s="6">
        <v>1</v>
      </c>
      <c r="J12" s="6">
        <v>0</v>
      </c>
      <c r="K12" s="6">
        <v>0</v>
      </c>
      <c r="L12" s="5">
        <f t="shared" si="1"/>
        <v>14606</v>
      </c>
      <c r="M12" s="4">
        <v>3912275172081</v>
      </c>
      <c r="N12" s="4">
        <f t="shared" si="5"/>
        <v>80</v>
      </c>
      <c r="O12" s="2">
        <v>1000</v>
      </c>
      <c r="P12" s="2">
        <v>1000</v>
      </c>
      <c r="Q12" s="2">
        <v>0</v>
      </c>
      <c r="R12" s="6">
        <v>1034</v>
      </c>
      <c r="S12" s="6" t="s">
        <v>332</v>
      </c>
      <c r="T12" s="6" t="s">
        <v>333</v>
      </c>
      <c r="U12" s="2">
        <v>2000000</v>
      </c>
      <c r="V12" s="2">
        <v>9</v>
      </c>
      <c r="W12" s="2">
        <v>7</v>
      </c>
      <c r="X12" s="3" t="s">
        <v>45</v>
      </c>
      <c r="Y12" s="3" t="s">
        <v>45</v>
      </c>
      <c r="Z12" s="3" t="s">
        <v>45</v>
      </c>
      <c r="AA12" s="2">
        <v>9</v>
      </c>
      <c r="AB12" s="3" t="s">
        <v>311</v>
      </c>
      <c r="AC12" s="2">
        <v>1</v>
      </c>
      <c r="AD12" s="4" t="s">
        <v>45</v>
      </c>
      <c r="AE12" s="4" t="s">
        <v>45</v>
      </c>
      <c r="AF12" s="4" t="s">
        <v>45</v>
      </c>
      <c r="AG12" s="4" t="s">
        <v>45</v>
      </c>
      <c r="AH12" s="4" t="s">
        <v>45</v>
      </c>
      <c r="AI12" s="10" t="s">
        <v>315</v>
      </c>
      <c r="AJ12" s="2" t="s">
        <v>45</v>
      </c>
      <c r="AK12" s="2">
        <v>0</v>
      </c>
      <c r="AL12" s="2" t="s">
        <v>45</v>
      </c>
      <c r="AM12" s="2" t="s">
        <v>45</v>
      </c>
      <c r="AN12" s="2">
        <v>0</v>
      </c>
      <c r="AO12" s="2" t="s">
        <v>45</v>
      </c>
      <c r="AP12" s="2">
        <v>0</v>
      </c>
      <c r="AQ12" s="2" t="s">
        <v>45</v>
      </c>
      <c r="AR12" s="2">
        <v>0</v>
      </c>
      <c r="AS12" s="2" t="s">
        <v>45</v>
      </c>
      <c r="AT12" s="2">
        <v>0</v>
      </c>
      <c r="AU12" s="2" t="s">
        <v>45</v>
      </c>
      <c r="AV12" s="2" t="s">
        <v>325</v>
      </c>
      <c r="AW12" s="6">
        <v>3</v>
      </c>
      <c r="AX12" s="3" t="str">
        <f t="shared" si="2"/>
        <v>Y</v>
      </c>
      <c r="AY12" s="2" t="s">
        <v>37</v>
      </c>
      <c r="AZ12" s="2">
        <v>0</v>
      </c>
      <c r="BA12" s="2">
        <v>1</v>
      </c>
      <c r="BB12" s="2">
        <v>0</v>
      </c>
      <c r="BE12" s="3"/>
      <c r="BG12" s="2" t="s">
        <v>306</v>
      </c>
      <c r="BH12" s="6" t="s">
        <v>27</v>
      </c>
      <c r="BI12" s="2" t="s">
        <v>27</v>
      </c>
      <c r="BJ12" s="2" t="s">
        <v>25</v>
      </c>
      <c r="BK12" s="2" t="s">
        <v>25</v>
      </c>
      <c r="BL12" s="6" t="s">
        <v>25</v>
      </c>
      <c r="BM12" s="6"/>
      <c r="BN12" s="6" t="s">
        <v>307</v>
      </c>
      <c r="BO12" s="6"/>
      <c r="BP12" s="6" t="s">
        <v>25</v>
      </c>
      <c r="BQ12" s="6" t="s">
        <v>308</v>
      </c>
    </row>
    <row r="13" spans="1:70" s="2" customFormat="1" ht="14" x14ac:dyDescent="0.2">
      <c r="A13" s="2" t="s">
        <v>122</v>
      </c>
      <c r="B13" s="2">
        <f t="shared" si="3"/>
        <v>11</v>
      </c>
      <c r="C13" s="5">
        <f t="shared" si="4"/>
        <v>44440</v>
      </c>
      <c r="D13" s="5">
        <f t="shared" si="4"/>
        <v>44440</v>
      </c>
      <c r="E13" s="5">
        <f t="shared" si="4"/>
        <v>44440</v>
      </c>
      <c r="F13" s="5">
        <f t="shared" si="4"/>
        <v>44440</v>
      </c>
      <c r="G13" s="6">
        <v>0</v>
      </c>
      <c r="H13" s="6">
        <v>0</v>
      </c>
      <c r="I13" s="6">
        <v>0</v>
      </c>
      <c r="J13" s="6">
        <v>1</v>
      </c>
      <c r="K13" s="6">
        <v>0</v>
      </c>
      <c r="L13" s="5">
        <f t="shared" si="1"/>
        <v>16343</v>
      </c>
      <c r="M13" s="63">
        <v>4409280429084</v>
      </c>
      <c r="N13" s="4">
        <f t="shared" si="5"/>
        <v>76</v>
      </c>
      <c r="O13" s="2">
        <v>1000</v>
      </c>
      <c r="P13" s="2">
        <v>1000</v>
      </c>
      <c r="Q13" s="2">
        <v>0</v>
      </c>
      <c r="R13" s="6">
        <v>1034</v>
      </c>
      <c r="S13" s="6" t="s">
        <v>332</v>
      </c>
      <c r="T13" s="6" t="s">
        <v>333</v>
      </c>
      <c r="U13" s="2">
        <v>2000000</v>
      </c>
      <c r="V13" s="2">
        <v>9</v>
      </c>
      <c r="W13" s="2">
        <v>7</v>
      </c>
      <c r="X13" s="3" t="s">
        <v>45</v>
      </c>
      <c r="Y13" s="3" t="s">
        <v>45</v>
      </c>
      <c r="Z13" s="3" t="s">
        <v>45</v>
      </c>
      <c r="AA13" s="2">
        <v>10</v>
      </c>
      <c r="AB13" s="3" t="s">
        <v>50</v>
      </c>
      <c r="AC13" s="2">
        <v>1</v>
      </c>
      <c r="AD13" s="4" t="s">
        <v>45</v>
      </c>
      <c r="AE13" s="4" t="s">
        <v>45</v>
      </c>
      <c r="AF13" s="4" t="s">
        <v>45</v>
      </c>
      <c r="AG13" s="4" t="s">
        <v>45</v>
      </c>
      <c r="AH13" s="4" t="s">
        <v>45</v>
      </c>
      <c r="AI13" s="3" t="s">
        <v>45</v>
      </c>
      <c r="AJ13" s="2" t="s">
        <v>45</v>
      </c>
      <c r="AK13" s="2">
        <v>0</v>
      </c>
      <c r="AL13" s="2" t="s">
        <v>45</v>
      </c>
      <c r="AM13" s="2" t="s">
        <v>45</v>
      </c>
      <c r="AN13" s="2">
        <v>0</v>
      </c>
      <c r="AO13" s="2" t="s">
        <v>45</v>
      </c>
      <c r="AP13" s="2">
        <v>0</v>
      </c>
      <c r="AQ13" s="2" t="s">
        <v>45</v>
      </c>
      <c r="AR13" s="2">
        <v>0</v>
      </c>
      <c r="AS13" s="2" t="s">
        <v>45</v>
      </c>
      <c r="AT13" s="2">
        <v>0</v>
      </c>
      <c r="AU13" s="2" t="s">
        <v>45</v>
      </c>
      <c r="AV13" s="2" t="s">
        <v>325</v>
      </c>
      <c r="AW13" s="6">
        <v>3</v>
      </c>
      <c r="AX13" s="3" t="str">
        <f t="shared" si="2"/>
        <v>N</v>
      </c>
      <c r="AY13" s="2" t="s">
        <v>37</v>
      </c>
      <c r="AZ13" s="2">
        <v>0</v>
      </c>
      <c r="BA13" s="2">
        <v>1</v>
      </c>
      <c r="BB13" s="2">
        <v>0</v>
      </c>
      <c r="BE13" s="3"/>
      <c r="BG13" s="2" t="s">
        <v>306</v>
      </c>
      <c r="BH13" s="6" t="s">
        <v>27</v>
      </c>
      <c r="BI13" s="2" t="s">
        <v>27</v>
      </c>
      <c r="BJ13" s="2" t="s">
        <v>25</v>
      </c>
      <c r="BK13" s="2" t="s">
        <v>25</v>
      </c>
      <c r="BL13" s="6" t="s">
        <v>25</v>
      </c>
      <c r="BM13" s="6"/>
      <c r="BN13" s="6" t="s">
        <v>307</v>
      </c>
      <c r="BO13" s="6"/>
      <c r="BP13" s="6" t="s">
        <v>25</v>
      </c>
      <c r="BQ13" s="6" t="s">
        <v>308</v>
      </c>
    </row>
    <row r="14" spans="1:70" s="2" customFormat="1" ht="14" x14ac:dyDescent="0.2">
      <c r="A14" s="2" t="s">
        <v>122</v>
      </c>
      <c r="B14" s="2">
        <f t="shared" si="3"/>
        <v>12</v>
      </c>
      <c r="C14" s="5">
        <f t="shared" si="4"/>
        <v>44440</v>
      </c>
      <c r="D14" s="5">
        <f t="shared" si="4"/>
        <v>44440</v>
      </c>
      <c r="E14" s="5">
        <f t="shared" si="4"/>
        <v>44440</v>
      </c>
      <c r="F14" s="5">
        <f t="shared" si="4"/>
        <v>44440</v>
      </c>
      <c r="G14" s="6">
        <v>0</v>
      </c>
      <c r="H14" s="6">
        <v>0</v>
      </c>
      <c r="I14" s="6">
        <v>0</v>
      </c>
      <c r="J14" s="6">
        <v>0</v>
      </c>
      <c r="K14" s="6">
        <v>1</v>
      </c>
      <c r="L14" s="5">
        <f t="shared" si="1"/>
        <v>23962</v>
      </c>
      <c r="M14" s="4">
        <v>6508081305084</v>
      </c>
      <c r="N14" s="4">
        <f t="shared" si="5"/>
        <v>56</v>
      </c>
      <c r="O14" s="2">
        <v>1000</v>
      </c>
      <c r="P14" s="2">
        <v>1000</v>
      </c>
      <c r="Q14" s="2">
        <v>0</v>
      </c>
      <c r="R14" s="6">
        <v>1034</v>
      </c>
      <c r="S14" s="6" t="s">
        <v>332</v>
      </c>
      <c r="T14" s="6" t="s">
        <v>333</v>
      </c>
      <c r="U14" s="2">
        <v>2000000</v>
      </c>
      <c r="V14" s="2">
        <v>9</v>
      </c>
      <c r="W14" s="2">
        <v>7</v>
      </c>
      <c r="X14" s="3" t="s">
        <v>45</v>
      </c>
      <c r="Y14" s="3" t="s">
        <v>45</v>
      </c>
      <c r="Z14" s="3" t="s">
        <v>45</v>
      </c>
      <c r="AA14" s="2">
        <v>6</v>
      </c>
      <c r="AB14" s="3" t="s">
        <v>304</v>
      </c>
      <c r="AC14" s="2">
        <v>1</v>
      </c>
      <c r="AD14" s="4" t="s">
        <v>45</v>
      </c>
      <c r="AE14" s="4" t="s">
        <v>45</v>
      </c>
      <c r="AF14" s="4" t="s">
        <v>45</v>
      </c>
      <c r="AG14" s="4" t="s">
        <v>45</v>
      </c>
      <c r="AH14" s="4" t="s">
        <v>45</v>
      </c>
      <c r="AI14" s="6" t="s">
        <v>319</v>
      </c>
      <c r="AJ14" s="2" t="s">
        <v>45</v>
      </c>
      <c r="AK14" s="2">
        <v>0</v>
      </c>
      <c r="AL14" s="2" t="s">
        <v>45</v>
      </c>
      <c r="AM14" s="2" t="s">
        <v>45</v>
      </c>
      <c r="AN14" s="2">
        <v>0</v>
      </c>
      <c r="AO14" s="2" t="s">
        <v>45</v>
      </c>
      <c r="AP14" s="2">
        <v>0</v>
      </c>
      <c r="AQ14" s="2" t="s">
        <v>45</v>
      </c>
      <c r="AR14" s="2">
        <v>0</v>
      </c>
      <c r="AS14" s="2" t="s">
        <v>45</v>
      </c>
      <c r="AT14" s="2">
        <v>0</v>
      </c>
      <c r="AU14" s="2" t="s">
        <v>45</v>
      </c>
      <c r="AV14" s="2" t="s">
        <v>325</v>
      </c>
      <c r="AW14" s="6">
        <v>3</v>
      </c>
      <c r="AX14" s="3" t="str">
        <f t="shared" si="2"/>
        <v>N</v>
      </c>
      <c r="AY14" s="2" t="s">
        <v>37</v>
      </c>
      <c r="AZ14" s="2">
        <v>0</v>
      </c>
      <c r="BA14" s="2">
        <v>0</v>
      </c>
      <c r="BB14" s="2">
        <v>0</v>
      </c>
      <c r="BE14" s="3"/>
      <c r="BG14" s="2" t="s">
        <v>306</v>
      </c>
      <c r="BH14" s="6" t="s">
        <v>27</v>
      </c>
      <c r="BI14" s="2" t="s">
        <v>27</v>
      </c>
      <c r="BJ14" s="2" t="s">
        <v>25</v>
      </c>
      <c r="BK14" s="2" t="s">
        <v>25</v>
      </c>
      <c r="BL14" s="6" t="s">
        <v>25</v>
      </c>
      <c r="BM14" s="6"/>
      <c r="BN14" s="6" t="s">
        <v>307</v>
      </c>
      <c r="BO14" s="6"/>
      <c r="BP14" s="6" t="s">
        <v>25</v>
      </c>
      <c r="BQ14" s="6" t="s">
        <v>308</v>
      </c>
    </row>
    <row r="15" spans="1:70" s="2" customFormat="1" ht="14" x14ac:dyDescent="0.2">
      <c r="A15" s="2" t="s">
        <v>122</v>
      </c>
      <c r="B15" s="2">
        <f t="shared" si="3"/>
        <v>13</v>
      </c>
      <c r="C15" s="5">
        <f t="shared" si="4"/>
        <v>44440</v>
      </c>
      <c r="D15" s="5">
        <f t="shared" si="4"/>
        <v>44440</v>
      </c>
      <c r="E15" s="5">
        <f t="shared" si="4"/>
        <v>44440</v>
      </c>
      <c r="F15" s="5">
        <f t="shared" si="4"/>
        <v>44440</v>
      </c>
      <c r="G15" s="6">
        <v>0</v>
      </c>
      <c r="H15" s="6">
        <v>0</v>
      </c>
      <c r="I15" s="6">
        <v>1</v>
      </c>
      <c r="J15" s="6">
        <v>1</v>
      </c>
      <c r="K15" s="6">
        <v>1</v>
      </c>
      <c r="L15" s="5">
        <f t="shared" si="1"/>
        <v>24409</v>
      </c>
      <c r="M15" s="4">
        <v>6610295690085</v>
      </c>
      <c r="N15" s="4">
        <f t="shared" si="5"/>
        <v>54</v>
      </c>
      <c r="O15" s="2">
        <v>1000</v>
      </c>
      <c r="P15" s="2">
        <v>1000</v>
      </c>
      <c r="Q15" s="2">
        <v>0</v>
      </c>
      <c r="R15" s="6">
        <v>699</v>
      </c>
      <c r="S15" s="6" t="s">
        <v>334</v>
      </c>
      <c r="T15" s="6" t="s">
        <v>335</v>
      </c>
      <c r="U15" s="2">
        <v>2000000</v>
      </c>
      <c r="V15" s="2">
        <v>9</v>
      </c>
      <c r="W15" s="2">
        <v>5</v>
      </c>
      <c r="X15" s="3" t="s">
        <v>46</v>
      </c>
      <c r="Y15" s="3" t="s">
        <v>46</v>
      </c>
      <c r="Z15" s="3" t="s">
        <v>46</v>
      </c>
      <c r="AA15" s="2">
        <v>8</v>
      </c>
      <c r="AB15" s="3" t="s">
        <v>304</v>
      </c>
      <c r="AC15" s="2">
        <v>1</v>
      </c>
      <c r="AD15" s="4" t="s">
        <v>45</v>
      </c>
      <c r="AE15" s="4" t="s">
        <v>45</v>
      </c>
      <c r="AF15" s="4" t="s">
        <v>45</v>
      </c>
      <c r="AG15" s="4" t="s">
        <v>45</v>
      </c>
      <c r="AH15" s="4" t="s">
        <v>45</v>
      </c>
      <c r="AI15" s="3" t="s">
        <v>45</v>
      </c>
      <c r="AJ15" s="2" t="s">
        <v>45</v>
      </c>
      <c r="AK15" s="2">
        <v>0</v>
      </c>
      <c r="AL15" s="2" t="s">
        <v>45</v>
      </c>
      <c r="AM15" s="2" t="s">
        <v>45</v>
      </c>
      <c r="AN15" s="2">
        <v>0</v>
      </c>
      <c r="AO15" s="2" t="s">
        <v>45</v>
      </c>
      <c r="AP15" s="2">
        <v>1</v>
      </c>
      <c r="AQ15" s="2" t="s">
        <v>45</v>
      </c>
      <c r="AR15" s="2">
        <v>0</v>
      </c>
      <c r="AS15" s="2" t="s">
        <v>45</v>
      </c>
      <c r="AT15" s="2">
        <v>0</v>
      </c>
      <c r="AU15" s="2" t="s">
        <v>45</v>
      </c>
      <c r="AV15" s="2" t="s">
        <v>320</v>
      </c>
      <c r="AW15" s="6">
        <v>63</v>
      </c>
      <c r="AX15" s="3" t="str">
        <f t="shared" si="2"/>
        <v>Y</v>
      </c>
      <c r="AY15" s="2" t="s">
        <v>37</v>
      </c>
      <c r="AZ15" s="2">
        <v>0</v>
      </c>
      <c r="BA15" s="2">
        <v>0</v>
      </c>
      <c r="BB15" s="2">
        <v>1</v>
      </c>
      <c r="BE15" s="3"/>
      <c r="BG15" s="2" t="s">
        <v>306</v>
      </c>
      <c r="BH15" s="6" t="s">
        <v>27</v>
      </c>
      <c r="BI15" s="2" t="s">
        <v>27</v>
      </c>
      <c r="BJ15" s="2" t="s">
        <v>25</v>
      </c>
      <c r="BK15" s="2" t="s">
        <v>25</v>
      </c>
      <c r="BL15" s="6" t="s">
        <v>25</v>
      </c>
      <c r="BM15" s="6"/>
      <c r="BN15" s="6" t="s">
        <v>307</v>
      </c>
      <c r="BO15" s="6"/>
      <c r="BP15" s="6" t="s">
        <v>25</v>
      </c>
      <c r="BQ15" s="6" t="s">
        <v>308</v>
      </c>
    </row>
    <row r="16" spans="1:70" s="2" customFormat="1" ht="14" x14ac:dyDescent="0.2">
      <c r="A16" s="2" t="s">
        <v>122</v>
      </c>
      <c r="B16" s="2">
        <f t="shared" si="3"/>
        <v>14</v>
      </c>
      <c r="C16" s="5">
        <f t="shared" si="4"/>
        <v>44440</v>
      </c>
      <c r="D16" s="5">
        <f t="shared" si="4"/>
        <v>44440</v>
      </c>
      <c r="E16" s="5">
        <f t="shared" si="4"/>
        <v>44440</v>
      </c>
      <c r="F16" s="5">
        <f t="shared" si="4"/>
        <v>44440</v>
      </c>
      <c r="G16" s="6">
        <v>0</v>
      </c>
      <c r="H16" s="6">
        <v>0</v>
      </c>
      <c r="I16" s="6">
        <v>2</v>
      </c>
      <c r="J16" s="6">
        <v>0</v>
      </c>
      <c r="K16" s="6">
        <v>0</v>
      </c>
      <c r="L16" s="5">
        <f t="shared" si="1"/>
        <v>26293</v>
      </c>
      <c r="M16" s="4">
        <v>7112265924080</v>
      </c>
      <c r="N16" s="4">
        <f t="shared" si="5"/>
        <v>49</v>
      </c>
      <c r="O16" s="2">
        <v>1000</v>
      </c>
      <c r="P16" s="2">
        <v>1000</v>
      </c>
      <c r="Q16" s="2">
        <v>0</v>
      </c>
      <c r="R16" s="6">
        <v>299</v>
      </c>
      <c r="S16" s="6" t="s">
        <v>336</v>
      </c>
      <c r="T16" s="6" t="s">
        <v>337</v>
      </c>
      <c r="U16" s="2">
        <v>2000000</v>
      </c>
      <c r="V16" s="2">
        <v>9</v>
      </c>
      <c r="W16" s="2">
        <v>5</v>
      </c>
      <c r="X16" s="3" t="s">
        <v>46</v>
      </c>
      <c r="Y16" s="3" t="s">
        <v>46</v>
      </c>
      <c r="Z16" s="3" t="s">
        <v>45</v>
      </c>
      <c r="AA16" s="2">
        <v>8</v>
      </c>
      <c r="AB16" s="3" t="s">
        <v>304</v>
      </c>
      <c r="AC16" s="2">
        <v>1</v>
      </c>
      <c r="AD16" s="4" t="s">
        <v>45</v>
      </c>
      <c r="AE16" s="4" t="s">
        <v>45</v>
      </c>
      <c r="AF16" s="4" t="s">
        <v>45</v>
      </c>
      <c r="AG16" s="4" t="s">
        <v>45</v>
      </c>
      <c r="AH16" s="4" t="s">
        <v>45</v>
      </c>
      <c r="AI16" s="6" t="s">
        <v>45</v>
      </c>
      <c r="AJ16" s="2" t="s">
        <v>46</v>
      </c>
      <c r="AK16" s="2">
        <v>10000</v>
      </c>
      <c r="AL16" s="2" t="s">
        <v>45</v>
      </c>
      <c r="AM16" s="2" t="s">
        <v>45</v>
      </c>
      <c r="AN16" s="2">
        <v>0</v>
      </c>
      <c r="AO16" s="2" t="s">
        <v>45</v>
      </c>
      <c r="AP16" s="2">
        <v>2</v>
      </c>
      <c r="AQ16" s="2" t="s">
        <v>45</v>
      </c>
      <c r="AR16" s="2">
        <v>0</v>
      </c>
      <c r="AS16" s="2" t="s">
        <v>45</v>
      </c>
      <c r="AT16" s="2">
        <v>0</v>
      </c>
      <c r="AU16" s="2" t="s">
        <v>45</v>
      </c>
      <c r="AV16" s="2" t="s">
        <v>325</v>
      </c>
      <c r="AW16" s="6">
        <v>3</v>
      </c>
      <c r="AX16" s="3" t="str">
        <f t="shared" si="2"/>
        <v>N</v>
      </c>
      <c r="AY16" s="2" t="s">
        <v>37</v>
      </c>
      <c r="AZ16" s="2">
        <v>0</v>
      </c>
      <c r="BA16" s="2">
        <v>0</v>
      </c>
      <c r="BB16" s="2">
        <v>1</v>
      </c>
      <c r="BE16" s="3" t="s">
        <v>338</v>
      </c>
      <c r="BF16" s="2">
        <v>19</v>
      </c>
      <c r="BG16" s="2" t="s">
        <v>306</v>
      </c>
      <c r="BH16" s="6" t="s">
        <v>27</v>
      </c>
      <c r="BI16" s="2" t="s">
        <v>27</v>
      </c>
      <c r="BJ16" s="2" t="s">
        <v>25</v>
      </c>
      <c r="BK16" s="2" t="s">
        <v>25</v>
      </c>
      <c r="BL16" s="6" t="s">
        <v>25</v>
      </c>
      <c r="BM16" s="6"/>
      <c r="BN16" s="6" t="s">
        <v>307</v>
      </c>
      <c r="BO16" s="6"/>
      <c r="BP16" s="6" t="s">
        <v>25</v>
      </c>
      <c r="BQ16" s="6" t="s">
        <v>308</v>
      </c>
    </row>
    <row r="17" spans="1:70" s="2" customFormat="1" ht="14" x14ac:dyDescent="0.2">
      <c r="A17" s="2" t="s">
        <v>122</v>
      </c>
      <c r="B17" s="2">
        <f t="shared" si="3"/>
        <v>15</v>
      </c>
      <c r="C17" s="5">
        <f t="shared" si="4"/>
        <v>44440</v>
      </c>
      <c r="D17" s="5">
        <f t="shared" si="4"/>
        <v>44440</v>
      </c>
      <c r="E17" s="5">
        <f t="shared" si="4"/>
        <v>44440</v>
      </c>
      <c r="F17" s="5">
        <f t="shared" si="4"/>
        <v>44440</v>
      </c>
      <c r="G17" s="6">
        <v>0</v>
      </c>
      <c r="H17" s="6">
        <v>0</v>
      </c>
      <c r="I17" s="6">
        <v>1</v>
      </c>
      <c r="J17" s="6">
        <v>1</v>
      </c>
      <c r="K17" s="6">
        <v>0</v>
      </c>
      <c r="L17" s="5">
        <f t="shared" si="1"/>
        <v>24500</v>
      </c>
      <c r="M17" s="64">
        <v>6701280684082</v>
      </c>
      <c r="N17" s="4">
        <f t="shared" si="5"/>
        <v>54</v>
      </c>
      <c r="O17" s="2">
        <v>1000</v>
      </c>
      <c r="P17" s="2">
        <v>1000</v>
      </c>
      <c r="Q17" s="2">
        <v>0</v>
      </c>
      <c r="R17" s="6">
        <v>8301</v>
      </c>
      <c r="S17" s="6" t="s">
        <v>339</v>
      </c>
      <c r="T17" s="6" t="s">
        <v>340</v>
      </c>
      <c r="U17" s="40">
        <v>1100000</v>
      </c>
      <c r="V17" s="2">
        <v>9</v>
      </c>
      <c r="W17" s="2">
        <v>7</v>
      </c>
      <c r="X17" s="3" t="s">
        <v>45</v>
      </c>
      <c r="Y17" s="3" t="s">
        <v>45</v>
      </c>
      <c r="Z17" s="3" t="s">
        <v>46</v>
      </c>
      <c r="AA17" s="2">
        <v>8</v>
      </c>
      <c r="AB17" s="3" t="s">
        <v>304</v>
      </c>
      <c r="AC17" s="2">
        <v>1</v>
      </c>
      <c r="AD17" s="4" t="s">
        <v>45</v>
      </c>
      <c r="AE17" s="4" t="s">
        <v>45</v>
      </c>
      <c r="AF17" s="4" t="s">
        <v>45</v>
      </c>
      <c r="AG17" s="4" t="s">
        <v>45</v>
      </c>
      <c r="AH17" s="4" t="s">
        <v>45</v>
      </c>
      <c r="AI17" s="3" t="s">
        <v>45</v>
      </c>
      <c r="AJ17" s="2" t="s">
        <v>46</v>
      </c>
      <c r="AK17" s="2">
        <v>10000</v>
      </c>
      <c r="AL17" s="2" t="s">
        <v>45</v>
      </c>
      <c r="AM17" s="2" t="s">
        <v>45</v>
      </c>
      <c r="AN17" s="2">
        <v>0</v>
      </c>
      <c r="AO17" s="2" t="s">
        <v>45</v>
      </c>
      <c r="AP17" s="2">
        <v>3</v>
      </c>
      <c r="AQ17" s="2" t="s">
        <v>45</v>
      </c>
      <c r="AR17" s="2">
        <v>0</v>
      </c>
      <c r="AS17" s="2" t="s">
        <v>45</v>
      </c>
      <c r="AT17" s="2">
        <v>0</v>
      </c>
      <c r="AU17" s="2" t="s">
        <v>45</v>
      </c>
      <c r="AV17" s="2" t="s">
        <v>325</v>
      </c>
      <c r="AW17" s="6">
        <v>3</v>
      </c>
      <c r="AX17" s="3" t="str">
        <f t="shared" si="2"/>
        <v>N</v>
      </c>
      <c r="AY17" s="2" t="s">
        <v>37</v>
      </c>
      <c r="AZ17" s="2">
        <v>0</v>
      </c>
      <c r="BA17" s="2">
        <v>0</v>
      </c>
      <c r="BB17" s="2">
        <v>0</v>
      </c>
      <c r="BE17" s="3" t="s">
        <v>341</v>
      </c>
      <c r="BF17" s="2">
        <v>23</v>
      </c>
      <c r="BG17" s="2" t="s">
        <v>306</v>
      </c>
      <c r="BH17" s="6" t="s">
        <v>27</v>
      </c>
      <c r="BI17" s="2" t="s">
        <v>27</v>
      </c>
      <c r="BJ17" s="2" t="s">
        <v>25</v>
      </c>
      <c r="BK17" s="2" t="s">
        <v>25</v>
      </c>
      <c r="BL17" s="6" t="s">
        <v>25</v>
      </c>
      <c r="BM17" s="6"/>
      <c r="BN17" s="6" t="s">
        <v>307</v>
      </c>
      <c r="BO17" s="6"/>
      <c r="BP17" s="6" t="s">
        <v>25</v>
      </c>
      <c r="BQ17" s="6" t="s">
        <v>308</v>
      </c>
    </row>
    <row r="18" spans="1:70" s="2" customFormat="1" ht="14" x14ac:dyDescent="0.2">
      <c r="A18" s="2" t="s">
        <v>122</v>
      </c>
      <c r="B18" s="2">
        <f t="shared" si="3"/>
        <v>16</v>
      </c>
      <c r="C18" s="5">
        <f t="shared" si="4"/>
        <v>44440</v>
      </c>
      <c r="D18" s="5">
        <f t="shared" si="4"/>
        <v>44440</v>
      </c>
      <c r="E18" s="5">
        <f t="shared" si="4"/>
        <v>44440</v>
      </c>
      <c r="F18" s="5">
        <f t="shared" si="4"/>
        <v>44440</v>
      </c>
      <c r="G18" s="6">
        <v>0</v>
      </c>
      <c r="H18" s="6">
        <v>0</v>
      </c>
      <c r="I18" s="6">
        <v>0</v>
      </c>
      <c r="J18" s="6">
        <v>2</v>
      </c>
      <c r="K18" s="6">
        <v>0</v>
      </c>
      <c r="L18" s="5">
        <f t="shared" si="1"/>
        <v>24022</v>
      </c>
      <c r="M18" s="4">
        <v>6510075889081</v>
      </c>
      <c r="N18" s="4">
        <f t="shared" si="5"/>
        <v>55</v>
      </c>
      <c r="O18" s="2">
        <v>1000</v>
      </c>
      <c r="P18" s="2">
        <v>1000</v>
      </c>
      <c r="Q18" s="2">
        <v>0</v>
      </c>
      <c r="R18" s="6">
        <v>7441</v>
      </c>
      <c r="S18" s="6" t="s">
        <v>342</v>
      </c>
      <c r="T18" s="6" t="s">
        <v>329</v>
      </c>
      <c r="U18" s="2">
        <v>2000000</v>
      </c>
      <c r="V18" s="2">
        <v>9</v>
      </c>
      <c r="W18" s="2">
        <v>1</v>
      </c>
      <c r="X18" s="3" t="s">
        <v>45</v>
      </c>
      <c r="Y18" s="3" t="s">
        <v>45</v>
      </c>
      <c r="Z18" s="3" t="s">
        <v>45</v>
      </c>
      <c r="AA18" s="2">
        <v>8</v>
      </c>
      <c r="AB18" s="3" t="s">
        <v>304</v>
      </c>
      <c r="AC18" s="2">
        <v>1</v>
      </c>
      <c r="AD18" s="4" t="s">
        <v>45</v>
      </c>
      <c r="AE18" s="4" t="s">
        <v>45</v>
      </c>
      <c r="AF18" s="4" t="s">
        <v>45</v>
      </c>
      <c r="AG18" s="4" t="s">
        <v>45</v>
      </c>
      <c r="AH18" s="4" t="s">
        <v>46</v>
      </c>
      <c r="AI18" s="6" t="s">
        <v>327</v>
      </c>
      <c r="AJ18" s="2" t="s">
        <v>45</v>
      </c>
      <c r="AK18" s="2">
        <v>0</v>
      </c>
      <c r="AL18" s="2" t="s">
        <v>45</v>
      </c>
      <c r="AM18" s="2" t="s">
        <v>45</v>
      </c>
      <c r="AN18" s="2">
        <v>0</v>
      </c>
      <c r="AO18" s="2" t="s">
        <v>45</v>
      </c>
      <c r="AP18" s="2">
        <v>4</v>
      </c>
      <c r="AQ18" s="2" t="s">
        <v>45</v>
      </c>
      <c r="AR18" s="2">
        <v>0</v>
      </c>
      <c r="AS18" s="2" t="s">
        <v>45</v>
      </c>
      <c r="AT18" s="2">
        <v>0</v>
      </c>
      <c r="AU18" s="2" t="s">
        <v>45</v>
      </c>
      <c r="AV18" s="2" t="s">
        <v>325</v>
      </c>
      <c r="AW18" s="6">
        <v>3</v>
      </c>
      <c r="AX18" s="3" t="str">
        <f t="shared" si="2"/>
        <v>N</v>
      </c>
      <c r="AY18" s="2" t="s">
        <v>37</v>
      </c>
      <c r="AZ18" s="2">
        <v>0</v>
      </c>
      <c r="BA18" s="2">
        <v>0</v>
      </c>
      <c r="BB18" s="2">
        <v>0</v>
      </c>
      <c r="BE18" s="3"/>
      <c r="BG18" s="2" t="s">
        <v>306</v>
      </c>
      <c r="BH18" s="6" t="s">
        <v>27</v>
      </c>
      <c r="BI18" s="2" t="s">
        <v>27</v>
      </c>
      <c r="BJ18" s="2" t="s">
        <v>25</v>
      </c>
      <c r="BK18" s="2" t="s">
        <v>25</v>
      </c>
      <c r="BL18" s="6" t="s">
        <v>25</v>
      </c>
      <c r="BM18" s="6"/>
      <c r="BN18" s="6" t="s">
        <v>307</v>
      </c>
      <c r="BO18" s="6"/>
      <c r="BP18" s="6" t="s">
        <v>25</v>
      </c>
      <c r="BQ18" s="6" t="s">
        <v>308</v>
      </c>
    </row>
    <row r="19" spans="1:70" s="2" customFormat="1" ht="14" x14ac:dyDescent="0.2">
      <c r="A19" s="2" t="s">
        <v>122</v>
      </c>
      <c r="B19" s="2">
        <f t="shared" si="3"/>
        <v>17</v>
      </c>
      <c r="C19" s="5">
        <f t="shared" si="4"/>
        <v>44440</v>
      </c>
      <c r="D19" s="5">
        <f t="shared" si="4"/>
        <v>44440</v>
      </c>
      <c r="E19" s="5">
        <f t="shared" si="4"/>
        <v>44440</v>
      </c>
      <c r="F19" s="5">
        <f t="shared" si="4"/>
        <v>44440</v>
      </c>
      <c r="G19" s="6">
        <v>0</v>
      </c>
      <c r="H19" s="6">
        <v>0</v>
      </c>
      <c r="I19" s="6">
        <v>0</v>
      </c>
      <c r="J19" s="6">
        <v>0</v>
      </c>
      <c r="K19" s="6">
        <v>0</v>
      </c>
      <c r="L19" s="5">
        <f t="shared" si="1"/>
        <v>23726</v>
      </c>
      <c r="M19" s="4">
        <v>6412151011088</v>
      </c>
      <c r="N19" s="4">
        <f t="shared" si="5"/>
        <v>56</v>
      </c>
      <c r="O19" s="2">
        <v>1000</v>
      </c>
      <c r="P19" s="2">
        <v>1000</v>
      </c>
      <c r="Q19" s="2">
        <v>0</v>
      </c>
      <c r="R19" s="6">
        <v>7441</v>
      </c>
      <c r="S19" s="6" t="s">
        <v>342</v>
      </c>
      <c r="T19" s="6" t="s">
        <v>329</v>
      </c>
      <c r="U19" s="2">
        <v>2000000</v>
      </c>
      <c r="V19" s="2">
        <v>9</v>
      </c>
      <c r="W19" s="2">
        <v>2</v>
      </c>
      <c r="X19" s="3" t="s">
        <v>45</v>
      </c>
      <c r="Y19" s="3" t="s">
        <v>45</v>
      </c>
      <c r="Z19" s="3" t="s">
        <v>45</v>
      </c>
      <c r="AA19" s="2">
        <v>8</v>
      </c>
      <c r="AB19" s="3" t="s">
        <v>304</v>
      </c>
      <c r="AC19" s="2">
        <v>1</v>
      </c>
      <c r="AD19" s="4" t="s">
        <v>45</v>
      </c>
      <c r="AE19" s="4" t="s">
        <v>45</v>
      </c>
      <c r="AF19" s="4" t="s">
        <v>45</v>
      </c>
      <c r="AG19" s="4" t="s">
        <v>45</v>
      </c>
      <c r="AH19" s="4" t="s">
        <v>45</v>
      </c>
      <c r="AI19" s="3" t="s">
        <v>45</v>
      </c>
      <c r="AJ19" s="2" t="s">
        <v>45</v>
      </c>
      <c r="AK19" s="2">
        <v>0</v>
      </c>
      <c r="AL19" s="2" t="s">
        <v>45</v>
      </c>
      <c r="AM19" s="2" t="s">
        <v>45</v>
      </c>
      <c r="AN19" s="2">
        <v>0</v>
      </c>
      <c r="AO19" s="2" t="s">
        <v>45</v>
      </c>
      <c r="AP19" s="2">
        <v>5</v>
      </c>
      <c r="AQ19" s="2" t="s">
        <v>45</v>
      </c>
      <c r="AR19" s="2">
        <v>0</v>
      </c>
      <c r="AS19" s="2" t="s">
        <v>45</v>
      </c>
      <c r="AT19" s="2">
        <v>0</v>
      </c>
      <c r="AU19" s="2" t="s">
        <v>45</v>
      </c>
      <c r="AV19" s="2" t="s">
        <v>325</v>
      </c>
      <c r="AW19" s="6">
        <v>3</v>
      </c>
      <c r="AX19" s="3" t="str">
        <f t="shared" si="2"/>
        <v>N</v>
      </c>
      <c r="AY19" s="2" t="s">
        <v>37</v>
      </c>
      <c r="AZ19" s="2">
        <v>0</v>
      </c>
      <c r="BA19" s="2">
        <v>0</v>
      </c>
      <c r="BB19" s="2">
        <v>0</v>
      </c>
      <c r="BE19" s="3"/>
      <c r="BG19" s="2" t="s">
        <v>306</v>
      </c>
      <c r="BH19" s="6" t="s">
        <v>27</v>
      </c>
      <c r="BI19" s="2" t="s">
        <v>27</v>
      </c>
      <c r="BJ19" s="2" t="s">
        <v>25</v>
      </c>
      <c r="BK19" s="2" t="s">
        <v>25</v>
      </c>
      <c r="BL19" s="6" t="s">
        <v>25</v>
      </c>
      <c r="BM19" s="6"/>
      <c r="BN19" s="6" t="s">
        <v>307</v>
      </c>
      <c r="BO19" s="6"/>
      <c r="BP19" s="6" t="s">
        <v>25</v>
      </c>
      <c r="BQ19" s="6" t="s">
        <v>308</v>
      </c>
    </row>
    <row r="20" spans="1:70" s="2" customFormat="1" ht="14" x14ac:dyDescent="0.2">
      <c r="A20" s="2" t="s">
        <v>122</v>
      </c>
      <c r="B20" s="2">
        <f t="shared" si="3"/>
        <v>18</v>
      </c>
      <c r="C20" s="5">
        <f t="shared" si="4"/>
        <v>44440</v>
      </c>
      <c r="D20" s="5">
        <f t="shared" si="4"/>
        <v>44440</v>
      </c>
      <c r="E20" s="5">
        <f t="shared" si="4"/>
        <v>44440</v>
      </c>
      <c r="F20" s="5">
        <f t="shared" si="4"/>
        <v>44440</v>
      </c>
      <c r="G20" s="6">
        <v>0</v>
      </c>
      <c r="H20" s="6">
        <v>0</v>
      </c>
      <c r="I20" s="6">
        <v>1</v>
      </c>
      <c r="J20" s="6">
        <v>0</v>
      </c>
      <c r="K20" s="6">
        <v>0</v>
      </c>
      <c r="L20" s="5">
        <f t="shared" si="1"/>
        <v>24071</v>
      </c>
      <c r="M20" s="4">
        <v>6511256086083</v>
      </c>
      <c r="N20" s="4">
        <f t="shared" si="5"/>
        <v>55</v>
      </c>
      <c r="O20" s="2">
        <v>1000</v>
      </c>
      <c r="P20" s="2">
        <v>1000</v>
      </c>
      <c r="Q20" s="2">
        <v>0</v>
      </c>
      <c r="R20" s="6">
        <v>7441</v>
      </c>
      <c r="S20" s="6" t="s">
        <v>343</v>
      </c>
      <c r="T20" s="6" t="s">
        <v>329</v>
      </c>
      <c r="U20" s="2">
        <v>2000000</v>
      </c>
      <c r="V20" s="2">
        <v>9</v>
      </c>
      <c r="W20" s="2">
        <v>3</v>
      </c>
      <c r="X20" s="3" t="s">
        <v>45</v>
      </c>
      <c r="Y20" s="3" t="s">
        <v>45</v>
      </c>
      <c r="Z20" s="3" t="s">
        <v>45</v>
      </c>
      <c r="AA20" s="2">
        <v>8</v>
      </c>
      <c r="AB20" s="3" t="s">
        <v>311</v>
      </c>
      <c r="AC20" s="2">
        <v>1</v>
      </c>
      <c r="AD20" s="4" t="s">
        <v>45</v>
      </c>
      <c r="AE20" s="4" t="s">
        <v>45</v>
      </c>
      <c r="AF20" s="4" t="s">
        <v>45</v>
      </c>
      <c r="AG20" s="4" t="s">
        <v>45</v>
      </c>
      <c r="AH20" s="4" t="s">
        <v>45</v>
      </c>
      <c r="AI20" s="3" t="s">
        <v>45</v>
      </c>
      <c r="AJ20" s="2" t="s">
        <v>45</v>
      </c>
      <c r="AK20" s="2">
        <v>0</v>
      </c>
      <c r="AL20" s="2" t="s">
        <v>45</v>
      </c>
      <c r="AM20" s="2" t="s">
        <v>45</v>
      </c>
      <c r="AN20" s="2">
        <v>0</v>
      </c>
      <c r="AO20" s="2" t="s">
        <v>45</v>
      </c>
      <c r="AP20" s="2">
        <v>0</v>
      </c>
      <c r="AQ20" s="2" t="s">
        <v>45</v>
      </c>
      <c r="AR20" s="2">
        <v>0</v>
      </c>
      <c r="AS20" s="2" t="s">
        <v>45</v>
      </c>
      <c r="AT20" s="2">
        <v>0</v>
      </c>
      <c r="AU20" s="2" t="s">
        <v>45</v>
      </c>
      <c r="AV20" s="2" t="s">
        <v>325</v>
      </c>
      <c r="AW20" s="6">
        <v>3</v>
      </c>
      <c r="AX20" s="3" t="str">
        <f t="shared" si="2"/>
        <v>Y</v>
      </c>
      <c r="AY20" s="2" t="s">
        <v>37</v>
      </c>
      <c r="AZ20" s="2">
        <v>0</v>
      </c>
      <c r="BA20" s="2">
        <v>0</v>
      </c>
      <c r="BB20" s="2">
        <v>1</v>
      </c>
      <c r="BE20" s="3"/>
      <c r="BG20" s="2" t="s">
        <v>306</v>
      </c>
      <c r="BH20" s="6" t="s">
        <v>27</v>
      </c>
      <c r="BI20" s="2" t="s">
        <v>27</v>
      </c>
      <c r="BJ20" s="2" t="s">
        <v>25</v>
      </c>
      <c r="BK20" s="2" t="s">
        <v>25</v>
      </c>
      <c r="BL20" s="6" t="s">
        <v>25</v>
      </c>
      <c r="BM20" s="6"/>
      <c r="BN20" s="6" t="s">
        <v>307</v>
      </c>
      <c r="BO20" s="6"/>
      <c r="BP20" s="6" t="s">
        <v>25</v>
      </c>
      <c r="BQ20" s="6" t="s">
        <v>308</v>
      </c>
    </row>
    <row r="21" spans="1:70" s="2" customFormat="1" ht="14" x14ac:dyDescent="0.2">
      <c r="A21" s="2" t="s">
        <v>122</v>
      </c>
      <c r="B21" s="2">
        <f t="shared" si="3"/>
        <v>19</v>
      </c>
      <c r="C21" s="5">
        <f t="shared" si="4"/>
        <v>44440</v>
      </c>
      <c r="D21" s="5">
        <f t="shared" si="4"/>
        <v>44440</v>
      </c>
      <c r="E21" s="5">
        <f t="shared" si="4"/>
        <v>44440</v>
      </c>
      <c r="F21" s="5">
        <f t="shared" si="4"/>
        <v>44440</v>
      </c>
      <c r="G21" s="6">
        <v>0</v>
      </c>
      <c r="H21" s="6">
        <v>0</v>
      </c>
      <c r="I21" s="6">
        <v>0</v>
      </c>
      <c r="J21" s="6">
        <v>1</v>
      </c>
      <c r="K21" s="6">
        <v>0</v>
      </c>
      <c r="L21" s="5">
        <f t="shared" si="1"/>
        <v>24069</v>
      </c>
      <c r="M21" s="4">
        <v>6511235616083</v>
      </c>
      <c r="N21" s="4">
        <f t="shared" si="5"/>
        <v>55</v>
      </c>
      <c r="O21" s="2">
        <v>1000</v>
      </c>
      <c r="P21" s="2">
        <v>1000</v>
      </c>
      <c r="Q21" s="2">
        <v>0</v>
      </c>
      <c r="R21" s="6">
        <v>7441</v>
      </c>
      <c r="S21" s="6" t="s">
        <v>344</v>
      </c>
      <c r="T21" s="6" t="s">
        <v>323</v>
      </c>
      <c r="U21" s="2">
        <v>2000000</v>
      </c>
      <c r="V21" s="2">
        <v>9</v>
      </c>
      <c r="W21" s="2">
        <v>4</v>
      </c>
      <c r="X21" s="3" t="s">
        <v>45</v>
      </c>
      <c r="Y21" s="3" t="s">
        <v>45</v>
      </c>
      <c r="Z21" s="3" t="s">
        <v>45</v>
      </c>
      <c r="AA21" s="2">
        <v>8</v>
      </c>
      <c r="AB21" s="3" t="s">
        <v>50</v>
      </c>
      <c r="AC21" s="2">
        <v>1</v>
      </c>
      <c r="AD21" s="4" t="s">
        <v>45</v>
      </c>
      <c r="AE21" s="4" t="s">
        <v>45</v>
      </c>
      <c r="AF21" s="4" t="s">
        <v>45</v>
      </c>
      <c r="AG21" s="4" t="s">
        <v>45</v>
      </c>
      <c r="AH21" s="4" t="s">
        <v>45</v>
      </c>
      <c r="AI21" s="3" t="s">
        <v>45</v>
      </c>
      <c r="AJ21" s="2" t="s">
        <v>45</v>
      </c>
      <c r="AK21" s="2">
        <v>0</v>
      </c>
      <c r="AL21" s="2" t="s">
        <v>45</v>
      </c>
      <c r="AM21" s="2" t="s">
        <v>46</v>
      </c>
      <c r="AN21" s="2">
        <v>20000</v>
      </c>
      <c r="AO21" s="2" t="s">
        <v>45</v>
      </c>
      <c r="AP21" s="2">
        <v>0</v>
      </c>
      <c r="AQ21" s="2" t="s">
        <v>45</v>
      </c>
      <c r="AR21" s="2">
        <v>0</v>
      </c>
      <c r="AS21" s="2" t="s">
        <v>45</v>
      </c>
      <c r="AT21" s="2">
        <v>0</v>
      </c>
      <c r="AU21" s="2" t="s">
        <v>45</v>
      </c>
      <c r="AV21" s="2" t="s">
        <v>325</v>
      </c>
      <c r="AW21" s="6">
        <v>3</v>
      </c>
      <c r="AX21" s="3" t="str">
        <f t="shared" si="2"/>
        <v>N</v>
      </c>
      <c r="AY21" s="2" t="s">
        <v>37</v>
      </c>
      <c r="AZ21" s="2">
        <v>0</v>
      </c>
      <c r="BA21" s="2">
        <v>0</v>
      </c>
      <c r="BB21" s="2">
        <v>0</v>
      </c>
      <c r="BE21" s="3"/>
      <c r="BG21" s="2" t="s">
        <v>306</v>
      </c>
      <c r="BH21" s="6" t="s">
        <v>27</v>
      </c>
      <c r="BI21" s="2" t="s">
        <v>27</v>
      </c>
      <c r="BJ21" s="2" t="s">
        <v>25</v>
      </c>
      <c r="BK21" s="2" t="s">
        <v>25</v>
      </c>
      <c r="BL21" s="6" t="s">
        <v>25</v>
      </c>
      <c r="BM21" s="6"/>
      <c r="BN21" s="6" t="s">
        <v>307</v>
      </c>
      <c r="BO21" s="6"/>
      <c r="BP21" s="6" t="s">
        <v>25</v>
      </c>
      <c r="BQ21" s="6" t="s">
        <v>308</v>
      </c>
    </row>
    <row r="22" spans="1:70" s="2" customFormat="1" ht="14" x14ac:dyDescent="0.2">
      <c r="A22" s="2" t="s">
        <v>122</v>
      </c>
      <c r="B22" s="2">
        <f t="shared" si="3"/>
        <v>20</v>
      </c>
      <c r="C22" s="5">
        <f t="shared" si="4"/>
        <v>44440</v>
      </c>
      <c r="D22" s="5">
        <f t="shared" si="4"/>
        <v>44440</v>
      </c>
      <c r="E22" s="5">
        <f t="shared" si="4"/>
        <v>44440</v>
      </c>
      <c r="F22" s="5">
        <f t="shared" si="4"/>
        <v>44440</v>
      </c>
      <c r="G22" s="6">
        <v>0</v>
      </c>
      <c r="H22" s="6">
        <v>0</v>
      </c>
      <c r="I22" s="6">
        <v>0</v>
      </c>
      <c r="J22" s="6">
        <v>0</v>
      </c>
      <c r="K22" s="6">
        <v>1</v>
      </c>
      <c r="L22" s="5">
        <f t="shared" si="1"/>
        <v>23784</v>
      </c>
      <c r="M22" s="4">
        <v>6502115059080</v>
      </c>
      <c r="N22" s="4">
        <f t="shared" si="5"/>
        <v>56</v>
      </c>
      <c r="O22" s="2">
        <v>1000</v>
      </c>
      <c r="P22" s="2">
        <v>1000</v>
      </c>
      <c r="Q22" s="2">
        <v>0</v>
      </c>
      <c r="R22" s="6">
        <v>7441</v>
      </c>
      <c r="S22" s="6" t="s">
        <v>344</v>
      </c>
      <c r="T22" s="6" t="s">
        <v>323</v>
      </c>
      <c r="U22" s="2">
        <v>2000000</v>
      </c>
      <c r="V22" s="2">
        <v>9</v>
      </c>
      <c r="W22" s="2">
        <v>5</v>
      </c>
      <c r="X22" s="3" t="s">
        <v>46</v>
      </c>
      <c r="Y22" s="3" t="s">
        <v>46</v>
      </c>
      <c r="Z22" s="3" t="s">
        <v>46</v>
      </c>
      <c r="AA22" s="2">
        <v>8</v>
      </c>
      <c r="AB22" s="3" t="s">
        <v>304</v>
      </c>
      <c r="AC22" s="2">
        <v>1</v>
      </c>
      <c r="AD22" s="4" t="s">
        <v>45</v>
      </c>
      <c r="AE22" s="4" t="s">
        <v>45</v>
      </c>
      <c r="AF22" s="4" t="s">
        <v>45</v>
      </c>
      <c r="AG22" s="4" t="s">
        <v>45</v>
      </c>
      <c r="AH22" s="4" t="s">
        <v>45</v>
      </c>
      <c r="AI22" s="3" t="s">
        <v>45</v>
      </c>
      <c r="AJ22" s="2" t="s">
        <v>45</v>
      </c>
      <c r="AK22" s="2">
        <v>0</v>
      </c>
      <c r="AL22" s="2" t="s">
        <v>45</v>
      </c>
      <c r="AM22" s="2" t="s">
        <v>45</v>
      </c>
      <c r="AN22" s="2">
        <v>0</v>
      </c>
      <c r="AO22" s="2" t="s">
        <v>46</v>
      </c>
      <c r="AP22" s="2">
        <v>0</v>
      </c>
      <c r="AQ22" s="2" t="s">
        <v>45</v>
      </c>
      <c r="AR22" s="2">
        <v>0</v>
      </c>
      <c r="AS22" s="2" t="s">
        <v>45</v>
      </c>
      <c r="AT22" s="2">
        <v>0</v>
      </c>
      <c r="AU22" s="2" t="s">
        <v>45</v>
      </c>
      <c r="AV22" s="2" t="s">
        <v>325</v>
      </c>
      <c r="AW22" s="6">
        <v>3</v>
      </c>
      <c r="AX22" s="3" t="str">
        <f t="shared" si="2"/>
        <v>N</v>
      </c>
      <c r="AY22" s="2" t="s">
        <v>37</v>
      </c>
      <c r="AZ22" s="2">
        <v>0</v>
      </c>
      <c r="BA22" s="2">
        <v>0</v>
      </c>
      <c r="BB22" s="2">
        <v>0</v>
      </c>
      <c r="BE22" s="3"/>
      <c r="BG22" s="2" t="s">
        <v>306</v>
      </c>
      <c r="BH22" s="6" t="s">
        <v>27</v>
      </c>
      <c r="BI22" s="2" t="s">
        <v>27</v>
      </c>
      <c r="BJ22" s="2" t="s">
        <v>25</v>
      </c>
      <c r="BK22" s="2" t="s">
        <v>25</v>
      </c>
      <c r="BL22" s="6" t="s">
        <v>25</v>
      </c>
      <c r="BM22" s="6"/>
      <c r="BN22" s="6" t="s">
        <v>307</v>
      </c>
      <c r="BO22" s="6"/>
      <c r="BP22" s="6" t="s">
        <v>25</v>
      </c>
      <c r="BQ22" s="6" t="s">
        <v>308</v>
      </c>
    </row>
    <row r="23" spans="1:70" s="2" customFormat="1" ht="14" x14ac:dyDescent="0.2">
      <c r="A23" s="2" t="s">
        <v>122</v>
      </c>
      <c r="B23" s="2">
        <f t="shared" si="3"/>
        <v>21</v>
      </c>
      <c r="C23" s="5">
        <f t="shared" si="4"/>
        <v>44440</v>
      </c>
      <c r="D23" s="5">
        <f t="shared" si="4"/>
        <v>44440</v>
      </c>
      <c r="E23" s="5">
        <f t="shared" si="4"/>
        <v>44440</v>
      </c>
      <c r="F23" s="5">
        <f t="shared" si="4"/>
        <v>44440</v>
      </c>
      <c r="G23" s="6">
        <v>0</v>
      </c>
      <c r="H23" s="6">
        <v>0</v>
      </c>
      <c r="I23" s="6">
        <v>1</v>
      </c>
      <c r="J23" s="6">
        <v>1</v>
      </c>
      <c r="K23" s="6">
        <v>1</v>
      </c>
      <c r="L23" s="5">
        <f t="shared" si="1"/>
        <v>23962</v>
      </c>
      <c r="M23" s="4">
        <v>6508086210081</v>
      </c>
      <c r="N23" s="4">
        <f t="shared" si="5"/>
        <v>56</v>
      </c>
      <c r="O23" s="2">
        <v>1000</v>
      </c>
      <c r="P23" s="2">
        <v>1000</v>
      </c>
      <c r="Q23" s="2">
        <v>0</v>
      </c>
      <c r="R23" s="6">
        <v>7441</v>
      </c>
      <c r="S23" s="6" t="s">
        <v>345</v>
      </c>
      <c r="T23" s="6" t="s">
        <v>323</v>
      </c>
      <c r="U23" s="2">
        <v>2000000</v>
      </c>
      <c r="V23" s="2">
        <v>9</v>
      </c>
      <c r="W23" s="2">
        <v>6</v>
      </c>
      <c r="X23" s="3" t="s">
        <v>45</v>
      </c>
      <c r="Y23" s="3" t="s">
        <v>45</v>
      </c>
      <c r="Z23" s="3" t="s">
        <v>45</v>
      </c>
      <c r="AA23" s="2">
        <v>8</v>
      </c>
      <c r="AB23" s="3" t="s">
        <v>304</v>
      </c>
      <c r="AC23" s="2">
        <v>1</v>
      </c>
      <c r="AD23" s="4" t="s">
        <v>45</v>
      </c>
      <c r="AE23" s="4" t="s">
        <v>45</v>
      </c>
      <c r="AF23" s="4" t="s">
        <v>45</v>
      </c>
      <c r="AG23" s="4" t="s">
        <v>45</v>
      </c>
      <c r="AH23" s="4" t="s">
        <v>45</v>
      </c>
      <c r="AI23" s="3" t="s">
        <v>45</v>
      </c>
      <c r="AJ23" s="2" t="s">
        <v>45</v>
      </c>
      <c r="AK23" s="2">
        <v>0</v>
      </c>
      <c r="AL23" s="2" t="s">
        <v>45</v>
      </c>
      <c r="AM23" s="2" t="s">
        <v>45</v>
      </c>
      <c r="AN23" s="2">
        <v>0</v>
      </c>
      <c r="AO23" s="2" t="s">
        <v>46</v>
      </c>
      <c r="AP23" s="2">
        <v>0</v>
      </c>
      <c r="AQ23" s="2" t="s">
        <v>45</v>
      </c>
      <c r="AR23" s="2">
        <v>0</v>
      </c>
      <c r="AS23" s="2" t="s">
        <v>45</v>
      </c>
      <c r="AT23" s="2">
        <v>0</v>
      </c>
      <c r="AU23" s="2" t="s">
        <v>45</v>
      </c>
      <c r="AV23" s="2" t="s">
        <v>320</v>
      </c>
      <c r="AW23" s="6">
        <v>63</v>
      </c>
      <c r="AX23" s="3" t="str">
        <f t="shared" si="2"/>
        <v>Y</v>
      </c>
      <c r="AY23" s="2" t="s">
        <v>37</v>
      </c>
      <c r="AZ23" s="2">
        <v>0</v>
      </c>
      <c r="BA23" s="2">
        <v>0</v>
      </c>
      <c r="BB23" s="2">
        <v>0</v>
      </c>
      <c r="BE23" s="3"/>
      <c r="BG23" s="2" t="s">
        <v>306</v>
      </c>
      <c r="BH23" s="6" t="s">
        <v>27</v>
      </c>
      <c r="BI23" s="2" t="s">
        <v>27</v>
      </c>
      <c r="BJ23" s="2" t="s">
        <v>25</v>
      </c>
      <c r="BK23" s="2" t="s">
        <v>25</v>
      </c>
      <c r="BL23" s="6" t="s">
        <v>25</v>
      </c>
      <c r="BM23" s="6"/>
      <c r="BN23" s="6" t="s">
        <v>307</v>
      </c>
      <c r="BO23" s="6"/>
      <c r="BP23" s="6" t="s">
        <v>25</v>
      </c>
      <c r="BQ23" s="6" t="s">
        <v>308</v>
      </c>
    </row>
    <row r="24" spans="1:70" s="2" customFormat="1" ht="60" x14ac:dyDescent="0.2">
      <c r="A24" s="2" t="s">
        <v>122</v>
      </c>
      <c r="B24" s="2">
        <f t="shared" si="3"/>
        <v>22</v>
      </c>
      <c r="C24" s="5">
        <f t="shared" si="4"/>
        <v>44440</v>
      </c>
      <c r="D24" s="5">
        <f t="shared" si="4"/>
        <v>44440</v>
      </c>
      <c r="E24" s="5">
        <f t="shared" si="4"/>
        <v>44440</v>
      </c>
      <c r="F24" s="5">
        <f t="shared" si="4"/>
        <v>44440</v>
      </c>
      <c r="G24" s="6">
        <v>0</v>
      </c>
      <c r="H24" s="6">
        <v>0</v>
      </c>
      <c r="I24" s="6">
        <v>2</v>
      </c>
      <c r="J24" s="6">
        <v>0</v>
      </c>
      <c r="K24" s="6">
        <v>0</v>
      </c>
      <c r="L24" s="5">
        <f t="shared" si="1"/>
        <v>21531</v>
      </c>
      <c r="M24" s="65">
        <v>5812126519084</v>
      </c>
      <c r="N24" s="4">
        <f t="shared" si="5"/>
        <v>62</v>
      </c>
      <c r="O24" s="2">
        <v>1000</v>
      </c>
      <c r="P24" s="2">
        <v>1000</v>
      </c>
      <c r="Q24" s="2">
        <v>0</v>
      </c>
      <c r="R24" s="66">
        <v>7441</v>
      </c>
      <c r="S24" s="66" t="s">
        <v>346</v>
      </c>
      <c r="T24" s="66" t="s">
        <v>323</v>
      </c>
      <c r="U24" s="2">
        <v>2000000</v>
      </c>
      <c r="V24" s="2">
        <v>9</v>
      </c>
      <c r="W24" s="2">
        <v>7</v>
      </c>
      <c r="X24" s="3" t="s">
        <v>45</v>
      </c>
      <c r="Y24" s="3" t="s">
        <v>45</v>
      </c>
      <c r="Z24" s="3" t="s">
        <v>45</v>
      </c>
      <c r="AA24" s="2">
        <v>8</v>
      </c>
      <c r="AB24" s="3" t="s">
        <v>304</v>
      </c>
      <c r="AC24" s="2">
        <v>1</v>
      </c>
      <c r="AD24" s="4" t="s">
        <v>45</v>
      </c>
      <c r="AE24" s="4" t="s">
        <v>45</v>
      </c>
      <c r="AF24" s="4" t="s">
        <v>45</v>
      </c>
      <c r="AG24" s="4" t="s">
        <v>45</v>
      </c>
      <c r="AH24" s="4" t="s">
        <v>45</v>
      </c>
      <c r="AI24" s="3" t="s">
        <v>45</v>
      </c>
      <c r="AJ24" s="2" t="s">
        <v>45</v>
      </c>
      <c r="AK24" s="2">
        <v>0</v>
      </c>
      <c r="AL24" s="2" t="s">
        <v>45</v>
      </c>
      <c r="AM24" s="2" t="s">
        <v>45</v>
      </c>
      <c r="AN24" s="2">
        <v>0</v>
      </c>
      <c r="AO24" s="2" t="s">
        <v>45</v>
      </c>
      <c r="AP24" s="2">
        <v>0</v>
      </c>
      <c r="AQ24" s="2" t="s">
        <v>45</v>
      </c>
      <c r="AR24" s="2">
        <v>0</v>
      </c>
      <c r="AS24" s="2" t="s">
        <v>45</v>
      </c>
      <c r="AT24" s="2">
        <v>0</v>
      </c>
      <c r="AU24" s="2" t="s">
        <v>45</v>
      </c>
      <c r="AV24" s="2" t="s">
        <v>325</v>
      </c>
      <c r="AW24" s="6">
        <v>3</v>
      </c>
      <c r="AX24" s="3" t="str">
        <f t="shared" si="2"/>
        <v>N</v>
      </c>
      <c r="AY24" s="2" t="s">
        <v>37</v>
      </c>
      <c r="AZ24" s="2">
        <v>0</v>
      </c>
      <c r="BA24" s="2">
        <v>0</v>
      </c>
      <c r="BB24" s="2">
        <v>0</v>
      </c>
      <c r="BE24" s="3"/>
      <c r="BG24" s="2" t="s">
        <v>306</v>
      </c>
      <c r="BH24" s="6" t="s">
        <v>27</v>
      </c>
      <c r="BI24" s="2" t="s">
        <v>27</v>
      </c>
      <c r="BJ24" s="2" t="s">
        <v>25</v>
      </c>
      <c r="BK24" s="2" t="s">
        <v>25</v>
      </c>
      <c r="BL24" s="6" t="s">
        <v>25</v>
      </c>
      <c r="BM24" s="6"/>
      <c r="BN24" s="6" t="s">
        <v>307</v>
      </c>
      <c r="BO24" s="6"/>
      <c r="BP24" s="6" t="s">
        <v>25</v>
      </c>
      <c r="BQ24" s="6" t="s">
        <v>308</v>
      </c>
      <c r="BR24" s="36" t="s">
        <v>347</v>
      </c>
    </row>
    <row r="25" spans="1:70" s="2" customFormat="1" ht="14" x14ac:dyDescent="0.2">
      <c r="A25" s="2" t="s">
        <v>122</v>
      </c>
      <c r="B25" s="2">
        <f t="shared" si="3"/>
        <v>23</v>
      </c>
      <c r="C25" s="5">
        <f t="shared" si="4"/>
        <v>44440</v>
      </c>
      <c r="D25" s="5">
        <f t="shared" si="4"/>
        <v>44440</v>
      </c>
      <c r="E25" s="5">
        <f t="shared" si="4"/>
        <v>44440</v>
      </c>
      <c r="F25" s="5">
        <f t="shared" si="4"/>
        <v>44440</v>
      </c>
      <c r="G25" s="6">
        <v>0</v>
      </c>
      <c r="H25" s="6">
        <v>0</v>
      </c>
      <c r="I25" s="6">
        <v>1</v>
      </c>
      <c r="J25" s="6">
        <v>1</v>
      </c>
      <c r="K25" s="6">
        <v>0</v>
      </c>
      <c r="L25" s="5">
        <f t="shared" si="1"/>
        <v>20336</v>
      </c>
      <c r="M25" s="4">
        <v>5509040165081</v>
      </c>
      <c r="N25" s="4">
        <f t="shared" si="5"/>
        <v>66</v>
      </c>
      <c r="O25" s="2">
        <v>1000</v>
      </c>
      <c r="P25" s="2">
        <v>1000</v>
      </c>
      <c r="Q25" s="2">
        <v>0</v>
      </c>
      <c r="R25" s="6">
        <v>7441</v>
      </c>
      <c r="S25" s="6" t="s">
        <v>348</v>
      </c>
      <c r="T25" s="6" t="s">
        <v>323</v>
      </c>
      <c r="U25" s="2">
        <v>2000000</v>
      </c>
      <c r="V25" s="2">
        <v>9</v>
      </c>
      <c r="W25" s="2">
        <v>8</v>
      </c>
      <c r="X25" s="3" t="s">
        <v>45</v>
      </c>
      <c r="Y25" s="3" t="s">
        <v>45</v>
      </c>
      <c r="Z25" s="3" t="s">
        <v>45</v>
      </c>
      <c r="AA25" s="2">
        <v>8</v>
      </c>
      <c r="AB25" s="3" t="s">
        <v>304</v>
      </c>
      <c r="AC25" s="2">
        <v>1</v>
      </c>
      <c r="AD25" s="4" t="s">
        <v>45</v>
      </c>
      <c r="AE25" s="4" t="s">
        <v>45</v>
      </c>
      <c r="AF25" s="4" t="s">
        <v>45</v>
      </c>
      <c r="AG25" s="4" t="s">
        <v>45</v>
      </c>
      <c r="AH25" s="4" t="s">
        <v>45</v>
      </c>
      <c r="AI25" s="3" t="s">
        <v>45</v>
      </c>
      <c r="AJ25" s="2" t="s">
        <v>45</v>
      </c>
      <c r="AK25" s="2">
        <v>0</v>
      </c>
      <c r="AL25" s="2" t="s">
        <v>45</v>
      </c>
      <c r="AM25" s="2" t="s">
        <v>45</v>
      </c>
      <c r="AN25" s="2">
        <v>0</v>
      </c>
      <c r="AO25" s="2" t="s">
        <v>45</v>
      </c>
      <c r="AP25" s="2">
        <v>0</v>
      </c>
      <c r="AQ25" s="2" t="s">
        <v>45</v>
      </c>
      <c r="AR25" s="2">
        <v>0</v>
      </c>
      <c r="AS25" s="2" t="s">
        <v>45</v>
      </c>
      <c r="AT25" s="2">
        <v>0</v>
      </c>
      <c r="AU25" s="2" t="s">
        <v>45</v>
      </c>
      <c r="AV25" s="2" t="s">
        <v>325</v>
      </c>
      <c r="AW25" s="6">
        <v>3</v>
      </c>
      <c r="AX25" s="3" t="str">
        <f t="shared" si="2"/>
        <v>N</v>
      </c>
      <c r="AY25" s="2" t="s">
        <v>37</v>
      </c>
      <c r="AZ25" s="2">
        <v>0</v>
      </c>
      <c r="BA25" s="2">
        <v>0</v>
      </c>
      <c r="BB25" s="2">
        <v>0</v>
      </c>
      <c r="BE25" s="3"/>
      <c r="BG25" s="2" t="s">
        <v>306</v>
      </c>
      <c r="BH25" s="6" t="s">
        <v>27</v>
      </c>
      <c r="BI25" s="2" t="s">
        <v>27</v>
      </c>
      <c r="BJ25" s="2" t="s">
        <v>25</v>
      </c>
      <c r="BK25" s="2" t="s">
        <v>25</v>
      </c>
      <c r="BL25" s="6" t="s">
        <v>25</v>
      </c>
      <c r="BM25" s="6"/>
      <c r="BN25" s="6" t="s">
        <v>307</v>
      </c>
      <c r="BO25" s="6"/>
      <c r="BP25" s="6" t="s">
        <v>25</v>
      </c>
      <c r="BQ25" s="6" t="s">
        <v>308</v>
      </c>
    </row>
    <row r="26" spans="1:70" s="2" customFormat="1" ht="14" x14ac:dyDescent="0.2">
      <c r="A26" s="2" t="s">
        <v>122</v>
      </c>
      <c r="B26" s="2">
        <f t="shared" si="3"/>
        <v>24</v>
      </c>
      <c r="C26" s="5">
        <f t="shared" si="4"/>
        <v>44440</v>
      </c>
      <c r="D26" s="5">
        <f t="shared" si="4"/>
        <v>44440</v>
      </c>
      <c r="E26" s="5">
        <f t="shared" si="4"/>
        <v>44440</v>
      </c>
      <c r="F26" s="5">
        <f t="shared" si="4"/>
        <v>44440</v>
      </c>
      <c r="G26" s="6">
        <v>0</v>
      </c>
      <c r="H26" s="6">
        <v>0</v>
      </c>
      <c r="I26" s="6">
        <v>0</v>
      </c>
      <c r="J26" s="6">
        <v>2</v>
      </c>
      <c r="K26" s="6">
        <v>0</v>
      </c>
      <c r="L26" s="5">
        <f t="shared" si="1"/>
        <v>25390</v>
      </c>
      <c r="M26" s="4">
        <v>6907065477085</v>
      </c>
      <c r="N26" s="4">
        <f t="shared" si="5"/>
        <v>52</v>
      </c>
      <c r="O26" s="2">
        <v>1000</v>
      </c>
      <c r="P26" s="2">
        <v>1000</v>
      </c>
      <c r="Q26" s="2">
        <v>0</v>
      </c>
      <c r="R26" s="6">
        <v>7441</v>
      </c>
      <c r="S26" s="6" t="s">
        <v>302</v>
      </c>
      <c r="T26" s="6" t="s">
        <v>303</v>
      </c>
      <c r="U26" s="2">
        <v>2000000</v>
      </c>
      <c r="V26" s="2">
        <v>9</v>
      </c>
      <c r="W26" s="2">
        <v>9</v>
      </c>
      <c r="X26" s="3" t="s">
        <v>45</v>
      </c>
      <c r="Y26" s="3" t="s">
        <v>45</v>
      </c>
      <c r="Z26" s="3" t="s">
        <v>45</v>
      </c>
      <c r="AA26" s="2">
        <v>8</v>
      </c>
      <c r="AB26" s="3" t="s">
        <v>304</v>
      </c>
      <c r="AC26" s="2">
        <v>1</v>
      </c>
      <c r="AD26" s="4" t="s">
        <v>45</v>
      </c>
      <c r="AE26" s="4" t="s">
        <v>45</v>
      </c>
      <c r="AF26" s="4" t="s">
        <v>45</v>
      </c>
      <c r="AG26" s="4" t="s">
        <v>45</v>
      </c>
      <c r="AH26" s="4" t="s">
        <v>46</v>
      </c>
      <c r="AI26" s="3" t="s">
        <v>45</v>
      </c>
      <c r="AJ26" s="2" t="s">
        <v>45</v>
      </c>
      <c r="AK26" s="2">
        <v>0</v>
      </c>
      <c r="AL26" s="2" t="s">
        <v>45</v>
      </c>
      <c r="AM26" s="2" t="s">
        <v>45</v>
      </c>
      <c r="AN26" s="2">
        <v>0</v>
      </c>
      <c r="AO26" s="2" t="s">
        <v>45</v>
      </c>
      <c r="AP26" s="2">
        <v>0</v>
      </c>
      <c r="AQ26" s="2" t="s">
        <v>45</v>
      </c>
      <c r="AR26" s="2">
        <v>0</v>
      </c>
      <c r="AS26" s="2" t="s">
        <v>45</v>
      </c>
      <c r="AT26" s="2">
        <v>0</v>
      </c>
      <c r="AU26" s="2" t="s">
        <v>45</v>
      </c>
      <c r="AV26" s="2" t="s">
        <v>325</v>
      </c>
      <c r="AW26" s="6">
        <v>3</v>
      </c>
      <c r="AX26" s="3" t="str">
        <f t="shared" si="2"/>
        <v>N</v>
      </c>
      <c r="AY26" s="2" t="s">
        <v>37</v>
      </c>
      <c r="AZ26" s="2">
        <v>0</v>
      </c>
      <c r="BA26" s="2">
        <v>0</v>
      </c>
      <c r="BB26" s="2">
        <v>0</v>
      </c>
      <c r="BE26" s="3"/>
      <c r="BG26" s="2" t="s">
        <v>306</v>
      </c>
      <c r="BH26" s="6" t="s">
        <v>27</v>
      </c>
      <c r="BI26" s="2" t="s">
        <v>27</v>
      </c>
      <c r="BJ26" s="2" t="s">
        <v>25</v>
      </c>
      <c r="BK26" s="2" t="s">
        <v>25</v>
      </c>
      <c r="BL26" s="6" t="s">
        <v>25</v>
      </c>
      <c r="BM26" s="6"/>
      <c r="BN26" s="6" t="s">
        <v>307</v>
      </c>
      <c r="BO26" s="6"/>
      <c r="BP26" s="6" t="s">
        <v>25</v>
      </c>
      <c r="BQ26" s="6" t="s">
        <v>308</v>
      </c>
    </row>
    <row r="27" spans="1:70" s="2" customFormat="1" ht="14" x14ac:dyDescent="0.2">
      <c r="A27" s="2" t="s">
        <v>122</v>
      </c>
      <c r="B27" s="2">
        <f t="shared" si="3"/>
        <v>25</v>
      </c>
      <c r="C27" s="5">
        <f t="shared" si="4"/>
        <v>44440</v>
      </c>
      <c r="D27" s="5">
        <f t="shared" si="4"/>
        <v>44440</v>
      </c>
      <c r="E27" s="5">
        <f t="shared" si="4"/>
        <v>44440</v>
      </c>
      <c r="F27" s="5">
        <f t="shared" si="4"/>
        <v>44440</v>
      </c>
      <c r="G27" s="6">
        <v>0</v>
      </c>
      <c r="H27" s="6">
        <v>0</v>
      </c>
      <c r="I27" s="6">
        <v>0</v>
      </c>
      <c r="J27" s="6">
        <v>0</v>
      </c>
      <c r="K27" s="6">
        <v>0</v>
      </c>
      <c r="L27" s="5">
        <f t="shared" si="1"/>
        <v>24356</v>
      </c>
      <c r="M27" s="4">
        <v>6609065876080</v>
      </c>
      <c r="N27" s="4">
        <f t="shared" si="5"/>
        <v>55</v>
      </c>
      <c r="O27" s="2">
        <v>1000</v>
      </c>
      <c r="P27" s="2">
        <v>1000</v>
      </c>
      <c r="Q27" s="2">
        <v>0</v>
      </c>
      <c r="R27" s="6">
        <v>7441</v>
      </c>
      <c r="S27" s="6" t="s">
        <v>302</v>
      </c>
      <c r="T27" s="6" t="s">
        <v>303</v>
      </c>
      <c r="U27" s="2">
        <v>2000000</v>
      </c>
      <c r="V27" s="2">
        <v>9</v>
      </c>
      <c r="W27" s="2">
        <v>10</v>
      </c>
      <c r="X27" s="3" t="s">
        <v>45</v>
      </c>
      <c r="Y27" s="3" t="s">
        <v>45</v>
      </c>
      <c r="Z27" s="3" t="s">
        <v>46</v>
      </c>
      <c r="AA27" s="2">
        <v>8</v>
      </c>
      <c r="AB27" s="3" t="s">
        <v>304</v>
      </c>
      <c r="AC27" s="2">
        <v>1</v>
      </c>
      <c r="AD27" s="4" t="s">
        <v>45</v>
      </c>
      <c r="AE27" s="4" t="s">
        <v>45</v>
      </c>
      <c r="AF27" s="4" t="s">
        <v>45</v>
      </c>
      <c r="AG27" s="4" t="s">
        <v>45</v>
      </c>
      <c r="AH27" s="4" t="s">
        <v>45</v>
      </c>
      <c r="AI27" s="3" t="s">
        <v>45</v>
      </c>
      <c r="AJ27" s="2" t="s">
        <v>46</v>
      </c>
      <c r="AK27" s="2">
        <v>10000</v>
      </c>
      <c r="AL27" s="2" t="s">
        <v>46</v>
      </c>
      <c r="AM27" s="2" t="s">
        <v>46</v>
      </c>
      <c r="AN27" s="2">
        <v>20000</v>
      </c>
      <c r="AO27" s="2" t="s">
        <v>46</v>
      </c>
      <c r="AP27" s="2">
        <v>1</v>
      </c>
      <c r="AQ27" s="2" t="s">
        <v>46</v>
      </c>
      <c r="AR27" s="2">
        <v>1</v>
      </c>
      <c r="AS27" s="2" t="s">
        <v>46</v>
      </c>
      <c r="AT27" s="2" t="s">
        <v>349</v>
      </c>
      <c r="AU27" s="2" t="s">
        <v>45</v>
      </c>
      <c r="AV27" s="2" t="s">
        <v>325</v>
      </c>
      <c r="AW27" s="6">
        <v>3</v>
      </c>
      <c r="AX27" s="3" t="str">
        <f t="shared" si="2"/>
        <v>N</v>
      </c>
      <c r="AY27" s="2" t="s">
        <v>37</v>
      </c>
      <c r="AZ27" s="2">
        <v>0</v>
      </c>
      <c r="BA27" s="2">
        <v>0</v>
      </c>
      <c r="BB27" s="2">
        <v>0</v>
      </c>
      <c r="BE27" s="3"/>
      <c r="BG27" s="2" t="s">
        <v>306</v>
      </c>
      <c r="BH27" s="6" t="s">
        <v>27</v>
      </c>
      <c r="BI27" s="2" t="s">
        <v>27</v>
      </c>
      <c r="BJ27" s="2" t="s">
        <v>25</v>
      </c>
      <c r="BK27" s="2" t="s">
        <v>25</v>
      </c>
      <c r="BL27" s="6" t="s">
        <v>25</v>
      </c>
      <c r="BM27" s="6"/>
      <c r="BN27" s="6" t="s">
        <v>307</v>
      </c>
      <c r="BO27" s="6"/>
      <c r="BP27" s="6" t="s">
        <v>25</v>
      </c>
      <c r="BQ27" s="6" t="s">
        <v>308</v>
      </c>
    </row>
    <row r="28" spans="1:70" s="2" customFormat="1" ht="14" x14ac:dyDescent="0.2">
      <c r="A28" s="2" t="s">
        <v>122</v>
      </c>
      <c r="B28" s="2">
        <f t="shared" si="3"/>
        <v>26</v>
      </c>
      <c r="C28" s="5">
        <f t="shared" si="4"/>
        <v>44440</v>
      </c>
      <c r="D28" s="5">
        <f t="shared" si="4"/>
        <v>44440</v>
      </c>
      <c r="E28" s="5">
        <f t="shared" si="4"/>
        <v>44440</v>
      </c>
      <c r="F28" s="5">
        <f t="shared" si="4"/>
        <v>44440</v>
      </c>
      <c r="G28" s="6">
        <v>0</v>
      </c>
      <c r="H28" s="6">
        <v>0</v>
      </c>
      <c r="I28" s="6">
        <v>1</v>
      </c>
      <c r="J28" s="6">
        <v>0</v>
      </c>
      <c r="K28" s="6">
        <v>0</v>
      </c>
      <c r="L28" s="5">
        <f t="shared" si="1"/>
        <v>23609</v>
      </c>
      <c r="M28" s="4">
        <v>6408205914087</v>
      </c>
      <c r="N28" s="4">
        <f t="shared" si="5"/>
        <v>57</v>
      </c>
      <c r="O28" s="2">
        <v>1000</v>
      </c>
      <c r="P28" s="2">
        <v>1000</v>
      </c>
      <c r="Q28" s="2">
        <v>0</v>
      </c>
      <c r="R28" s="6">
        <v>7780</v>
      </c>
      <c r="S28" s="6" t="s">
        <v>302</v>
      </c>
      <c r="T28" s="6" t="s">
        <v>303</v>
      </c>
      <c r="U28" s="2">
        <v>2000000</v>
      </c>
      <c r="V28" s="2">
        <v>9</v>
      </c>
      <c r="W28" s="2">
        <v>11</v>
      </c>
      <c r="X28" s="3" t="s">
        <v>45</v>
      </c>
      <c r="Y28" s="3" t="s">
        <v>45</v>
      </c>
      <c r="Z28" s="3" t="s">
        <v>45</v>
      </c>
      <c r="AA28" s="2">
        <v>8</v>
      </c>
      <c r="AB28" s="3" t="s">
        <v>311</v>
      </c>
      <c r="AC28" s="2">
        <v>1</v>
      </c>
      <c r="AD28" s="4" t="s">
        <v>45</v>
      </c>
      <c r="AE28" s="4" t="s">
        <v>45</v>
      </c>
      <c r="AF28" s="4" t="s">
        <v>45</v>
      </c>
      <c r="AG28" s="4" t="s">
        <v>45</v>
      </c>
      <c r="AH28" s="4" t="s">
        <v>45</v>
      </c>
      <c r="AI28" s="3" t="s">
        <v>45</v>
      </c>
      <c r="AJ28" s="2" t="s">
        <v>45</v>
      </c>
      <c r="AK28" s="2">
        <v>0</v>
      </c>
      <c r="AL28" s="2" t="s">
        <v>45</v>
      </c>
      <c r="AM28" s="2" t="s">
        <v>45</v>
      </c>
      <c r="AN28" s="2">
        <v>0</v>
      </c>
      <c r="AO28" s="2" t="s">
        <v>45</v>
      </c>
      <c r="AP28" s="2">
        <v>0</v>
      </c>
      <c r="AQ28" s="2" t="s">
        <v>46</v>
      </c>
      <c r="AR28" s="2">
        <v>1</v>
      </c>
      <c r="AS28" s="2" t="s">
        <v>45</v>
      </c>
      <c r="AT28" s="2" t="s">
        <v>350</v>
      </c>
      <c r="AU28" s="2" t="s">
        <v>45</v>
      </c>
      <c r="AV28" s="2" t="s">
        <v>325</v>
      </c>
      <c r="AW28" s="6">
        <v>3</v>
      </c>
      <c r="AX28" s="3" t="str">
        <f t="shared" si="2"/>
        <v>Y</v>
      </c>
      <c r="AY28" s="2" t="s">
        <v>37</v>
      </c>
      <c r="AZ28" s="2">
        <v>0</v>
      </c>
      <c r="BA28" s="2">
        <v>0</v>
      </c>
      <c r="BB28" s="2">
        <v>0</v>
      </c>
      <c r="BE28" s="3"/>
      <c r="BG28" s="2" t="s">
        <v>306</v>
      </c>
      <c r="BH28" s="6" t="s">
        <v>27</v>
      </c>
      <c r="BI28" s="2" t="s">
        <v>27</v>
      </c>
      <c r="BJ28" s="2" t="s">
        <v>25</v>
      </c>
      <c r="BK28" s="2" t="s">
        <v>25</v>
      </c>
      <c r="BL28" s="6" t="s">
        <v>25</v>
      </c>
      <c r="BM28" s="6"/>
      <c r="BN28" s="6" t="s">
        <v>307</v>
      </c>
      <c r="BO28" s="6"/>
      <c r="BP28" s="6" t="s">
        <v>25</v>
      </c>
      <c r="BQ28" s="6" t="s">
        <v>308</v>
      </c>
    </row>
    <row r="29" spans="1:70" s="2" customFormat="1" ht="14" x14ac:dyDescent="0.2">
      <c r="A29" s="2" t="s">
        <v>122</v>
      </c>
      <c r="B29" s="2">
        <f t="shared" si="3"/>
        <v>27</v>
      </c>
      <c r="C29" s="5">
        <f t="shared" si="4"/>
        <v>44440</v>
      </c>
      <c r="D29" s="5">
        <f t="shared" si="4"/>
        <v>44440</v>
      </c>
      <c r="E29" s="5">
        <f t="shared" si="4"/>
        <v>44440</v>
      </c>
      <c r="F29" s="5">
        <f t="shared" si="4"/>
        <v>44440</v>
      </c>
      <c r="G29" s="6">
        <v>0</v>
      </c>
      <c r="H29" s="6">
        <v>0</v>
      </c>
      <c r="I29" s="6">
        <v>0</v>
      </c>
      <c r="J29" s="6">
        <v>1</v>
      </c>
      <c r="K29" s="6">
        <v>0</v>
      </c>
      <c r="L29" s="5">
        <f t="shared" si="1"/>
        <v>33129</v>
      </c>
      <c r="M29" s="4">
        <v>9009135742080</v>
      </c>
      <c r="N29" s="4">
        <f t="shared" si="5"/>
        <v>30</v>
      </c>
      <c r="O29" s="2">
        <v>1000</v>
      </c>
      <c r="P29" s="2">
        <v>1000</v>
      </c>
      <c r="Q29" s="2">
        <v>0</v>
      </c>
      <c r="R29" s="6">
        <v>2170</v>
      </c>
      <c r="S29" s="6" t="s">
        <v>302</v>
      </c>
      <c r="T29" s="6" t="s">
        <v>303</v>
      </c>
      <c r="U29" s="2">
        <v>2000000</v>
      </c>
      <c r="V29" s="2">
        <v>9</v>
      </c>
      <c r="W29" s="2">
        <v>12</v>
      </c>
      <c r="X29" s="3" t="s">
        <v>45</v>
      </c>
      <c r="Y29" s="3" t="s">
        <v>45</v>
      </c>
      <c r="Z29" s="3" t="s">
        <v>45</v>
      </c>
      <c r="AA29" s="2">
        <v>8</v>
      </c>
      <c r="AB29" s="3" t="s">
        <v>50</v>
      </c>
      <c r="AC29" s="2">
        <v>1</v>
      </c>
      <c r="AD29" s="4" t="s">
        <v>45</v>
      </c>
      <c r="AE29" s="4" t="s">
        <v>45</v>
      </c>
      <c r="AF29" s="4" t="s">
        <v>45</v>
      </c>
      <c r="AG29" s="4" t="s">
        <v>45</v>
      </c>
      <c r="AH29" s="4" t="s">
        <v>45</v>
      </c>
      <c r="AI29" s="3" t="s">
        <v>45</v>
      </c>
      <c r="AJ29" s="2" t="s">
        <v>45</v>
      </c>
      <c r="AK29" s="2">
        <v>0</v>
      </c>
      <c r="AL29" s="2" t="s">
        <v>45</v>
      </c>
      <c r="AM29" s="2" t="s">
        <v>45</v>
      </c>
      <c r="AN29" s="2">
        <v>0</v>
      </c>
      <c r="AO29" s="2" t="s">
        <v>45</v>
      </c>
      <c r="AP29" s="2">
        <v>0</v>
      </c>
      <c r="AQ29" s="2" t="s">
        <v>45</v>
      </c>
      <c r="AR29" s="2">
        <v>2</v>
      </c>
      <c r="AS29" s="2" t="s">
        <v>45</v>
      </c>
      <c r="AT29" s="2" t="s">
        <v>351</v>
      </c>
      <c r="AU29" s="2" t="s">
        <v>45</v>
      </c>
      <c r="AV29" s="2" t="s">
        <v>325</v>
      </c>
      <c r="AW29" s="6">
        <v>3</v>
      </c>
      <c r="AX29" s="3" t="str">
        <f t="shared" si="2"/>
        <v>N</v>
      </c>
      <c r="AY29" s="2" t="s">
        <v>37</v>
      </c>
      <c r="AZ29" s="2">
        <v>0</v>
      </c>
      <c r="BA29" s="2">
        <v>0</v>
      </c>
      <c r="BB29" s="2">
        <v>0</v>
      </c>
      <c r="BE29" s="3" t="s">
        <v>352</v>
      </c>
      <c r="BF29" s="2">
        <v>14</v>
      </c>
      <c r="BG29" s="2" t="s">
        <v>306</v>
      </c>
      <c r="BH29" s="6" t="s">
        <v>27</v>
      </c>
      <c r="BI29" s="2" t="s">
        <v>27</v>
      </c>
      <c r="BJ29" s="2" t="s">
        <v>25</v>
      </c>
      <c r="BK29" s="2" t="s">
        <v>25</v>
      </c>
      <c r="BL29" s="6" t="s">
        <v>25</v>
      </c>
      <c r="BM29" s="6"/>
      <c r="BN29" s="6" t="s">
        <v>307</v>
      </c>
      <c r="BO29" s="6"/>
      <c r="BP29" s="6" t="s">
        <v>25</v>
      </c>
      <c r="BQ29" s="6" t="s">
        <v>308</v>
      </c>
    </row>
    <row r="30" spans="1:70" s="2" customFormat="1" ht="14" x14ac:dyDescent="0.2">
      <c r="A30" s="2" t="s">
        <v>122</v>
      </c>
      <c r="B30" s="2">
        <f t="shared" si="3"/>
        <v>28</v>
      </c>
      <c r="C30" s="5">
        <f t="shared" si="4"/>
        <v>44440</v>
      </c>
      <c r="D30" s="5">
        <f t="shared" si="4"/>
        <v>44440</v>
      </c>
      <c r="E30" s="5">
        <f t="shared" si="4"/>
        <v>44440</v>
      </c>
      <c r="F30" s="5">
        <f t="shared" si="4"/>
        <v>44440</v>
      </c>
      <c r="G30" s="6">
        <v>0</v>
      </c>
      <c r="H30" s="6">
        <v>0</v>
      </c>
      <c r="I30" s="6">
        <v>0</v>
      </c>
      <c r="J30" s="6">
        <v>0</v>
      </c>
      <c r="K30" s="6">
        <v>1</v>
      </c>
      <c r="L30" s="5">
        <f t="shared" si="1"/>
        <v>33163</v>
      </c>
      <c r="M30" s="4">
        <v>9010176042083</v>
      </c>
      <c r="N30" s="4">
        <f t="shared" si="5"/>
        <v>30</v>
      </c>
      <c r="O30" s="2">
        <v>1000</v>
      </c>
      <c r="P30" s="2">
        <v>1000</v>
      </c>
      <c r="Q30" s="2">
        <v>0</v>
      </c>
      <c r="R30" s="6">
        <v>2170</v>
      </c>
      <c r="S30" s="6" t="s">
        <v>302</v>
      </c>
      <c r="T30" s="6" t="s">
        <v>303</v>
      </c>
      <c r="U30" s="2">
        <v>2000000</v>
      </c>
      <c r="V30" s="2">
        <v>9</v>
      </c>
      <c r="W30" s="2">
        <v>13</v>
      </c>
      <c r="X30" s="3" t="s">
        <v>45</v>
      </c>
      <c r="Y30" s="3" t="s">
        <v>45</v>
      </c>
      <c r="Z30" s="3" t="s">
        <v>45</v>
      </c>
      <c r="AA30" s="2">
        <v>8</v>
      </c>
      <c r="AB30" s="3" t="s">
        <v>304</v>
      </c>
      <c r="AC30" s="2">
        <v>1</v>
      </c>
      <c r="AD30" s="4" t="s">
        <v>45</v>
      </c>
      <c r="AE30" s="4" t="s">
        <v>45</v>
      </c>
      <c r="AF30" s="4" t="s">
        <v>45</v>
      </c>
      <c r="AG30" s="4" t="s">
        <v>45</v>
      </c>
      <c r="AH30" s="4" t="s">
        <v>45</v>
      </c>
      <c r="AI30" s="3" t="s">
        <v>45</v>
      </c>
      <c r="AJ30" s="2" t="s">
        <v>45</v>
      </c>
      <c r="AK30" s="2">
        <v>0</v>
      </c>
      <c r="AL30" s="2" t="s">
        <v>45</v>
      </c>
      <c r="AM30" s="2" t="s">
        <v>45</v>
      </c>
      <c r="AN30" s="2">
        <v>0</v>
      </c>
      <c r="AO30" s="2" t="s">
        <v>45</v>
      </c>
      <c r="AP30" s="2">
        <v>0</v>
      </c>
      <c r="AQ30" s="2" t="s">
        <v>45</v>
      </c>
      <c r="AR30" s="2">
        <v>0</v>
      </c>
      <c r="AS30" s="2" t="s">
        <v>45</v>
      </c>
      <c r="AT30" s="2" t="s">
        <v>353</v>
      </c>
      <c r="AU30" s="2" t="s">
        <v>45</v>
      </c>
      <c r="AV30" s="2" t="s">
        <v>325</v>
      </c>
      <c r="AW30" s="6">
        <v>3</v>
      </c>
      <c r="AX30" s="3" t="str">
        <f t="shared" si="2"/>
        <v>N</v>
      </c>
      <c r="AY30" s="2" t="s">
        <v>37</v>
      </c>
      <c r="AZ30" s="2">
        <v>0</v>
      </c>
      <c r="BA30" s="2">
        <v>0</v>
      </c>
      <c r="BB30" s="2">
        <v>0</v>
      </c>
      <c r="BE30" s="3" t="s">
        <v>354</v>
      </c>
      <c r="BF30" s="2">
        <v>15</v>
      </c>
      <c r="BG30" s="2" t="s">
        <v>306</v>
      </c>
      <c r="BH30" s="6" t="s">
        <v>27</v>
      </c>
      <c r="BI30" s="2" t="s">
        <v>27</v>
      </c>
      <c r="BJ30" s="2" t="s">
        <v>25</v>
      </c>
      <c r="BK30" s="2" t="s">
        <v>25</v>
      </c>
      <c r="BL30" s="6" t="s">
        <v>25</v>
      </c>
      <c r="BM30" s="6"/>
      <c r="BN30" s="6" t="s">
        <v>307</v>
      </c>
      <c r="BO30" s="6"/>
      <c r="BP30" s="6" t="s">
        <v>25</v>
      </c>
      <c r="BQ30" s="6" t="s">
        <v>308</v>
      </c>
    </row>
    <row r="31" spans="1:70" s="2" customFormat="1" ht="14" x14ac:dyDescent="0.2">
      <c r="A31" s="2" t="s">
        <v>122</v>
      </c>
      <c r="B31" s="2">
        <f t="shared" si="3"/>
        <v>29</v>
      </c>
      <c r="C31" s="5">
        <f t="shared" si="4"/>
        <v>44440</v>
      </c>
      <c r="D31" s="5">
        <f t="shared" si="4"/>
        <v>44440</v>
      </c>
      <c r="E31" s="5">
        <f t="shared" si="4"/>
        <v>44440</v>
      </c>
      <c r="F31" s="5">
        <f t="shared" si="4"/>
        <v>44440</v>
      </c>
      <c r="G31" s="6">
        <v>0</v>
      </c>
      <c r="H31" s="6">
        <v>0</v>
      </c>
      <c r="I31" s="6">
        <v>1</v>
      </c>
      <c r="J31" s="6">
        <v>1</v>
      </c>
      <c r="K31" s="6">
        <v>1</v>
      </c>
      <c r="L31" s="5">
        <f t="shared" si="1"/>
        <v>22170</v>
      </c>
      <c r="M31" s="4">
        <v>6009110938086</v>
      </c>
      <c r="N31" s="4">
        <f t="shared" si="5"/>
        <v>61</v>
      </c>
      <c r="O31" s="2">
        <v>1000</v>
      </c>
      <c r="P31" s="2">
        <v>1000</v>
      </c>
      <c r="Q31" s="2">
        <v>0</v>
      </c>
      <c r="R31" s="6">
        <v>157</v>
      </c>
      <c r="S31" s="6" t="s">
        <v>309</v>
      </c>
      <c r="T31" s="6" t="s">
        <v>310</v>
      </c>
      <c r="U31" s="2">
        <v>2000000</v>
      </c>
      <c r="V31" s="2">
        <v>9</v>
      </c>
      <c r="W31" s="2">
        <v>7</v>
      </c>
      <c r="X31" s="3" t="s">
        <v>45</v>
      </c>
      <c r="Y31" s="3" t="s">
        <v>45</v>
      </c>
      <c r="Z31" s="3" t="s">
        <v>45</v>
      </c>
      <c r="AA31" s="2">
        <v>8</v>
      </c>
      <c r="AB31" s="3" t="s">
        <v>304</v>
      </c>
      <c r="AC31" s="2">
        <v>1</v>
      </c>
      <c r="AD31" s="4" t="s">
        <v>45</v>
      </c>
      <c r="AE31" s="4" t="s">
        <v>45</v>
      </c>
      <c r="AF31" s="4" t="s">
        <v>45</v>
      </c>
      <c r="AG31" s="4" t="s">
        <v>45</v>
      </c>
      <c r="AH31" s="4" t="s">
        <v>45</v>
      </c>
      <c r="AI31" s="3" t="s">
        <v>45</v>
      </c>
      <c r="AJ31" s="2" t="s">
        <v>45</v>
      </c>
      <c r="AK31" s="2">
        <v>0</v>
      </c>
      <c r="AL31" s="2" t="s">
        <v>45</v>
      </c>
      <c r="AM31" s="2" t="s">
        <v>45</v>
      </c>
      <c r="AN31" s="2">
        <v>0</v>
      </c>
      <c r="AO31" s="2" t="s">
        <v>45</v>
      </c>
      <c r="AP31" s="2">
        <v>0</v>
      </c>
      <c r="AQ31" s="2" t="s">
        <v>45</v>
      </c>
      <c r="AR31" s="2">
        <v>0</v>
      </c>
      <c r="AS31" s="2" t="s">
        <v>45</v>
      </c>
      <c r="AT31" s="2" t="s">
        <v>355</v>
      </c>
      <c r="AU31" s="2" t="s">
        <v>45</v>
      </c>
      <c r="AV31" s="2" t="s">
        <v>320</v>
      </c>
      <c r="AW31" s="6">
        <v>63</v>
      </c>
      <c r="AX31" s="3" t="str">
        <f t="shared" si="2"/>
        <v>Y</v>
      </c>
      <c r="AY31" s="2" t="s">
        <v>37</v>
      </c>
      <c r="AZ31" s="2">
        <v>0</v>
      </c>
      <c r="BA31" s="2">
        <v>0</v>
      </c>
      <c r="BB31" s="2">
        <v>0</v>
      </c>
      <c r="BE31" s="3"/>
      <c r="BG31" s="2" t="s">
        <v>306</v>
      </c>
      <c r="BH31" s="6" t="s">
        <v>27</v>
      </c>
      <c r="BI31" s="2" t="s">
        <v>27</v>
      </c>
      <c r="BJ31" s="2" t="s">
        <v>25</v>
      </c>
      <c r="BK31" s="2" t="s">
        <v>25</v>
      </c>
      <c r="BL31" s="6" t="s">
        <v>25</v>
      </c>
      <c r="BM31" s="6"/>
      <c r="BN31" s="6" t="s">
        <v>307</v>
      </c>
      <c r="BO31" s="6"/>
      <c r="BP31" s="6" t="s">
        <v>25</v>
      </c>
      <c r="BQ31" s="6" t="s">
        <v>308</v>
      </c>
    </row>
    <row r="32" spans="1:70" s="2" customFormat="1" ht="14" x14ac:dyDescent="0.2">
      <c r="A32" s="2" t="s">
        <v>122</v>
      </c>
      <c r="B32" s="2">
        <f t="shared" si="3"/>
        <v>30</v>
      </c>
      <c r="C32" s="5">
        <f t="shared" si="4"/>
        <v>44440</v>
      </c>
      <c r="D32" s="5">
        <f t="shared" si="4"/>
        <v>44440</v>
      </c>
      <c r="E32" s="5">
        <f t="shared" si="4"/>
        <v>44440</v>
      </c>
      <c r="F32" s="5">
        <f t="shared" si="4"/>
        <v>44440</v>
      </c>
      <c r="G32" s="6">
        <v>0</v>
      </c>
      <c r="H32" s="6">
        <v>0</v>
      </c>
      <c r="I32" s="6">
        <v>2</v>
      </c>
      <c r="J32" s="6">
        <v>0</v>
      </c>
      <c r="K32" s="6">
        <v>0</v>
      </c>
      <c r="L32" s="5">
        <f t="shared" si="1"/>
        <v>23327</v>
      </c>
      <c r="M32" s="4">
        <v>6311126089080</v>
      </c>
      <c r="N32" s="4">
        <f t="shared" si="5"/>
        <v>57</v>
      </c>
      <c r="O32" s="2">
        <v>1000</v>
      </c>
      <c r="P32" s="2">
        <v>1000</v>
      </c>
      <c r="Q32" s="2">
        <v>0</v>
      </c>
      <c r="R32" s="37">
        <v>1459</v>
      </c>
      <c r="S32" s="6" t="s">
        <v>356</v>
      </c>
      <c r="T32" s="6" t="s">
        <v>323</v>
      </c>
      <c r="U32" s="2">
        <v>2000000</v>
      </c>
      <c r="V32" s="2">
        <v>9</v>
      </c>
      <c r="W32" s="2">
        <v>7</v>
      </c>
      <c r="X32" s="3" t="s">
        <v>45</v>
      </c>
      <c r="Y32" s="3" t="s">
        <v>45</v>
      </c>
      <c r="Z32" s="3" t="s">
        <v>45</v>
      </c>
      <c r="AA32" s="2">
        <v>8</v>
      </c>
      <c r="AB32" s="3" t="s">
        <v>304</v>
      </c>
      <c r="AC32" s="2">
        <v>1</v>
      </c>
      <c r="AD32" s="4" t="s">
        <v>45</v>
      </c>
      <c r="AE32" s="4" t="s">
        <v>45</v>
      </c>
      <c r="AF32" s="4" t="s">
        <v>45</v>
      </c>
      <c r="AG32" s="4" t="s">
        <v>45</v>
      </c>
      <c r="AH32" s="4" t="s">
        <v>45</v>
      </c>
      <c r="AI32" s="3" t="s">
        <v>45</v>
      </c>
      <c r="AJ32" s="2" t="s">
        <v>45</v>
      </c>
      <c r="AK32" s="2">
        <v>0</v>
      </c>
      <c r="AL32" s="2" t="s">
        <v>45</v>
      </c>
      <c r="AM32" s="2" t="s">
        <v>45</v>
      </c>
      <c r="AN32" s="2">
        <v>0</v>
      </c>
      <c r="AO32" s="2" t="s">
        <v>45</v>
      </c>
      <c r="AP32" s="2">
        <v>0</v>
      </c>
      <c r="AQ32" s="2" t="s">
        <v>45</v>
      </c>
      <c r="AR32" s="2">
        <v>0</v>
      </c>
      <c r="AS32" s="2" t="s">
        <v>45</v>
      </c>
      <c r="AT32" s="2">
        <v>0</v>
      </c>
      <c r="AU32" s="2" t="s">
        <v>46</v>
      </c>
      <c r="AV32" s="2" t="s">
        <v>325</v>
      </c>
      <c r="AW32" s="6">
        <v>3</v>
      </c>
      <c r="AX32" s="3" t="str">
        <f t="shared" si="2"/>
        <v>N</v>
      </c>
      <c r="AY32" s="2" t="s">
        <v>37</v>
      </c>
      <c r="AZ32" s="2">
        <v>0</v>
      </c>
      <c r="BA32" s="2">
        <v>0</v>
      </c>
      <c r="BB32" s="2">
        <v>0</v>
      </c>
      <c r="BE32" s="3"/>
      <c r="BG32" s="2" t="s">
        <v>306</v>
      </c>
      <c r="BH32" s="6" t="s">
        <v>27</v>
      </c>
      <c r="BI32" s="2" t="s">
        <v>27</v>
      </c>
      <c r="BJ32" s="2" t="s">
        <v>25</v>
      </c>
      <c r="BK32" s="2" t="s">
        <v>25</v>
      </c>
      <c r="BL32" s="6" t="s">
        <v>25</v>
      </c>
      <c r="BM32" s="6"/>
      <c r="BN32" s="6" t="s">
        <v>307</v>
      </c>
      <c r="BO32" s="6"/>
      <c r="BP32" s="6" t="s">
        <v>25</v>
      </c>
      <c r="BQ32" s="6" t="s">
        <v>308</v>
      </c>
    </row>
    <row r="33" spans="1:69" s="2" customFormat="1" ht="14" x14ac:dyDescent="0.2">
      <c r="A33" s="2" t="s">
        <v>122</v>
      </c>
      <c r="B33" s="2">
        <f t="shared" si="3"/>
        <v>31</v>
      </c>
      <c r="C33" s="5">
        <f t="shared" si="4"/>
        <v>44440</v>
      </c>
      <c r="D33" s="5">
        <f t="shared" si="4"/>
        <v>44440</v>
      </c>
      <c r="E33" s="5">
        <f t="shared" si="4"/>
        <v>44440</v>
      </c>
      <c r="F33" s="5">
        <f t="shared" si="4"/>
        <v>44440</v>
      </c>
      <c r="G33" s="6">
        <v>0</v>
      </c>
      <c r="H33" s="6">
        <v>0</v>
      </c>
      <c r="I33" s="6">
        <v>1</v>
      </c>
      <c r="J33" s="6">
        <v>1</v>
      </c>
      <c r="K33" s="6">
        <v>0</v>
      </c>
      <c r="L33" s="5">
        <f t="shared" si="1"/>
        <v>22964</v>
      </c>
      <c r="M33" s="4">
        <v>6211140921088</v>
      </c>
      <c r="N33" s="4">
        <f t="shared" si="5"/>
        <v>58</v>
      </c>
      <c r="O33" s="2">
        <v>1000</v>
      </c>
      <c r="P33" s="2">
        <v>1000</v>
      </c>
      <c r="Q33" s="2">
        <v>0</v>
      </c>
      <c r="R33" s="6">
        <v>2090</v>
      </c>
      <c r="S33" s="6" t="s">
        <v>316</v>
      </c>
      <c r="T33" s="6" t="s">
        <v>314</v>
      </c>
      <c r="U33" s="2">
        <v>2000000</v>
      </c>
      <c r="V33" s="2">
        <v>9</v>
      </c>
      <c r="W33" s="2">
        <v>5</v>
      </c>
      <c r="X33" s="3" t="s">
        <v>46</v>
      </c>
      <c r="Y33" s="3" t="s">
        <v>46</v>
      </c>
      <c r="Z33" s="3" t="s">
        <v>46</v>
      </c>
      <c r="AA33" s="2">
        <v>8</v>
      </c>
      <c r="AB33" s="3" t="s">
        <v>304</v>
      </c>
      <c r="AC33" s="2">
        <v>1</v>
      </c>
      <c r="AD33" s="4" t="s">
        <v>45</v>
      </c>
      <c r="AE33" s="4" t="s">
        <v>45</v>
      </c>
      <c r="AF33" s="4" t="s">
        <v>45</v>
      </c>
      <c r="AG33" s="4" t="s">
        <v>45</v>
      </c>
      <c r="AH33" s="4" t="s">
        <v>45</v>
      </c>
      <c r="AI33" s="3" t="s">
        <v>45</v>
      </c>
      <c r="AJ33" s="2" t="s">
        <v>45</v>
      </c>
      <c r="AK33" s="2">
        <v>0</v>
      </c>
      <c r="AL33" s="2" t="s">
        <v>45</v>
      </c>
      <c r="AM33" s="2" t="s">
        <v>45</v>
      </c>
      <c r="AN33" s="2">
        <v>0</v>
      </c>
      <c r="AO33" s="2" t="s">
        <v>45</v>
      </c>
      <c r="AP33" s="2">
        <v>0</v>
      </c>
      <c r="AQ33" s="2" t="s">
        <v>45</v>
      </c>
      <c r="AR33" s="2">
        <v>0</v>
      </c>
      <c r="AS33" s="2" t="s">
        <v>45</v>
      </c>
      <c r="AT33" s="2">
        <v>0</v>
      </c>
      <c r="AU33" s="2" t="s">
        <v>45</v>
      </c>
      <c r="AV33" s="2" t="s">
        <v>325</v>
      </c>
      <c r="AW33" s="6">
        <v>3</v>
      </c>
      <c r="AX33" s="3" t="str">
        <f t="shared" si="2"/>
        <v>N</v>
      </c>
      <c r="AY33" s="2" t="s">
        <v>37</v>
      </c>
      <c r="AZ33" s="2">
        <v>0</v>
      </c>
      <c r="BA33" s="2">
        <v>0</v>
      </c>
      <c r="BB33" s="2">
        <v>0</v>
      </c>
      <c r="BE33" s="3"/>
      <c r="BG33" s="2" t="s">
        <v>306</v>
      </c>
      <c r="BH33" s="6" t="s">
        <v>27</v>
      </c>
      <c r="BI33" s="2" t="s">
        <v>27</v>
      </c>
      <c r="BJ33" s="2" t="s">
        <v>25</v>
      </c>
      <c r="BK33" s="2" t="s">
        <v>25</v>
      </c>
      <c r="BL33" s="6" t="s">
        <v>25</v>
      </c>
      <c r="BM33" s="6"/>
      <c r="BN33" s="6" t="s">
        <v>307</v>
      </c>
      <c r="BO33" s="6"/>
      <c r="BP33" s="6" t="s">
        <v>25</v>
      </c>
      <c r="BQ33" s="6" t="s">
        <v>308</v>
      </c>
    </row>
    <row r="34" spans="1:69" s="2" customFormat="1" ht="14" x14ac:dyDescent="0.2">
      <c r="A34" s="2" t="s">
        <v>122</v>
      </c>
      <c r="B34" s="2">
        <f t="shared" si="3"/>
        <v>32</v>
      </c>
      <c r="C34" s="5">
        <f t="shared" si="4"/>
        <v>44440</v>
      </c>
      <c r="D34" s="5">
        <f t="shared" si="4"/>
        <v>44440</v>
      </c>
      <c r="E34" s="5">
        <f t="shared" si="4"/>
        <v>44440</v>
      </c>
      <c r="F34" s="5">
        <f t="shared" si="4"/>
        <v>44440</v>
      </c>
      <c r="G34" s="6">
        <v>0</v>
      </c>
      <c r="H34" s="6">
        <v>0</v>
      </c>
      <c r="I34" s="6">
        <v>0</v>
      </c>
      <c r="J34" s="6">
        <v>2</v>
      </c>
      <c r="K34" s="6">
        <v>0</v>
      </c>
      <c r="L34" s="5">
        <f t="shared" si="1"/>
        <v>17220</v>
      </c>
      <c r="M34" s="45">
        <v>4702225166088</v>
      </c>
      <c r="N34" s="4">
        <f t="shared" si="5"/>
        <v>74</v>
      </c>
      <c r="O34" s="2">
        <v>1000</v>
      </c>
      <c r="P34" s="2">
        <v>1000</v>
      </c>
      <c r="Q34" s="2">
        <v>0</v>
      </c>
      <c r="R34" s="6">
        <v>5252</v>
      </c>
      <c r="S34" s="6" t="s">
        <v>316</v>
      </c>
      <c r="T34" s="6" t="s">
        <v>314</v>
      </c>
      <c r="U34" s="2">
        <v>2000000</v>
      </c>
      <c r="V34" s="2">
        <v>9</v>
      </c>
      <c r="W34" s="2">
        <v>5</v>
      </c>
      <c r="X34" s="3" t="s">
        <v>46</v>
      </c>
      <c r="Y34" s="3" t="s">
        <v>45</v>
      </c>
      <c r="Z34" s="3" t="s">
        <v>45</v>
      </c>
      <c r="AA34" s="2">
        <v>8</v>
      </c>
      <c r="AB34" s="3" t="s">
        <v>304</v>
      </c>
      <c r="AC34" s="2">
        <v>1</v>
      </c>
      <c r="AD34" s="4" t="s">
        <v>45</v>
      </c>
      <c r="AE34" s="4" t="s">
        <v>45</v>
      </c>
      <c r="AF34" s="4" t="s">
        <v>45</v>
      </c>
      <c r="AG34" s="4" t="s">
        <v>45</v>
      </c>
      <c r="AH34" s="4" t="s">
        <v>46</v>
      </c>
      <c r="AI34" s="3" t="s">
        <v>45</v>
      </c>
      <c r="AJ34" s="2" t="s">
        <v>45</v>
      </c>
      <c r="AK34" s="2">
        <v>0</v>
      </c>
      <c r="AL34" s="2" t="s">
        <v>45</v>
      </c>
      <c r="AM34" s="2" t="s">
        <v>45</v>
      </c>
      <c r="AN34" s="2">
        <v>0</v>
      </c>
      <c r="AO34" s="2" t="s">
        <v>45</v>
      </c>
      <c r="AP34" s="2">
        <v>0</v>
      </c>
      <c r="AQ34" s="2" t="s">
        <v>45</v>
      </c>
      <c r="AR34" s="2">
        <v>0</v>
      </c>
      <c r="AS34" s="2" t="s">
        <v>45</v>
      </c>
      <c r="AT34" s="2">
        <v>0</v>
      </c>
      <c r="AU34" s="2" t="s">
        <v>45</v>
      </c>
      <c r="AV34" s="2" t="s">
        <v>325</v>
      </c>
      <c r="AW34" s="6">
        <v>3</v>
      </c>
      <c r="AX34" s="3" t="str">
        <f t="shared" si="2"/>
        <v>N</v>
      </c>
      <c r="AY34" s="2" t="s">
        <v>37</v>
      </c>
      <c r="AZ34" s="2">
        <v>0</v>
      </c>
      <c r="BA34" s="2">
        <v>0</v>
      </c>
      <c r="BB34" s="2">
        <v>1</v>
      </c>
      <c r="BE34" s="3" t="s">
        <v>357</v>
      </c>
      <c r="BF34" s="2">
        <v>13</v>
      </c>
      <c r="BG34" s="2" t="s">
        <v>306</v>
      </c>
      <c r="BH34" s="6" t="s">
        <v>27</v>
      </c>
      <c r="BI34" s="2" t="s">
        <v>27</v>
      </c>
      <c r="BJ34" s="2" t="s">
        <v>25</v>
      </c>
      <c r="BK34" s="2" t="s">
        <v>25</v>
      </c>
      <c r="BL34" s="6" t="s">
        <v>25</v>
      </c>
      <c r="BM34" s="6"/>
      <c r="BN34" s="6" t="s">
        <v>307</v>
      </c>
      <c r="BO34" s="6"/>
      <c r="BP34" s="6" t="s">
        <v>25</v>
      </c>
      <c r="BQ34" s="6" t="s">
        <v>308</v>
      </c>
    </row>
    <row r="35" spans="1:69" s="2" customFormat="1" ht="14" x14ac:dyDescent="0.2">
      <c r="A35" s="2" t="s">
        <v>122</v>
      </c>
      <c r="B35" s="2">
        <f t="shared" si="3"/>
        <v>33</v>
      </c>
      <c r="C35" s="5">
        <f t="shared" si="4"/>
        <v>44440</v>
      </c>
      <c r="D35" s="5">
        <f t="shared" si="4"/>
        <v>44440</v>
      </c>
      <c r="E35" s="5">
        <f t="shared" si="4"/>
        <v>44440</v>
      </c>
      <c r="F35" s="5">
        <f t="shared" si="4"/>
        <v>44440</v>
      </c>
      <c r="G35" s="6">
        <v>0</v>
      </c>
      <c r="H35" s="6">
        <v>0</v>
      </c>
      <c r="I35" s="6">
        <v>0</v>
      </c>
      <c r="J35" s="6">
        <v>0</v>
      </c>
      <c r="K35" s="6">
        <v>0</v>
      </c>
      <c r="L35" s="5">
        <f t="shared" si="1"/>
        <v>18244</v>
      </c>
      <c r="M35" s="45">
        <v>4912125207086</v>
      </c>
      <c r="N35" s="4">
        <f t="shared" si="5"/>
        <v>71</v>
      </c>
      <c r="O35" s="2">
        <v>1000</v>
      </c>
      <c r="P35" s="2">
        <v>1000</v>
      </c>
      <c r="Q35" s="2">
        <v>0</v>
      </c>
      <c r="R35" s="6">
        <v>5252</v>
      </c>
      <c r="S35" s="6" t="s">
        <v>322</v>
      </c>
      <c r="T35" s="6" t="s">
        <v>323</v>
      </c>
      <c r="U35" s="2">
        <v>2000000</v>
      </c>
      <c r="V35" s="2">
        <v>1</v>
      </c>
      <c r="W35" s="2">
        <v>7</v>
      </c>
      <c r="X35" s="3" t="s">
        <v>45</v>
      </c>
      <c r="Y35" s="3" t="s">
        <v>45</v>
      </c>
      <c r="Z35" s="3" t="s">
        <v>46</v>
      </c>
      <c r="AA35" s="2">
        <v>8</v>
      </c>
      <c r="AB35" s="3" t="s">
        <v>304</v>
      </c>
      <c r="AC35" s="2">
        <v>1</v>
      </c>
      <c r="AD35" s="4" t="s">
        <v>45</v>
      </c>
      <c r="AE35" s="4" t="s">
        <v>45</v>
      </c>
      <c r="AF35" s="4" t="s">
        <v>45</v>
      </c>
      <c r="AG35" s="4" t="s">
        <v>45</v>
      </c>
      <c r="AH35" s="4" t="s">
        <v>45</v>
      </c>
      <c r="AI35" s="3" t="s">
        <v>45</v>
      </c>
      <c r="AJ35" s="2" t="s">
        <v>45</v>
      </c>
      <c r="AK35" s="2">
        <v>0</v>
      </c>
      <c r="AL35" s="2" t="s">
        <v>45</v>
      </c>
      <c r="AM35" s="2" t="s">
        <v>45</v>
      </c>
      <c r="AN35" s="2">
        <v>0</v>
      </c>
      <c r="AO35" s="2" t="s">
        <v>45</v>
      </c>
      <c r="AP35" s="2">
        <v>0</v>
      </c>
      <c r="AQ35" s="2" t="s">
        <v>45</v>
      </c>
      <c r="AR35" s="2">
        <v>0</v>
      </c>
      <c r="AS35" s="2" t="s">
        <v>45</v>
      </c>
      <c r="AT35" s="2">
        <v>0</v>
      </c>
      <c r="AU35" s="2" t="s">
        <v>45</v>
      </c>
      <c r="AV35" s="2" t="s">
        <v>325</v>
      </c>
      <c r="AW35" s="6">
        <v>3</v>
      </c>
      <c r="AX35" s="3" t="str">
        <f t="shared" ref="AX35:AX56" si="6">IF(OR(AB35="SECOND",AW35&gt;60),"Y","N")</f>
        <v>N</v>
      </c>
      <c r="AY35" s="2" t="s">
        <v>37</v>
      </c>
      <c r="AZ35" s="2">
        <v>0</v>
      </c>
      <c r="BA35" s="2">
        <v>0</v>
      </c>
      <c r="BB35" s="2">
        <v>0</v>
      </c>
      <c r="BE35" s="3"/>
      <c r="BG35" s="2" t="s">
        <v>306</v>
      </c>
      <c r="BH35" s="6" t="s">
        <v>27</v>
      </c>
      <c r="BI35" s="2" t="s">
        <v>27</v>
      </c>
      <c r="BJ35" s="2" t="s">
        <v>25</v>
      </c>
      <c r="BK35" s="2" t="s">
        <v>25</v>
      </c>
      <c r="BL35" s="6" t="s">
        <v>25</v>
      </c>
      <c r="BM35" s="6"/>
      <c r="BN35" s="6" t="s">
        <v>307</v>
      </c>
      <c r="BO35" s="6"/>
      <c r="BP35" s="6" t="s">
        <v>25</v>
      </c>
      <c r="BQ35" s="6" t="s">
        <v>308</v>
      </c>
    </row>
    <row r="36" spans="1:69" s="2" customFormat="1" ht="14" x14ac:dyDescent="0.2">
      <c r="A36" s="2" t="s">
        <v>122</v>
      </c>
      <c r="B36" s="2">
        <f t="shared" si="3"/>
        <v>34</v>
      </c>
      <c r="C36" s="5">
        <f t="shared" si="4"/>
        <v>44440</v>
      </c>
      <c r="D36" s="5">
        <f t="shared" si="4"/>
        <v>44440</v>
      </c>
      <c r="E36" s="5">
        <f t="shared" si="4"/>
        <v>44440</v>
      </c>
      <c r="F36" s="5">
        <f t="shared" si="4"/>
        <v>44440</v>
      </c>
      <c r="G36" s="6">
        <v>0</v>
      </c>
      <c r="H36" s="6">
        <v>0</v>
      </c>
      <c r="I36" s="6">
        <v>1</v>
      </c>
      <c r="J36" s="6">
        <v>0</v>
      </c>
      <c r="K36" s="6">
        <v>0</v>
      </c>
      <c r="L36" s="5">
        <f t="shared" si="1"/>
        <v>29580</v>
      </c>
      <c r="M36" s="45">
        <v>8012257233087</v>
      </c>
      <c r="N36" s="4">
        <f t="shared" si="5"/>
        <v>40</v>
      </c>
      <c r="O36" s="2">
        <v>1000</v>
      </c>
      <c r="P36" s="2">
        <v>1000</v>
      </c>
      <c r="Q36" s="2">
        <v>0</v>
      </c>
      <c r="R36" s="6">
        <v>5252</v>
      </c>
      <c r="S36" s="6" t="s">
        <v>322</v>
      </c>
      <c r="T36" s="6" t="s">
        <v>323</v>
      </c>
      <c r="U36" s="2">
        <v>2000000</v>
      </c>
      <c r="V36" s="2">
        <v>2</v>
      </c>
      <c r="W36" s="2">
        <v>7</v>
      </c>
      <c r="X36" s="3" t="s">
        <v>45</v>
      </c>
      <c r="Y36" s="3" t="s">
        <v>45</v>
      </c>
      <c r="Z36" s="3" t="s">
        <v>45</v>
      </c>
      <c r="AA36" s="2">
        <v>8</v>
      </c>
      <c r="AB36" s="3" t="s">
        <v>311</v>
      </c>
      <c r="AC36" s="2">
        <v>1</v>
      </c>
      <c r="AD36" s="4" t="s">
        <v>45</v>
      </c>
      <c r="AE36" s="4" t="s">
        <v>45</v>
      </c>
      <c r="AF36" s="4" t="s">
        <v>45</v>
      </c>
      <c r="AG36" s="4" t="s">
        <v>45</v>
      </c>
      <c r="AH36" s="4" t="s">
        <v>45</v>
      </c>
      <c r="AI36" s="3" t="s">
        <v>45</v>
      </c>
      <c r="AJ36" s="2" t="s">
        <v>46</v>
      </c>
      <c r="AK36" s="2">
        <v>10000</v>
      </c>
      <c r="AL36" s="2" t="s">
        <v>45</v>
      </c>
      <c r="AM36" s="2" t="s">
        <v>45</v>
      </c>
      <c r="AN36" s="2">
        <v>0</v>
      </c>
      <c r="AO36" s="2" t="s">
        <v>45</v>
      </c>
      <c r="AP36" s="2">
        <v>0</v>
      </c>
      <c r="AQ36" s="2" t="s">
        <v>45</v>
      </c>
      <c r="AR36" s="2">
        <v>0</v>
      </c>
      <c r="AS36" s="2" t="s">
        <v>45</v>
      </c>
      <c r="AT36" s="2">
        <v>0</v>
      </c>
      <c r="AU36" s="2" t="s">
        <v>45</v>
      </c>
      <c r="AV36" s="2" t="s">
        <v>325</v>
      </c>
      <c r="AW36" s="6">
        <v>3</v>
      </c>
      <c r="AX36" s="3" t="str">
        <f t="shared" si="6"/>
        <v>Y</v>
      </c>
      <c r="AY36" s="2" t="s">
        <v>37</v>
      </c>
      <c r="AZ36" s="2">
        <v>0</v>
      </c>
      <c r="BA36" s="2">
        <v>0</v>
      </c>
      <c r="BB36" s="2">
        <v>0</v>
      </c>
      <c r="BE36" s="3"/>
      <c r="BG36" s="2" t="s">
        <v>306</v>
      </c>
      <c r="BH36" s="6" t="s">
        <v>27</v>
      </c>
      <c r="BI36" s="2" t="s">
        <v>27</v>
      </c>
      <c r="BJ36" s="2" t="s">
        <v>25</v>
      </c>
      <c r="BK36" s="2" t="s">
        <v>25</v>
      </c>
      <c r="BL36" s="6" t="s">
        <v>25</v>
      </c>
      <c r="BM36" s="6"/>
      <c r="BN36" s="6" t="s">
        <v>307</v>
      </c>
      <c r="BO36" s="6"/>
      <c r="BP36" s="6" t="s">
        <v>25</v>
      </c>
      <c r="BQ36" s="6" t="s">
        <v>308</v>
      </c>
    </row>
    <row r="37" spans="1:69" s="2" customFormat="1" ht="14" x14ac:dyDescent="0.2">
      <c r="A37" s="2" t="s">
        <v>122</v>
      </c>
      <c r="B37" s="2">
        <f t="shared" si="3"/>
        <v>35</v>
      </c>
      <c r="C37" s="5">
        <f t="shared" si="4"/>
        <v>44440</v>
      </c>
      <c r="D37" s="5">
        <f t="shared" si="4"/>
        <v>44440</v>
      </c>
      <c r="E37" s="5">
        <f t="shared" si="4"/>
        <v>44440</v>
      </c>
      <c r="F37" s="5">
        <f t="shared" si="4"/>
        <v>44440</v>
      </c>
      <c r="G37" s="6">
        <v>0</v>
      </c>
      <c r="H37" s="6">
        <v>0</v>
      </c>
      <c r="I37" s="6">
        <v>0</v>
      </c>
      <c r="J37" s="6">
        <v>1</v>
      </c>
      <c r="K37" s="6">
        <v>0</v>
      </c>
      <c r="L37" s="5">
        <f t="shared" si="1"/>
        <v>34023</v>
      </c>
      <c r="M37" s="45">
        <v>9302231427080</v>
      </c>
      <c r="N37" s="4">
        <f t="shared" si="5"/>
        <v>28</v>
      </c>
      <c r="O37" s="2">
        <v>1000</v>
      </c>
      <c r="P37" s="2">
        <v>1000</v>
      </c>
      <c r="Q37" s="2">
        <v>0</v>
      </c>
      <c r="R37" s="6">
        <v>5252</v>
      </c>
      <c r="S37" s="6" t="s">
        <v>328</v>
      </c>
      <c r="T37" s="6" t="s">
        <v>329</v>
      </c>
      <c r="U37" s="2">
        <v>2000000</v>
      </c>
      <c r="V37" s="2">
        <v>3</v>
      </c>
      <c r="W37" s="2">
        <v>7</v>
      </c>
      <c r="X37" s="3" t="s">
        <v>45</v>
      </c>
      <c r="Y37" s="3" t="s">
        <v>45</v>
      </c>
      <c r="Z37" s="3" t="s">
        <v>45</v>
      </c>
      <c r="AA37" s="2">
        <v>8</v>
      </c>
      <c r="AB37" s="3" t="s">
        <v>50</v>
      </c>
      <c r="AC37" s="2">
        <v>1</v>
      </c>
      <c r="AD37" s="4" t="s">
        <v>45</v>
      </c>
      <c r="AE37" s="4" t="s">
        <v>45</v>
      </c>
      <c r="AF37" s="4" t="s">
        <v>45</v>
      </c>
      <c r="AG37" s="4" t="s">
        <v>45</v>
      </c>
      <c r="AH37" s="4" t="s">
        <v>45</v>
      </c>
      <c r="AI37" s="3" t="s">
        <v>45</v>
      </c>
      <c r="AJ37" s="2" t="s">
        <v>46</v>
      </c>
      <c r="AK37" s="2">
        <v>10000</v>
      </c>
      <c r="AL37" s="2" t="s">
        <v>45</v>
      </c>
      <c r="AM37" s="2" t="s">
        <v>45</v>
      </c>
      <c r="AN37" s="2">
        <v>0</v>
      </c>
      <c r="AO37" s="2" t="s">
        <v>45</v>
      </c>
      <c r="AP37" s="2">
        <v>0</v>
      </c>
      <c r="AQ37" s="2" t="s">
        <v>45</v>
      </c>
      <c r="AR37" s="2">
        <v>0</v>
      </c>
      <c r="AS37" s="2" t="s">
        <v>45</v>
      </c>
      <c r="AT37" s="2">
        <v>0</v>
      </c>
      <c r="AU37" s="2" t="s">
        <v>45</v>
      </c>
      <c r="AV37" s="2" t="s">
        <v>325</v>
      </c>
      <c r="AW37" s="6">
        <v>3</v>
      </c>
      <c r="AX37" s="3" t="str">
        <f t="shared" si="6"/>
        <v>N</v>
      </c>
      <c r="AY37" s="2" t="s">
        <v>37</v>
      </c>
      <c r="AZ37" s="2">
        <v>0</v>
      </c>
      <c r="BA37" s="2">
        <v>0</v>
      </c>
      <c r="BB37" s="2">
        <v>0</v>
      </c>
      <c r="BE37" s="3"/>
      <c r="BG37" s="2" t="s">
        <v>306</v>
      </c>
      <c r="BH37" s="6" t="s">
        <v>27</v>
      </c>
      <c r="BI37" s="2" t="s">
        <v>27</v>
      </c>
      <c r="BJ37" s="2" t="s">
        <v>25</v>
      </c>
      <c r="BK37" s="2" t="s">
        <v>25</v>
      </c>
      <c r="BL37" s="6" t="s">
        <v>25</v>
      </c>
      <c r="BM37" s="6"/>
      <c r="BN37" s="6" t="s">
        <v>307</v>
      </c>
      <c r="BO37" s="6"/>
      <c r="BP37" s="6" t="s">
        <v>25</v>
      </c>
      <c r="BQ37" s="6" t="s">
        <v>308</v>
      </c>
    </row>
    <row r="38" spans="1:69" s="2" customFormat="1" ht="14" x14ac:dyDescent="0.2">
      <c r="A38" s="2" t="s">
        <v>122</v>
      </c>
      <c r="B38" s="2">
        <f t="shared" si="3"/>
        <v>36</v>
      </c>
      <c r="C38" s="5">
        <f t="shared" si="4"/>
        <v>44440</v>
      </c>
      <c r="D38" s="5">
        <f t="shared" si="4"/>
        <v>44440</v>
      </c>
      <c r="E38" s="5">
        <f t="shared" si="4"/>
        <v>44440</v>
      </c>
      <c r="F38" s="5">
        <f t="shared" si="4"/>
        <v>44440</v>
      </c>
      <c r="G38" s="6">
        <v>0</v>
      </c>
      <c r="H38" s="6">
        <v>0</v>
      </c>
      <c r="I38" s="6">
        <v>0</v>
      </c>
      <c r="J38" s="6">
        <v>0</v>
      </c>
      <c r="K38" s="6">
        <v>1</v>
      </c>
      <c r="L38" s="5">
        <f t="shared" si="1"/>
        <v>32760</v>
      </c>
      <c r="M38" s="4">
        <v>8909095522086</v>
      </c>
      <c r="N38" s="4">
        <f t="shared" si="5"/>
        <v>32</v>
      </c>
      <c r="O38" s="2">
        <v>1000</v>
      </c>
      <c r="P38" s="2">
        <v>1000</v>
      </c>
      <c r="Q38" s="2">
        <v>0</v>
      </c>
      <c r="R38" s="6">
        <v>5252</v>
      </c>
      <c r="S38" s="6" t="s">
        <v>328</v>
      </c>
      <c r="T38" s="6" t="s">
        <v>329</v>
      </c>
      <c r="U38" s="2">
        <v>2000000</v>
      </c>
      <c r="V38" s="2">
        <v>4</v>
      </c>
      <c r="W38" s="2">
        <v>7</v>
      </c>
      <c r="X38" s="3" t="s">
        <v>45</v>
      </c>
      <c r="Y38" s="3" t="s">
        <v>45</v>
      </c>
      <c r="Z38" s="3" t="s">
        <v>45</v>
      </c>
      <c r="AA38" s="2">
        <v>8</v>
      </c>
      <c r="AB38" s="3" t="s">
        <v>304</v>
      </c>
      <c r="AC38" s="2">
        <v>1</v>
      </c>
      <c r="AD38" s="4" t="s">
        <v>45</v>
      </c>
      <c r="AE38" s="4" t="s">
        <v>45</v>
      </c>
      <c r="AF38" s="4" t="s">
        <v>45</v>
      </c>
      <c r="AG38" s="4" t="s">
        <v>45</v>
      </c>
      <c r="AH38" s="4" t="s">
        <v>45</v>
      </c>
      <c r="AI38" s="3" t="s">
        <v>45</v>
      </c>
      <c r="AJ38" s="2" t="s">
        <v>45</v>
      </c>
      <c r="AK38" s="2">
        <v>0</v>
      </c>
      <c r="AL38" s="2" t="s">
        <v>45</v>
      </c>
      <c r="AM38" s="2" t="s">
        <v>45</v>
      </c>
      <c r="AN38" s="2">
        <v>0</v>
      </c>
      <c r="AO38" s="2" t="s">
        <v>45</v>
      </c>
      <c r="AP38" s="2">
        <v>0</v>
      </c>
      <c r="AQ38" s="2" t="s">
        <v>45</v>
      </c>
      <c r="AR38" s="2">
        <v>0</v>
      </c>
      <c r="AS38" s="2" t="s">
        <v>45</v>
      </c>
      <c r="AT38" s="2">
        <v>0</v>
      </c>
      <c r="AU38" s="2" t="s">
        <v>45</v>
      </c>
      <c r="AV38" s="2" t="s">
        <v>325</v>
      </c>
      <c r="AW38" s="6">
        <v>3</v>
      </c>
      <c r="AX38" s="3" t="str">
        <f t="shared" si="6"/>
        <v>N</v>
      </c>
      <c r="AY38" s="2" t="s">
        <v>37</v>
      </c>
      <c r="AZ38" s="2">
        <v>0</v>
      </c>
      <c r="BA38" s="2">
        <v>0</v>
      </c>
      <c r="BB38" s="2">
        <v>0</v>
      </c>
      <c r="BE38" s="3"/>
      <c r="BG38" s="2" t="s">
        <v>306</v>
      </c>
      <c r="BH38" s="6" t="s">
        <v>27</v>
      </c>
      <c r="BI38" s="2" t="s">
        <v>27</v>
      </c>
      <c r="BJ38" s="2" t="s">
        <v>25</v>
      </c>
      <c r="BK38" s="2" t="s">
        <v>25</v>
      </c>
      <c r="BL38" s="6" t="s">
        <v>25</v>
      </c>
      <c r="BM38" s="6"/>
      <c r="BN38" s="6" t="s">
        <v>307</v>
      </c>
      <c r="BO38" s="6"/>
      <c r="BP38" s="6" t="s">
        <v>25</v>
      </c>
      <c r="BQ38" s="6" t="s">
        <v>308</v>
      </c>
    </row>
    <row r="39" spans="1:69" s="2" customFormat="1" ht="14" x14ac:dyDescent="0.2">
      <c r="A39" s="2" t="s">
        <v>122</v>
      </c>
      <c r="B39" s="2">
        <f t="shared" si="3"/>
        <v>37</v>
      </c>
      <c r="C39" s="5">
        <f t="shared" si="4"/>
        <v>44440</v>
      </c>
      <c r="D39" s="5">
        <f t="shared" si="4"/>
        <v>44440</v>
      </c>
      <c r="E39" s="5">
        <f t="shared" si="4"/>
        <v>44440</v>
      </c>
      <c r="F39" s="5">
        <f t="shared" si="4"/>
        <v>44440</v>
      </c>
      <c r="G39" s="6">
        <v>0</v>
      </c>
      <c r="H39" s="6">
        <v>0</v>
      </c>
      <c r="I39" s="6">
        <v>1</v>
      </c>
      <c r="J39" s="6">
        <v>1</v>
      </c>
      <c r="K39" s="6">
        <v>1</v>
      </c>
      <c r="L39" s="5">
        <f t="shared" si="1"/>
        <v>33724</v>
      </c>
      <c r="M39" s="65">
        <v>9204301063086</v>
      </c>
      <c r="N39" s="4">
        <f t="shared" si="5"/>
        <v>29</v>
      </c>
      <c r="O39" s="2">
        <v>1000</v>
      </c>
      <c r="P39" s="2">
        <v>1000</v>
      </c>
      <c r="Q39" s="2">
        <v>0</v>
      </c>
      <c r="R39" s="37">
        <v>7780</v>
      </c>
      <c r="S39" s="66" t="s">
        <v>358</v>
      </c>
      <c r="T39" s="66" t="s">
        <v>359</v>
      </c>
      <c r="U39" s="2">
        <v>2000000</v>
      </c>
      <c r="V39" s="2">
        <v>9</v>
      </c>
      <c r="W39" s="2">
        <v>7</v>
      </c>
      <c r="X39" s="3" t="s">
        <v>46</v>
      </c>
      <c r="Y39" s="3" t="s">
        <v>46</v>
      </c>
      <c r="Z39" s="3" t="s">
        <v>46</v>
      </c>
      <c r="AA39" s="2">
        <v>8</v>
      </c>
      <c r="AB39" s="3" t="s">
        <v>304</v>
      </c>
      <c r="AC39" s="2">
        <v>2</v>
      </c>
      <c r="AD39" s="4" t="s">
        <v>45</v>
      </c>
      <c r="AE39" s="4" t="s">
        <v>45</v>
      </c>
      <c r="AF39" s="4" t="s">
        <v>45</v>
      </c>
      <c r="AG39" s="4" t="s">
        <v>45</v>
      </c>
      <c r="AH39" s="4" t="s">
        <v>45</v>
      </c>
      <c r="AI39" s="3" t="s">
        <v>45</v>
      </c>
      <c r="AJ39" s="2" t="s">
        <v>45</v>
      </c>
      <c r="AK39" s="2">
        <v>0</v>
      </c>
      <c r="AL39" s="2" t="s">
        <v>45</v>
      </c>
      <c r="AM39" s="2" t="s">
        <v>45</v>
      </c>
      <c r="AN39" s="2">
        <v>0</v>
      </c>
      <c r="AO39" s="2" t="s">
        <v>45</v>
      </c>
      <c r="AP39" s="2">
        <v>0</v>
      </c>
      <c r="AQ39" s="2" t="s">
        <v>45</v>
      </c>
      <c r="AR39" s="2">
        <v>0</v>
      </c>
      <c r="AS39" s="2" t="s">
        <v>45</v>
      </c>
      <c r="AT39" s="2">
        <v>0</v>
      </c>
      <c r="AU39" s="2" t="s">
        <v>45</v>
      </c>
      <c r="AV39" s="2" t="s">
        <v>320</v>
      </c>
      <c r="AW39" s="6">
        <v>63</v>
      </c>
      <c r="AX39" s="3" t="str">
        <f t="shared" si="6"/>
        <v>Y</v>
      </c>
      <c r="AY39" s="2" t="s">
        <v>37</v>
      </c>
      <c r="AZ39" s="2">
        <v>0</v>
      </c>
      <c r="BA39" s="2">
        <v>0</v>
      </c>
      <c r="BB39" s="2">
        <v>0</v>
      </c>
      <c r="BE39" s="3"/>
      <c r="BG39" s="2" t="s">
        <v>306</v>
      </c>
      <c r="BH39" s="6" t="s">
        <v>27</v>
      </c>
      <c r="BI39" s="2" t="s">
        <v>27</v>
      </c>
      <c r="BJ39" s="2" t="s">
        <v>25</v>
      </c>
      <c r="BK39" s="2" t="s">
        <v>25</v>
      </c>
      <c r="BL39" s="6" t="s">
        <v>25</v>
      </c>
      <c r="BM39" s="6"/>
      <c r="BN39" s="6" t="s">
        <v>307</v>
      </c>
      <c r="BO39" s="6"/>
      <c r="BP39" s="6" t="s">
        <v>25</v>
      </c>
      <c r="BQ39" s="6" t="s">
        <v>308</v>
      </c>
    </row>
    <row r="40" spans="1:69" s="2" customFormat="1" ht="14" x14ac:dyDescent="0.2">
      <c r="A40" s="2" t="s">
        <v>122</v>
      </c>
      <c r="B40" s="2">
        <f t="shared" si="3"/>
        <v>38</v>
      </c>
      <c r="C40" s="5">
        <f t="shared" si="4"/>
        <v>44440</v>
      </c>
      <c r="D40" s="5">
        <f t="shared" si="4"/>
        <v>44440</v>
      </c>
      <c r="E40" s="5">
        <f t="shared" si="4"/>
        <v>44440</v>
      </c>
      <c r="F40" s="5">
        <f t="shared" si="4"/>
        <v>44440</v>
      </c>
      <c r="G40" s="6">
        <v>0</v>
      </c>
      <c r="H40" s="6">
        <v>0</v>
      </c>
      <c r="I40" s="6">
        <v>2</v>
      </c>
      <c r="J40" s="6">
        <v>0</v>
      </c>
      <c r="K40" s="6">
        <v>0</v>
      </c>
      <c r="L40" s="5">
        <f t="shared" si="1"/>
        <v>25518</v>
      </c>
      <c r="M40" s="4">
        <v>6911116386089</v>
      </c>
      <c r="N40" s="4">
        <f t="shared" si="5"/>
        <v>51</v>
      </c>
      <c r="O40" s="2">
        <v>1000</v>
      </c>
      <c r="P40" s="2">
        <v>1000</v>
      </c>
      <c r="Q40" s="2">
        <v>0</v>
      </c>
      <c r="R40" s="6">
        <v>3201</v>
      </c>
      <c r="S40" s="6" t="s">
        <v>332</v>
      </c>
      <c r="T40" s="6" t="s">
        <v>333</v>
      </c>
      <c r="U40" s="2">
        <v>2000000</v>
      </c>
      <c r="V40" s="2">
        <v>6</v>
      </c>
      <c r="W40" s="2">
        <v>7</v>
      </c>
      <c r="X40" s="3" t="s">
        <v>45</v>
      </c>
      <c r="Y40" s="3" t="s">
        <v>45</v>
      </c>
      <c r="Z40" s="3" t="s">
        <v>45</v>
      </c>
      <c r="AA40" s="2">
        <v>8</v>
      </c>
      <c r="AB40" s="3" t="s">
        <v>304</v>
      </c>
      <c r="AC40" s="2">
        <v>3</v>
      </c>
      <c r="AD40" s="4" t="s">
        <v>45</v>
      </c>
      <c r="AE40" s="4" t="s">
        <v>45</v>
      </c>
      <c r="AF40" s="4" t="s">
        <v>45</v>
      </c>
      <c r="AG40" s="4" t="s">
        <v>45</v>
      </c>
      <c r="AH40" s="4" t="s">
        <v>45</v>
      </c>
      <c r="AI40" s="3" t="s">
        <v>45</v>
      </c>
      <c r="AJ40" s="2" t="s">
        <v>45</v>
      </c>
      <c r="AK40" s="2">
        <v>0</v>
      </c>
      <c r="AL40" s="2" t="s">
        <v>45</v>
      </c>
      <c r="AM40" s="2" t="s">
        <v>45</v>
      </c>
      <c r="AN40" s="2">
        <v>0</v>
      </c>
      <c r="AO40" s="2" t="s">
        <v>45</v>
      </c>
      <c r="AP40" s="2">
        <v>0</v>
      </c>
      <c r="AQ40" s="2" t="s">
        <v>45</v>
      </c>
      <c r="AR40" s="2">
        <v>0</v>
      </c>
      <c r="AS40" s="2" t="s">
        <v>45</v>
      </c>
      <c r="AT40" s="2">
        <v>0</v>
      </c>
      <c r="AU40" s="2" t="s">
        <v>45</v>
      </c>
      <c r="AV40" s="2" t="s">
        <v>325</v>
      </c>
      <c r="AW40" s="6">
        <v>3</v>
      </c>
      <c r="AX40" s="3" t="str">
        <f t="shared" si="6"/>
        <v>N</v>
      </c>
      <c r="AY40" s="2" t="s">
        <v>37</v>
      </c>
      <c r="AZ40" s="2">
        <v>0</v>
      </c>
      <c r="BA40" s="2">
        <v>0</v>
      </c>
      <c r="BB40" s="2">
        <v>0</v>
      </c>
      <c r="BE40" s="3"/>
      <c r="BG40" s="2" t="s">
        <v>306</v>
      </c>
      <c r="BH40" s="6" t="s">
        <v>27</v>
      </c>
      <c r="BI40" s="2" t="s">
        <v>27</v>
      </c>
      <c r="BJ40" s="2" t="s">
        <v>25</v>
      </c>
      <c r="BK40" s="2" t="s">
        <v>25</v>
      </c>
      <c r="BL40" s="6" t="s">
        <v>25</v>
      </c>
      <c r="BM40" s="6"/>
      <c r="BN40" s="6" t="s">
        <v>307</v>
      </c>
      <c r="BO40" s="6"/>
      <c r="BP40" s="6" t="s">
        <v>25</v>
      </c>
      <c r="BQ40" s="6" t="s">
        <v>308</v>
      </c>
    </row>
    <row r="41" spans="1:69" s="2" customFormat="1" ht="14" x14ac:dyDescent="0.2">
      <c r="A41" s="2" t="s">
        <v>122</v>
      </c>
      <c r="B41" s="2">
        <f t="shared" si="3"/>
        <v>39</v>
      </c>
      <c r="C41" s="5">
        <f t="shared" si="4"/>
        <v>44440</v>
      </c>
      <c r="D41" s="5">
        <f t="shared" si="4"/>
        <v>44440</v>
      </c>
      <c r="E41" s="5">
        <f t="shared" si="4"/>
        <v>44440</v>
      </c>
      <c r="F41" s="5">
        <f t="shared" si="4"/>
        <v>44440</v>
      </c>
      <c r="G41" s="6">
        <v>0</v>
      </c>
      <c r="H41" s="6">
        <v>0</v>
      </c>
      <c r="I41" s="6">
        <v>1</v>
      </c>
      <c r="J41" s="6">
        <v>1</v>
      </c>
      <c r="K41" s="6">
        <v>0</v>
      </c>
      <c r="L41" s="5">
        <f t="shared" si="1"/>
        <v>23485</v>
      </c>
      <c r="M41" s="4">
        <v>6404180084087</v>
      </c>
      <c r="N41" s="4">
        <f t="shared" si="5"/>
        <v>57</v>
      </c>
      <c r="O41" s="2">
        <v>1000</v>
      </c>
      <c r="P41" s="2">
        <v>1000</v>
      </c>
      <c r="Q41" s="2">
        <v>0</v>
      </c>
      <c r="R41" s="6">
        <v>3610</v>
      </c>
      <c r="S41" s="6" t="s">
        <v>334</v>
      </c>
      <c r="T41" s="6" t="s">
        <v>335</v>
      </c>
      <c r="U41" s="2">
        <v>2000000</v>
      </c>
      <c r="V41" s="2">
        <v>7</v>
      </c>
      <c r="W41" s="2">
        <v>7</v>
      </c>
      <c r="X41" s="3" t="s">
        <v>45</v>
      </c>
      <c r="Y41" s="3" t="s">
        <v>45</v>
      </c>
      <c r="Z41" s="3" t="s">
        <v>45</v>
      </c>
      <c r="AA41" s="2">
        <v>8</v>
      </c>
      <c r="AB41" s="3" t="s">
        <v>304</v>
      </c>
      <c r="AC41" s="2">
        <v>4</v>
      </c>
      <c r="AD41" s="4" t="s">
        <v>45</v>
      </c>
      <c r="AE41" s="4" t="s">
        <v>45</v>
      </c>
      <c r="AF41" s="4" t="s">
        <v>45</v>
      </c>
      <c r="AG41" s="4" t="s">
        <v>45</v>
      </c>
      <c r="AH41" s="4" t="s">
        <v>45</v>
      </c>
      <c r="AI41" s="3" t="s">
        <v>45</v>
      </c>
      <c r="AJ41" s="2" t="s">
        <v>45</v>
      </c>
      <c r="AK41" s="2">
        <v>0</v>
      </c>
      <c r="AL41" s="2" t="s">
        <v>45</v>
      </c>
      <c r="AM41" s="2" t="s">
        <v>46</v>
      </c>
      <c r="AN41" s="2">
        <v>20000</v>
      </c>
      <c r="AO41" s="2" t="s">
        <v>45</v>
      </c>
      <c r="AP41" s="2">
        <v>0</v>
      </c>
      <c r="AQ41" s="2" t="s">
        <v>45</v>
      </c>
      <c r="AR41" s="2">
        <v>0</v>
      </c>
      <c r="AS41" s="2" t="s">
        <v>45</v>
      </c>
      <c r="AT41" s="2">
        <v>0</v>
      </c>
      <c r="AU41" s="2" t="s">
        <v>45</v>
      </c>
      <c r="AV41" s="2" t="s">
        <v>325</v>
      </c>
      <c r="AW41" s="6">
        <v>3</v>
      </c>
      <c r="AX41" s="3" t="str">
        <f t="shared" si="6"/>
        <v>N</v>
      </c>
      <c r="AY41" s="2" t="s">
        <v>37</v>
      </c>
      <c r="AZ41" s="2">
        <v>0</v>
      </c>
      <c r="BA41" s="2">
        <v>0</v>
      </c>
      <c r="BB41" s="2">
        <v>0</v>
      </c>
      <c r="BE41" s="3"/>
      <c r="BG41" s="2" t="s">
        <v>306</v>
      </c>
      <c r="BH41" s="6" t="s">
        <v>27</v>
      </c>
      <c r="BI41" s="2" t="s">
        <v>27</v>
      </c>
      <c r="BJ41" s="2" t="s">
        <v>25</v>
      </c>
      <c r="BK41" s="2" t="s">
        <v>25</v>
      </c>
      <c r="BL41" s="6" t="s">
        <v>25</v>
      </c>
      <c r="BM41" s="6"/>
      <c r="BN41" s="6" t="s">
        <v>307</v>
      </c>
      <c r="BO41" s="6"/>
      <c r="BP41" s="6" t="s">
        <v>25</v>
      </c>
      <c r="BQ41" s="6" t="s">
        <v>308</v>
      </c>
    </row>
    <row r="42" spans="1:69" s="2" customFormat="1" ht="14" x14ac:dyDescent="0.2">
      <c r="A42" s="2" t="s">
        <v>122</v>
      </c>
      <c r="B42" s="2">
        <f t="shared" si="3"/>
        <v>40</v>
      </c>
      <c r="C42" s="5">
        <f t="shared" si="4"/>
        <v>44440</v>
      </c>
      <c r="D42" s="5">
        <f t="shared" si="4"/>
        <v>44440</v>
      </c>
      <c r="E42" s="5">
        <f t="shared" si="4"/>
        <v>44440</v>
      </c>
      <c r="F42" s="5">
        <f t="shared" si="4"/>
        <v>44440</v>
      </c>
      <c r="G42" s="6">
        <v>0</v>
      </c>
      <c r="H42" s="6">
        <v>0</v>
      </c>
      <c r="I42" s="6">
        <v>0</v>
      </c>
      <c r="J42" s="6">
        <v>2</v>
      </c>
      <c r="K42" s="6">
        <v>0</v>
      </c>
      <c r="L42" s="5">
        <f t="shared" si="1"/>
        <v>23429</v>
      </c>
      <c r="M42" s="4">
        <v>6402220783080</v>
      </c>
      <c r="N42" s="4">
        <f t="shared" si="5"/>
        <v>57</v>
      </c>
      <c r="O42" s="2">
        <v>1000</v>
      </c>
      <c r="P42" s="2">
        <v>1000</v>
      </c>
      <c r="Q42" s="2">
        <v>0</v>
      </c>
      <c r="R42" s="6">
        <v>3610</v>
      </c>
      <c r="S42" s="6" t="s">
        <v>336</v>
      </c>
      <c r="T42" s="6" t="s">
        <v>337</v>
      </c>
      <c r="U42" s="2">
        <v>2000000</v>
      </c>
      <c r="V42" s="2">
        <v>8</v>
      </c>
      <c r="W42" s="2">
        <v>7</v>
      </c>
      <c r="X42" s="3" t="s">
        <v>45</v>
      </c>
      <c r="Y42" s="3" t="s">
        <v>45</v>
      </c>
      <c r="Z42" s="3" t="s">
        <v>45</v>
      </c>
      <c r="AA42" s="2">
        <v>8</v>
      </c>
      <c r="AB42" s="3" t="s">
        <v>304</v>
      </c>
      <c r="AC42" s="2">
        <v>5</v>
      </c>
      <c r="AD42" s="4" t="s">
        <v>45</v>
      </c>
      <c r="AE42" s="4" t="s">
        <v>45</v>
      </c>
      <c r="AF42" s="4" t="s">
        <v>45</v>
      </c>
      <c r="AG42" s="4" t="s">
        <v>45</v>
      </c>
      <c r="AH42" s="4" t="s">
        <v>46</v>
      </c>
      <c r="AI42" s="3" t="s">
        <v>45</v>
      </c>
      <c r="AJ42" s="2" t="s">
        <v>45</v>
      </c>
      <c r="AK42" s="2">
        <v>0</v>
      </c>
      <c r="AL42" s="2" t="s">
        <v>45</v>
      </c>
      <c r="AM42" s="2" t="s">
        <v>45</v>
      </c>
      <c r="AN42" s="2">
        <v>0</v>
      </c>
      <c r="AO42" s="2" t="s">
        <v>45</v>
      </c>
      <c r="AP42" s="2">
        <v>0</v>
      </c>
      <c r="AQ42" s="2" t="s">
        <v>45</v>
      </c>
      <c r="AR42" s="2">
        <v>0</v>
      </c>
      <c r="AS42" s="2" t="s">
        <v>45</v>
      </c>
      <c r="AT42" s="2">
        <v>0</v>
      </c>
      <c r="AU42" s="2" t="s">
        <v>45</v>
      </c>
      <c r="AV42" s="2" t="s">
        <v>325</v>
      </c>
      <c r="AW42" s="6">
        <v>3</v>
      </c>
      <c r="AX42" s="3" t="str">
        <f t="shared" si="6"/>
        <v>N</v>
      </c>
      <c r="AY42" s="2" t="s">
        <v>37</v>
      </c>
      <c r="AZ42" s="2">
        <v>0</v>
      </c>
      <c r="BA42" s="2">
        <v>0</v>
      </c>
      <c r="BB42" s="2">
        <v>0</v>
      </c>
      <c r="BE42" s="3"/>
      <c r="BG42" s="2" t="s">
        <v>306</v>
      </c>
      <c r="BH42" s="6" t="s">
        <v>27</v>
      </c>
      <c r="BI42" s="2" t="s">
        <v>27</v>
      </c>
      <c r="BJ42" s="2" t="s">
        <v>25</v>
      </c>
      <c r="BK42" s="2" t="s">
        <v>25</v>
      </c>
      <c r="BL42" s="6" t="s">
        <v>25</v>
      </c>
      <c r="BM42" s="6"/>
      <c r="BN42" s="6" t="s">
        <v>307</v>
      </c>
      <c r="BO42" s="6"/>
      <c r="BP42" s="6" t="s">
        <v>25</v>
      </c>
      <c r="BQ42" s="6" t="s">
        <v>308</v>
      </c>
    </row>
    <row r="43" spans="1:69" s="2" customFormat="1" ht="14" x14ac:dyDescent="0.2">
      <c r="A43" s="2" t="s">
        <v>122</v>
      </c>
      <c r="B43" s="2">
        <f t="shared" si="3"/>
        <v>41</v>
      </c>
      <c r="C43" s="5">
        <f t="shared" si="4"/>
        <v>44440</v>
      </c>
      <c r="D43" s="5">
        <f t="shared" si="4"/>
        <v>44440</v>
      </c>
      <c r="E43" s="5">
        <f t="shared" si="4"/>
        <v>44440</v>
      </c>
      <c r="F43" s="5">
        <f t="shared" si="4"/>
        <v>44440</v>
      </c>
      <c r="G43" s="6">
        <v>0</v>
      </c>
      <c r="H43" s="6">
        <v>0</v>
      </c>
      <c r="I43" s="6">
        <v>0</v>
      </c>
      <c r="J43" s="6">
        <v>0</v>
      </c>
      <c r="K43" s="6">
        <v>0</v>
      </c>
      <c r="L43" s="5">
        <f t="shared" si="1"/>
        <v>21825</v>
      </c>
      <c r="M43" s="4">
        <v>5910025434080</v>
      </c>
      <c r="N43" s="4">
        <f t="shared" si="5"/>
        <v>61</v>
      </c>
      <c r="O43" s="2">
        <v>1000</v>
      </c>
      <c r="P43" s="2">
        <v>1000</v>
      </c>
      <c r="Q43" s="2">
        <v>0</v>
      </c>
      <c r="R43" s="6">
        <v>2193</v>
      </c>
      <c r="S43" s="6" t="s">
        <v>339</v>
      </c>
      <c r="T43" s="6" t="s">
        <v>340</v>
      </c>
      <c r="U43" s="2">
        <v>2000000</v>
      </c>
      <c r="V43" s="2">
        <v>9</v>
      </c>
      <c r="W43" s="2">
        <v>7</v>
      </c>
      <c r="X43" s="3" t="s">
        <v>45</v>
      </c>
      <c r="Y43" s="3" t="s">
        <v>45</v>
      </c>
      <c r="Z43" s="3" t="s">
        <v>45</v>
      </c>
      <c r="AA43" s="2">
        <v>8</v>
      </c>
      <c r="AB43" s="3" t="s">
        <v>304</v>
      </c>
      <c r="AC43" s="2">
        <v>6</v>
      </c>
      <c r="AD43" s="4" t="s">
        <v>45</v>
      </c>
      <c r="AE43" s="4" t="s">
        <v>45</v>
      </c>
      <c r="AF43" s="4" t="s">
        <v>45</v>
      </c>
      <c r="AG43" s="4" t="s">
        <v>45</v>
      </c>
      <c r="AH43" s="4" t="s">
        <v>45</v>
      </c>
      <c r="AI43" s="3" t="s">
        <v>45</v>
      </c>
      <c r="AJ43" s="2" t="s">
        <v>45</v>
      </c>
      <c r="AK43" s="2">
        <v>0</v>
      </c>
      <c r="AL43" s="2" t="s">
        <v>45</v>
      </c>
      <c r="AM43" s="2" t="s">
        <v>45</v>
      </c>
      <c r="AN43" s="2">
        <v>0</v>
      </c>
      <c r="AO43" s="2" t="s">
        <v>45</v>
      </c>
      <c r="AP43" s="2">
        <v>0</v>
      </c>
      <c r="AQ43" s="2" t="s">
        <v>45</v>
      </c>
      <c r="AR43" s="2">
        <v>0</v>
      </c>
      <c r="AS43" s="2" t="s">
        <v>45</v>
      </c>
      <c r="AT43" s="2">
        <v>0</v>
      </c>
      <c r="AU43" s="2" t="s">
        <v>45</v>
      </c>
      <c r="AV43" s="2" t="s">
        <v>325</v>
      </c>
      <c r="AW43" s="6">
        <v>3</v>
      </c>
      <c r="AX43" s="3" t="str">
        <f t="shared" si="6"/>
        <v>N</v>
      </c>
      <c r="AY43" s="2" t="s">
        <v>37</v>
      </c>
      <c r="AZ43" s="2">
        <v>0</v>
      </c>
      <c r="BA43" s="2">
        <v>0</v>
      </c>
      <c r="BB43" s="2">
        <v>0</v>
      </c>
      <c r="BE43" s="3"/>
      <c r="BG43" s="2" t="s">
        <v>306</v>
      </c>
      <c r="BH43" s="6" t="s">
        <v>27</v>
      </c>
      <c r="BI43" s="2" t="s">
        <v>27</v>
      </c>
      <c r="BJ43" s="2" t="s">
        <v>25</v>
      </c>
      <c r="BK43" s="2" t="s">
        <v>25</v>
      </c>
      <c r="BL43" s="6" t="s">
        <v>25</v>
      </c>
      <c r="BM43" s="6"/>
      <c r="BN43" s="6" t="s">
        <v>307</v>
      </c>
      <c r="BO43" s="6"/>
      <c r="BP43" s="6" t="s">
        <v>25</v>
      </c>
      <c r="BQ43" s="6" t="s">
        <v>308</v>
      </c>
    </row>
    <row r="44" spans="1:69" s="2" customFormat="1" ht="14" x14ac:dyDescent="0.2">
      <c r="A44" s="2" t="s">
        <v>122</v>
      </c>
      <c r="B44" s="2">
        <f t="shared" si="3"/>
        <v>42</v>
      </c>
      <c r="C44" s="5">
        <f t="shared" si="4"/>
        <v>44440</v>
      </c>
      <c r="D44" s="5">
        <f t="shared" si="4"/>
        <v>44440</v>
      </c>
      <c r="E44" s="5">
        <f t="shared" si="4"/>
        <v>44440</v>
      </c>
      <c r="F44" s="5">
        <f t="shared" si="4"/>
        <v>44440</v>
      </c>
      <c r="G44" s="6">
        <v>0</v>
      </c>
      <c r="H44" s="6">
        <v>0</v>
      </c>
      <c r="I44" s="6">
        <v>1</v>
      </c>
      <c r="J44" s="6">
        <v>0</v>
      </c>
      <c r="K44" s="6">
        <v>0</v>
      </c>
      <c r="L44" s="5">
        <f t="shared" si="1"/>
        <v>21729</v>
      </c>
      <c r="M44" s="4">
        <v>5906280663082</v>
      </c>
      <c r="N44" s="4">
        <f t="shared" si="5"/>
        <v>62</v>
      </c>
      <c r="O44" s="2">
        <v>1000</v>
      </c>
      <c r="P44" s="2">
        <v>1000</v>
      </c>
      <c r="Q44" s="2">
        <v>0</v>
      </c>
      <c r="R44" s="6">
        <v>2193</v>
      </c>
      <c r="S44" s="6" t="s">
        <v>342</v>
      </c>
      <c r="T44" s="6" t="s">
        <v>329</v>
      </c>
      <c r="U44" s="2">
        <v>2000000</v>
      </c>
      <c r="V44" s="2">
        <v>10</v>
      </c>
      <c r="W44" s="2">
        <v>7</v>
      </c>
      <c r="X44" s="3" t="s">
        <v>45</v>
      </c>
      <c r="Y44" s="3" t="s">
        <v>45</v>
      </c>
      <c r="Z44" s="3" t="s">
        <v>45</v>
      </c>
      <c r="AA44" s="2">
        <v>8</v>
      </c>
      <c r="AB44" s="3" t="s">
        <v>311</v>
      </c>
      <c r="AC44" s="2">
        <v>7</v>
      </c>
      <c r="AD44" s="4" t="s">
        <v>45</v>
      </c>
      <c r="AE44" s="4" t="s">
        <v>45</v>
      </c>
      <c r="AF44" s="4" t="s">
        <v>45</v>
      </c>
      <c r="AG44" s="4" t="s">
        <v>45</v>
      </c>
      <c r="AH44" s="4" t="s">
        <v>45</v>
      </c>
      <c r="AI44" s="3" t="s">
        <v>45</v>
      </c>
      <c r="AJ44" s="2" t="s">
        <v>45</v>
      </c>
      <c r="AK44" s="2">
        <v>0</v>
      </c>
      <c r="AL44" s="2" t="s">
        <v>45</v>
      </c>
      <c r="AM44" s="2" t="s">
        <v>45</v>
      </c>
      <c r="AN44" s="2">
        <v>0</v>
      </c>
      <c r="AO44" s="2" t="s">
        <v>45</v>
      </c>
      <c r="AP44" s="2">
        <v>0</v>
      </c>
      <c r="AQ44" s="2" t="s">
        <v>45</v>
      </c>
      <c r="AR44" s="2">
        <v>0</v>
      </c>
      <c r="AS44" s="2" t="s">
        <v>45</v>
      </c>
      <c r="AT44" s="2">
        <v>0</v>
      </c>
      <c r="AU44" s="2" t="s">
        <v>45</v>
      </c>
      <c r="AV44" s="2" t="s">
        <v>325</v>
      </c>
      <c r="AW44" s="6">
        <v>3</v>
      </c>
      <c r="AX44" s="3" t="str">
        <f t="shared" si="6"/>
        <v>Y</v>
      </c>
      <c r="AY44" s="2" t="s">
        <v>37</v>
      </c>
      <c r="AZ44" s="2">
        <v>0</v>
      </c>
      <c r="BA44" s="2">
        <v>0</v>
      </c>
      <c r="BB44" s="2">
        <v>0</v>
      </c>
      <c r="BE44" s="3"/>
      <c r="BG44" s="2" t="s">
        <v>306</v>
      </c>
      <c r="BH44" s="6" t="s">
        <v>27</v>
      </c>
      <c r="BI44" s="2" t="s">
        <v>27</v>
      </c>
      <c r="BJ44" s="2" t="s">
        <v>25</v>
      </c>
      <c r="BK44" s="2" t="s">
        <v>25</v>
      </c>
      <c r="BL44" s="6" t="s">
        <v>25</v>
      </c>
      <c r="BM44" s="6"/>
      <c r="BN44" s="6" t="s">
        <v>307</v>
      </c>
      <c r="BO44" s="6"/>
      <c r="BP44" s="6" t="s">
        <v>25</v>
      </c>
      <c r="BQ44" s="6" t="s">
        <v>308</v>
      </c>
    </row>
    <row r="45" spans="1:69" s="2" customFormat="1" ht="14" x14ac:dyDescent="0.2">
      <c r="A45" s="2" t="s">
        <v>122</v>
      </c>
      <c r="B45" s="2">
        <f t="shared" si="3"/>
        <v>43</v>
      </c>
      <c r="C45" s="5">
        <f t="shared" si="4"/>
        <v>44440</v>
      </c>
      <c r="D45" s="5">
        <f t="shared" si="4"/>
        <v>44440</v>
      </c>
      <c r="E45" s="5">
        <f t="shared" si="4"/>
        <v>44440</v>
      </c>
      <c r="F45" s="5">
        <f t="shared" si="4"/>
        <v>44440</v>
      </c>
      <c r="G45" s="6">
        <v>0</v>
      </c>
      <c r="H45" s="6">
        <v>0</v>
      </c>
      <c r="I45" s="6">
        <v>0</v>
      </c>
      <c r="J45" s="6">
        <v>1</v>
      </c>
      <c r="K45" s="6">
        <v>0</v>
      </c>
      <c r="L45" s="5">
        <f t="shared" si="1"/>
        <v>21239</v>
      </c>
      <c r="M45" s="4">
        <v>5802235160086</v>
      </c>
      <c r="N45" s="4">
        <f t="shared" si="5"/>
        <v>63</v>
      </c>
      <c r="O45" s="2">
        <v>1000</v>
      </c>
      <c r="P45" s="2">
        <v>1000</v>
      </c>
      <c r="Q45" s="2">
        <v>0</v>
      </c>
      <c r="R45" s="6">
        <v>2193</v>
      </c>
      <c r="S45" s="6" t="s">
        <v>322</v>
      </c>
      <c r="T45" s="6" t="s">
        <v>323</v>
      </c>
      <c r="U45" s="2">
        <v>2000000</v>
      </c>
      <c r="V45" s="2">
        <v>13</v>
      </c>
      <c r="W45" s="2">
        <v>7</v>
      </c>
      <c r="X45" s="3" t="s">
        <v>45</v>
      </c>
      <c r="Y45" s="3" t="s">
        <v>45</v>
      </c>
      <c r="Z45" s="3" t="s">
        <v>45</v>
      </c>
      <c r="AA45" s="2">
        <v>8</v>
      </c>
      <c r="AB45" s="3" t="s">
        <v>50</v>
      </c>
      <c r="AC45" s="2">
        <v>8</v>
      </c>
      <c r="AD45" s="4" t="s">
        <v>45</v>
      </c>
      <c r="AE45" s="4" t="s">
        <v>45</v>
      </c>
      <c r="AF45" s="4" t="s">
        <v>45</v>
      </c>
      <c r="AG45" s="4" t="s">
        <v>45</v>
      </c>
      <c r="AH45" s="4" t="s">
        <v>45</v>
      </c>
      <c r="AI45" s="3" t="s">
        <v>45</v>
      </c>
      <c r="AJ45" s="2" t="s">
        <v>45</v>
      </c>
      <c r="AK45" s="2">
        <v>0</v>
      </c>
      <c r="AL45" s="2" t="s">
        <v>45</v>
      </c>
      <c r="AM45" s="2" t="s">
        <v>45</v>
      </c>
      <c r="AN45" s="2">
        <v>0</v>
      </c>
      <c r="AO45" s="2" t="s">
        <v>45</v>
      </c>
      <c r="AP45" s="2">
        <v>0</v>
      </c>
      <c r="AQ45" s="2" t="s">
        <v>45</v>
      </c>
      <c r="AR45" s="2">
        <v>0</v>
      </c>
      <c r="AS45" s="2" t="s">
        <v>45</v>
      </c>
      <c r="AT45" s="2">
        <v>0</v>
      </c>
      <c r="AU45" s="2" t="s">
        <v>45</v>
      </c>
      <c r="AV45" s="2" t="s">
        <v>325</v>
      </c>
      <c r="AW45" s="6">
        <v>3</v>
      </c>
      <c r="AX45" s="3" t="str">
        <f t="shared" si="6"/>
        <v>N</v>
      </c>
      <c r="AY45" s="2" t="s">
        <v>37</v>
      </c>
      <c r="AZ45" s="2">
        <v>0</v>
      </c>
      <c r="BA45" s="2">
        <v>0</v>
      </c>
      <c r="BB45" s="2">
        <v>0</v>
      </c>
      <c r="BE45" s="3"/>
      <c r="BG45" s="2" t="s">
        <v>306</v>
      </c>
      <c r="BH45" s="6" t="s">
        <v>27</v>
      </c>
      <c r="BI45" s="2" t="s">
        <v>27</v>
      </c>
      <c r="BJ45" s="2" t="s">
        <v>25</v>
      </c>
      <c r="BK45" s="2" t="s">
        <v>25</v>
      </c>
      <c r="BL45" s="6" t="s">
        <v>25</v>
      </c>
      <c r="BM45" s="6"/>
      <c r="BN45" s="6" t="s">
        <v>307</v>
      </c>
      <c r="BO45" s="6"/>
      <c r="BP45" s="6" t="s">
        <v>25</v>
      </c>
      <c r="BQ45" s="6" t="s">
        <v>308</v>
      </c>
    </row>
    <row r="46" spans="1:69" s="2" customFormat="1" ht="14" x14ac:dyDescent="0.2">
      <c r="A46" s="2" t="s">
        <v>122</v>
      </c>
      <c r="B46" s="2">
        <f t="shared" si="3"/>
        <v>44</v>
      </c>
      <c r="C46" s="5">
        <f t="shared" si="4"/>
        <v>44440</v>
      </c>
      <c r="D46" s="5">
        <f t="shared" si="4"/>
        <v>44440</v>
      </c>
      <c r="E46" s="5">
        <f t="shared" si="4"/>
        <v>44440</v>
      </c>
      <c r="F46" s="5">
        <f t="shared" si="4"/>
        <v>44440</v>
      </c>
      <c r="G46" s="6">
        <v>0</v>
      </c>
      <c r="H46" s="6">
        <v>0</v>
      </c>
      <c r="I46" s="6">
        <v>0</v>
      </c>
      <c r="J46" s="6">
        <v>0</v>
      </c>
      <c r="K46" s="6">
        <v>1</v>
      </c>
      <c r="L46" s="5">
        <f t="shared" si="1"/>
        <v>26820</v>
      </c>
      <c r="M46" s="64">
        <v>7306050787088</v>
      </c>
      <c r="N46" s="4">
        <f t="shared" si="5"/>
        <v>48</v>
      </c>
      <c r="O46" s="2">
        <v>1000</v>
      </c>
      <c r="P46" s="2">
        <v>1000</v>
      </c>
      <c r="Q46" s="2">
        <v>0</v>
      </c>
      <c r="R46" s="6">
        <v>7130</v>
      </c>
      <c r="S46" s="6" t="s">
        <v>328</v>
      </c>
      <c r="T46" s="6" t="s">
        <v>329</v>
      </c>
      <c r="U46" s="2">
        <v>2000000</v>
      </c>
      <c r="V46" s="2">
        <v>14</v>
      </c>
      <c r="W46" s="2">
        <v>7</v>
      </c>
      <c r="X46" s="3" t="s">
        <v>45</v>
      </c>
      <c r="Y46" s="3" t="s">
        <v>45</v>
      </c>
      <c r="Z46" s="3" t="s">
        <v>45</v>
      </c>
      <c r="AA46" s="2">
        <v>8</v>
      </c>
      <c r="AB46" s="3" t="s">
        <v>304</v>
      </c>
      <c r="AC46" s="2">
        <v>9</v>
      </c>
      <c r="AD46" s="4" t="s">
        <v>45</v>
      </c>
      <c r="AE46" s="4" t="s">
        <v>45</v>
      </c>
      <c r="AF46" s="4" t="s">
        <v>45</v>
      </c>
      <c r="AG46" s="4" t="s">
        <v>45</v>
      </c>
      <c r="AH46" s="4" t="s">
        <v>45</v>
      </c>
      <c r="AI46" s="3" t="s">
        <v>45</v>
      </c>
      <c r="AJ46" s="2" t="s">
        <v>45</v>
      </c>
      <c r="AK46" s="2">
        <v>0</v>
      </c>
      <c r="AL46" s="2" t="s">
        <v>45</v>
      </c>
      <c r="AM46" s="2" t="s">
        <v>45</v>
      </c>
      <c r="AN46" s="2">
        <v>0</v>
      </c>
      <c r="AO46" s="2" t="s">
        <v>45</v>
      </c>
      <c r="AP46" s="2">
        <v>0</v>
      </c>
      <c r="AQ46" s="2" t="s">
        <v>45</v>
      </c>
      <c r="AR46" s="2">
        <v>0</v>
      </c>
      <c r="AS46" s="2" t="s">
        <v>45</v>
      </c>
      <c r="AT46" s="2">
        <v>0</v>
      </c>
      <c r="AU46" s="2" t="s">
        <v>45</v>
      </c>
      <c r="AV46" s="2" t="s">
        <v>325</v>
      </c>
      <c r="AW46" s="6">
        <v>3</v>
      </c>
      <c r="AX46" s="3" t="str">
        <f t="shared" si="6"/>
        <v>N</v>
      </c>
      <c r="AY46" s="2" t="s">
        <v>37</v>
      </c>
      <c r="AZ46" s="2">
        <v>0</v>
      </c>
      <c r="BA46" s="2">
        <v>0</v>
      </c>
      <c r="BB46" s="2">
        <v>0</v>
      </c>
      <c r="BE46" s="3"/>
      <c r="BG46" s="2" t="s">
        <v>306</v>
      </c>
      <c r="BH46" s="6" t="s">
        <v>27</v>
      </c>
      <c r="BI46" s="2" t="s">
        <v>27</v>
      </c>
      <c r="BJ46" s="2" t="s">
        <v>25</v>
      </c>
      <c r="BK46" s="2" t="s">
        <v>25</v>
      </c>
      <c r="BL46" s="6" t="s">
        <v>25</v>
      </c>
      <c r="BM46" s="6"/>
      <c r="BN46" s="6" t="s">
        <v>307</v>
      </c>
      <c r="BO46" s="6"/>
      <c r="BP46" s="6" t="s">
        <v>25</v>
      </c>
      <c r="BQ46" s="6" t="s">
        <v>308</v>
      </c>
    </row>
    <row r="47" spans="1:69" s="2" customFormat="1" ht="14" x14ac:dyDescent="0.2">
      <c r="A47" s="2" t="s">
        <v>122</v>
      </c>
      <c r="B47" s="2">
        <f t="shared" si="3"/>
        <v>45</v>
      </c>
      <c r="C47" s="5">
        <f t="shared" si="4"/>
        <v>44440</v>
      </c>
      <c r="D47" s="5">
        <f t="shared" si="4"/>
        <v>44440</v>
      </c>
      <c r="E47" s="5">
        <f t="shared" si="4"/>
        <v>44440</v>
      </c>
      <c r="F47" s="5">
        <f t="shared" si="4"/>
        <v>44440</v>
      </c>
      <c r="G47" s="6">
        <v>0</v>
      </c>
      <c r="H47" s="6">
        <v>0</v>
      </c>
      <c r="I47" s="6">
        <v>1</v>
      </c>
      <c r="J47" s="6">
        <v>1</v>
      </c>
      <c r="K47" s="6">
        <v>1</v>
      </c>
      <c r="L47" s="5">
        <f t="shared" si="1"/>
        <v>25656</v>
      </c>
      <c r="M47" s="64">
        <v>7003290514089</v>
      </c>
      <c r="N47" s="4">
        <f t="shared" si="5"/>
        <v>51</v>
      </c>
      <c r="O47" s="2">
        <v>1000</v>
      </c>
      <c r="P47" s="2">
        <v>1000</v>
      </c>
      <c r="Q47" s="2">
        <v>0</v>
      </c>
      <c r="R47" s="6">
        <v>2193</v>
      </c>
      <c r="S47" s="6" t="s">
        <v>322</v>
      </c>
      <c r="T47" s="6" t="s">
        <v>323</v>
      </c>
      <c r="U47" s="2">
        <v>2000000</v>
      </c>
      <c r="V47" s="2">
        <v>9</v>
      </c>
      <c r="W47" s="2">
        <v>7</v>
      </c>
      <c r="X47" s="3" t="s">
        <v>45</v>
      </c>
      <c r="Y47" s="3" t="s">
        <v>45</v>
      </c>
      <c r="Z47" s="3" t="s">
        <v>45</v>
      </c>
      <c r="AA47" s="2">
        <v>8</v>
      </c>
      <c r="AB47" s="3" t="s">
        <v>304</v>
      </c>
      <c r="AC47" s="2">
        <v>10</v>
      </c>
      <c r="AD47" s="4" t="s">
        <v>45</v>
      </c>
      <c r="AE47" s="4" t="s">
        <v>45</v>
      </c>
      <c r="AF47" s="4" t="s">
        <v>45</v>
      </c>
      <c r="AG47" s="4" t="s">
        <v>45</v>
      </c>
      <c r="AH47" s="4" t="s">
        <v>45</v>
      </c>
      <c r="AI47" s="3" t="s">
        <v>45</v>
      </c>
      <c r="AJ47" s="2" t="s">
        <v>45</v>
      </c>
      <c r="AK47" s="2">
        <v>0</v>
      </c>
      <c r="AL47" s="2" t="s">
        <v>45</v>
      </c>
      <c r="AM47" s="2" t="s">
        <v>45</v>
      </c>
      <c r="AN47" s="2">
        <v>0</v>
      </c>
      <c r="AO47" s="2" t="s">
        <v>45</v>
      </c>
      <c r="AP47" s="2">
        <v>0</v>
      </c>
      <c r="AQ47" s="2" t="s">
        <v>45</v>
      </c>
      <c r="AR47" s="2">
        <v>0</v>
      </c>
      <c r="AS47" s="2" t="s">
        <v>45</v>
      </c>
      <c r="AT47" s="2">
        <v>0</v>
      </c>
      <c r="AU47" s="2" t="s">
        <v>45</v>
      </c>
      <c r="AV47" s="2" t="s">
        <v>320</v>
      </c>
      <c r="AW47" s="6">
        <v>63</v>
      </c>
      <c r="AX47" s="3" t="str">
        <f t="shared" si="6"/>
        <v>Y</v>
      </c>
      <c r="AY47" s="2" t="s">
        <v>37</v>
      </c>
      <c r="AZ47" s="2">
        <v>0</v>
      </c>
      <c r="BA47" s="2">
        <v>0</v>
      </c>
      <c r="BB47" s="2">
        <v>0</v>
      </c>
      <c r="BE47" s="3"/>
      <c r="BG47" s="2" t="s">
        <v>306</v>
      </c>
      <c r="BH47" s="6" t="s">
        <v>27</v>
      </c>
      <c r="BI47" s="2" t="s">
        <v>27</v>
      </c>
      <c r="BJ47" s="2" t="s">
        <v>25</v>
      </c>
      <c r="BK47" s="2" t="s">
        <v>25</v>
      </c>
      <c r="BL47" s="6" t="s">
        <v>25</v>
      </c>
      <c r="BM47" s="6"/>
      <c r="BN47" s="6" t="s">
        <v>307</v>
      </c>
      <c r="BO47" s="6"/>
      <c r="BP47" s="6" t="s">
        <v>25</v>
      </c>
      <c r="BQ47" s="6" t="s">
        <v>308</v>
      </c>
    </row>
    <row r="48" spans="1:69" s="2" customFormat="1" ht="14" x14ac:dyDescent="0.2">
      <c r="A48" s="2" t="s">
        <v>122</v>
      </c>
      <c r="B48" s="2">
        <f t="shared" si="3"/>
        <v>46</v>
      </c>
      <c r="C48" s="5">
        <f t="shared" si="4"/>
        <v>44440</v>
      </c>
      <c r="D48" s="5">
        <f t="shared" si="4"/>
        <v>44440</v>
      </c>
      <c r="E48" s="5">
        <f t="shared" si="4"/>
        <v>44440</v>
      </c>
      <c r="F48" s="5">
        <f t="shared" si="4"/>
        <v>44440</v>
      </c>
      <c r="G48" s="6">
        <v>0</v>
      </c>
      <c r="H48" s="6">
        <v>0</v>
      </c>
      <c r="I48" s="6">
        <v>2</v>
      </c>
      <c r="J48" s="6">
        <v>0</v>
      </c>
      <c r="K48" s="6">
        <v>0</v>
      </c>
      <c r="L48" s="5">
        <f t="shared" si="1"/>
        <v>33148</v>
      </c>
      <c r="M48" s="4">
        <v>9010020757084</v>
      </c>
      <c r="N48" s="4">
        <f t="shared" si="5"/>
        <v>30</v>
      </c>
      <c r="O48" s="2">
        <v>1000</v>
      </c>
      <c r="P48" s="2">
        <v>1000</v>
      </c>
      <c r="Q48" s="2">
        <v>0</v>
      </c>
      <c r="R48" s="6">
        <v>2170</v>
      </c>
      <c r="S48" s="6" t="s">
        <v>302</v>
      </c>
      <c r="T48" s="6" t="s">
        <v>303</v>
      </c>
      <c r="U48" s="2">
        <v>2000000</v>
      </c>
      <c r="V48" s="2">
        <v>9</v>
      </c>
      <c r="W48" s="2">
        <v>7</v>
      </c>
      <c r="X48" s="3" t="s">
        <v>45</v>
      </c>
      <c r="Y48" s="3" t="s">
        <v>45</v>
      </c>
      <c r="Z48" s="3" t="s">
        <v>45</v>
      </c>
      <c r="AA48" s="2">
        <v>8</v>
      </c>
      <c r="AB48" s="3" t="s">
        <v>304</v>
      </c>
      <c r="AC48" s="2">
        <v>11</v>
      </c>
      <c r="AD48" s="4" t="s">
        <v>45</v>
      </c>
      <c r="AE48" s="4" t="s">
        <v>45</v>
      </c>
      <c r="AF48" s="4" t="s">
        <v>45</v>
      </c>
      <c r="AG48" s="4" t="s">
        <v>45</v>
      </c>
      <c r="AH48" s="4" t="s">
        <v>45</v>
      </c>
      <c r="AI48" s="3" t="s">
        <v>45</v>
      </c>
      <c r="AJ48" s="2" t="s">
        <v>45</v>
      </c>
      <c r="AK48" s="2">
        <v>0</v>
      </c>
      <c r="AL48" s="2" t="s">
        <v>45</v>
      </c>
      <c r="AM48" s="2" t="s">
        <v>45</v>
      </c>
      <c r="AN48" s="2">
        <v>0</v>
      </c>
      <c r="AO48" s="2" t="s">
        <v>45</v>
      </c>
      <c r="AP48" s="2">
        <v>0</v>
      </c>
      <c r="AQ48" s="2" t="s">
        <v>45</v>
      </c>
      <c r="AR48" s="2">
        <v>0</v>
      </c>
      <c r="AS48" s="2" t="s">
        <v>45</v>
      </c>
      <c r="AT48" s="2">
        <v>0</v>
      </c>
      <c r="AU48" s="2" t="s">
        <v>45</v>
      </c>
      <c r="AV48" s="2" t="s">
        <v>325</v>
      </c>
      <c r="AW48" s="6">
        <v>3</v>
      </c>
      <c r="AX48" s="3" t="str">
        <f t="shared" si="6"/>
        <v>N</v>
      </c>
      <c r="AY48" s="2" t="s">
        <v>37</v>
      </c>
      <c r="AZ48" s="2">
        <v>0</v>
      </c>
      <c r="BA48" s="2">
        <v>0</v>
      </c>
      <c r="BB48" s="2">
        <v>0</v>
      </c>
      <c r="BE48" s="3"/>
      <c r="BG48" s="2" t="s">
        <v>306</v>
      </c>
      <c r="BH48" s="6" t="s">
        <v>27</v>
      </c>
      <c r="BI48" s="2" t="s">
        <v>27</v>
      </c>
      <c r="BJ48" s="2" t="s">
        <v>25</v>
      </c>
      <c r="BK48" s="2" t="s">
        <v>25</v>
      </c>
      <c r="BL48" s="6" t="s">
        <v>25</v>
      </c>
      <c r="BM48" s="6"/>
      <c r="BN48" s="6" t="s">
        <v>307</v>
      </c>
      <c r="BO48" s="6"/>
      <c r="BP48" s="6" t="s">
        <v>25</v>
      </c>
      <c r="BQ48" s="6" t="s">
        <v>308</v>
      </c>
    </row>
    <row r="49" spans="1:69" s="2" customFormat="1" ht="14" x14ac:dyDescent="0.2">
      <c r="A49" s="2" t="s">
        <v>122</v>
      </c>
      <c r="B49" s="2">
        <f t="shared" si="3"/>
        <v>47</v>
      </c>
      <c r="C49" s="5">
        <f t="shared" si="4"/>
        <v>44440</v>
      </c>
      <c r="D49" s="5">
        <f t="shared" si="4"/>
        <v>44440</v>
      </c>
      <c r="E49" s="5">
        <f t="shared" si="4"/>
        <v>44440</v>
      </c>
      <c r="F49" s="5">
        <f t="shared" si="4"/>
        <v>44440</v>
      </c>
      <c r="G49" s="6">
        <v>0</v>
      </c>
      <c r="H49" s="6">
        <v>0</v>
      </c>
      <c r="I49" s="6">
        <v>1</v>
      </c>
      <c r="J49" s="6">
        <v>1</v>
      </c>
      <c r="K49" s="6">
        <v>0</v>
      </c>
      <c r="L49" s="5">
        <f t="shared" si="1"/>
        <v>29500</v>
      </c>
      <c r="M49" s="64">
        <v>8010060581080</v>
      </c>
      <c r="N49" s="4">
        <f t="shared" si="5"/>
        <v>40</v>
      </c>
      <c r="O49" s="2">
        <v>1000</v>
      </c>
      <c r="P49" s="2">
        <v>1000</v>
      </c>
      <c r="Q49" s="2">
        <v>0</v>
      </c>
      <c r="R49" s="6">
        <v>2193</v>
      </c>
      <c r="S49" s="6" t="s">
        <v>322</v>
      </c>
      <c r="T49" s="6" t="s">
        <v>323</v>
      </c>
      <c r="U49" s="2">
        <v>2000000</v>
      </c>
      <c r="V49" s="2">
        <v>9</v>
      </c>
      <c r="W49" s="2">
        <v>7</v>
      </c>
      <c r="X49" s="3" t="s">
        <v>45</v>
      </c>
      <c r="Y49" s="3" t="s">
        <v>45</v>
      </c>
      <c r="Z49" s="3" t="s">
        <v>45</v>
      </c>
      <c r="AA49" s="2">
        <v>8</v>
      </c>
      <c r="AB49" s="3" t="s">
        <v>304</v>
      </c>
      <c r="AC49" s="2">
        <v>12</v>
      </c>
      <c r="AD49" s="4" t="s">
        <v>45</v>
      </c>
      <c r="AE49" s="4" t="s">
        <v>45</v>
      </c>
      <c r="AF49" s="4" t="s">
        <v>45</v>
      </c>
      <c r="AG49" s="4" t="s">
        <v>45</v>
      </c>
      <c r="AH49" s="4" t="s">
        <v>45</v>
      </c>
      <c r="AI49" s="3" t="s">
        <v>45</v>
      </c>
      <c r="AJ49" s="2" t="s">
        <v>45</v>
      </c>
      <c r="AK49" s="2">
        <v>0</v>
      </c>
      <c r="AL49" s="2" t="s">
        <v>45</v>
      </c>
      <c r="AM49" s="2" t="s">
        <v>45</v>
      </c>
      <c r="AN49" s="2">
        <v>0</v>
      </c>
      <c r="AO49" s="2" t="s">
        <v>45</v>
      </c>
      <c r="AP49" s="2">
        <v>0</v>
      </c>
      <c r="AQ49" s="2" t="s">
        <v>45</v>
      </c>
      <c r="AR49" s="2">
        <v>0</v>
      </c>
      <c r="AS49" s="2" t="s">
        <v>45</v>
      </c>
      <c r="AT49" s="2">
        <v>0</v>
      </c>
      <c r="AU49" s="2" t="s">
        <v>45</v>
      </c>
      <c r="AV49" s="2" t="s">
        <v>325</v>
      </c>
      <c r="AW49" s="6">
        <v>3</v>
      </c>
      <c r="AX49" s="3" t="str">
        <f t="shared" si="6"/>
        <v>N</v>
      </c>
      <c r="AY49" s="2" t="s">
        <v>37</v>
      </c>
      <c r="AZ49" s="2">
        <v>0</v>
      </c>
      <c r="BA49" s="2">
        <v>0</v>
      </c>
      <c r="BB49" s="2">
        <v>0</v>
      </c>
      <c r="BE49" s="3"/>
      <c r="BG49" s="2" t="s">
        <v>306</v>
      </c>
      <c r="BH49" s="6" t="s">
        <v>27</v>
      </c>
      <c r="BI49" s="2" t="s">
        <v>27</v>
      </c>
      <c r="BJ49" s="2" t="s">
        <v>25</v>
      </c>
      <c r="BK49" s="2" t="s">
        <v>25</v>
      </c>
      <c r="BL49" s="6" t="s">
        <v>25</v>
      </c>
      <c r="BM49" s="6"/>
      <c r="BN49" s="6" t="s">
        <v>307</v>
      </c>
      <c r="BO49" s="6"/>
      <c r="BP49" s="6" t="s">
        <v>25</v>
      </c>
      <c r="BQ49" s="6" t="s">
        <v>308</v>
      </c>
    </row>
    <row r="50" spans="1:69" s="2" customFormat="1" ht="14" x14ac:dyDescent="0.2">
      <c r="A50" s="2" t="s">
        <v>122</v>
      </c>
      <c r="B50" s="2">
        <f t="shared" si="3"/>
        <v>48</v>
      </c>
      <c r="C50" s="5">
        <f t="shared" si="4"/>
        <v>44440</v>
      </c>
      <c r="D50" s="5">
        <f t="shared" si="4"/>
        <v>44440</v>
      </c>
      <c r="E50" s="5">
        <f t="shared" si="4"/>
        <v>44440</v>
      </c>
      <c r="F50" s="5">
        <f t="shared" si="4"/>
        <v>44440</v>
      </c>
      <c r="G50" s="6">
        <v>0</v>
      </c>
      <c r="H50" s="6">
        <v>0</v>
      </c>
      <c r="I50" s="6">
        <v>0</v>
      </c>
      <c r="J50" s="6">
        <v>2</v>
      </c>
      <c r="K50" s="6">
        <v>0</v>
      </c>
      <c r="L50" s="5">
        <f t="shared" si="1"/>
        <v>28473</v>
      </c>
      <c r="M50" s="4">
        <v>7712140120083</v>
      </c>
      <c r="N50" s="4">
        <f t="shared" si="5"/>
        <v>43</v>
      </c>
      <c r="O50" s="2">
        <v>1000</v>
      </c>
      <c r="P50" s="2">
        <v>1000</v>
      </c>
      <c r="Q50" s="2">
        <v>0</v>
      </c>
      <c r="R50" s="6">
        <v>299</v>
      </c>
      <c r="S50" s="6" t="s">
        <v>336</v>
      </c>
      <c r="T50" s="6" t="s">
        <v>337</v>
      </c>
      <c r="U50" s="2">
        <v>2000000</v>
      </c>
      <c r="V50" s="2">
        <v>9</v>
      </c>
      <c r="W50" s="2">
        <v>7</v>
      </c>
      <c r="X50" s="3" t="s">
        <v>45</v>
      </c>
      <c r="Y50" s="3" t="s">
        <v>45</v>
      </c>
      <c r="Z50" s="3" t="s">
        <v>45</v>
      </c>
      <c r="AA50" s="2">
        <v>8</v>
      </c>
      <c r="AB50" s="3" t="s">
        <v>304</v>
      </c>
      <c r="AC50" s="2">
        <v>13</v>
      </c>
      <c r="AD50" s="4" t="s">
        <v>45</v>
      </c>
      <c r="AE50" s="4" t="s">
        <v>45</v>
      </c>
      <c r="AF50" s="4" t="s">
        <v>45</v>
      </c>
      <c r="AG50" s="4" t="s">
        <v>45</v>
      </c>
      <c r="AH50" s="4" t="s">
        <v>46</v>
      </c>
      <c r="AI50" s="3" t="s">
        <v>45</v>
      </c>
      <c r="AJ50" s="2" t="s">
        <v>45</v>
      </c>
      <c r="AK50" s="2">
        <v>0</v>
      </c>
      <c r="AL50" s="2" t="s">
        <v>45</v>
      </c>
      <c r="AM50" s="2" t="s">
        <v>45</v>
      </c>
      <c r="AN50" s="2">
        <v>0</v>
      </c>
      <c r="AO50" s="2" t="s">
        <v>45</v>
      </c>
      <c r="AP50" s="2">
        <v>0</v>
      </c>
      <c r="AQ50" s="2" t="s">
        <v>45</v>
      </c>
      <c r="AR50" s="2">
        <v>0</v>
      </c>
      <c r="AS50" s="2" t="s">
        <v>45</v>
      </c>
      <c r="AT50" s="2">
        <v>0</v>
      </c>
      <c r="AU50" s="2" t="s">
        <v>45</v>
      </c>
      <c r="AV50" s="2" t="s">
        <v>325</v>
      </c>
      <c r="AW50" s="6">
        <v>3</v>
      </c>
      <c r="AX50" s="3" t="str">
        <f t="shared" si="6"/>
        <v>N</v>
      </c>
      <c r="AY50" s="2" t="s">
        <v>37</v>
      </c>
      <c r="AZ50" s="2">
        <v>0</v>
      </c>
      <c r="BA50" s="2">
        <v>0</v>
      </c>
      <c r="BB50" s="2">
        <v>0</v>
      </c>
      <c r="BE50" s="3"/>
      <c r="BG50" s="2" t="s">
        <v>306</v>
      </c>
      <c r="BH50" s="6" t="s">
        <v>27</v>
      </c>
      <c r="BI50" s="2" t="s">
        <v>27</v>
      </c>
      <c r="BJ50" s="2" t="s">
        <v>25</v>
      </c>
      <c r="BK50" s="2" t="s">
        <v>25</v>
      </c>
      <c r="BL50" s="6" t="s">
        <v>25</v>
      </c>
      <c r="BM50" s="6"/>
      <c r="BN50" s="6" t="s">
        <v>307</v>
      </c>
      <c r="BO50" s="6"/>
      <c r="BP50" s="6" t="s">
        <v>25</v>
      </c>
      <c r="BQ50" s="6" t="s">
        <v>308</v>
      </c>
    </row>
    <row r="51" spans="1:69" s="2" customFormat="1" ht="14" x14ac:dyDescent="0.2">
      <c r="A51" s="2" t="s">
        <v>122</v>
      </c>
      <c r="B51" s="2">
        <f t="shared" si="3"/>
        <v>49</v>
      </c>
      <c r="C51" s="5">
        <f t="shared" si="4"/>
        <v>44440</v>
      </c>
      <c r="D51" s="5">
        <f t="shared" si="4"/>
        <v>44440</v>
      </c>
      <c r="E51" s="5">
        <f t="shared" si="4"/>
        <v>44440</v>
      </c>
      <c r="F51" s="5">
        <f t="shared" si="4"/>
        <v>44440</v>
      </c>
      <c r="G51" s="6">
        <v>0</v>
      </c>
      <c r="H51" s="6">
        <v>0</v>
      </c>
      <c r="I51" s="6">
        <v>0</v>
      </c>
      <c r="J51" s="6">
        <v>0</v>
      </c>
      <c r="K51" s="6">
        <v>0</v>
      </c>
      <c r="L51" s="5">
        <f t="shared" si="1"/>
        <v>26394</v>
      </c>
      <c r="M51" s="4">
        <v>7204050965087</v>
      </c>
      <c r="N51" s="4">
        <f t="shared" si="5"/>
        <v>49</v>
      </c>
      <c r="O51" s="2">
        <v>1000</v>
      </c>
      <c r="P51" s="2">
        <v>1000</v>
      </c>
      <c r="Q51" s="2">
        <v>0</v>
      </c>
      <c r="R51" s="6">
        <v>299</v>
      </c>
      <c r="S51" s="6" t="s">
        <v>336</v>
      </c>
      <c r="T51" s="6" t="s">
        <v>337</v>
      </c>
      <c r="U51" s="2">
        <v>2000000</v>
      </c>
      <c r="V51" s="2">
        <v>9</v>
      </c>
      <c r="W51" s="2">
        <v>7</v>
      </c>
      <c r="X51" s="3" t="s">
        <v>45</v>
      </c>
      <c r="Y51" s="3" t="s">
        <v>45</v>
      </c>
      <c r="Z51" s="3" t="s">
        <v>45</v>
      </c>
      <c r="AA51" s="2">
        <v>8</v>
      </c>
      <c r="AB51" s="3" t="s">
        <v>304</v>
      </c>
      <c r="AC51" s="2">
        <v>14</v>
      </c>
      <c r="AD51" s="4" t="s">
        <v>45</v>
      </c>
      <c r="AE51" s="4" t="s">
        <v>45</v>
      </c>
      <c r="AF51" s="4" t="s">
        <v>45</v>
      </c>
      <c r="AG51" s="4" t="s">
        <v>45</v>
      </c>
      <c r="AH51" s="4" t="s">
        <v>45</v>
      </c>
      <c r="AI51" s="3" t="s">
        <v>45</v>
      </c>
      <c r="AJ51" s="2" t="s">
        <v>45</v>
      </c>
      <c r="AK51" s="2">
        <v>0</v>
      </c>
      <c r="AL51" s="2" t="s">
        <v>45</v>
      </c>
      <c r="AM51" s="2" t="s">
        <v>45</v>
      </c>
      <c r="AN51" s="2">
        <v>0</v>
      </c>
      <c r="AO51" s="2" t="s">
        <v>45</v>
      </c>
      <c r="AP51" s="2">
        <v>0</v>
      </c>
      <c r="AQ51" s="2" t="s">
        <v>45</v>
      </c>
      <c r="AR51" s="2">
        <v>0</v>
      </c>
      <c r="AS51" s="2" t="s">
        <v>45</v>
      </c>
      <c r="AT51" s="2">
        <v>0</v>
      </c>
      <c r="AU51" s="2" t="s">
        <v>45</v>
      </c>
      <c r="AV51" s="2" t="s">
        <v>325</v>
      </c>
      <c r="AW51" s="6">
        <v>3</v>
      </c>
      <c r="AX51" s="3" t="str">
        <f t="shared" si="6"/>
        <v>N</v>
      </c>
      <c r="AY51" s="2" t="s">
        <v>37</v>
      </c>
      <c r="AZ51" s="2">
        <v>0</v>
      </c>
      <c r="BA51" s="2">
        <v>0</v>
      </c>
      <c r="BB51" s="2">
        <v>0</v>
      </c>
      <c r="BE51" s="3"/>
      <c r="BG51" s="2" t="s">
        <v>306</v>
      </c>
      <c r="BH51" s="6" t="s">
        <v>27</v>
      </c>
      <c r="BI51" s="2" t="s">
        <v>27</v>
      </c>
      <c r="BJ51" s="2" t="s">
        <v>25</v>
      </c>
      <c r="BK51" s="2" t="s">
        <v>25</v>
      </c>
      <c r="BL51" s="6" t="s">
        <v>25</v>
      </c>
      <c r="BM51" s="6"/>
      <c r="BN51" s="6" t="s">
        <v>307</v>
      </c>
      <c r="BO51" s="6"/>
      <c r="BP51" s="6" t="s">
        <v>25</v>
      </c>
      <c r="BQ51" s="6" t="s">
        <v>308</v>
      </c>
    </row>
    <row r="52" spans="1:69" s="2" customFormat="1" ht="14" x14ac:dyDescent="0.2">
      <c r="A52" s="2" t="s">
        <v>122</v>
      </c>
      <c r="B52" s="2">
        <f t="shared" si="3"/>
        <v>50</v>
      </c>
      <c r="C52" s="5">
        <f t="shared" si="4"/>
        <v>44440</v>
      </c>
      <c r="D52" s="5">
        <f t="shared" si="4"/>
        <v>44440</v>
      </c>
      <c r="E52" s="5">
        <f t="shared" si="4"/>
        <v>44440</v>
      </c>
      <c r="F52" s="5">
        <f t="shared" si="4"/>
        <v>44440</v>
      </c>
      <c r="G52" s="6">
        <v>0</v>
      </c>
      <c r="H52" s="6">
        <v>0</v>
      </c>
      <c r="I52" s="6">
        <v>0</v>
      </c>
      <c r="J52" s="6">
        <v>0</v>
      </c>
      <c r="K52" s="6">
        <v>0</v>
      </c>
      <c r="L52" s="5">
        <f t="shared" si="1"/>
        <v>26639</v>
      </c>
      <c r="M52" s="4">
        <v>7212065277083</v>
      </c>
      <c r="N52" s="4">
        <f t="shared" si="5"/>
        <v>48</v>
      </c>
      <c r="O52" s="2">
        <v>1000</v>
      </c>
      <c r="P52" s="2">
        <v>1000</v>
      </c>
      <c r="Q52" s="2">
        <v>0</v>
      </c>
      <c r="R52" s="6">
        <v>299</v>
      </c>
      <c r="S52" s="6" t="s">
        <v>336</v>
      </c>
      <c r="T52" s="6" t="s">
        <v>337</v>
      </c>
      <c r="U52" s="2">
        <v>2000000</v>
      </c>
      <c r="V52" s="2">
        <v>9</v>
      </c>
      <c r="W52" s="2">
        <v>7</v>
      </c>
      <c r="X52" s="3" t="s">
        <v>45</v>
      </c>
      <c r="Y52" s="3" t="s">
        <v>45</v>
      </c>
      <c r="Z52" s="3" t="s">
        <v>45</v>
      </c>
      <c r="AA52" s="2">
        <v>8</v>
      </c>
      <c r="AB52" s="3" t="s">
        <v>304</v>
      </c>
      <c r="AC52" s="2">
        <v>15</v>
      </c>
      <c r="AD52" s="4" t="s">
        <v>45</v>
      </c>
      <c r="AE52" s="4" t="s">
        <v>45</v>
      </c>
      <c r="AF52" s="4" t="s">
        <v>45</v>
      </c>
      <c r="AG52" s="4" t="s">
        <v>45</v>
      </c>
      <c r="AH52" s="4" t="s">
        <v>45</v>
      </c>
      <c r="AI52" s="3" t="s">
        <v>45</v>
      </c>
      <c r="AJ52" s="2" t="s">
        <v>45</v>
      </c>
      <c r="AK52" s="2">
        <v>0</v>
      </c>
      <c r="AL52" s="2" t="s">
        <v>45</v>
      </c>
      <c r="AM52" s="2" t="s">
        <v>45</v>
      </c>
      <c r="AN52" s="2">
        <v>0</v>
      </c>
      <c r="AO52" s="2" t="s">
        <v>45</v>
      </c>
      <c r="AP52" s="2">
        <v>0</v>
      </c>
      <c r="AQ52" s="2" t="s">
        <v>45</v>
      </c>
      <c r="AR52" s="2">
        <v>0</v>
      </c>
      <c r="AS52" s="2" t="s">
        <v>45</v>
      </c>
      <c r="AT52" s="2">
        <v>0</v>
      </c>
      <c r="AU52" s="2" t="s">
        <v>45</v>
      </c>
      <c r="AV52" s="2" t="s">
        <v>325</v>
      </c>
      <c r="AW52" s="6">
        <v>3</v>
      </c>
      <c r="AX52" s="3" t="str">
        <f t="shared" si="6"/>
        <v>N</v>
      </c>
      <c r="AY52" s="2" t="s">
        <v>37</v>
      </c>
      <c r="AZ52" s="2">
        <v>0</v>
      </c>
      <c r="BA52" s="2">
        <v>0</v>
      </c>
      <c r="BB52" s="2">
        <v>0</v>
      </c>
      <c r="BE52" s="3"/>
      <c r="BG52" s="2" t="s">
        <v>306</v>
      </c>
      <c r="BH52" s="6" t="s">
        <v>27</v>
      </c>
      <c r="BI52" s="2" t="s">
        <v>27</v>
      </c>
      <c r="BJ52" s="2" t="s">
        <v>25</v>
      </c>
      <c r="BK52" s="2" t="s">
        <v>25</v>
      </c>
      <c r="BL52" s="6" t="s">
        <v>25</v>
      </c>
      <c r="BM52" s="6"/>
      <c r="BN52" s="6" t="s">
        <v>307</v>
      </c>
      <c r="BO52" s="6"/>
      <c r="BP52" s="6" t="s">
        <v>25</v>
      </c>
      <c r="BQ52" s="6" t="s">
        <v>308</v>
      </c>
    </row>
    <row r="53" spans="1:69" s="2" customFormat="1" ht="14" x14ac:dyDescent="0.2">
      <c r="A53" s="2" t="s">
        <v>122</v>
      </c>
      <c r="B53" s="2">
        <f t="shared" si="3"/>
        <v>51</v>
      </c>
      <c r="C53" s="5">
        <f t="shared" si="4"/>
        <v>44440</v>
      </c>
      <c r="D53" s="5">
        <f t="shared" si="4"/>
        <v>44440</v>
      </c>
      <c r="E53" s="5">
        <f t="shared" si="4"/>
        <v>44440</v>
      </c>
      <c r="F53" s="5">
        <f t="shared" si="4"/>
        <v>44440</v>
      </c>
      <c r="G53" s="6">
        <v>0</v>
      </c>
      <c r="H53" s="6">
        <v>0</v>
      </c>
      <c r="I53" s="6">
        <v>0</v>
      </c>
      <c r="J53" s="6">
        <v>0</v>
      </c>
      <c r="K53" s="6">
        <v>0</v>
      </c>
      <c r="L53" s="5">
        <f t="shared" si="1"/>
        <v>30904</v>
      </c>
      <c r="M53" s="4">
        <v>8408105916081</v>
      </c>
      <c r="N53" s="4">
        <f t="shared" si="5"/>
        <v>37</v>
      </c>
      <c r="O53" s="2">
        <v>1000</v>
      </c>
      <c r="P53" s="2">
        <v>1000</v>
      </c>
      <c r="Q53" s="2">
        <v>0</v>
      </c>
      <c r="R53" s="6">
        <v>5252</v>
      </c>
      <c r="S53" s="6" t="s">
        <v>302</v>
      </c>
      <c r="T53" s="6" t="s">
        <v>303</v>
      </c>
      <c r="U53" s="2">
        <v>2000000</v>
      </c>
      <c r="V53" s="2">
        <v>9</v>
      </c>
      <c r="W53" s="2">
        <v>7</v>
      </c>
      <c r="X53" s="3" t="s">
        <v>45</v>
      </c>
      <c r="Y53" s="3" t="s">
        <v>45</v>
      </c>
      <c r="Z53" s="3" t="s">
        <v>45</v>
      </c>
      <c r="AA53" s="2">
        <v>8</v>
      </c>
      <c r="AB53" s="3" t="s">
        <v>304</v>
      </c>
      <c r="AC53" s="2">
        <v>16</v>
      </c>
      <c r="AD53" s="4" t="s">
        <v>45</v>
      </c>
      <c r="AE53" s="4" t="s">
        <v>45</v>
      </c>
      <c r="AF53" s="4" t="s">
        <v>45</v>
      </c>
      <c r="AG53" s="4" t="s">
        <v>45</v>
      </c>
      <c r="AH53" s="4" t="s">
        <v>45</v>
      </c>
      <c r="AI53" s="3" t="s">
        <v>45</v>
      </c>
      <c r="AJ53" s="2" t="s">
        <v>45</v>
      </c>
      <c r="AK53" s="2">
        <v>0</v>
      </c>
      <c r="AL53" s="2" t="s">
        <v>45</v>
      </c>
      <c r="AM53" s="2" t="s">
        <v>45</v>
      </c>
      <c r="AN53" s="2">
        <v>0</v>
      </c>
      <c r="AO53" s="2" t="s">
        <v>45</v>
      </c>
      <c r="AP53" s="2">
        <v>0</v>
      </c>
      <c r="AQ53" s="2" t="s">
        <v>45</v>
      </c>
      <c r="AR53" s="2">
        <v>0</v>
      </c>
      <c r="AS53" s="2" t="s">
        <v>45</v>
      </c>
      <c r="AT53" s="2">
        <v>0</v>
      </c>
      <c r="AU53" s="2" t="s">
        <v>45</v>
      </c>
      <c r="AV53" s="2" t="s">
        <v>325</v>
      </c>
      <c r="AW53" s="6">
        <v>3</v>
      </c>
      <c r="AX53" s="3" t="str">
        <f t="shared" si="6"/>
        <v>N</v>
      </c>
      <c r="AY53" s="2" t="s">
        <v>37</v>
      </c>
      <c r="AZ53" s="2">
        <v>0</v>
      </c>
      <c r="BA53" s="2">
        <v>0</v>
      </c>
      <c r="BB53" s="2">
        <v>0</v>
      </c>
      <c r="BE53" s="3"/>
      <c r="BG53" s="2" t="s">
        <v>306</v>
      </c>
      <c r="BH53" s="6" t="s">
        <v>27</v>
      </c>
      <c r="BI53" s="2" t="s">
        <v>27</v>
      </c>
      <c r="BJ53" s="2" t="s">
        <v>25</v>
      </c>
      <c r="BK53" s="2" t="s">
        <v>25</v>
      </c>
      <c r="BL53" s="6" t="s">
        <v>25</v>
      </c>
      <c r="BM53" s="6"/>
      <c r="BN53" s="6" t="s">
        <v>307</v>
      </c>
      <c r="BO53" s="6"/>
      <c r="BP53" s="6" t="s">
        <v>25</v>
      </c>
      <c r="BQ53" s="6" t="s">
        <v>308</v>
      </c>
    </row>
    <row r="54" spans="1:69" s="2" customFormat="1" ht="14" x14ac:dyDescent="0.2">
      <c r="A54" s="2" t="s">
        <v>122</v>
      </c>
      <c r="B54" s="2">
        <f t="shared" si="3"/>
        <v>52</v>
      </c>
      <c r="C54" s="5">
        <f t="shared" si="4"/>
        <v>44440</v>
      </c>
      <c r="D54" s="5">
        <f t="shared" si="4"/>
        <v>44440</v>
      </c>
      <c r="E54" s="5">
        <f t="shared" si="4"/>
        <v>44440</v>
      </c>
      <c r="F54" s="5">
        <f t="shared" si="4"/>
        <v>44440</v>
      </c>
      <c r="G54" s="6">
        <v>0</v>
      </c>
      <c r="H54" s="6">
        <v>0</v>
      </c>
      <c r="I54" s="6">
        <v>0</v>
      </c>
      <c r="J54" s="6">
        <v>0</v>
      </c>
      <c r="K54" s="6">
        <v>0</v>
      </c>
      <c r="L54" s="5">
        <f t="shared" si="1"/>
        <v>25709</v>
      </c>
      <c r="M54" s="4">
        <v>7005215612088</v>
      </c>
      <c r="N54" s="4">
        <f t="shared" si="5"/>
        <v>51</v>
      </c>
      <c r="O54" s="2">
        <v>1000</v>
      </c>
      <c r="P54" s="2">
        <v>1000</v>
      </c>
      <c r="Q54" s="2">
        <v>0</v>
      </c>
      <c r="R54" s="6">
        <v>5252</v>
      </c>
      <c r="S54" s="6" t="s">
        <v>302</v>
      </c>
      <c r="T54" s="6" t="s">
        <v>303</v>
      </c>
      <c r="U54" s="2">
        <v>2000000</v>
      </c>
      <c r="V54" s="2">
        <v>9</v>
      </c>
      <c r="W54" s="2">
        <v>7</v>
      </c>
      <c r="X54" s="3" t="s">
        <v>45</v>
      </c>
      <c r="Y54" s="3" t="s">
        <v>45</v>
      </c>
      <c r="Z54" s="3" t="s">
        <v>45</v>
      </c>
      <c r="AA54" s="2">
        <v>8</v>
      </c>
      <c r="AB54" s="3" t="s">
        <v>304</v>
      </c>
      <c r="AC54" s="2">
        <v>1</v>
      </c>
      <c r="AD54" s="4" t="s">
        <v>45</v>
      </c>
      <c r="AE54" s="4" t="s">
        <v>45</v>
      </c>
      <c r="AF54" s="4" t="s">
        <v>45</v>
      </c>
      <c r="AG54" s="4" t="s">
        <v>45</v>
      </c>
      <c r="AH54" s="4" t="s">
        <v>45</v>
      </c>
      <c r="AI54" s="3" t="s">
        <v>45</v>
      </c>
      <c r="AJ54" s="2" t="s">
        <v>45</v>
      </c>
      <c r="AK54" s="2">
        <v>0</v>
      </c>
      <c r="AL54" s="2" t="s">
        <v>45</v>
      </c>
      <c r="AM54" s="2" t="s">
        <v>45</v>
      </c>
      <c r="AN54" s="2">
        <v>0</v>
      </c>
      <c r="AO54" s="2" t="s">
        <v>45</v>
      </c>
      <c r="AP54" s="2">
        <v>0</v>
      </c>
      <c r="AQ54" s="2" t="s">
        <v>45</v>
      </c>
      <c r="AR54" s="2">
        <v>0</v>
      </c>
      <c r="AS54" s="2" t="s">
        <v>45</v>
      </c>
      <c r="AT54" s="2">
        <v>0</v>
      </c>
      <c r="AU54" s="2" t="s">
        <v>45</v>
      </c>
      <c r="AV54" s="2" t="s">
        <v>325</v>
      </c>
      <c r="AW54" s="6">
        <v>3</v>
      </c>
      <c r="AX54" s="3" t="str">
        <f t="shared" si="6"/>
        <v>N</v>
      </c>
      <c r="AY54" s="2" t="s">
        <v>37</v>
      </c>
      <c r="AZ54" s="2">
        <v>0</v>
      </c>
      <c r="BA54" s="2">
        <v>0</v>
      </c>
      <c r="BB54" s="2">
        <v>0</v>
      </c>
      <c r="BE54" s="3"/>
      <c r="BG54" s="2" t="s">
        <v>306</v>
      </c>
      <c r="BH54" s="6" t="s">
        <v>27</v>
      </c>
      <c r="BI54" s="2" t="s">
        <v>27</v>
      </c>
      <c r="BJ54" s="2" t="s">
        <v>25</v>
      </c>
      <c r="BK54" s="2" t="s">
        <v>25</v>
      </c>
      <c r="BL54" s="6" t="s">
        <v>25</v>
      </c>
      <c r="BM54" s="6"/>
      <c r="BN54" s="6" t="s">
        <v>307</v>
      </c>
      <c r="BO54" s="6"/>
      <c r="BP54" s="6" t="s">
        <v>25</v>
      </c>
      <c r="BQ54" s="6" t="s">
        <v>308</v>
      </c>
    </row>
    <row r="55" spans="1:69" s="2" customFormat="1" ht="14" x14ac:dyDescent="0.2">
      <c r="A55" s="2" t="s">
        <v>122</v>
      </c>
      <c r="B55" s="2">
        <f t="shared" si="3"/>
        <v>53</v>
      </c>
      <c r="C55" s="5">
        <f t="shared" si="4"/>
        <v>44440</v>
      </c>
      <c r="D55" s="5">
        <f t="shared" si="4"/>
        <v>44440</v>
      </c>
      <c r="E55" s="5">
        <f t="shared" si="4"/>
        <v>44440</v>
      </c>
      <c r="F55" s="5">
        <f t="shared" si="4"/>
        <v>44440</v>
      </c>
      <c r="G55" s="6">
        <v>0</v>
      </c>
      <c r="H55" s="6">
        <v>0</v>
      </c>
      <c r="I55" s="6">
        <v>0</v>
      </c>
      <c r="J55" s="6">
        <v>0</v>
      </c>
      <c r="K55" s="6">
        <v>0</v>
      </c>
      <c r="L55" s="5">
        <f t="shared" si="1"/>
        <v>27134</v>
      </c>
      <c r="M55" s="4">
        <v>7404150523089</v>
      </c>
      <c r="N55" s="4">
        <f t="shared" si="5"/>
        <v>47</v>
      </c>
      <c r="O55" s="2">
        <v>1000</v>
      </c>
      <c r="P55" s="2">
        <v>1000</v>
      </c>
      <c r="Q55" s="2">
        <v>0</v>
      </c>
      <c r="R55" s="6">
        <v>5252</v>
      </c>
      <c r="S55" s="6" t="s">
        <v>302</v>
      </c>
      <c r="T55" s="6" t="s">
        <v>303</v>
      </c>
      <c r="U55" s="2">
        <v>2000000</v>
      </c>
      <c r="V55" s="2">
        <v>9</v>
      </c>
      <c r="W55" s="2">
        <v>7</v>
      </c>
      <c r="X55" s="3" t="s">
        <v>45</v>
      </c>
      <c r="Y55" s="3" t="s">
        <v>45</v>
      </c>
      <c r="Z55" s="3" t="s">
        <v>45</v>
      </c>
      <c r="AA55" s="2">
        <v>8</v>
      </c>
      <c r="AB55" s="3" t="s">
        <v>304</v>
      </c>
      <c r="AC55" s="2">
        <v>1</v>
      </c>
      <c r="AD55" s="4" t="s">
        <v>45</v>
      </c>
      <c r="AE55" s="4" t="s">
        <v>45</v>
      </c>
      <c r="AF55" s="4" t="s">
        <v>45</v>
      </c>
      <c r="AG55" s="4" t="s">
        <v>45</v>
      </c>
      <c r="AH55" s="4" t="s">
        <v>45</v>
      </c>
      <c r="AI55" s="3" t="s">
        <v>45</v>
      </c>
      <c r="AJ55" s="2" t="s">
        <v>45</v>
      </c>
      <c r="AK55" s="2">
        <v>0</v>
      </c>
      <c r="AL55" s="2" t="s">
        <v>45</v>
      </c>
      <c r="AM55" s="2" t="s">
        <v>45</v>
      </c>
      <c r="AN55" s="2">
        <v>0</v>
      </c>
      <c r="AO55" s="2" t="s">
        <v>45</v>
      </c>
      <c r="AP55" s="2">
        <v>0</v>
      </c>
      <c r="AQ55" s="2" t="s">
        <v>45</v>
      </c>
      <c r="AR55" s="2">
        <v>0</v>
      </c>
      <c r="AS55" s="2" t="s">
        <v>45</v>
      </c>
      <c r="AT55" s="2">
        <v>0</v>
      </c>
      <c r="AU55" s="2" t="s">
        <v>45</v>
      </c>
      <c r="AV55" s="2" t="s">
        <v>325</v>
      </c>
      <c r="AW55" s="6">
        <v>3</v>
      </c>
      <c r="AX55" s="3" t="str">
        <f t="shared" si="6"/>
        <v>N</v>
      </c>
      <c r="AY55" s="2" t="s">
        <v>37</v>
      </c>
      <c r="AZ55" s="2">
        <v>0</v>
      </c>
      <c r="BA55" s="2">
        <v>0</v>
      </c>
      <c r="BB55" s="2">
        <v>0</v>
      </c>
      <c r="BE55" s="3"/>
      <c r="BG55" s="2" t="s">
        <v>306</v>
      </c>
      <c r="BH55" s="6" t="s">
        <v>27</v>
      </c>
      <c r="BI55" s="2" t="s">
        <v>27</v>
      </c>
      <c r="BJ55" s="2" t="s">
        <v>25</v>
      </c>
      <c r="BK55" s="2" t="s">
        <v>25</v>
      </c>
      <c r="BL55" s="6" t="s">
        <v>25</v>
      </c>
      <c r="BM55" s="6"/>
      <c r="BN55" s="6" t="s">
        <v>307</v>
      </c>
      <c r="BO55" s="6"/>
      <c r="BP55" s="6" t="s">
        <v>25</v>
      </c>
      <c r="BQ55" s="6" t="s">
        <v>308</v>
      </c>
    </row>
    <row r="56" spans="1:69" s="2" customFormat="1" ht="14" x14ac:dyDescent="0.2">
      <c r="A56" s="2" t="s">
        <v>122</v>
      </c>
      <c r="B56" s="2">
        <f t="shared" si="3"/>
        <v>54</v>
      </c>
      <c r="C56" s="5">
        <f t="shared" si="4"/>
        <v>44440</v>
      </c>
      <c r="D56" s="5">
        <f t="shared" si="4"/>
        <v>44440</v>
      </c>
      <c r="E56" s="5">
        <f t="shared" si="4"/>
        <v>44440</v>
      </c>
      <c r="F56" s="5">
        <f t="shared" si="4"/>
        <v>44440</v>
      </c>
      <c r="G56" s="6">
        <v>0</v>
      </c>
      <c r="H56" s="6">
        <v>0</v>
      </c>
      <c r="I56" s="6">
        <v>0</v>
      </c>
      <c r="J56" s="6">
        <v>0</v>
      </c>
      <c r="K56" s="6">
        <v>0</v>
      </c>
      <c r="L56" s="5">
        <f t="shared" si="1"/>
        <v>24398</v>
      </c>
      <c r="M56" s="4">
        <v>6610185268083</v>
      </c>
      <c r="N56" s="4">
        <f t="shared" si="5"/>
        <v>54</v>
      </c>
      <c r="O56" s="2">
        <v>1000</v>
      </c>
      <c r="P56" s="2">
        <v>1000</v>
      </c>
      <c r="Q56" s="2">
        <v>0</v>
      </c>
      <c r="R56" s="6">
        <v>5252</v>
      </c>
      <c r="S56" s="6" t="s">
        <v>302</v>
      </c>
      <c r="T56" s="6" t="s">
        <v>303</v>
      </c>
      <c r="U56" s="2">
        <v>2000000</v>
      </c>
      <c r="V56" s="2">
        <v>9</v>
      </c>
      <c r="W56" s="2">
        <v>7</v>
      </c>
      <c r="X56" s="3" t="s">
        <v>45</v>
      </c>
      <c r="Y56" s="3" t="s">
        <v>45</v>
      </c>
      <c r="Z56" s="3" t="s">
        <v>45</v>
      </c>
      <c r="AA56" s="2">
        <v>8</v>
      </c>
      <c r="AB56" s="3" t="s">
        <v>304</v>
      </c>
      <c r="AC56" s="2">
        <v>1</v>
      </c>
      <c r="AD56" s="4" t="s">
        <v>45</v>
      </c>
      <c r="AE56" s="4" t="s">
        <v>45</v>
      </c>
      <c r="AF56" s="4" t="s">
        <v>45</v>
      </c>
      <c r="AG56" s="4" t="s">
        <v>45</v>
      </c>
      <c r="AH56" s="4" t="s">
        <v>45</v>
      </c>
      <c r="AI56" s="3" t="s">
        <v>45</v>
      </c>
      <c r="AJ56" s="2" t="s">
        <v>45</v>
      </c>
      <c r="AK56" s="2">
        <v>0</v>
      </c>
      <c r="AL56" s="2" t="s">
        <v>45</v>
      </c>
      <c r="AM56" s="2" t="s">
        <v>45</v>
      </c>
      <c r="AN56" s="2">
        <v>0</v>
      </c>
      <c r="AO56" s="2" t="s">
        <v>45</v>
      </c>
      <c r="AP56" s="2">
        <v>0</v>
      </c>
      <c r="AQ56" s="2" t="s">
        <v>45</v>
      </c>
      <c r="AR56" s="2">
        <v>0</v>
      </c>
      <c r="AS56" s="2" t="s">
        <v>45</v>
      </c>
      <c r="AT56" s="2">
        <v>0</v>
      </c>
      <c r="AU56" s="2" t="s">
        <v>45</v>
      </c>
      <c r="AV56" s="2" t="s">
        <v>325</v>
      </c>
      <c r="AW56" s="6">
        <v>3</v>
      </c>
      <c r="AX56" s="3" t="str">
        <f t="shared" si="6"/>
        <v>N</v>
      </c>
      <c r="AY56" s="2" t="s">
        <v>37</v>
      </c>
      <c r="AZ56" s="2">
        <v>0</v>
      </c>
      <c r="BA56" s="2">
        <v>0</v>
      </c>
      <c r="BB56" s="2">
        <v>0</v>
      </c>
      <c r="BE56" s="3"/>
      <c r="BG56" s="2" t="s">
        <v>306</v>
      </c>
      <c r="BH56" s="6" t="s">
        <v>27</v>
      </c>
      <c r="BI56" s="2" t="s">
        <v>27</v>
      </c>
      <c r="BJ56" s="2" t="s">
        <v>25</v>
      </c>
      <c r="BK56" s="2" t="s">
        <v>25</v>
      </c>
      <c r="BL56" s="6" t="s">
        <v>25</v>
      </c>
      <c r="BM56" s="6"/>
      <c r="BN56" s="6" t="s">
        <v>307</v>
      </c>
      <c r="BO56" s="6"/>
      <c r="BP56" s="6" t="s">
        <v>25</v>
      </c>
      <c r="BQ56" s="6" t="s">
        <v>308</v>
      </c>
    </row>
    <row r="57" spans="1:69" s="2" customFormat="1" ht="14" x14ac:dyDescent="0.2">
      <c r="A57" s="2" t="s">
        <v>122</v>
      </c>
      <c r="B57" s="2">
        <f t="shared" si="3"/>
        <v>55</v>
      </c>
      <c r="C57" s="5">
        <f t="shared" si="4"/>
        <v>44440</v>
      </c>
      <c r="D57" s="5">
        <f t="shared" si="4"/>
        <v>44440</v>
      </c>
      <c r="E57" s="5">
        <f t="shared" si="4"/>
        <v>44440</v>
      </c>
      <c r="F57" s="5">
        <f t="shared" si="4"/>
        <v>44440</v>
      </c>
      <c r="G57" s="6">
        <v>0</v>
      </c>
      <c r="H57" s="6">
        <v>0</v>
      </c>
      <c r="I57" s="6">
        <v>1</v>
      </c>
      <c r="J57" s="6">
        <v>0</v>
      </c>
      <c r="K57" s="6">
        <v>0</v>
      </c>
      <c r="L57" s="5">
        <f t="shared" ref="L57:L59" si="7">DATE(LEFT(M57,2),MID(M57,3,2),MID(M57,5,2))</f>
        <v>23127</v>
      </c>
      <c r="M57" s="4">
        <v>6304260891080</v>
      </c>
      <c r="N57" s="4">
        <f t="shared" ref="N57:N59" si="8">MIN(ROUNDDOWN((C57-L57)/365,0),80)</f>
        <v>58</v>
      </c>
      <c r="O57" s="2">
        <v>1000</v>
      </c>
      <c r="P57" s="2">
        <v>1000</v>
      </c>
      <c r="Q57" s="2">
        <v>0</v>
      </c>
      <c r="R57" s="6">
        <v>3201</v>
      </c>
      <c r="S57" s="6" t="s">
        <v>313</v>
      </c>
      <c r="T57" s="6" t="s">
        <v>314</v>
      </c>
      <c r="U57" s="35">
        <v>3500000</v>
      </c>
      <c r="V57" s="2">
        <v>10</v>
      </c>
      <c r="W57" s="35">
        <v>7</v>
      </c>
      <c r="X57" s="3" t="s">
        <v>45</v>
      </c>
      <c r="Y57" s="3" t="s">
        <v>45</v>
      </c>
      <c r="Z57" s="3" t="s">
        <v>45</v>
      </c>
      <c r="AA57" s="2">
        <v>8</v>
      </c>
      <c r="AB57" s="39" t="s">
        <v>304</v>
      </c>
      <c r="AC57" s="2">
        <v>7</v>
      </c>
      <c r="AD57" s="4" t="s">
        <v>45</v>
      </c>
      <c r="AE57" s="4" t="s">
        <v>45</v>
      </c>
      <c r="AF57" s="4" t="s">
        <v>45</v>
      </c>
      <c r="AG57" s="4" t="s">
        <v>45</v>
      </c>
      <c r="AH57" s="4" t="s">
        <v>45</v>
      </c>
      <c r="AI57" s="3" t="s">
        <v>45</v>
      </c>
      <c r="AJ57" s="2" t="s">
        <v>45</v>
      </c>
      <c r="AK57" s="2">
        <v>0</v>
      </c>
      <c r="AL57" s="2" t="s">
        <v>45</v>
      </c>
      <c r="AM57" s="2" t="s">
        <v>45</v>
      </c>
      <c r="AN57" s="2">
        <v>0</v>
      </c>
      <c r="AO57" s="2" t="s">
        <v>45</v>
      </c>
      <c r="AP57" s="2">
        <v>0</v>
      </c>
      <c r="AQ57" s="2" t="s">
        <v>45</v>
      </c>
      <c r="AR57" s="2">
        <v>0</v>
      </c>
      <c r="AS57" s="2" t="s">
        <v>45</v>
      </c>
      <c r="AT57" s="2">
        <v>0</v>
      </c>
      <c r="AU57" s="2" t="s">
        <v>45</v>
      </c>
      <c r="AV57" s="2" t="s">
        <v>325</v>
      </c>
      <c r="AW57" s="6">
        <v>3</v>
      </c>
      <c r="AX57" s="3" t="str">
        <f t="shared" ref="AX57:AX59" si="9">IF(OR(AB57="SECOND",AW57&gt;60),"Y","N")</f>
        <v>N</v>
      </c>
      <c r="AY57" s="2" t="s">
        <v>37</v>
      </c>
      <c r="AZ57" s="2">
        <v>0</v>
      </c>
      <c r="BA57" s="2">
        <v>0</v>
      </c>
      <c r="BB57" s="2">
        <v>0</v>
      </c>
      <c r="BC57" s="35">
        <v>1500000</v>
      </c>
      <c r="BE57" s="3" t="s">
        <v>360</v>
      </c>
      <c r="BF57" s="2">
        <v>11</v>
      </c>
      <c r="BG57" s="2" t="s">
        <v>306</v>
      </c>
      <c r="BH57" s="6" t="s">
        <v>27</v>
      </c>
      <c r="BI57" s="2" t="s">
        <v>27</v>
      </c>
      <c r="BJ57" s="2" t="s">
        <v>25</v>
      </c>
      <c r="BK57" s="2" t="s">
        <v>25</v>
      </c>
      <c r="BL57" s="6" t="s">
        <v>25</v>
      </c>
      <c r="BM57" s="6"/>
      <c r="BN57" s="6" t="s">
        <v>307</v>
      </c>
      <c r="BO57" s="6"/>
      <c r="BP57" s="6" t="s">
        <v>25</v>
      </c>
      <c r="BQ57" s="6" t="s">
        <v>308</v>
      </c>
    </row>
    <row r="58" spans="1:69" s="2" customFormat="1" ht="14" x14ac:dyDescent="0.2">
      <c r="A58" s="2" t="s">
        <v>122</v>
      </c>
      <c r="B58" s="2">
        <f t="shared" si="3"/>
        <v>56</v>
      </c>
      <c r="C58" s="5">
        <f t="shared" si="4"/>
        <v>44440</v>
      </c>
      <c r="D58" s="5">
        <f t="shared" si="4"/>
        <v>44440</v>
      </c>
      <c r="E58" s="5">
        <f t="shared" si="4"/>
        <v>44440</v>
      </c>
      <c r="F58" s="5">
        <f t="shared" si="4"/>
        <v>44440</v>
      </c>
      <c r="G58" s="6">
        <v>0</v>
      </c>
      <c r="H58" s="6">
        <v>0</v>
      </c>
      <c r="I58" s="6">
        <v>1</v>
      </c>
      <c r="J58" s="6">
        <v>1</v>
      </c>
      <c r="K58" s="6">
        <v>1</v>
      </c>
      <c r="L58" s="5">
        <f t="shared" si="7"/>
        <v>33148</v>
      </c>
      <c r="M58" s="4">
        <v>9010020757084</v>
      </c>
      <c r="N58" s="4">
        <f t="shared" si="8"/>
        <v>30</v>
      </c>
      <c r="O58" s="2">
        <v>1000</v>
      </c>
      <c r="P58" s="2">
        <v>1000</v>
      </c>
      <c r="Q58" s="2">
        <v>0</v>
      </c>
      <c r="R58" s="6">
        <v>2170</v>
      </c>
      <c r="S58" s="6" t="s">
        <v>344</v>
      </c>
      <c r="T58" s="6" t="s">
        <v>323</v>
      </c>
      <c r="U58" s="2">
        <v>2000000</v>
      </c>
      <c r="V58" s="2">
        <v>10</v>
      </c>
      <c r="W58" s="2">
        <v>5</v>
      </c>
      <c r="X58" s="3" t="s">
        <v>45</v>
      </c>
      <c r="Y58" s="3" t="s">
        <v>45</v>
      </c>
      <c r="Z58" s="3" t="s">
        <v>45</v>
      </c>
      <c r="AA58" s="2">
        <v>4</v>
      </c>
      <c r="AB58" s="3" t="s">
        <v>311</v>
      </c>
      <c r="AC58" s="2">
        <v>1</v>
      </c>
      <c r="AD58" s="4" t="s">
        <v>45</v>
      </c>
      <c r="AE58" s="4" t="s">
        <v>45</v>
      </c>
      <c r="AF58" s="4" t="s">
        <v>45</v>
      </c>
      <c r="AG58" s="4" t="s">
        <v>46</v>
      </c>
      <c r="AH58" s="4" t="s">
        <v>45</v>
      </c>
      <c r="AI58" s="6" t="s">
        <v>45</v>
      </c>
      <c r="AJ58" s="2" t="s">
        <v>45</v>
      </c>
      <c r="AK58" s="2">
        <v>0</v>
      </c>
      <c r="AL58" s="2" t="s">
        <v>45</v>
      </c>
      <c r="AM58" s="2" t="s">
        <v>45</v>
      </c>
      <c r="AN58" s="2">
        <v>0</v>
      </c>
      <c r="AO58" s="2" t="s">
        <v>45</v>
      </c>
      <c r="AP58" s="2">
        <v>0</v>
      </c>
      <c r="AQ58" s="2" t="s">
        <v>46</v>
      </c>
      <c r="AR58" s="2">
        <v>1</v>
      </c>
      <c r="AS58" s="2" t="s">
        <v>45</v>
      </c>
      <c r="AT58" s="2">
        <v>0</v>
      </c>
      <c r="AU58" s="2" t="s">
        <v>45</v>
      </c>
      <c r="AV58" s="2" t="s">
        <v>320</v>
      </c>
      <c r="AW58" s="6">
        <v>63</v>
      </c>
      <c r="AX58" s="3" t="str">
        <f t="shared" si="9"/>
        <v>Y</v>
      </c>
      <c r="AY58" s="2" t="s">
        <v>37</v>
      </c>
      <c r="AZ58" s="2">
        <v>0</v>
      </c>
      <c r="BA58" s="2">
        <v>0</v>
      </c>
      <c r="BB58" s="2">
        <v>1</v>
      </c>
      <c r="BE58" s="3" t="s">
        <v>361</v>
      </c>
      <c r="BF58" s="2">
        <v>18</v>
      </c>
      <c r="BG58" s="2" t="s">
        <v>306</v>
      </c>
      <c r="BH58" s="6" t="s">
        <v>27</v>
      </c>
      <c r="BI58" s="2" t="s">
        <v>27</v>
      </c>
      <c r="BJ58" s="2" t="s">
        <v>25</v>
      </c>
      <c r="BK58" s="2" t="s">
        <v>25</v>
      </c>
      <c r="BL58" s="6" t="s">
        <v>25</v>
      </c>
      <c r="BM58" s="6"/>
      <c r="BN58" s="6" t="s">
        <v>307</v>
      </c>
      <c r="BO58" s="6"/>
      <c r="BP58" s="6" t="s">
        <v>25</v>
      </c>
      <c r="BQ58" s="6" t="s">
        <v>308</v>
      </c>
    </row>
    <row r="59" spans="1:69" s="35" customFormat="1" ht="14" x14ac:dyDescent="0.2">
      <c r="A59" s="35" t="s">
        <v>122</v>
      </c>
      <c r="B59" s="35">
        <f t="shared" si="3"/>
        <v>57</v>
      </c>
      <c r="C59" s="9">
        <f t="shared" si="4"/>
        <v>44440</v>
      </c>
      <c r="D59" s="5">
        <f t="shared" si="4"/>
        <v>44440</v>
      </c>
      <c r="E59" s="5">
        <f t="shared" si="4"/>
        <v>44440</v>
      </c>
      <c r="F59" s="5">
        <f t="shared" si="4"/>
        <v>44440</v>
      </c>
      <c r="G59" s="37">
        <v>0</v>
      </c>
      <c r="H59" s="37">
        <v>0</v>
      </c>
      <c r="I59" s="37">
        <v>1</v>
      </c>
      <c r="J59" s="37">
        <v>0</v>
      </c>
      <c r="K59" s="37">
        <v>0</v>
      </c>
      <c r="L59" s="9">
        <f t="shared" si="7"/>
        <v>21341</v>
      </c>
      <c r="M59" s="38">
        <v>5806051167083</v>
      </c>
      <c r="N59" s="38">
        <f t="shared" si="8"/>
        <v>63</v>
      </c>
      <c r="O59" s="35">
        <v>1000</v>
      </c>
      <c r="P59" s="35">
        <v>1000</v>
      </c>
      <c r="Q59" s="35">
        <v>0</v>
      </c>
      <c r="R59" s="37">
        <v>3201</v>
      </c>
      <c r="S59" s="37" t="s">
        <v>313</v>
      </c>
      <c r="T59" s="37" t="s">
        <v>314</v>
      </c>
      <c r="U59" s="35">
        <v>12000000</v>
      </c>
      <c r="V59" s="35">
        <v>9</v>
      </c>
      <c r="W59" s="35">
        <v>7</v>
      </c>
      <c r="X59" s="39" t="s">
        <v>45</v>
      </c>
      <c r="Y59" s="39" t="s">
        <v>45</v>
      </c>
      <c r="Z59" s="39" t="s">
        <v>45</v>
      </c>
      <c r="AA59" s="35">
        <v>1</v>
      </c>
      <c r="AB59" s="39" t="s">
        <v>311</v>
      </c>
      <c r="AC59" s="35">
        <v>1</v>
      </c>
      <c r="AD59" s="38" t="s">
        <v>45</v>
      </c>
      <c r="AE59" s="38" t="s">
        <v>46</v>
      </c>
      <c r="AF59" s="38" t="s">
        <v>45</v>
      </c>
      <c r="AG59" s="38" t="s">
        <v>45</v>
      </c>
      <c r="AH59" s="38" t="s">
        <v>45</v>
      </c>
      <c r="AI59" s="38" t="s">
        <v>45</v>
      </c>
      <c r="AJ59" s="35" t="s">
        <v>45</v>
      </c>
      <c r="AK59" s="35">
        <v>0</v>
      </c>
      <c r="AL59" s="35" t="s">
        <v>45</v>
      </c>
      <c r="AM59" s="35" t="s">
        <v>45</v>
      </c>
      <c r="AN59" s="35">
        <v>0</v>
      </c>
      <c r="AO59" s="35" t="s">
        <v>45</v>
      </c>
      <c r="AP59" s="35">
        <v>0</v>
      </c>
      <c r="AQ59" s="35" t="s">
        <v>45</v>
      </c>
      <c r="AR59" s="35">
        <v>0</v>
      </c>
      <c r="AS59" s="35" t="s">
        <v>45</v>
      </c>
      <c r="AT59" s="35">
        <v>0</v>
      </c>
      <c r="AU59" s="35" t="s">
        <v>45</v>
      </c>
      <c r="AV59" s="35" t="s">
        <v>305</v>
      </c>
      <c r="AW59" s="37">
        <v>3</v>
      </c>
      <c r="AX59" s="39" t="str">
        <f t="shared" si="9"/>
        <v>Y</v>
      </c>
      <c r="AY59" s="35" t="s">
        <v>39</v>
      </c>
      <c r="AZ59" s="35">
        <v>1</v>
      </c>
      <c r="BA59" s="35">
        <v>1</v>
      </c>
      <c r="BB59" s="35">
        <v>1</v>
      </c>
      <c r="BC59" s="35">
        <v>10000000</v>
      </c>
      <c r="BD59" s="35">
        <v>5000000</v>
      </c>
      <c r="BE59" s="39" t="s">
        <v>312</v>
      </c>
      <c r="BF59" s="35">
        <v>10</v>
      </c>
      <c r="BG59" s="35" t="s">
        <v>306</v>
      </c>
      <c r="BH59" s="37" t="s">
        <v>27</v>
      </c>
      <c r="BI59" s="35" t="s">
        <v>27</v>
      </c>
      <c r="BJ59" s="35" t="s">
        <v>25</v>
      </c>
      <c r="BK59" s="35" t="s">
        <v>25</v>
      </c>
      <c r="BL59" s="37" t="s">
        <v>25</v>
      </c>
      <c r="BM59" s="37"/>
      <c r="BN59" s="37" t="s">
        <v>307</v>
      </c>
      <c r="BO59" s="37"/>
      <c r="BP59" s="37" t="s">
        <v>25</v>
      </c>
      <c r="BQ59" s="37" t="s">
        <v>308</v>
      </c>
    </row>
  </sheetData>
  <autoFilter ref="A2:BR59" xr:uid="{00000000-0001-0000-0100-000000000000}"/>
  <phoneticPr fontId="2" type="noConversion"/>
  <conditionalFormatting sqref="M3:M52">
    <cfRule type="duplicateValues" dxfId="1"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2EC21-5614-485F-A05C-E499F6FE8130}">
  <dimension ref="A1:BW59"/>
  <sheetViews>
    <sheetView topLeftCell="BG1" zoomScaleNormal="100" workbookViewId="0">
      <selection activeCell="BP15" sqref="A1:BW59"/>
    </sheetView>
  </sheetViews>
  <sheetFormatPr baseColWidth="10" defaultColWidth="8.83203125" defaultRowHeight="15" x14ac:dyDescent="0.2"/>
  <cols>
    <col min="1" max="1" width="11.5" customWidth="1" collapsed="1"/>
    <col min="2" max="2" width="9.5" bestFit="1" customWidth="1" collapsed="1"/>
    <col min="3" max="6" width="14.5" style="2" bestFit="1" customWidth="1" collapsed="1"/>
    <col min="7" max="9" width="19.5" style="2" bestFit="1" customWidth="1" collapsed="1"/>
    <col min="10" max="11" width="23.1640625" style="2" bestFit="1" customWidth="1" collapsed="1"/>
    <col min="12" max="12" width="20" style="2" bestFit="1" customWidth="1" collapsed="1"/>
    <col min="13" max="18" width="14.1640625" style="2" customWidth="1" collapsed="1"/>
    <col min="19" max="19" width="15.33203125" customWidth="1" collapsed="1"/>
    <col min="20" max="20" width="11.6640625" customWidth="1" collapsed="1"/>
    <col min="21" max="21" width="16" customWidth="1" collapsed="1"/>
    <col min="22" max="22" width="22.5" style="2" bestFit="1" customWidth="1" collapsed="1"/>
    <col min="23" max="24" width="16.1640625" style="2" customWidth="1" collapsed="1"/>
    <col min="25" max="25" width="12" bestFit="1" customWidth="1" collapsed="1"/>
    <col min="26" max="26" width="26" style="2" customWidth="1" collapsed="1"/>
    <col min="27" max="27" width="16.5" customWidth="1" collapsed="1"/>
    <col min="28" max="28" width="26" style="2" bestFit="1" customWidth="1" collapsed="1"/>
    <col min="29" max="29" width="21.1640625" style="2" bestFit="1" customWidth="1" collapsed="1"/>
    <col min="30" max="31" width="21.1640625" style="2" customWidth="1" collapsed="1"/>
    <col min="32" max="37" width="26.6640625" style="2" customWidth="1" collapsed="1"/>
    <col min="38" max="38" width="26" style="2" bestFit="1" customWidth="1" collapsed="1"/>
    <col min="39" max="39" width="25.6640625" bestFit="1" customWidth="1" collapsed="1"/>
    <col min="40" max="40" width="21.6640625" bestFit="1" customWidth="1" collapsed="1"/>
    <col min="41" max="41" width="21.33203125" bestFit="1" customWidth="1" collapsed="1"/>
    <col min="42" max="42" width="17.6640625" bestFit="1" customWidth="1" collapsed="1"/>
    <col min="43" max="43" width="19.6640625" bestFit="1" customWidth="1" collapsed="1"/>
    <col min="44" max="44" width="21.5" bestFit="1" customWidth="1" collapsed="1"/>
    <col min="45" max="45" width="23.5" bestFit="1" customWidth="1" collapsed="1"/>
    <col min="46" max="46" width="26" bestFit="1" customWidth="1" collapsed="1"/>
    <col min="47" max="47" width="32.5" customWidth="1" collapsed="1"/>
    <col min="48" max="48" width="27.33203125" bestFit="1" customWidth="1" collapsed="1"/>
    <col min="49" max="49" width="29.33203125" bestFit="1" customWidth="1" collapsed="1"/>
    <col min="50" max="50" width="22.5" bestFit="1" customWidth="1" collapsed="1"/>
    <col min="51" max="56" width="21.33203125" style="2" customWidth="1" collapsed="1"/>
    <col min="57" max="57" width="60.33203125" style="2" customWidth="1" collapsed="1"/>
    <col min="58" max="58" width="21.33203125" style="2" customWidth="1" collapsed="1"/>
    <col min="59" max="59" width="14.1640625" style="2" customWidth="1" collapsed="1"/>
    <col min="60" max="60" width="27.5" style="2" customWidth="1" collapsed="1"/>
    <col min="61" max="61" width="24.83203125" style="2" bestFit="1" customWidth="1" collapsed="1"/>
    <col min="62" max="62" width="13.5" style="2" bestFit="1" customWidth="1" collapsed="1"/>
    <col min="63" max="63" width="12.5" style="2" bestFit="1" customWidth="1" collapsed="1"/>
    <col min="64" max="66" width="12.5" style="2" customWidth="1" collapsed="1"/>
    <col min="67" max="69" width="27.5" style="2" customWidth="1" collapsed="1"/>
    <col min="70" max="70" width="12.5" customWidth="1" collapsed="1"/>
    <col min="71" max="75" width="11.1640625" style="2" bestFit="1" customWidth="1" collapsed="1"/>
  </cols>
  <sheetData>
    <row r="1" spans="1:75" ht="16" thickBot="1" x14ac:dyDescent="0.25">
      <c r="A1" s="1">
        <f>COLUMN()</f>
        <v>1</v>
      </c>
      <c r="B1" s="1">
        <f>COLUMN()</f>
        <v>2</v>
      </c>
      <c r="C1" s="8">
        <v>44440</v>
      </c>
      <c r="D1" s="8"/>
      <c r="E1" s="8"/>
      <c r="F1" s="8"/>
      <c r="G1" s="1">
        <f>COLUMN()</f>
        <v>7</v>
      </c>
      <c r="H1" s="1">
        <f>COLUMN()</f>
        <v>8</v>
      </c>
      <c r="I1" s="1">
        <f>COLUMN()</f>
        <v>9</v>
      </c>
      <c r="J1" s="1">
        <f>COLUMN()</f>
        <v>10</v>
      </c>
      <c r="K1" s="1">
        <f>COLUMN()</f>
        <v>11</v>
      </c>
      <c r="L1" s="1">
        <f>COLUMN()</f>
        <v>12</v>
      </c>
      <c r="M1" s="1">
        <f>COLUMN()</f>
        <v>13</v>
      </c>
      <c r="N1" s="79">
        <v>39</v>
      </c>
      <c r="O1" s="79"/>
      <c r="P1" s="79"/>
      <c r="Q1" s="79">
        <v>35</v>
      </c>
      <c r="R1" s="1">
        <f>COLUMN()</f>
        <v>18</v>
      </c>
      <c r="S1" s="1">
        <f>COLUMN()</f>
        <v>19</v>
      </c>
      <c r="T1" s="1">
        <f>COLUMN()</f>
        <v>20</v>
      </c>
      <c r="U1" s="1">
        <f>COLUMN()</f>
        <v>21</v>
      </c>
      <c r="V1" s="1">
        <f>COLUMN()</f>
        <v>22</v>
      </c>
      <c r="W1" s="1">
        <f>COLUMN()</f>
        <v>23</v>
      </c>
      <c r="X1" s="1">
        <f>COLUMN()</f>
        <v>24</v>
      </c>
      <c r="Y1" s="1">
        <f>COLUMN()</f>
        <v>25</v>
      </c>
      <c r="Z1" s="1">
        <f>COLUMN()</f>
        <v>26</v>
      </c>
      <c r="AA1" s="1">
        <f>COLUMN()</f>
        <v>27</v>
      </c>
      <c r="AB1" s="1">
        <f>COLUMN()</f>
        <v>28</v>
      </c>
      <c r="AC1" s="1">
        <f>COLUMN()</f>
        <v>29</v>
      </c>
      <c r="AD1" s="1">
        <f>COLUMN()</f>
        <v>30</v>
      </c>
      <c r="AE1" s="1">
        <f>COLUMN()</f>
        <v>31</v>
      </c>
      <c r="AF1" s="1">
        <f>COLUMN()</f>
        <v>32</v>
      </c>
      <c r="AG1" s="1">
        <f>COLUMN()</f>
        <v>33</v>
      </c>
      <c r="AH1" s="1">
        <f>COLUMN()</f>
        <v>34</v>
      </c>
      <c r="AI1" s="1">
        <f>COLUMN()</f>
        <v>35</v>
      </c>
      <c r="AJ1" s="1">
        <f>COLUMN()</f>
        <v>36</v>
      </c>
      <c r="AK1" s="1">
        <f>COLUMN()</f>
        <v>37</v>
      </c>
      <c r="AL1" s="1">
        <f>COLUMN()</f>
        <v>38</v>
      </c>
      <c r="AM1" s="1">
        <f>COLUMN()</f>
        <v>39</v>
      </c>
      <c r="AN1" s="1">
        <f>COLUMN()</f>
        <v>40</v>
      </c>
      <c r="AO1" s="1">
        <f>COLUMN()</f>
        <v>41</v>
      </c>
      <c r="AP1" s="1">
        <f>COLUMN()</f>
        <v>42</v>
      </c>
      <c r="AQ1" s="1">
        <f>COLUMN()</f>
        <v>43</v>
      </c>
      <c r="AR1" s="1">
        <f>COLUMN()</f>
        <v>44</v>
      </c>
      <c r="AS1" s="1">
        <f>COLUMN()</f>
        <v>45</v>
      </c>
      <c r="AT1" s="1">
        <f>COLUMN()</f>
        <v>46</v>
      </c>
      <c r="AU1" s="1">
        <f>COLUMN()</f>
        <v>47</v>
      </c>
      <c r="AV1" s="1">
        <f>COLUMN()</f>
        <v>48</v>
      </c>
      <c r="AW1" s="1">
        <f>COLUMN()</f>
        <v>49</v>
      </c>
      <c r="AX1" s="1">
        <f>COLUMN()</f>
        <v>50</v>
      </c>
      <c r="AY1" s="2">
        <f>COLUMN()</f>
        <v>51</v>
      </c>
      <c r="AZ1" s="2">
        <f>COLUMN()</f>
        <v>52</v>
      </c>
      <c r="BA1" s="2">
        <f>COLUMN()</f>
        <v>53</v>
      </c>
      <c r="BB1" s="2">
        <f>COLUMN()</f>
        <v>54</v>
      </c>
      <c r="BE1" s="2">
        <f>COLUMN()</f>
        <v>57</v>
      </c>
      <c r="BF1" s="2">
        <f>COLUMN()</f>
        <v>58</v>
      </c>
      <c r="BG1" s="2">
        <f>COLUMN()</f>
        <v>59</v>
      </c>
      <c r="BH1" s="2">
        <f>COLUMN()</f>
        <v>60</v>
      </c>
      <c r="BI1" s="2">
        <f>COLUMN()</f>
        <v>61</v>
      </c>
      <c r="BJ1" s="2">
        <f>COLUMN()</f>
        <v>62</v>
      </c>
      <c r="BK1" s="2">
        <f>COLUMN()</f>
        <v>63</v>
      </c>
      <c r="BL1" s="2">
        <f>COLUMN()</f>
        <v>64</v>
      </c>
      <c r="BM1" s="2">
        <f>COLUMN()</f>
        <v>65</v>
      </c>
      <c r="BN1" s="2">
        <f>COLUMN()</f>
        <v>66</v>
      </c>
      <c r="BO1" s="2">
        <f>COLUMN()</f>
        <v>67</v>
      </c>
      <c r="BP1" s="2">
        <f>COLUMN()</f>
        <v>68</v>
      </c>
      <c r="BQ1" s="2">
        <f>COLUMN()</f>
        <v>69</v>
      </c>
    </row>
    <row r="2" spans="1:75" s="2" customFormat="1" ht="32" x14ac:dyDescent="0.2">
      <c r="A2" s="32" t="s">
        <v>238</v>
      </c>
      <c r="B2" s="32" t="s">
        <v>239</v>
      </c>
      <c r="C2" s="32" t="s">
        <v>240</v>
      </c>
      <c r="D2" s="32" t="s">
        <v>241</v>
      </c>
      <c r="E2" s="32" t="s">
        <v>242</v>
      </c>
      <c r="F2" s="32" t="s">
        <v>243</v>
      </c>
      <c r="G2" s="32" t="s">
        <v>41</v>
      </c>
      <c r="H2" s="32" t="s">
        <v>244</v>
      </c>
      <c r="I2" s="32" t="s">
        <v>245</v>
      </c>
      <c r="J2" s="32" t="s">
        <v>246</v>
      </c>
      <c r="K2" s="32" t="s">
        <v>247</v>
      </c>
      <c r="L2" s="32" t="s">
        <v>248</v>
      </c>
      <c r="M2" s="32" t="s">
        <v>249</v>
      </c>
      <c r="N2" s="80" t="s">
        <v>564</v>
      </c>
      <c r="O2" s="80" t="s">
        <v>465</v>
      </c>
      <c r="P2" s="80" t="s">
        <v>466</v>
      </c>
      <c r="Q2" s="80" t="s">
        <v>567</v>
      </c>
      <c r="R2" s="32" t="s">
        <v>250</v>
      </c>
      <c r="S2" s="32" t="s">
        <v>251</v>
      </c>
      <c r="T2" s="32" t="s">
        <v>1</v>
      </c>
      <c r="U2" s="32" t="s">
        <v>12</v>
      </c>
      <c r="V2" s="32" t="s">
        <v>252</v>
      </c>
      <c r="W2" s="32" t="s">
        <v>253</v>
      </c>
      <c r="X2" s="32" t="s">
        <v>254</v>
      </c>
      <c r="Y2" s="32" t="s">
        <v>255</v>
      </c>
      <c r="Z2" s="32" t="s">
        <v>256</v>
      </c>
      <c r="AA2" s="32" t="s">
        <v>108</v>
      </c>
      <c r="AB2" s="32" t="s">
        <v>257</v>
      </c>
      <c r="AC2" s="32" t="s">
        <v>258</v>
      </c>
      <c r="AD2" s="32" t="s">
        <v>259</v>
      </c>
      <c r="AE2" s="32" t="s">
        <v>260</v>
      </c>
      <c r="AF2" s="32" t="s">
        <v>262</v>
      </c>
      <c r="AG2" s="32" t="s">
        <v>263</v>
      </c>
      <c r="AH2" s="32" t="s">
        <v>264</v>
      </c>
      <c r="AI2" s="32" t="s">
        <v>265</v>
      </c>
      <c r="AJ2" s="32" t="s">
        <v>266</v>
      </c>
      <c r="AK2" s="32" t="s">
        <v>205</v>
      </c>
      <c r="AL2" s="32" t="s">
        <v>267</v>
      </c>
      <c r="AM2" s="32" t="s">
        <v>268</v>
      </c>
      <c r="AN2" s="32" t="s">
        <v>269</v>
      </c>
      <c r="AO2" s="32" t="s">
        <v>270</v>
      </c>
      <c r="AP2" s="32" t="s">
        <v>271</v>
      </c>
      <c r="AQ2" s="32" t="s">
        <v>272</v>
      </c>
      <c r="AR2" s="32" t="s">
        <v>273</v>
      </c>
      <c r="AS2" s="32" t="s">
        <v>274</v>
      </c>
      <c r="AT2" s="32" t="s">
        <v>275</v>
      </c>
      <c r="AU2" s="32" t="s">
        <v>276</v>
      </c>
      <c r="AV2" s="32" t="s">
        <v>277</v>
      </c>
      <c r="AW2" s="32" t="s">
        <v>278</v>
      </c>
      <c r="AX2" s="32" t="s">
        <v>279</v>
      </c>
      <c r="AY2" s="32" t="s">
        <v>38</v>
      </c>
      <c r="AZ2" s="32" t="s">
        <v>283</v>
      </c>
      <c r="BA2" s="32" t="s">
        <v>284</v>
      </c>
      <c r="BB2" s="32" t="s">
        <v>285</v>
      </c>
      <c r="BC2" s="32" t="s">
        <v>286</v>
      </c>
      <c r="BD2" s="32" t="s">
        <v>287</v>
      </c>
      <c r="BE2" s="32" t="s">
        <v>288</v>
      </c>
      <c r="BF2" s="32" t="s">
        <v>289</v>
      </c>
      <c r="BG2" s="32" t="s">
        <v>290</v>
      </c>
      <c r="BH2" s="32" t="s">
        <v>291</v>
      </c>
      <c r="BI2" s="32" t="s">
        <v>292</v>
      </c>
      <c r="BJ2" s="32" t="s">
        <v>293</v>
      </c>
      <c r="BK2" s="32" t="s">
        <v>294</v>
      </c>
      <c r="BL2" s="32" t="s">
        <v>295</v>
      </c>
      <c r="BM2" s="32" t="s">
        <v>296</v>
      </c>
      <c r="BN2" s="32" t="s">
        <v>297</v>
      </c>
      <c r="BO2" s="32" t="s">
        <v>298</v>
      </c>
      <c r="BP2" s="32" t="s">
        <v>299</v>
      </c>
      <c r="BQ2" s="32" t="s">
        <v>300</v>
      </c>
      <c r="BR2" s="32" t="s">
        <v>301</v>
      </c>
      <c r="BS2" s="72" t="s">
        <v>48</v>
      </c>
      <c r="BT2" s="72" t="s">
        <v>362</v>
      </c>
      <c r="BU2" s="72" t="s">
        <v>362</v>
      </c>
      <c r="BV2" s="72" t="s">
        <v>362</v>
      </c>
      <c r="BW2" s="72" t="s">
        <v>362</v>
      </c>
    </row>
    <row r="3" spans="1:75" s="2" customFormat="1" ht="14" x14ac:dyDescent="0.2">
      <c r="A3" s="2" t="s">
        <v>122</v>
      </c>
      <c r="B3" s="2">
        <f>ROW()-2</f>
        <v>1</v>
      </c>
      <c r="C3" s="5">
        <f>$C$1</f>
        <v>44440</v>
      </c>
      <c r="D3" s="5">
        <f t="shared" ref="D3:F11" si="0">$C$1</f>
        <v>44440</v>
      </c>
      <c r="E3" s="5">
        <f t="shared" si="0"/>
        <v>44440</v>
      </c>
      <c r="F3" s="5">
        <f t="shared" si="0"/>
        <v>44440</v>
      </c>
      <c r="G3" s="2">
        <v>0</v>
      </c>
      <c r="H3" s="2">
        <v>0</v>
      </c>
      <c r="I3" s="2">
        <v>0</v>
      </c>
      <c r="J3" s="2">
        <v>0</v>
      </c>
      <c r="K3" s="6">
        <v>0</v>
      </c>
      <c r="L3" s="5">
        <f t="shared" ref="L3:L59" si="1">DATE(LEFT(M3,2),MID(M3,3,2),MID(M3,5,2))</f>
        <v>20613</v>
      </c>
      <c r="M3" s="4">
        <v>5606070207088</v>
      </c>
      <c r="N3" s="6" t="s">
        <v>565</v>
      </c>
      <c r="O3" s="6" t="s">
        <v>467</v>
      </c>
      <c r="P3" s="6" t="s">
        <v>468</v>
      </c>
      <c r="Q3" s="6" t="s">
        <v>568</v>
      </c>
      <c r="R3" s="4">
        <f>MIN(ROUNDDOWN((C3-L3)/365,0),80)</f>
        <v>65</v>
      </c>
      <c r="S3" s="6">
        <v>1000</v>
      </c>
      <c r="T3" s="6">
        <v>1000</v>
      </c>
      <c r="U3" s="2">
        <v>0</v>
      </c>
      <c r="V3" s="37">
        <v>5247</v>
      </c>
      <c r="W3" s="6" t="s">
        <v>302</v>
      </c>
      <c r="X3" s="6" t="s">
        <v>303</v>
      </c>
      <c r="Y3" s="4">
        <v>2000000</v>
      </c>
      <c r="Z3" s="2" t="s">
        <v>149</v>
      </c>
      <c r="AA3" s="2" t="s">
        <v>149</v>
      </c>
      <c r="AB3" s="3" t="s">
        <v>45</v>
      </c>
      <c r="AC3" s="3" t="s">
        <v>45</v>
      </c>
      <c r="AD3" s="3" t="s">
        <v>45</v>
      </c>
      <c r="AE3" s="2" t="s">
        <v>363</v>
      </c>
      <c r="AF3" s="2" t="s">
        <v>154</v>
      </c>
      <c r="AG3" s="4" t="s">
        <v>45</v>
      </c>
      <c r="AH3" s="4" t="s">
        <v>45</v>
      </c>
      <c r="AI3" s="4" t="s">
        <v>45</v>
      </c>
      <c r="AJ3" s="4" t="s">
        <v>45</v>
      </c>
      <c r="AK3" s="4" t="s">
        <v>45</v>
      </c>
      <c r="AL3" s="4" t="s">
        <v>45</v>
      </c>
      <c r="AM3" s="2" t="s">
        <v>45</v>
      </c>
      <c r="AN3" s="2">
        <v>0</v>
      </c>
      <c r="AO3" s="2" t="s">
        <v>45</v>
      </c>
      <c r="AP3" s="2" t="s">
        <v>45</v>
      </c>
      <c r="AQ3" s="2">
        <v>0</v>
      </c>
      <c r="AR3" s="2" t="s">
        <v>45</v>
      </c>
      <c r="AS3" s="2">
        <v>0</v>
      </c>
      <c r="AT3" s="3" t="s">
        <v>45</v>
      </c>
      <c r="AU3" s="2" t="s">
        <v>6</v>
      </c>
      <c r="AV3" s="2" t="s">
        <v>45</v>
      </c>
      <c r="AW3" s="2">
        <v>0</v>
      </c>
      <c r="AX3" s="2" t="s">
        <v>45</v>
      </c>
      <c r="AY3" s="2" t="s">
        <v>37</v>
      </c>
      <c r="AZ3" s="2">
        <v>0</v>
      </c>
      <c r="BA3" s="2">
        <v>0</v>
      </c>
      <c r="BB3" s="2">
        <v>0</v>
      </c>
      <c r="BG3" s="2" t="s">
        <v>306</v>
      </c>
      <c r="BH3" s="2" t="s">
        <v>27</v>
      </c>
      <c r="BI3" s="2" t="s">
        <v>27</v>
      </c>
      <c r="BJ3" s="2" t="s">
        <v>25</v>
      </c>
      <c r="BK3" s="2" t="s">
        <v>25</v>
      </c>
      <c r="BL3" s="2" t="s">
        <v>25</v>
      </c>
      <c r="BN3" s="2" t="s">
        <v>307</v>
      </c>
      <c r="BP3" s="2" t="s">
        <v>25</v>
      </c>
      <c r="BQ3" s="2" t="s">
        <v>308</v>
      </c>
      <c r="BS3" s="2" t="s">
        <v>122</v>
      </c>
      <c r="BT3" s="2" t="s">
        <v>364</v>
      </c>
      <c r="BU3" s="2" t="s">
        <v>365</v>
      </c>
      <c r="BV3" s="2" t="s">
        <v>366</v>
      </c>
      <c r="BW3" s="2" t="s">
        <v>367</v>
      </c>
    </row>
    <row r="4" spans="1:75" s="2" customFormat="1" ht="14" x14ac:dyDescent="0.2">
      <c r="A4" s="2" t="s">
        <v>122</v>
      </c>
      <c r="B4" s="2">
        <f t="shared" ref="B4:B59" si="2">ROW()-2</f>
        <v>2</v>
      </c>
      <c r="C4" s="5">
        <f t="shared" ref="C4:F59" si="3">$C$1</f>
        <v>44440</v>
      </c>
      <c r="D4" s="5">
        <f t="shared" si="0"/>
        <v>44440</v>
      </c>
      <c r="E4" s="5">
        <f t="shared" si="0"/>
        <v>44440</v>
      </c>
      <c r="F4" s="5">
        <f t="shared" si="0"/>
        <v>44440</v>
      </c>
      <c r="G4" s="6">
        <v>0</v>
      </c>
      <c r="H4" s="6">
        <v>0</v>
      </c>
      <c r="I4" s="6">
        <v>1</v>
      </c>
      <c r="J4" s="6">
        <v>0</v>
      </c>
      <c r="K4" s="6">
        <v>0</v>
      </c>
      <c r="L4" s="5">
        <f t="shared" si="1"/>
        <v>29711</v>
      </c>
      <c r="M4" s="4">
        <v>8105057186180</v>
      </c>
      <c r="N4" s="6" t="s">
        <v>566</v>
      </c>
      <c r="O4" s="6" t="s">
        <v>469</v>
      </c>
      <c r="P4" s="6" t="s">
        <v>470</v>
      </c>
      <c r="Q4" s="6" t="s">
        <v>569</v>
      </c>
      <c r="R4" s="4">
        <f t="shared" ref="R4:R59" si="4">MIN(ROUNDDOWN((C4-L4)/365,0),80)</f>
        <v>40</v>
      </c>
      <c r="S4" s="2">
        <v>1000</v>
      </c>
      <c r="T4" s="2">
        <v>1000</v>
      </c>
      <c r="U4" s="2">
        <v>0</v>
      </c>
      <c r="V4" s="6">
        <v>9301</v>
      </c>
      <c r="W4" s="6" t="s">
        <v>309</v>
      </c>
      <c r="X4" s="6" t="s">
        <v>310</v>
      </c>
      <c r="Y4" s="2">
        <v>23000000</v>
      </c>
      <c r="Z4" s="2" t="s">
        <v>149</v>
      </c>
      <c r="AA4" s="2" t="s">
        <v>149</v>
      </c>
      <c r="AB4" s="3" t="s">
        <v>45</v>
      </c>
      <c r="AC4" s="3" t="s">
        <v>45</v>
      </c>
      <c r="AD4" s="3" t="s">
        <v>45</v>
      </c>
      <c r="AE4" s="2" t="s">
        <v>57</v>
      </c>
      <c r="AF4" s="2" t="s">
        <v>154</v>
      </c>
      <c r="AG4" s="4" t="s">
        <v>45</v>
      </c>
      <c r="AH4" s="4" t="s">
        <v>46</v>
      </c>
      <c r="AI4" s="4" t="s">
        <v>45</v>
      </c>
      <c r="AJ4" s="4" t="s">
        <v>45</v>
      </c>
      <c r="AK4" s="4" t="s">
        <v>45</v>
      </c>
      <c r="AL4" s="4" t="s">
        <v>45</v>
      </c>
      <c r="AM4" s="2" t="s">
        <v>45</v>
      </c>
      <c r="AN4" s="2">
        <v>0</v>
      </c>
      <c r="AO4" s="2" t="s">
        <v>45</v>
      </c>
      <c r="AP4" s="2" t="s">
        <v>45</v>
      </c>
      <c r="AQ4" s="2">
        <v>0</v>
      </c>
      <c r="AR4" s="2" t="s">
        <v>45</v>
      </c>
      <c r="AS4" s="2">
        <v>0</v>
      </c>
      <c r="AT4" s="2" t="s">
        <v>45</v>
      </c>
      <c r="AU4" s="2" t="s">
        <v>6</v>
      </c>
      <c r="AV4" s="2" t="s">
        <v>45</v>
      </c>
      <c r="AW4" s="2">
        <v>0</v>
      </c>
      <c r="AX4" s="2" t="s">
        <v>45</v>
      </c>
      <c r="AY4" s="2" t="s">
        <v>39</v>
      </c>
      <c r="AZ4" s="2">
        <v>1</v>
      </c>
      <c r="BA4" s="2">
        <v>1</v>
      </c>
      <c r="BB4" s="2">
        <v>1</v>
      </c>
      <c r="BE4" s="3" t="s">
        <v>312</v>
      </c>
      <c r="BF4" s="2">
        <v>10</v>
      </c>
      <c r="BG4" s="2" t="s">
        <v>306</v>
      </c>
      <c r="BH4" s="6" t="s">
        <v>27</v>
      </c>
      <c r="BI4" s="2" t="s">
        <v>27</v>
      </c>
      <c r="BJ4" s="2" t="s">
        <v>25</v>
      </c>
      <c r="BK4" s="2" t="s">
        <v>25</v>
      </c>
      <c r="BL4" s="6" t="s">
        <v>25</v>
      </c>
      <c r="BM4" s="6"/>
      <c r="BN4" s="6" t="s">
        <v>307</v>
      </c>
      <c r="BO4" s="6"/>
      <c r="BP4" s="6" t="s">
        <v>25</v>
      </c>
      <c r="BQ4" s="6" t="s">
        <v>308</v>
      </c>
      <c r="BS4" s="2" t="s">
        <v>122</v>
      </c>
      <c r="BT4" s="2" t="s">
        <v>364</v>
      </c>
      <c r="BU4" s="2" t="s">
        <v>365</v>
      </c>
      <c r="BV4" s="2" t="s">
        <v>366</v>
      </c>
      <c r="BW4" s="2" t="s">
        <v>367</v>
      </c>
    </row>
    <row r="5" spans="1:75" s="2" customFormat="1" x14ac:dyDescent="0.2">
      <c r="A5" s="2" t="s">
        <v>122</v>
      </c>
      <c r="B5" s="2">
        <f t="shared" si="2"/>
        <v>3</v>
      </c>
      <c r="C5" s="5">
        <f t="shared" si="3"/>
        <v>44440</v>
      </c>
      <c r="D5" s="5">
        <f t="shared" si="0"/>
        <v>44440</v>
      </c>
      <c r="E5" s="5">
        <f t="shared" si="0"/>
        <v>44440</v>
      </c>
      <c r="F5" s="5">
        <f t="shared" si="0"/>
        <v>44440</v>
      </c>
      <c r="G5" s="6">
        <v>0</v>
      </c>
      <c r="H5" s="6">
        <v>0</v>
      </c>
      <c r="I5" s="6">
        <v>0</v>
      </c>
      <c r="J5" s="6">
        <v>1</v>
      </c>
      <c r="K5" s="6">
        <v>0</v>
      </c>
      <c r="L5" s="5">
        <f t="shared" si="1"/>
        <v>21341</v>
      </c>
      <c r="M5" s="4">
        <v>5806051167083</v>
      </c>
      <c r="N5" s="6" t="s">
        <v>565</v>
      </c>
      <c r="O5" s="6" t="s">
        <v>471</v>
      </c>
      <c r="P5" s="6" t="s">
        <v>472</v>
      </c>
      <c r="Q5" s="6" t="s">
        <v>570</v>
      </c>
      <c r="R5" s="4">
        <f t="shared" si="4"/>
        <v>63</v>
      </c>
      <c r="S5" s="2">
        <v>1000</v>
      </c>
      <c r="T5" s="2">
        <v>1000</v>
      </c>
      <c r="U5" s="2">
        <v>0</v>
      </c>
      <c r="V5" s="6">
        <v>3201</v>
      </c>
      <c r="W5" s="6" t="s">
        <v>313</v>
      </c>
      <c r="X5" s="6" t="s">
        <v>314</v>
      </c>
      <c r="Y5" s="2">
        <v>2000000</v>
      </c>
      <c r="Z5" s="2" t="s">
        <v>149</v>
      </c>
      <c r="AA5" s="2" t="s">
        <v>149</v>
      </c>
      <c r="AB5" s="3" t="s">
        <v>45</v>
      </c>
      <c r="AC5" s="3" t="s">
        <v>45</v>
      </c>
      <c r="AD5" s="3" t="s">
        <v>45</v>
      </c>
      <c r="AE5" s="2" t="s">
        <v>61</v>
      </c>
      <c r="AF5" s="2" t="s">
        <v>154</v>
      </c>
      <c r="AG5" s="4" t="s">
        <v>45</v>
      </c>
      <c r="AH5" s="4" t="s">
        <v>45</v>
      </c>
      <c r="AI5" s="4" t="s">
        <v>46</v>
      </c>
      <c r="AJ5" s="4" t="s">
        <v>45</v>
      </c>
      <c r="AK5" s="4" t="s">
        <v>45</v>
      </c>
      <c r="AL5" s="10" t="s">
        <v>315</v>
      </c>
      <c r="AM5" s="2" t="s">
        <v>45</v>
      </c>
      <c r="AN5" s="2">
        <v>0</v>
      </c>
      <c r="AO5" s="2" t="s">
        <v>45</v>
      </c>
      <c r="AP5" s="2" t="s">
        <v>45</v>
      </c>
      <c r="AQ5" s="2">
        <v>0</v>
      </c>
      <c r="AR5" s="2" t="s">
        <v>45</v>
      </c>
      <c r="AS5" s="2">
        <v>0</v>
      </c>
      <c r="AT5" s="2" t="s">
        <v>45</v>
      </c>
      <c r="AU5" s="2" t="s">
        <v>6</v>
      </c>
      <c r="AV5" s="2" t="s">
        <v>45</v>
      </c>
      <c r="AW5" s="2">
        <v>0</v>
      </c>
      <c r="AX5" s="2" t="s">
        <v>45</v>
      </c>
      <c r="AY5" s="2" t="s">
        <v>39</v>
      </c>
      <c r="AZ5" s="2">
        <v>0</v>
      </c>
      <c r="BA5" s="2">
        <v>1</v>
      </c>
      <c r="BB5" s="2">
        <v>0</v>
      </c>
      <c r="BE5" s="3"/>
      <c r="BG5" s="2" t="s">
        <v>306</v>
      </c>
      <c r="BH5" s="6" t="s">
        <v>27</v>
      </c>
      <c r="BI5" s="2" t="s">
        <v>27</v>
      </c>
      <c r="BJ5" s="2" t="s">
        <v>25</v>
      </c>
      <c r="BK5" s="2" t="s">
        <v>25</v>
      </c>
      <c r="BL5" s="6" t="s">
        <v>25</v>
      </c>
      <c r="BM5" s="6"/>
      <c r="BN5" s="6" t="s">
        <v>307</v>
      </c>
      <c r="BO5" s="6"/>
      <c r="BP5" s="6" t="s">
        <v>25</v>
      </c>
      <c r="BQ5" s="6" t="s">
        <v>308</v>
      </c>
      <c r="BS5" s="2" t="s">
        <v>122</v>
      </c>
      <c r="BT5" s="2" t="s">
        <v>364</v>
      </c>
      <c r="BU5" s="2" t="s">
        <v>365</v>
      </c>
      <c r="BV5" s="2" t="s">
        <v>366</v>
      </c>
      <c r="BW5" s="2" t="s">
        <v>367</v>
      </c>
    </row>
    <row r="6" spans="1:75" s="2" customFormat="1" x14ac:dyDescent="0.2">
      <c r="A6" s="2" t="s">
        <v>122</v>
      </c>
      <c r="B6" s="2">
        <f t="shared" si="2"/>
        <v>4</v>
      </c>
      <c r="C6" s="5">
        <f t="shared" si="3"/>
        <v>44440</v>
      </c>
      <c r="D6" s="5">
        <f t="shared" si="0"/>
        <v>44440</v>
      </c>
      <c r="E6" s="5">
        <f t="shared" si="0"/>
        <v>44440</v>
      </c>
      <c r="F6" s="5">
        <f t="shared" si="0"/>
        <v>44440</v>
      </c>
      <c r="G6" s="6">
        <v>0</v>
      </c>
      <c r="H6" s="6">
        <v>0</v>
      </c>
      <c r="I6" s="6">
        <v>0</v>
      </c>
      <c r="J6" s="6">
        <v>0</v>
      </c>
      <c r="K6" s="6">
        <v>1</v>
      </c>
      <c r="L6" s="5">
        <f t="shared" si="1"/>
        <v>28410</v>
      </c>
      <c r="M6" s="4">
        <v>7710125453081</v>
      </c>
      <c r="N6" s="6" t="s">
        <v>566</v>
      </c>
      <c r="O6" s="6" t="s">
        <v>473</v>
      </c>
      <c r="P6" s="6" t="s">
        <v>474</v>
      </c>
      <c r="Q6" s="6" t="s">
        <v>571</v>
      </c>
      <c r="R6" s="4">
        <f t="shared" si="4"/>
        <v>43</v>
      </c>
      <c r="S6" s="2">
        <v>1000</v>
      </c>
      <c r="T6" s="2">
        <v>1000</v>
      </c>
      <c r="U6" s="2">
        <v>0</v>
      </c>
      <c r="V6" s="6">
        <v>3610</v>
      </c>
      <c r="W6" s="6" t="s">
        <v>316</v>
      </c>
      <c r="X6" s="6" t="s">
        <v>314</v>
      </c>
      <c r="Y6" s="2">
        <v>2000000</v>
      </c>
      <c r="Z6" s="2" t="s">
        <v>149</v>
      </c>
      <c r="AA6" s="2" t="s">
        <v>149</v>
      </c>
      <c r="AB6" s="3" t="s">
        <v>45</v>
      </c>
      <c r="AC6" s="3" t="s">
        <v>45</v>
      </c>
      <c r="AD6" s="3" t="s">
        <v>45</v>
      </c>
      <c r="AE6" s="2" t="s">
        <v>64</v>
      </c>
      <c r="AF6" s="2" t="s">
        <v>154</v>
      </c>
      <c r="AG6" s="4" t="s">
        <v>46</v>
      </c>
      <c r="AH6" s="4" t="s">
        <v>45</v>
      </c>
      <c r="AI6" s="4" t="s">
        <v>45</v>
      </c>
      <c r="AJ6" s="4" t="s">
        <v>45</v>
      </c>
      <c r="AK6" s="4" t="s">
        <v>45</v>
      </c>
      <c r="AL6" s="10" t="s">
        <v>317</v>
      </c>
      <c r="AM6" s="2" t="s">
        <v>45</v>
      </c>
      <c r="AN6" s="2">
        <v>0</v>
      </c>
      <c r="AO6" s="2" t="s">
        <v>45</v>
      </c>
      <c r="AP6" s="2" t="s">
        <v>45</v>
      </c>
      <c r="AQ6" s="2">
        <v>0</v>
      </c>
      <c r="AR6" s="2" t="s">
        <v>45</v>
      </c>
      <c r="AS6" s="2">
        <v>0</v>
      </c>
      <c r="AT6" s="2" t="s">
        <v>45</v>
      </c>
      <c r="AU6" s="2" t="s">
        <v>6</v>
      </c>
      <c r="AV6" s="2" t="s">
        <v>45</v>
      </c>
      <c r="AW6" s="2">
        <v>0</v>
      </c>
      <c r="AX6" s="2" t="s">
        <v>45</v>
      </c>
      <c r="AY6" s="2" t="s">
        <v>39</v>
      </c>
      <c r="AZ6" s="2">
        <v>0</v>
      </c>
      <c r="BA6" s="2">
        <v>0</v>
      </c>
      <c r="BB6" s="2">
        <v>0</v>
      </c>
      <c r="BE6" s="3" t="s">
        <v>318</v>
      </c>
      <c r="BF6" s="2">
        <v>12</v>
      </c>
      <c r="BG6" s="2" t="s">
        <v>306</v>
      </c>
      <c r="BH6" s="6" t="s">
        <v>27</v>
      </c>
      <c r="BI6" s="2" t="s">
        <v>27</v>
      </c>
      <c r="BJ6" s="2" t="s">
        <v>25</v>
      </c>
      <c r="BK6" s="2" t="s">
        <v>25</v>
      </c>
      <c r="BL6" s="6" t="s">
        <v>25</v>
      </c>
      <c r="BM6" s="6"/>
      <c r="BN6" s="6" t="s">
        <v>307</v>
      </c>
      <c r="BO6" s="6"/>
      <c r="BP6" s="6" t="s">
        <v>25</v>
      </c>
      <c r="BQ6" s="6" t="s">
        <v>308</v>
      </c>
      <c r="BS6" s="2" t="s">
        <v>122</v>
      </c>
      <c r="BT6" s="2" t="s">
        <v>364</v>
      </c>
      <c r="BU6" s="2" t="s">
        <v>365</v>
      </c>
      <c r="BV6" s="2" t="s">
        <v>366</v>
      </c>
      <c r="BW6" s="2" t="s">
        <v>367</v>
      </c>
    </row>
    <row r="7" spans="1:75" s="2" customFormat="1" ht="14" x14ac:dyDescent="0.2">
      <c r="A7" s="2" t="s">
        <v>122</v>
      </c>
      <c r="B7" s="2">
        <f t="shared" si="2"/>
        <v>5</v>
      </c>
      <c r="C7" s="5">
        <f t="shared" si="3"/>
        <v>44440</v>
      </c>
      <c r="D7" s="5">
        <f t="shared" si="0"/>
        <v>44440</v>
      </c>
      <c r="E7" s="5">
        <f t="shared" si="0"/>
        <v>44440</v>
      </c>
      <c r="F7" s="5">
        <f t="shared" si="0"/>
        <v>44440</v>
      </c>
      <c r="G7" s="6">
        <v>0</v>
      </c>
      <c r="H7" s="6">
        <v>0</v>
      </c>
      <c r="I7" s="6">
        <v>1</v>
      </c>
      <c r="J7" s="6">
        <v>1</v>
      </c>
      <c r="K7" s="6">
        <v>1</v>
      </c>
      <c r="L7" s="5">
        <f t="shared" si="1"/>
        <v>28463</v>
      </c>
      <c r="M7" s="63">
        <v>7712046027184</v>
      </c>
      <c r="N7" s="6" t="s">
        <v>566</v>
      </c>
      <c r="O7" s="6" t="s">
        <v>475</v>
      </c>
      <c r="P7" s="6" t="s">
        <v>476</v>
      </c>
      <c r="Q7" s="6" t="s">
        <v>571</v>
      </c>
      <c r="R7" s="4">
        <f t="shared" si="4"/>
        <v>43</v>
      </c>
      <c r="S7" s="2">
        <v>1000</v>
      </c>
      <c r="T7" s="2">
        <v>1000</v>
      </c>
      <c r="U7" s="2">
        <v>0</v>
      </c>
      <c r="V7" s="6">
        <v>3610</v>
      </c>
      <c r="W7" s="6" t="s">
        <v>316</v>
      </c>
      <c r="X7" s="6" t="s">
        <v>314</v>
      </c>
      <c r="Y7" s="2">
        <v>2000000</v>
      </c>
      <c r="Z7" s="2" t="s">
        <v>149</v>
      </c>
      <c r="AA7" s="2" t="s">
        <v>149</v>
      </c>
      <c r="AB7" s="3" t="s">
        <v>45</v>
      </c>
      <c r="AC7" s="3" t="s">
        <v>45</v>
      </c>
      <c r="AD7" s="3" t="s">
        <v>45</v>
      </c>
      <c r="AE7" s="2" t="s">
        <v>69</v>
      </c>
      <c r="AF7" s="2" t="s">
        <v>154</v>
      </c>
      <c r="AG7" s="4" t="s">
        <v>45</v>
      </c>
      <c r="AH7" s="4" t="s">
        <v>45</v>
      </c>
      <c r="AI7" s="4" t="s">
        <v>45</v>
      </c>
      <c r="AJ7" s="4" t="s">
        <v>46</v>
      </c>
      <c r="AK7" s="4" t="s">
        <v>45</v>
      </c>
      <c r="AL7" s="6" t="s">
        <v>319</v>
      </c>
      <c r="AM7" s="2" t="s">
        <v>45</v>
      </c>
      <c r="AN7" s="2">
        <v>0</v>
      </c>
      <c r="AO7" s="2" t="s">
        <v>45</v>
      </c>
      <c r="AP7" s="2" t="s">
        <v>45</v>
      </c>
      <c r="AQ7" s="2">
        <v>0</v>
      </c>
      <c r="AR7" s="2" t="s">
        <v>45</v>
      </c>
      <c r="AS7" s="2">
        <v>0</v>
      </c>
      <c r="AT7" s="2" t="s">
        <v>46</v>
      </c>
      <c r="AU7" s="2" t="s">
        <v>5</v>
      </c>
      <c r="AV7" s="2" t="s">
        <v>45</v>
      </c>
      <c r="AW7" s="2">
        <v>0</v>
      </c>
      <c r="AX7" s="2" t="s">
        <v>45</v>
      </c>
      <c r="AY7" s="2" t="s">
        <v>37</v>
      </c>
      <c r="AZ7" s="2">
        <v>0</v>
      </c>
      <c r="BA7" s="2">
        <v>1</v>
      </c>
      <c r="BB7" s="2">
        <v>0</v>
      </c>
      <c r="BE7" s="3" t="s">
        <v>321</v>
      </c>
      <c r="BF7" s="2">
        <v>20</v>
      </c>
      <c r="BG7" s="2" t="s">
        <v>306</v>
      </c>
      <c r="BH7" s="6" t="s">
        <v>27</v>
      </c>
      <c r="BI7" s="2" t="s">
        <v>27</v>
      </c>
      <c r="BJ7" s="2" t="s">
        <v>25</v>
      </c>
      <c r="BK7" s="2" t="s">
        <v>25</v>
      </c>
      <c r="BL7" s="6" t="s">
        <v>25</v>
      </c>
      <c r="BM7" s="6"/>
      <c r="BN7" s="6" t="s">
        <v>307</v>
      </c>
      <c r="BO7" s="6"/>
      <c r="BP7" s="6" t="s">
        <v>25</v>
      </c>
      <c r="BQ7" s="6" t="s">
        <v>308</v>
      </c>
      <c r="BS7" s="2" t="s">
        <v>122</v>
      </c>
      <c r="BT7" s="2" t="s">
        <v>364</v>
      </c>
      <c r="BU7" s="2" t="s">
        <v>365</v>
      </c>
      <c r="BV7" s="2" t="s">
        <v>366</v>
      </c>
      <c r="BW7" s="2" t="s">
        <v>367</v>
      </c>
    </row>
    <row r="8" spans="1:75" s="2" customFormat="1" ht="14" x14ac:dyDescent="0.2">
      <c r="A8" s="2" t="s">
        <v>122</v>
      </c>
      <c r="B8" s="2">
        <f t="shared" si="2"/>
        <v>6</v>
      </c>
      <c r="C8" s="5">
        <f t="shared" si="3"/>
        <v>44440</v>
      </c>
      <c r="D8" s="5">
        <f t="shared" si="0"/>
        <v>44440</v>
      </c>
      <c r="E8" s="5">
        <f t="shared" si="0"/>
        <v>44440</v>
      </c>
      <c r="F8" s="5">
        <f t="shared" si="0"/>
        <v>44440</v>
      </c>
      <c r="G8" s="6">
        <v>0</v>
      </c>
      <c r="H8" s="6">
        <v>0</v>
      </c>
      <c r="I8" s="6">
        <v>2</v>
      </c>
      <c r="J8" s="6">
        <v>0</v>
      </c>
      <c r="K8" s="6">
        <v>0</v>
      </c>
      <c r="L8" s="5">
        <f t="shared" si="1"/>
        <v>33651</v>
      </c>
      <c r="M8" s="4">
        <v>9202171211082</v>
      </c>
      <c r="N8" s="6" t="s">
        <v>565</v>
      </c>
      <c r="O8" s="6" t="s">
        <v>477</v>
      </c>
      <c r="P8" s="6" t="s">
        <v>478</v>
      </c>
      <c r="Q8" s="6" t="s">
        <v>572</v>
      </c>
      <c r="R8" s="4">
        <f t="shared" si="4"/>
        <v>29</v>
      </c>
      <c r="S8" s="2">
        <v>1000</v>
      </c>
      <c r="T8" s="2">
        <v>1000</v>
      </c>
      <c r="U8" s="2">
        <v>0</v>
      </c>
      <c r="V8" s="6">
        <v>2193</v>
      </c>
      <c r="W8" s="6" t="s">
        <v>322</v>
      </c>
      <c r="X8" s="6" t="s">
        <v>323</v>
      </c>
      <c r="Y8" s="2">
        <v>2000000</v>
      </c>
      <c r="Z8" s="2" t="s">
        <v>149</v>
      </c>
      <c r="AA8" s="2" t="s">
        <v>149</v>
      </c>
      <c r="AB8" s="3" t="s">
        <v>45</v>
      </c>
      <c r="AC8" s="3" t="s">
        <v>45</v>
      </c>
      <c r="AD8" s="3" t="s">
        <v>45</v>
      </c>
      <c r="AE8" s="2" t="s">
        <v>72</v>
      </c>
      <c r="AF8" s="2" t="s">
        <v>154</v>
      </c>
      <c r="AG8" s="3" t="s">
        <v>46</v>
      </c>
      <c r="AH8" s="3" t="s">
        <v>46</v>
      </c>
      <c r="AI8" s="3" t="s">
        <v>46</v>
      </c>
      <c r="AJ8" s="3" t="s">
        <v>46</v>
      </c>
      <c r="AK8" s="3" t="s">
        <v>45</v>
      </c>
      <c r="AL8" s="6" t="s">
        <v>324</v>
      </c>
      <c r="AM8" s="2" t="s">
        <v>45</v>
      </c>
      <c r="AN8" s="2">
        <v>0</v>
      </c>
      <c r="AO8" s="2" t="s">
        <v>45</v>
      </c>
      <c r="AP8" s="2" t="s">
        <v>45</v>
      </c>
      <c r="AQ8" s="2">
        <v>0</v>
      </c>
      <c r="AR8" s="2" t="s">
        <v>45</v>
      </c>
      <c r="AS8" s="2">
        <v>0</v>
      </c>
      <c r="AT8" s="2" t="s">
        <v>45</v>
      </c>
      <c r="AU8" s="2" t="s">
        <v>368</v>
      </c>
      <c r="AV8" s="2" t="s">
        <v>45</v>
      </c>
      <c r="AW8" s="2">
        <v>0</v>
      </c>
      <c r="AX8" s="2" t="s">
        <v>45</v>
      </c>
      <c r="AY8" s="2" t="s">
        <v>37</v>
      </c>
      <c r="AZ8" s="2">
        <v>0</v>
      </c>
      <c r="BA8" s="2">
        <v>0</v>
      </c>
      <c r="BB8" s="2">
        <v>0</v>
      </c>
      <c r="BE8" s="3"/>
      <c r="BG8" s="2" t="s">
        <v>306</v>
      </c>
      <c r="BH8" s="6" t="s">
        <v>27</v>
      </c>
      <c r="BI8" s="2" t="s">
        <v>27</v>
      </c>
      <c r="BJ8" s="2" t="s">
        <v>25</v>
      </c>
      <c r="BK8" s="2" t="s">
        <v>25</v>
      </c>
      <c r="BL8" s="6" t="s">
        <v>25</v>
      </c>
      <c r="BM8" s="6"/>
      <c r="BN8" s="6" t="s">
        <v>307</v>
      </c>
      <c r="BO8" s="6"/>
      <c r="BP8" s="6" t="s">
        <v>25</v>
      </c>
      <c r="BQ8" s="6" t="s">
        <v>308</v>
      </c>
      <c r="BS8" s="2" t="s">
        <v>122</v>
      </c>
      <c r="BT8" s="2" t="s">
        <v>364</v>
      </c>
      <c r="BU8" s="2" t="s">
        <v>365</v>
      </c>
      <c r="BV8" s="2" t="s">
        <v>366</v>
      </c>
      <c r="BW8" s="2" t="s">
        <v>367</v>
      </c>
    </row>
    <row r="9" spans="1:75" s="2" customFormat="1" ht="14" x14ac:dyDescent="0.2">
      <c r="A9" s="2" t="s">
        <v>122</v>
      </c>
      <c r="B9" s="2">
        <f t="shared" si="2"/>
        <v>7</v>
      </c>
      <c r="C9" s="5">
        <f t="shared" si="3"/>
        <v>44440</v>
      </c>
      <c r="D9" s="5">
        <f t="shared" si="0"/>
        <v>44440</v>
      </c>
      <c r="E9" s="5">
        <f t="shared" si="0"/>
        <v>44440</v>
      </c>
      <c r="F9" s="5">
        <f t="shared" si="0"/>
        <v>44440</v>
      </c>
      <c r="G9" s="6">
        <v>0</v>
      </c>
      <c r="H9" s="6">
        <v>0</v>
      </c>
      <c r="I9" s="6">
        <v>1</v>
      </c>
      <c r="J9" s="6">
        <v>1</v>
      </c>
      <c r="K9" s="6">
        <v>0</v>
      </c>
      <c r="L9" s="5">
        <f t="shared" si="1"/>
        <v>33659</v>
      </c>
      <c r="M9" s="63">
        <v>9202256345086</v>
      </c>
      <c r="N9" s="6" t="s">
        <v>565</v>
      </c>
      <c r="O9" s="6" t="s">
        <v>479</v>
      </c>
      <c r="P9" s="6" t="s">
        <v>480</v>
      </c>
      <c r="Q9" s="6" t="s">
        <v>572</v>
      </c>
      <c r="R9" s="4">
        <f t="shared" si="4"/>
        <v>29</v>
      </c>
      <c r="S9" s="2">
        <v>1000</v>
      </c>
      <c r="T9" s="2">
        <v>1000</v>
      </c>
      <c r="U9" s="2">
        <v>0</v>
      </c>
      <c r="V9" s="37">
        <v>2090</v>
      </c>
      <c r="W9" s="6" t="s">
        <v>326</v>
      </c>
      <c r="X9" s="6" t="s">
        <v>323</v>
      </c>
      <c r="Y9" s="2">
        <v>2000000</v>
      </c>
      <c r="Z9" s="2" t="s">
        <v>149</v>
      </c>
      <c r="AA9" s="2" t="s">
        <v>149</v>
      </c>
      <c r="AB9" s="3" t="s">
        <v>45</v>
      </c>
      <c r="AC9" s="3" t="s">
        <v>45</v>
      </c>
      <c r="AD9" s="3" t="s">
        <v>45</v>
      </c>
      <c r="AE9" s="2" t="s">
        <v>75</v>
      </c>
      <c r="AF9" s="2" t="s">
        <v>154</v>
      </c>
      <c r="AG9" s="4" t="s">
        <v>45</v>
      </c>
      <c r="AH9" s="4" t="s">
        <v>45</v>
      </c>
      <c r="AI9" s="4" t="s">
        <v>45</v>
      </c>
      <c r="AJ9" s="4" t="s">
        <v>45</v>
      </c>
      <c r="AK9" s="4" t="s">
        <v>45</v>
      </c>
      <c r="AL9" s="6" t="s">
        <v>327</v>
      </c>
      <c r="AM9" s="2" t="s">
        <v>45</v>
      </c>
      <c r="AN9" s="2">
        <v>0</v>
      </c>
      <c r="AO9" s="2" t="s">
        <v>45</v>
      </c>
      <c r="AP9" s="2" t="s">
        <v>45</v>
      </c>
      <c r="AQ9" s="2">
        <v>0</v>
      </c>
      <c r="AR9" s="2" t="s">
        <v>45</v>
      </c>
      <c r="AS9" s="2">
        <v>0</v>
      </c>
      <c r="AT9" s="2" t="s">
        <v>45</v>
      </c>
      <c r="AU9" s="2" t="s">
        <v>6</v>
      </c>
      <c r="AV9" s="2" t="s">
        <v>45</v>
      </c>
      <c r="AW9" s="2">
        <v>0</v>
      </c>
      <c r="AX9" s="2" t="s">
        <v>45</v>
      </c>
      <c r="AY9" s="2" t="s">
        <v>37</v>
      </c>
      <c r="AZ9" s="2">
        <v>0</v>
      </c>
      <c r="BA9" s="2">
        <v>0</v>
      </c>
      <c r="BB9" s="2">
        <v>0</v>
      </c>
      <c r="BE9" s="3"/>
      <c r="BG9" s="2" t="s">
        <v>306</v>
      </c>
      <c r="BH9" s="6" t="s">
        <v>27</v>
      </c>
      <c r="BI9" s="2" t="s">
        <v>27</v>
      </c>
      <c r="BJ9" s="2" t="s">
        <v>25</v>
      </c>
      <c r="BK9" s="2" t="s">
        <v>25</v>
      </c>
      <c r="BL9" s="6" t="s">
        <v>25</v>
      </c>
      <c r="BM9" s="6"/>
      <c r="BN9" s="6" t="s">
        <v>307</v>
      </c>
      <c r="BO9" s="6"/>
      <c r="BP9" s="6" t="s">
        <v>25</v>
      </c>
      <c r="BQ9" s="6" t="s">
        <v>308</v>
      </c>
      <c r="BS9" s="2" t="s">
        <v>122</v>
      </c>
      <c r="BT9" s="2" t="s">
        <v>364</v>
      </c>
      <c r="BU9" s="2" t="s">
        <v>365</v>
      </c>
      <c r="BV9" s="2" t="s">
        <v>366</v>
      </c>
      <c r="BW9" s="2" t="s">
        <v>367</v>
      </c>
    </row>
    <row r="10" spans="1:75" s="2" customFormat="1" ht="30" x14ac:dyDescent="0.2">
      <c r="A10" s="2" t="s">
        <v>122</v>
      </c>
      <c r="B10" s="2">
        <f t="shared" si="2"/>
        <v>8</v>
      </c>
      <c r="C10" s="5">
        <f t="shared" si="3"/>
        <v>44440</v>
      </c>
      <c r="D10" s="5">
        <f t="shared" si="0"/>
        <v>44440</v>
      </c>
      <c r="E10" s="5">
        <f t="shared" si="0"/>
        <v>44440</v>
      </c>
      <c r="F10" s="5">
        <f t="shared" si="0"/>
        <v>44440</v>
      </c>
      <c r="G10" s="6">
        <v>0</v>
      </c>
      <c r="H10" s="6">
        <v>0</v>
      </c>
      <c r="I10" s="6">
        <v>0</v>
      </c>
      <c r="J10" s="6">
        <v>2</v>
      </c>
      <c r="K10" s="6">
        <v>0</v>
      </c>
      <c r="L10" s="5">
        <f t="shared" si="1"/>
        <v>19798</v>
      </c>
      <c r="M10" s="4">
        <v>5403150208081</v>
      </c>
      <c r="N10" s="6" t="s">
        <v>565</v>
      </c>
      <c r="O10" s="6" t="s">
        <v>481</v>
      </c>
      <c r="P10" s="6" t="s">
        <v>482</v>
      </c>
      <c r="Q10" s="6" t="s">
        <v>569</v>
      </c>
      <c r="R10" s="4">
        <f t="shared" si="4"/>
        <v>67</v>
      </c>
      <c r="S10" s="2">
        <v>1000</v>
      </c>
      <c r="T10" s="2">
        <v>1000</v>
      </c>
      <c r="U10" s="2">
        <v>0</v>
      </c>
      <c r="V10" s="6">
        <v>7130</v>
      </c>
      <c r="W10" s="6" t="s">
        <v>328</v>
      </c>
      <c r="X10" s="6" t="s">
        <v>329</v>
      </c>
      <c r="Y10" s="2">
        <v>2000000</v>
      </c>
      <c r="Z10" s="2" t="s">
        <v>149</v>
      </c>
      <c r="AA10" s="2" t="s">
        <v>149</v>
      </c>
      <c r="AB10" s="3" t="s">
        <v>45</v>
      </c>
      <c r="AC10" s="3" t="s">
        <v>45</v>
      </c>
      <c r="AD10" s="3" t="s">
        <v>45</v>
      </c>
      <c r="AE10" s="2" t="s">
        <v>78</v>
      </c>
      <c r="AF10" s="2" t="s">
        <v>154</v>
      </c>
      <c r="AG10" s="4" t="s">
        <v>45</v>
      </c>
      <c r="AH10" s="4" t="s">
        <v>45</v>
      </c>
      <c r="AI10" s="4" t="s">
        <v>45</v>
      </c>
      <c r="AJ10" s="4" t="s">
        <v>45</v>
      </c>
      <c r="AK10" s="4" t="s">
        <v>46</v>
      </c>
      <c r="AL10" s="10" t="s">
        <v>330</v>
      </c>
      <c r="AM10" s="2" t="s">
        <v>45</v>
      </c>
      <c r="AN10" s="2">
        <v>0</v>
      </c>
      <c r="AO10" s="2" t="s">
        <v>45</v>
      </c>
      <c r="AP10" s="2" t="s">
        <v>45</v>
      </c>
      <c r="AQ10" s="2">
        <v>0</v>
      </c>
      <c r="AR10" s="2" t="s">
        <v>45</v>
      </c>
      <c r="AS10" s="2">
        <v>0</v>
      </c>
      <c r="AT10" s="2" t="s">
        <v>45</v>
      </c>
      <c r="AU10" s="2" t="s">
        <v>6</v>
      </c>
      <c r="AV10" s="2" t="s">
        <v>45</v>
      </c>
      <c r="AW10" s="2">
        <v>0</v>
      </c>
      <c r="AX10" s="2" t="s">
        <v>45</v>
      </c>
      <c r="AY10" s="2" t="s">
        <v>37</v>
      </c>
      <c r="AZ10" s="2">
        <v>0</v>
      </c>
      <c r="BA10" s="2">
        <v>1</v>
      </c>
      <c r="BB10" s="2">
        <v>1</v>
      </c>
      <c r="BE10" s="3"/>
      <c r="BG10" s="2" t="s">
        <v>306</v>
      </c>
      <c r="BH10" s="6" t="s">
        <v>27</v>
      </c>
      <c r="BI10" s="2" t="s">
        <v>27</v>
      </c>
      <c r="BJ10" s="2" t="s">
        <v>25</v>
      </c>
      <c r="BK10" s="2" t="s">
        <v>25</v>
      </c>
      <c r="BL10" s="6" t="s">
        <v>25</v>
      </c>
      <c r="BM10" s="6"/>
      <c r="BN10" s="6" t="s">
        <v>307</v>
      </c>
      <c r="BO10" s="6"/>
      <c r="BP10" s="6" t="s">
        <v>25</v>
      </c>
      <c r="BQ10" s="6" t="s">
        <v>308</v>
      </c>
      <c r="BS10" s="2" t="s">
        <v>122</v>
      </c>
      <c r="BT10" s="2" t="s">
        <v>364</v>
      </c>
      <c r="BU10" s="2" t="s">
        <v>365</v>
      </c>
      <c r="BV10" s="2" t="s">
        <v>366</v>
      </c>
      <c r="BW10" s="2" t="s">
        <v>367</v>
      </c>
    </row>
    <row r="11" spans="1:75" s="2" customFormat="1" ht="14" x14ac:dyDescent="0.2">
      <c r="A11" s="2" t="s">
        <v>122</v>
      </c>
      <c r="B11" s="2">
        <f t="shared" si="2"/>
        <v>9</v>
      </c>
      <c r="C11" s="5">
        <f t="shared" si="3"/>
        <v>44440</v>
      </c>
      <c r="D11" s="5">
        <f t="shared" si="0"/>
        <v>44440</v>
      </c>
      <c r="E11" s="5">
        <f t="shared" si="0"/>
        <v>44440</v>
      </c>
      <c r="F11" s="5">
        <f t="shared" si="0"/>
        <v>44440</v>
      </c>
      <c r="G11" s="6">
        <v>1</v>
      </c>
      <c r="H11" s="6">
        <v>0</v>
      </c>
      <c r="I11" s="6">
        <v>0</v>
      </c>
      <c r="J11" s="6">
        <v>0</v>
      </c>
      <c r="K11" s="6">
        <v>0</v>
      </c>
      <c r="L11" s="5">
        <f t="shared" si="1"/>
        <v>14643</v>
      </c>
      <c r="M11" s="4">
        <v>4002025238082</v>
      </c>
      <c r="N11" s="6" t="s">
        <v>566</v>
      </c>
      <c r="O11" s="6" t="s">
        <v>483</v>
      </c>
      <c r="P11" s="6" t="s">
        <v>484</v>
      </c>
      <c r="Q11" s="6" t="s">
        <v>572</v>
      </c>
      <c r="R11" s="4">
        <f t="shared" si="4"/>
        <v>80</v>
      </c>
      <c r="S11" s="2">
        <v>1000</v>
      </c>
      <c r="T11" s="2">
        <v>1000</v>
      </c>
      <c r="U11" s="2">
        <v>0</v>
      </c>
      <c r="V11" s="6">
        <v>7130</v>
      </c>
      <c r="W11" s="6" t="s">
        <v>328</v>
      </c>
      <c r="X11" s="6" t="s">
        <v>329</v>
      </c>
      <c r="Y11" s="19">
        <v>14375001</v>
      </c>
      <c r="Z11" s="2" t="s">
        <v>149</v>
      </c>
      <c r="AA11" s="2" t="s">
        <v>149</v>
      </c>
      <c r="AB11" s="3" t="s">
        <v>45</v>
      </c>
      <c r="AC11" s="3" t="s">
        <v>45</v>
      </c>
      <c r="AD11" s="3" t="s">
        <v>45</v>
      </c>
      <c r="AE11" s="2" t="s">
        <v>85</v>
      </c>
      <c r="AF11" s="2" t="s">
        <v>154</v>
      </c>
      <c r="AG11" s="4" t="s">
        <v>45</v>
      </c>
      <c r="AH11" s="4" t="s">
        <v>45</v>
      </c>
      <c r="AI11" s="4" t="s">
        <v>45</v>
      </c>
      <c r="AJ11" s="4" t="s">
        <v>45</v>
      </c>
      <c r="AK11" s="4" t="s">
        <v>45</v>
      </c>
      <c r="AL11" s="3" t="s">
        <v>45</v>
      </c>
      <c r="AM11" s="2" t="s">
        <v>45</v>
      </c>
      <c r="AN11" s="2">
        <v>0</v>
      </c>
      <c r="AO11" s="2" t="s">
        <v>45</v>
      </c>
      <c r="AP11" s="2" t="s">
        <v>45</v>
      </c>
      <c r="AQ11" s="2">
        <v>0</v>
      </c>
      <c r="AR11" s="2" t="s">
        <v>45</v>
      </c>
      <c r="AS11" s="2">
        <v>0</v>
      </c>
      <c r="AT11" s="2" t="s">
        <v>45</v>
      </c>
      <c r="AU11" s="2" t="s">
        <v>6</v>
      </c>
      <c r="AV11" s="2" t="s">
        <v>45</v>
      </c>
      <c r="AW11" s="2">
        <v>0</v>
      </c>
      <c r="AX11" s="2" t="s">
        <v>45</v>
      </c>
      <c r="AY11" s="2" t="s">
        <v>37</v>
      </c>
      <c r="AZ11" s="2">
        <v>0</v>
      </c>
      <c r="BA11" s="2">
        <v>1</v>
      </c>
      <c r="BB11" s="2">
        <v>0</v>
      </c>
      <c r="BE11" s="3" t="s">
        <v>331</v>
      </c>
      <c r="BF11" s="2">
        <v>21</v>
      </c>
      <c r="BG11" s="2" t="s">
        <v>306</v>
      </c>
      <c r="BH11" s="6" t="s">
        <v>27</v>
      </c>
      <c r="BI11" s="2" t="s">
        <v>27</v>
      </c>
      <c r="BJ11" s="2" t="s">
        <v>25</v>
      </c>
      <c r="BK11" s="2" t="s">
        <v>25</v>
      </c>
      <c r="BL11" s="6" t="s">
        <v>25</v>
      </c>
      <c r="BM11" s="6"/>
      <c r="BN11" s="6" t="s">
        <v>307</v>
      </c>
      <c r="BO11" s="6"/>
      <c r="BP11" s="6" t="s">
        <v>25</v>
      </c>
      <c r="BQ11" s="6" t="s">
        <v>308</v>
      </c>
      <c r="BS11" s="2" t="s">
        <v>122</v>
      </c>
      <c r="BT11" s="2" t="s">
        <v>364</v>
      </c>
      <c r="BU11" s="2" t="s">
        <v>365</v>
      </c>
      <c r="BV11" s="2" t="s">
        <v>366</v>
      </c>
      <c r="BW11" s="2" t="s">
        <v>367</v>
      </c>
    </row>
    <row r="12" spans="1:75" s="2" customFormat="1" x14ac:dyDescent="0.2">
      <c r="A12" s="2" t="s">
        <v>122</v>
      </c>
      <c r="B12" s="2">
        <f t="shared" si="2"/>
        <v>10</v>
      </c>
      <c r="C12" s="5">
        <f t="shared" si="3"/>
        <v>44440</v>
      </c>
      <c r="D12" s="9">
        <v>43949</v>
      </c>
      <c r="E12" s="5">
        <f>$C$1</f>
        <v>44440</v>
      </c>
      <c r="F12" s="9">
        <v>43949</v>
      </c>
      <c r="G12" s="6">
        <v>0</v>
      </c>
      <c r="H12" s="6">
        <v>0</v>
      </c>
      <c r="I12" s="6">
        <v>1</v>
      </c>
      <c r="J12" s="6">
        <v>0</v>
      </c>
      <c r="K12" s="6">
        <v>0</v>
      </c>
      <c r="L12" s="5">
        <f t="shared" si="1"/>
        <v>14606</v>
      </c>
      <c r="M12" s="4">
        <v>3912275172081</v>
      </c>
      <c r="N12" s="6" t="s">
        <v>566</v>
      </c>
      <c r="O12" s="6" t="s">
        <v>485</v>
      </c>
      <c r="P12" s="6" t="s">
        <v>486</v>
      </c>
      <c r="Q12" s="6" t="s">
        <v>569</v>
      </c>
      <c r="R12" s="4">
        <f t="shared" si="4"/>
        <v>80</v>
      </c>
      <c r="S12" s="2">
        <v>1000</v>
      </c>
      <c r="T12" s="2">
        <v>1000</v>
      </c>
      <c r="U12" s="2">
        <v>0</v>
      </c>
      <c r="V12" s="6">
        <v>1034</v>
      </c>
      <c r="W12" s="6" t="s">
        <v>332</v>
      </c>
      <c r="X12" s="6" t="s">
        <v>333</v>
      </c>
      <c r="Y12" s="2">
        <v>2000000</v>
      </c>
      <c r="Z12" s="2" t="s">
        <v>149</v>
      </c>
      <c r="AA12" s="2" t="s">
        <v>149</v>
      </c>
      <c r="AB12" s="3" t="s">
        <v>45</v>
      </c>
      <c r="AC12" s="3" t="s">
        <v>45</v>
      </c>
      <c r="AD12" s="3" t="s">
        <v>45</v>
      </c>
      <c r="AE12" s="2" t="s">
        <v>85</v>
      </c>
      <c r="AF12" s="2" t="s">
        <v>154</v>
      </c>
      <c r="AG12" s="4" t="s">
        <v>45</v>
      </c>
      <c r="AH12" s="4" t="s">
        <v>45</v>
      </c>
      <c r="AI12" s="4" t="s">
        <v>45</v>
      </c>
      <c r="AJ12" s="4" t="s">
        <v>45</v>
      </c>
      <c r="AK12" s="4" t="s">
        <v>45</v>
      </c>
      <c r="AL12" s="10" t="s">
        <v>315</v>
      </c>
      <c r="AM12" s="2" t="s">
        <v>45</v>
      </c>
      <c r="AN12" s="2">
        <v>0</v>
      </c>
      <c r="AO12" s="2" t="s">
        <v>45</v>
      </c>
      <c r="AP12" s="2" t="s">
        <v>45</v>
      </c>
      <c r="AQ12" s="2">
        <v>0</v>
      </c>
      <c r="AR12" s="2" t="s">
        <v>45</v>
      </c>
      <c r="AS12" s="2">
        <v>0</v>
      </c>
      <c r="AT12" s="2" t="s">
        <v>45</v>
      </c>
      <c r="AU12" s="2" t="s">
        <v>6</v>
      </c>
      <c r="AV12" s="2" t="s">
        <v>45</v>
      </c>
      <c r="AW12" s="2">
        <v>0</v>
      </c>
      <c r="AX12" s="2" t="s">
        <v>45</v>
      </c>
      <c r="AY12" s="2" t="s">
        <v>37</v>
      </c>
      <c r="AZ12" s="2">
        <v>0</v>
      </c>
      <c r="BA12" s="2">
        <v>1</v>
      </c>
      <c r="BB12" s="2">
        <v>0</v>
      </c>
      <c r="BE12" s="3"/>
      <c r="BG12" s="2" t="s">
        <v>306</v>
      </c>
      <c r="BH12" s="6" t="s">
        <v>27</v>
      </c>
      <c r="BI12" s="2" t="s">
        <v>27</v>
      </c>
      <c r="BJ12" s="2" t="s">
        <v>25</v>
      </c>
      <c r="BK12" s="2" t="s">
        <v>25</v>
      </c>
      <c r="BL12" s="6" t="s">
        <v>25</v>
      </c>
      <c r="BM12" s="6"/>
      <c r="BN12" s="6" t="s">
        <v>307</v>
      </c>
      <c r="BO12" s="6"/>
      <c r="BP12" s="6" t="s">
        <v>25</v>
      </c>
      <c r="BQ12" s="6" t="s">
        <v>308</v>
      </c>
      <c r="BS12" s="2" t="s">
        <v>122</v>
      </c>
      <c r="BT12" s="2" t="s">
        <v>364</v>
      </c>
      <c r="BU12" s="2" t="s">
        <v>365</v>
      </c>
      <c r="BV12" s="2" t="s">
        <v>366</v>
      </c>
      <c r="BW12" s="2" t="s">
        <v>367</v>
      </c>
    </row>
    <row r="13" spans="1:75" s="2" customFormat="1" ht="14" x14ac:dyDescent="0.2">
      <c r="A13" s="2" t="s">
        <v>122</v>
      </c>
      <c r="B13" s="2">
        <f t="shared" si="2"/>
        <v>11</v>
      </c>
      <c r="C13" s="5">
        <f t="shared" si="3"/>
        <v>44440</v>
      </c>
      <c r="D13" s="5">
        <f t="shared" si="3"/>
        <v>44440</v>
      </c>
      <c r="E13" s="5">
        <f t="shared" si="3"/>
        <v>44440</v>
      </c>
      <c r="F13" s="5">
        <f t="shared" si="3"/>
        <v>44440</v>
      </c>
      <c r="G13" s="6">
        <v>0</v>
      </c>
      <c r="H13" s="6">
        <v>0</v>
      </c>
      <c r="I13" s="6">
        <v>0</v>
      </c>
      <c r="J13" s="6">
        <v>1</v>
      </c>
      <c r="K13" s="6">
        <v>0</v>
      </c>
      <c r="L13" s="5">
        <f t="shared" si="1"/>
        <v>16343</v>
      </c>
      <c r="M13" s="63">
        <v>4409280429084</v>
      </c>
      <c r="N13" s="6" t="s">
        <v>566</v>
      </c>
      <c r="O13" s="6" t="s">
        <v>487</v>
      </c>
      <c r="P13" s="6" t="s">
        <v>488</v>
      </c>
      <c r="Q13" s="6" t="s">
        <v>573</v>
      </c>
      <c r="R13" s="4">
        <f t="shared" si="4"/>
        <v>76</v>
      </c>
      <c r="S13" s="2">
        <v>1000</v>
      </c>
      <c r="T13" s="2">
        <v>1000</v>
      </c>
      <c r="U13" s="2">
        <v>0</v>
      </c>
      <c r="V13" s="6">
        <v>1034</v>
      </c>
      <c r="W13" s="6" t="s">
        <v>332</v>
      </c>
      <c r="X13" s="6" t="s">
        <v>333</v>
      </c>
      <c r="Y13" s="2">
        <v>2000000</v>
      </c>
      <c r="Z13" s="2" t="s">
        <v>149</v>
      </c>
      <c r="AA13" s="2" t="s">
        <v>149</v>
      </c>
      <c r="AB13" s="3" t="s">
        <v>45</v>
      </c>
      <c r="AC13" s="3" t="s">
        <v>45</v>
      </c>
      <c r="AD13" s="3" t="s">
        <v>45</v>
      </c>
      <c r="AE13" s="2" t="s">
        <v>89</v>
      </c>
      <c r="AF13" s="2" t="s">
        <v>154</v>
      </c>
      <c r="AG13" s="4" t="s">
        <v>45</v>
      </c>
      <c r="AH13" s="4" t="s">
        <v>45</v>
      </c>
      <c r="AI13" s="4" t="s">
        <v>45</v>
      </c>
      <c r="AJ13" s="4" t="s">
        <v>45</v>
      </c>
      <c r="AK13" s="4" t="s">
        <v>45</v>
      </c>
      <c r="AL13" s="3" t="s">
        <v>45</v>
      </c>
      <c r="AM13" s="2" t="s">
        <v>45</v>
      </c>
      <c r="AN13" s="2">
        <v>0</v>
      </c>
      <c r="AO13" s="2" t="s">
        <v>45</v>
      </c>
      <c r="AP13" s="2" t="s">
        <v>45</v>
      </c>
      <c r="AQ13" s="2">
        <v>0</v>
      </c>
      <c r="AR13" s="2" t="s">
        <v>45</v>
      </c>
      <c r="AS13" s="2">
        <v>0</v>
      </c>
      <c r="AT13" s="2" t="s">
        <v>45</v>
      </c>
      <c r="AU13" s="2" t="s">
        <v>6</v>
      </c>
      <c r="AV13" s="2" t="s">
        <v>45</v>
      </c>
      <c r="AW13" s="2">
        <v>0</v>
      </c>
      <c r="AX13" s="2" t="s">
        <v>45</v>
      </c>
      <c r="AY13" s="2" t="s">
        <v>37</v>
      </c>
      <c r="AZ13" s="2">
        <v>0</v>
      </c>
      <c r="BA13" s="2">
        <v>1</v>
      </c>
      <c r="BB13" s="2">
        <v>0</v>
      </c>
      <c r="BE13" s="3"/>
      <c r="BG13" s="2" t="s">
        <v>306</v>
      </c>
      <c r="BH13" s="6" t="s">
        <v>27</v>
      </c>
      <c r="BI13" s="2" t="s">
        <v>27</v>
      </c>
      <c r="BJ13" s="2" t="s">
        <v>25</v>
      </c>
      <c r="BK13" s="2" t="s">
        <v>25</v>
      </c>
      <c r="BL13" s="6" t="s">
        <v>25</v>
      </c>
      <c r="BM13" s="6"/>
      <c r="BN13" s="6" t="s">
        <v>307</v>
      </c>
      <c r="BO13" s="6"/>
      <c r="BP13" s="6" t="s">
        <v>25</v>
      </c>
      <c r="BQ13" s="6" t="s">
        <v>308</v>
      </c>
      <c r="BS13" s="2" t="s">
        <v>122</v>
      </c>
      <c r="BT13" s="2" t="s">
        <v>364</v>
      </c>
      <c r="BU13" s="2" t="s">
        <v>365</v>
      </c>
      <c r="BV13" s="2" t="s">
        <v>366</v>
      </c>
      <c r="BW13" s="2" t="s">
        <v>367</v>
      </c>
    </row>
    <row r="14" spans="1:75" s="2" customFormat="1" ht="14" x14ac:dyDescent="0.2">
      <c r="A14" s="2" t="s">
        <v>122</v>
      </c>
      <c r="B14" s="2">
        <f t="shared" si="2"/>
        <v>12</v>
      </c>
      <c r="C14" s="5">
        <f t="shared" si="3"/>
        <v>44440</v>
      </c>
      <c r="D14" s="5">
        <f t="shared" si="3"/>
        <v>44440</v>
      </c>
      <c r="E14" s="5">
        <f t="shared" si="3"/>
        <v>44440</v>
      </c>
      <c r="F14" s="5">
        <f t="shared" si="3"/>
        <v>44440</v>
      </c>
      <c r="G14" s="6">
        <v>0</v>
      </c>
      <c r="H14" s="6">
        <v>0</v>
      </c>
      <c r="I14" s="6">
        <v>0</v>
      </c>
      <c r="J14" s="6">
        <v>0</v>
      </c>
      <c r="K14" s="6">
        <v>1</v>
      </c>
      <c r="L14" s="5">
        <f t="shared" si="1"/>
        <v>23962</v>
      </c>
      <c r="M14" s="4">
        <v>6508081305084</v>
      </c>
      <c r="N14" s="6" t="s">
        <v>565</v>
      </c>
      <c r="O14" s="6" t="s">
        <v>489</v>
      </c>
      <c r="P14" s="6" t="s">
        <v>490</v>
      </c>
      <c r="Q14" s="6" t="s">
        <v>569</v>
      </c>
      <c r="R14" s="4">
        <f t="shared" si="4"/>
        <v>56</v>
      </c>
      <c r="S14" s="2">
        <v>1000</v>
      </c>
      <c r="T14" s="2">
        <v>1000</v>
      </c>
      <c r="U14" s="2">
        <v>0</v>
      </c>
      <c r="V14" s="6">
        <v>1034</v>
      </c>
      <c r="W14" s="6" t="s">
        <v>332</v>
      </c>
      <c r="X14" s="6" t="s">
        <v>333</v>
      </c>
      <c r="Y14" s="2">
        <v>2000000</v>
      </c>
      <c r="Z14" s="2" t="s">
        <v>149</v>
      </c>
      <c r="AA14" s="2" t="s">
        <v>149</v>
      </c>
      <c r="AB14" s="3" t="s">
        <v>45</v>
      </c>
      <c r="AC14" s="3" t="s">
        <v>45</v>
      </c>
      <c r="AD14" s="3" t="s">
        <v>45</v>
      </c>
      <c r="AE14" s="2" t="s">
        <v>75</v>
      </c>
      <c r="AF14" s="2" t="s">
        <v>154</v>
      </c>
      <c r="AG14" s="4" t="s">
        <v>45</v>
      </c>
      <c r="AH14" s="4" t="s">
        <v>45</v>
      </c>
      <c r="AI14" s="4" t="s">
        <v>45</v>
      </c>
      <c r="AJ14" s="4" t="s">
        <v>45</v>
      </c>
      <c r="AK14" s="4" t="s">
        <v>45</v>
      </c>
      <c r="AL14" s="6" t="s">
        <v>319</v>
      </c>
      <c r="AM14" s="2" t="s">
        <v>45</v>
      </c>
      <c r="AN14" s="2">
        <v>0</v>
      </c>
      <c r="AO14" s="2" t="s">
        <v>45</v>
      </c>
      <c r="AP14" s="2" t="s">
        <v>45</v>
      </c>
      <c r="AQ14" s="2">
        <v>0</v>
      </c>
      <c r="AR14" s="2" t="s">
        <v>45</v>
      </c>
      <c r="AS14" s="2">
        <v>0</v>
      </c>
      <c r="AT14" s="2" t="s">
        <v>45</v>
      </c>
      <c r="AU14" s="2" t="s">
        <v>6</v>
      </c>
      <c r="AV14" s="2" t="s">
        <v>45</v>
      </c>
      <c r="AW14" s="2">
        <v>0</v>
      </c>
      <c r="AX14" s="2" t="s">
        <v>45</v>
      </c>
      <c r="AY14" s="2" t="s">
        <v>37</v>
      </c>
      <c r="AZ14" s="2">
        <v>0</v>
      </c>
      <c r="BA14" s="2">
        <v>0</v>
      </c>
      <c r="BB14" s="2">
        <v>0</v>
      </c>
      <c r="BE14" s="3"/>
      <c r="BG14" s="2" t="s">
        <v>306</v>
      </c>
      <c r="BH14" s="6" t="s">
        <v>27</v>
      </c>
      <c r="BI14" s="2" t="s">
        <v>27</v>
      </c>
      <c r="BJ14" s="2" t="s">
        <v>25</v>
      </c>
      <c r="BK14" s="2" t="s">
        <v>25</v>
      </c>
      <c r="BL14" s="6" t="s">
        <v>25</v>
      </c>
      <c r="BM14" s="6"/>
      <c r="BN14" s="6" t="s">
        <v>307</v>
      </c>
      <c r="BO14" s="6"/>
      <c r="BP14" s="6" t="s">
        <v>25</v>
      </c>
      <c r="BQ14" s="6" t="s">
        <v>308</v>
      </c>
      <c r="BS14" s="2" t="s">
        <v>122</v>
      </c>
      <c r="BT14" s="2" t="s">
        <v>364</v>
      </c>
      <c r="BU14" s="2" t="s">
        <v>365</v>
      </c>
      <c r="BV14" s="2" t="s">
        <v>366</v>
      </c>
      <c r="BW14" s="2" t="s">
        <v>367</v>
      </c>
    </row>
    <row r="15" spans="1:75" s="2" customFormat="1" ht="14" x14ac:dyDescent="0.2">
      <c r="A15" s="2" t="s">
        <v>122</v>
      </c>
      <c r="B15" s="2">
        <f t="shared" si="2"/>
        <v>13</v>
      </c>
      <c r="C15" s="5">
        <f t="shared" si="3"/>
        <v>44440</v>
      </c>
      <c r="D15" s="5">
        <f t="shared" si="3"/>
        <v>44440</v>
      </c>
      <c r="E15" s="5">
        <f t="shared" si="3"/>
        <v>44440</v>
      </c>
      <c r="F15" s="5">
        <f t="shared" si="3"/>
        <v>44440</v>
      </c>
      <c r="G15" s="6">
        <v>0</v>
      </c>
      <c r="H15" s="6">
        <v>0</v>
      </c>
      <c r="I15" s="6">
        <v>1</v>
      </c>
      <c r="J15" s="6">
        <v>1</v>
      </c>
      <c r="K15" s="6">
        <v>1</v>
      </c>
      <c r="L15" s="5">
        <f t="shared" si="1"/>
        <v>24409</v>
      </c>
      <c r="M15" s="4">
        <v>6610295690085</v>
      </c>
      <c r="N15" s="6" t="s">
        <v>566</v>
      </c>
      <c r="O15" s="6" t="s">
        <v>491</v>
      </c>
      <c r="P15" s="6" t="s">
        <v>492</v>
      </c>
      <c r="Q15" s="6" t="s">
        <v>572</v>
      </c>
      <c r="R15" s="4">
        <f t="shared" si="4"/>
        <v>54</v>
      </c>
      <c r="S15" s="2">
        <v>1000</v>
      </c>
      <c r="T15" s="2">
        <v>1000</v>
      </c>
      <c r="U15" s="2">
        <v>0</v>
      </c>
      <c r="V15" s="6">
        <v>699</v>
      </c>
      <c r="W15" s="6" t="s">
        <v>334</v>
      </c>
      <c r="X15" s="6" t="s">
        <v>335</v>
      </c>
      <c r="Y15" s="2">
        <v>2000000</v>
      </c>
      <c r="Z15" s="2" t="s">
        <v>149</v>
      </c>
      <c r="AA15" s="2" t="s">
        <v>118</v>
      </c>
      <c r="AB15" s="3" t="s">
        <v>46</v>
      </c>
      <c r="AC15" s="3" t="s">
        <v>46</v>
      </c>
      <c r="AD15" s="3" t="s">
        <v>46</v>
      </c>
      <c r="AE15" s="2" t="s">
        <v>363</v>
      </c>
      <c r="AF15" s="2" t="s">
        <v>154</v>
      </c>
      <c r="AG15" s="4" t="s">
        <v>45</v>
      </c>
      <c r="AH15" s="4" t="s">
        <v>45</v>
      </c>
      <c r="AI15" s="4" t="s">
        <v>45</v>
      </c>
      <c r="AJ15" s="4" t="s">
        <v>45</v>
      </c>
      <c r="AK15" s="4" t="s">
        <v>45</v>
      </c>
      <c r="AL15" s="3" t="s">
        <v>45</v>
      </c>
      <c r="AM15" s="2" t="s">
        <v>45</v>
      </c>
      <c r="AN15" s="2">
        <v>0</v>
      </c>
      <c r="AO15" s="2" t="s">
        <v>45</v>
      </c>
      <c r="AP15" s="2" t="s">
        <v>45</v>
      </c>
      <c r="AQ15" s="2">
        <v>0</v>
      </c>
      <c r="AR15" s="2" t="s">
        <v>45</v>
      </c>
      <c r="AS15" s="2">
        <v>1</v>
      </c>
      <c r="AT15" s="2" t="s">
        <v>45</v>
      </c>
      <c r="AU15" s="2" t="s">
        <v>6</v>
      </c>
      <c r="AV15" s="2" t="s">
        <v>45</v>
      </c>
      <c r="AW15" s="2">
        <v>0</v>
      </c>
      <c r="AX15" s="2" t="s">
        <v>45</v>
      </c>
      <c r="AY15" s="2" t="s">
        <v>37</v>
      </c>
      <c r="AZ15" s="2">
        <v>0</v>
      </c>
      <c r="BA15" s="2">
        <v>0</v>
      </c>
      <c r="BB15" s="2">
        <v>1</v>
      </c>
      <c r="BE15" s="3"/>
      <c r="BG15" s="2" t="s">
        <v>306</v>
      </c>
      <c r="BH15" s="6" t="s">
        <v>27</v>
      </c>
      <c r="BI15" s="2" t="s">
        <v>27</v>
      </c>
      <c r="BJ15" s="2" t="s">
        <v>25</v>
      </c>
      <c r="BK15" s="2" t="s">
        <v>25</v>
      </c>
      <c r="BL15" s="6" t="s">
        <v>25</v>
      </c>
      <c r="BM15" s="6"/>
      <c r="BN15" s="6" t="s">
        <v>307</v>
      </c>
      <c r="BO15" s="6"/>
      <c r="BP15" s="6" t="s">
        <v>25</v>
      </c>
      <c r="BQ15" s="6" t="s">
        <v>308</v>
      </c>
      <c r="BS15" s="2" t="s">
        <v>122</v>
      </c>
      <c r="BT15" s="2" t="s">
        <v>364</v>
      </c>
      <c r="BU15" s="2" t="s">
        <v>365</v>
      </c>
      <c r="BV15" s="2" t="s">
        <v>366</v>
      </c>
      <c r="BW15" s="2" t="s">
        <v>367</v>
      </c>
    </row>
    <row r="16" spans="1:75" s="2" customFormat="1" ht="14" x14ac:dyDescent="0.2">
      <c r="A16" s="2" t="s">
        <v>122</v>
      </c>
      <c r="B16" s="2">
        <f t="shared" si="2"/>
        <v>14</v>
      </c>
      <c r="C16" s="5">
        <f t="shared" si="3"/>
        <v>44440</v>
      </c>
      <c r="D16" s="5">
        <f t="shared" si="3"/>
        <v>44440</v>
      </c>
      <c r="E16" s="5">
        <f t="shared" si="3"/>
        <v>44440</v>
      </c>
      <c r="F16" s="5">
        <f t="shared" si="3"/>
        <v>44440</v>
      </c>
      <c r="G16" s="6">
        <v>0</v>
      </c>
      <c r="H16" s="6">
        <v>0</v>
      </c>
      <c r="I16" s="6">
        <v>2</v>
      </c>
      <c r="J16" s="6">
        <v>0</v>
      </c>
      <c r="K16" s="6">
        <v>0</v>
      </c>
      <c r="L16" s="5">
        <f t="shared" si="1"/>
        <v>26293</v>
      </c>
      <c r="M16" s="4">
        <v>7112265924080</v>
      </c>
      <c r="N16" s="6" t="s">
        <v>565</v>
      </c>
      <c r="O16" s="6" t="s">
        <v>493</v>
      </c>
      <c r="P16" s="6" t="s">
        <v>494</v>
      </c>
      <c r="Q16" s="6" t="s">
        <v>570</v>
      </c>
      <c r="R16" s="4">
        <f t="shared" si="4"/>
        <v>49</v>
      </c>
      <c r="S16" s="2">
        <v>1000</v>
      </c>
      <c r="T16" s="2">
        <v>1000</v>
      </c>
      <c r="U16" s="2">
        <v>0</v>
      </c>
      <c r="V16" s="6">
        <v>299</v>
      </c>
      <c r="W16" s="6" t="s">
        <v>336</v>
      </c>
      <c r="X16" s="6" t="s">
        <v>337</v>
      </c>
      <c r="Y16" s="2">
        <v>2000000</v>
      </c>
      <c r="Z16" s="2" t="s">
        <v>149</v>
      </c>
      <c r="AA16" s="2" t="s">
        <v>118</v>
      </c>
      <c r="AB16" s="3" t="s">
        <v>46</v>
      </c>
      <c r="AC16" s="3" t="s">
        <v>46</v>
      </c>
      <c r="AD16" s="3" t="s">
        <v>45</v>
      </c>
      <c r="AE16" s="2" t="s">
        <v>363</v>
      </c>
      <c r="AF16" s="2" t="s">
        <v>154</v>
      </c>
      <c r="AG16" s="4" t="s">
        <v>45</v>
      </c>
      <c r="AH16" s="4" t="s">
        <v>45</v>
      </c>
      <c r="AI16" s="4" t="s">
        <v>45</v>
      </c>
      <c r="AJ16" s="4" t="s">
        <v>45</v>
      </c>
      <c r="AK16" s="4" t="s">
        <v>45</v>
      </c>
      <c r="AL16" s="6" t="s">
        <v>45</v>
      </c>
      <c r="AM16" s="2" t="s">
        <v>46</v>
      </c>
      <c r="AN16" s="2">
        <v>10000</v>
      </c>
      <c r="AO16" s="2" t="s">
        <v>45</v>
      </c>
      <c r="AP16" s="2" t="s">
        <v>45</v>
      </c>
      <c r="AQ16" s="2">
        <v>0</v>
      </c>
      <c r="AR16" s="2" t="s">
        <v>45</v>
      </c>
      <c r="AS16" s="2">
        <v>2</v>
      </c>
      <c r="AT16" s="2" t="s">
        <v>45</v>
      </c>
      <c r="AU16" s="2" t="s">
        <v>6</v>
      </c>
      <c r="AV16" s="2" t="s">
        <v>45</v>
      </c>
      <c r="AW16" s="2">
        <v>0</v>
      </c>
      <c r="AX16" s="2" t="s">
        <v>45</v>
      </c>
      <c r="AY16" s="2" t="s">
        <v>37</v>
      </c>
      <c r="AZ16" s="2">
        <v>0</v>
      </c>
      <c r="BA16" s="2">
        <v>0</v>
      </c>
      <c r="BB16" s="2">
        <v>1</v>
      </c>
      <c r="BE16" s="3" t="s">
        <v>338</v>
      </c>
      <c r="BF16" s="2">
        <v>19</v>
      </c>
      <c r="BG16" s="2" t="s">
        <v>306</v>
      </c>
      <c r="BH16" s="6" t="s">
        <v>27</v>
      </c>
      <c r="BI16" s="2" t="s">
        <v>27</v>
      </c>
      <c r="BJ16" s="2" t="s">
        <v>25</v>
      </c>
      <c r="BK16" s="2" t="s">
        <v>25</v>
      </c>
      <c r="BL16" s="6" t="s">
        <v>25</v>
      </c>
      <c r="BM16" s="6"/>
      <c r="BN16" s="6" t="s">
        <v>307</v>
      </c>
      <c r="BO16" s="6"/>
      <c r="BP16" s="6" t="s">
        <v>25</v>
      </c>
      <c r="BQ16" s="6" t="s">
        <v>308</v>
      </c>
      <c r="BS16" s="2" t="s">
        <v>122</v>
      </c>
      <c r="BT16" s="2" t="s">
        <v>364</v>
      </c>
      <c r="BU16" s="2" t="s">
        <v>365</v>
      </c>
      <c r="BV16" s="2" t="s">
        <v>366</v>
      </c>
      <c r="BW16" s="2" t="s">
        <v>367</v>
      </c>
    </row>
    <row r="17" spans="1:75" s="2" customFormat="1" ht="14" x14ac:dyDescent="0.2">
      <c r="A17" s="2" t="s">
        <v>122</v>
      </c>
      <c r="B17" s="2">
        <f t="shared" si="2"/>
        <v>15</v>
      </c>
      <c r="C17" s="5">
        <f t="shared" si="3"/>
        <v>44440</v>
      </c>
      <c r="D17" s="5">
        <f t="shared" si="3"/>
        <v>44440</v>
      </c>
      <c r="E17" s="5">
        <f t="shared" si="3"/>
        <v>44440</v>
      </c>
      <c r="F17" s="5">
        <f t="shared" si="3"/>
        <v>44440</v>
      </c>
      <c r="G17" s="6">
        <v>0</v>
      </c>
      <c r="H17" s="6">
        <v>0</v>
      </c>
      <c r="I17" s="6">
        <v>1</v>
      </c>
      <c r="J17" s="6">
        <v>1</v>
      </c>
      <c r="K17" s="6">
        <v>0</v>
      </c>
      <c r="L17" s="5">
        <f t="shared" si="1"/>
        <v>24500</v>
      </c>
      <c r="M17" s="64">
        <v>6701280684082</v>
      </c>
      <c r="N17" s="6" t="s">
        <v>566</v>
      </c>
      <c r="O17" s="6" t="s">
        <v>495</v>
      </c>
      <c r="P17" s="6" t="s">
        <v>496</v>
      </c>
      <c r="Q17" s="6" t="s">
        <v>571</v>
      </c>
      <c r="R17" s="4">
        <f t="shared" si="4"/>
        <v>54</v>
      </c>
      <c r="S17" s="2">
        <v>1000</v>
      </c>
      <c r="T17" s="2">
        <v>1000</v>
      </c>
      <c r="U17" s="2">
        <v>0</v>
      </c>
      <c r="V17" s="6">
        <v>8301</v>
      </c>
      <c r="W17" s="6" t="s">
        <v>339</v>
      </c>
      <c r="X17" s="6" t="s">
        <v>340</v>
      </c>
      <c r="Y17" s="40">
        <v>1100000</v>
      </c>
      <c r="Z17" s="2" t="s">
        <v>149</v>
      </c>
      <c r="AA17" s="2" t="s">
        <v>149</v>
      </c>
      <c r="AB17" s="3" t="s">
        <v>45</v>
      </c>
      <c r="AC17" s="3" t="s">
        <v>45</v>
      </c>
      <c r="AD17" s="3" t="s">
        <v>46</v>
      </c>
      <c r="AE17" s="2" t="s">
        <v>363</v>
      </c>
      <c r="AF17" s="2" t="s">
        <v>154</v>
      </c>
      <c r="AG17" s="4" t="s">
        <v>45</v>
      </c>
      <c r="AH17" s="4" t="s">
        <v>45</v>
      </c>
      <c r="AI17" s="4" t="s">
        <v>45</v>
      </c>
      <c r="AJ17" s="4" t="s">
        <v>45</v>
      </c>
      <c r="AK17" s="4" t="s">
        <v>45</v>
      </c>
      <c r="AL17" s="3" t="s">
        <v>45</v>
      </c>
      <c r="AM17" s="2" t="s">
        <v>46</v>
      </c>
      <c r="AN17" s="2">
        <v>10000</v>
      </c>
      <c r="AO17" s="2" t="s">
        <v>45</v>
      </c>
      <c r="AP17" s="2" t="s">
        <v>45</v>
      </c>
      <c r="AQ17" s="2">
        <v>0</v>
      </c>
      <c r="AR17" s="2" t="s">
        <v>45</v>
      </c>
      <c r="AS17" s="2">
        <v>3</v>
      </c>
      <c r="AT17" s="2" t="s">
        <v>45</v>
      </c>
      <c r="AU17" s="2" t="s">
        <v>6</v>
      </c>
      <c r="AV17" s="2" t="s">
        <v>45</v>
      </c>
      <c r="AW17" s="2">
        <v>0</v>
      </c>
      <c r="AX17" s="2" t="s">
        <v>45</v>
      </c>
      <c r="AY17" s="2" t="s">
        <v>37</v>
      </c>
      <c r="AZ17" s="2">
        <v>0</v>
      </c>
      <c r="BA17" s="2">
        <v>0</v>
      </c>
      <c r="BB17" s="2">
        <v>0</v>
      </c>
      <c r="BE17" s="3" t="s">
        <v>341</v>
      </c>
      <c r="BF17" s="2">
        <v>23</v>
      </c>
      <c r="BG17" s="2" t="s">
        <v>306</v>
      </c>
      <c r="BH17" s="6" t="s">
        <v>27</v>
      </c>
      <c r="BI17" s="2" t="s">
        <v>27</v>
      </c>
      <c r="BJ17" s="2" t="s">
        <v>25</v>
      </c>
      <c r="BK17" s="2" t="s">
        <v>25</v>
      </c>
      <c r="BL17" s="6" t="s">
        <v>25</v>
      </c>
      <c r="BM17" s="6"/>
      <c r="BN17" s="6" t="s">
        <v>307</v>
      </c>
      <c r="BO17" s="6"/>
      <c r="BP17" s="6" t="s">
        <v>25</v>
      </c>
      <c r="BQ17" s="6" t="s">
        <v>308</v>
      </c>
      <c r="BS17" s="2" t="s">
        <v>122</v>
      </c>
      <c r="BT17" s="2" t="s">
        <v>364</v>
      </c>
      <c r="BU17" s="2" t="s">
        <v>365</v>
      </c>
      <c r="BV17" s="2" t="s">
        <v>366</v>
      </c>
      <c r="BW17" s="2" t="s">
        <v>367</v>
      </c>
    </row>
    <row r="18" spans="1:75" s="2" customFormat="1" ht="14" x14ac:dyDescent="0.2">
      <c r="A18" s="2" t="s">
        <v>122</v>
      </c>
      <c r="B18" s="2">
        <f t="shared" si="2"/>
        <v>16</v>
      </c>
      <c r="C18" s="5">
        <f t="shared" si="3"/>
        <v>44440</v>
      </c>
      <c r="D18" s="5">
        <f t="shared" si="3"/>
        <v>44440</v>
      </c>
      <c r="E18" s="5">
        <f t="shared" si="3"/>
        <v>44440</v>
      </c>
      <c r="F18" s="5">
        <f t="shared" si="3"/>
        <v>44440</v>
      </c>
      <c r="G18" s="6">
        <v>0</v>
      </c>
      <c r="H18" s="6">
        <v>0</v>
      </c>
      <c r="I18" s="6">
        <v>0</v>
      </c>
      <c r="J18" s="6">
        <v>2</v>
      </c>
      <c r="K18" s="6">
        <v>0</v>
      </c>
      <c r="L18" s="5">
        <f t="shared" si="1"/>
        <v>24022</v>
      </c>
      <c r="M18" s="4">
        <v>6510075889081</v>
      </c>
      <c r="N18" s="6" t="s">
        <v>565</v>
      </c>
      <c r="O18" s="6" t="s">
        <v>497</v>
      </c>
      <c r="P18" s="6" t="s">
        <v>498</v>
      </c>
      <c r="Q18" s="6" t="s">
        <v>569</v>
      </c>
      <c r="R18" s="4">
        <f t="shared" si="4"/>
        <v>55</v>
      </c>
      <c r="S18" s="2">
        <v>1000</v>
      </c>
      <c r="T18" s="2">
        <v>1000</v>
      </c>
      <c r="U18" s="2">
        <v>0</v>
      </c>
      <c r="V18" s="6">
        <v>7441</v>
      </c>
      <c r="W18" s="6" t="s">
        <v>342</v>
      </c>
      <c r="X18" s="6" t="s">
        <v>329</v>
      </c>
      <c r="Y18" s="2">
        <v>2000000</v>
      </c>
      <c r="Z18" s="2" t="s">
        <v>149</v>
      </c>
      <c r="AA18" s="2" t="s">
        <v>109</v>
      </c>
      <c r="AB18" s="3" t="s">
        <v>45</v>
      </c>
      <c r="AC18" s="3" t="s">
        <v>45</v>
      </c>
      <c r="AD18" s="3" t="s">
        <v>45</v>
      </c>
      <c r="AE18" s="2" t="s">
        <v>363</v>
      </c>
      <c r="AF18" s="2" t="s">
        <v>154</v>
      </c>
      <c r="AG18" s="4" t="s">
        <v>45</v>
      </c>
      <c r="AH18" s="4" t="s">
        <v>45</v>
      </c>
      <c r="AI18" s="4" t="s">
        <v>45</v>
      </c>
      <c r="AJ18" s="4" t="s">
        <v>45</v>
      </c>
      <c r="AK18" s="4" t="s">
        <v>46</v>
      </c>
      <c r="AL18" s="6" t="s">
        <v>327</v>
      </c>
      <c r="AM18" s="2" t="s">
        <v>45</v>
      </c>
      <c r="AN18" s="2">
        <v>0</v>
      </c>
      <c r="AO18" s="2" t="s">
        <v>45</v>
      </c>
      <c r="AP18" s="2" t="s">
        <v>45</v>
      </c>
      <c r="AQ18" s="2">
        <v>0</v>
      </c>
      <c r="AR18" s="2" t="s">
        <v>45</v>
      </c>
      <c r="AS18" s="2">
        <v>4</v>
      </c>
      <c r="AT18" s="2" t="s">
        <v>45</v>
      </c>
      <c r="AU18" s="2" t="s">
        <v>6</v>
      </c>
      <c r="AV18" s="2" t="s">
        <v>45</v>
      </c>
      <c r="AW18" s="2">
        <v>0</v>
      </c>
      <c r="AX18" s="2" t="s">
        <v>45</v>
      </c>
      <c r="AY18" s="2" t="s">
        <v>37</v>
      </c>
      <c r="AZ18" s="2">
        <v>0</v>
      </c>
      <c r="BA18" s="2">
        <v>0</v>
      </c>
      <c r="BB18" s="2">
        <v>0</v>
      </c>
      <c r="BE18" s="3"/>
      <c r="BG18" s="2" t="s">
        <v>306</v>
      </c>
      <c r="BH18" s="6" t="s">
        <v>27</v>
      </c>
      <c r="BI18" s="2" t="s">
        <v>27</v>
      </c>
      <c r="BJ18" s="2" t="s">
        <v>25</v>
      </c>
      <c r="BK18" s="2" t="s">
        <v>25</v>
      </c>
      <c r="BL18" s="6" t="s">
        <v>25</v>
      </c>
      <c r="BM18" s="6"/>
      <c r="BN18" s="6" t="s">
        <v>307</v>
      </c>
      <c r="BO18" s="6"/>
      <c r="BP18" s="6" t="s">
        <v>25</v>
      </c>
      <c r="BQ18" s="6" t="s">
        <v>308</v>
      </c>
      <c r="BS18" s="2" t="s">
        <v>122</v>
      </c>
      <c r="BT18" s="2" t="s">
        <v>364</v>
      </c>
      <c r="BU18" s="2" t="s">
        <v>365</v>
      </c>
      <c r="BV18" s="2" t="s">
        <v>366</v>
      </c>
      <c r="BW18" s="2" t="s">
        <v>367</v>
      </c>
    </row>
    <row r="19" spans="1:75" s="2" customFormat="1" ht="14" x14ac:dyDescent="0.2">
      <c r="A19" s="2" t="s">
        <v>122</v>
      </c>
      <c r="B19" s="2">
        <f t="shared" si="2"/>
        <v>17</v>
      </c>
      <c r="C19" s="5">
        <f t="shared" si="3"/>
        <v>44440</v>
      </c>
      <c r="D19" s="5">
        <f t="shared" si="3"/>
        <v>44440</v>
      </c>
      <c r="E19" s="5">
        <f t="shared" si="3"/>
        <v>44440</v>
      </c>
      <c r="F19" s="5">
        <f t="shared" si="3"/>
        <v>44440</v>
      </c>
      <c r="G19" s="6">
        <v>0</v>
      </c>
      <c r="H19" s="6">
        <v>0</v>
      </c>
      <c r="I19" s="6">
        <v>0</v>
      </c>
      <c r="J19" s="6">
        <v>0</v>
      </c>
      <c r="K19" s="6">
        <v>0</v>
      </c>
      <c r="L19" s="5">
        <f t="shared" si="1"/>
        <v>23726</v>
      </c>
      <c r="M19" s="4">
        <v>6412151011088</v>
      </c>
      <c r="N19" s="6" t="s">
        <v>565</v>
      </c>
      <c r="O19" s="6" t="s">
        <v>499</v>
      </c>
      <c r="P19" s="6" t="s">
        <v>500</v>
      </c>
      <c r="Q19" s="6" t="s">
        <v>569</v>
      </c>
      <c r="R19" s="4">
        <f t="shared" si="4"/>
        <v>56</v>
      </c>
      <c r="S19" s="2">
        <v>1000</v>
      </c>
      <c r="T19" s="2">
        <v>1000</v>
      </c>
      <c r="U19" s="2">
        <v>0</v>
      </c>
      <c r="V19" s="6">
        <v>7441</v>
      </c>
      <c r="W19" s="6" t="s">
        <v>342</v>
      </c>
      <c r="X19" s="6" t="s">
        <v>329</v>
      </c>
      <c r="Y19" s="2">
        <v>2000000</v>
      </c>
      <c r="Z19" s="2" t="s">
        <v>149</v>
      </c>
      <c r="AA19" s="2" t="s">
        <v>111</v>
      </c>
      <c r="AB19" s="3" t="s">
        <v>45</v>
      </c>
      <c r="AC19" s="3" t="s">
        <v>45</v>
      </c>
      <c r="AD19" s="3" t="s">
        <v>45</v>
      </c>
      <c r="AE19" s="2" t="s">
        <v>363</v>
      </c>
      <c r="AF19" s="2" t="s">
        <v>154</v>
      </c>
      <c r="AG19" s="4" t="s">
        <v>45</v>
      </c>
      <c r="AH19" s="4" t="s">
        <v>45</v>
      </c>
      <c r="AI19" s="4" t="s">
        <v>45</v>
      </c>
      <c r="AJ19" s="4" t="s">
        <v>45</v>
      </c>
      <c r="AK19" s="4" t="s">
        <v>45</v>
      </c>
      <c r="AL19" s="3" t="s">
        <v>45</v>
      </c>
      <c r="AM19" s="2" t="s">
        <v>45</v>
      </c>
      <c r="AN19" s="2">
        <v>0</v>
      </c>
      <c r="AO19" s="2" t="s">
        <v>45</v>
      </c>
      <c r="AP19" s="2" t="s">
        <v>45</v>
      </c>
      <c r="AQ19" s="2">
        <v>0</v>
      </c>
      <c r="AR19" s="2" t="s">
        <v>45</v>
      </c>
      <c r="AS19" s="2">
        <v>5</v>
      </c>
      <c r="AT19" s="2" t="s">
        <v>45</v>
      </c>
      <c r="AU19" s="2" t="s">
        <v>6</v>
      </c>
      <c r="AV19" s="2" t="s">
        <v>45</v>
      </c>
      <c r="AW19" s="2">
        <v>0</v>
      </c>
      <c r="AX19" s="2" t="s">
        <v>45</v>
      </c>
      <c r="AY19" s="2" t="s">
        <v>37</v>
      </c>
      <c r="AZ19" s="2">
        <v>0</v>
      </c>
      <c r="BA19" s="2">
        <v>0</v>
      </c>
      <c r="BB19" s="2">
        <v>0</v>
      </c>
      <c r="BE19" s="3"/>
      <c r="BG19" s="2" t="s">
        <v>306</v>
      </c>
      <c r="BH19" s="6" t="s">
        <v>27</v>
      </c>
      <c r="BI19" s="2" t="s">
        <v>27</v>
      </c>
      <c r="BJ19" s="2" t="s">
        <v>25</v>
      </c>
      <c r="BK19" s="2" t="s">
        <v>25</v>
      </c>
      <c r="BL19" s="6" t="s">
        <v>25</v>
      </c>
      <c r="BM19" s="6"/>
      <c r="BN19" s="6" t="s">
        <v>307</v>
      </c>
      <c r="BO19" s="6"/>
      <c r="BP19" s="6" t="s">
        <v>25</v>
      </c>
      <c r="BQ19" s="6" t="s">
        <v>308</v>
      </c>
      <c r="BS19" s="2" t="s">
        <v>122</v>
      </c>
      <c r="BT19" s="2" t="s">
        <v>364</v>
      </c>
      <c r="BU19" s="2" t="s">
        <v>365</v>
      </c>
      <c r="BV19" s="2" t="s">
        <v>366</v>
      </c>
      <c r="BW19" s="2" t="s">
        <v>367</v>
      </c>
    </row>
    <row r="20" spans="1:75" s="2" customFormat="1" ht="14" x14ac:dyDescent="0.2">
      <c r="A20" s="2" t="s">
        <v>122</v>
      </c>
      <c r="B20" s="2">
        <f t="shared" si="2"/>
        <v>18</v>
      </c>
      <c r="C20" s="5">
        <f t="shared" si="3"/>
        <v>44440</v>
      </c>
      <c r="D20" s="5">
        <f t="shared" si="3"/>
        <v>44440</v>
      </c>
      <c r="E20" s="5">
        <f t="shared" si="3"/>
        <v>44440</v>
      </c>
      <c r="F20" s="5">
        <f t="shared" si="3"/>
        <v>44440</v>
      </c>
      <c r="G20" s="6">
        <v>0</v>
      </c>
      <c r="H20" s="6">
        <v>0</v>
      </c>
      <c r="I20" s="6">
        <v>1</v>
      </c>
      <c r="J20" s="6">
        <v>0</v>
      </c>
      <c r="K20" s="6">
        <v>0</v>
      </c>
      <c r="L20" s="5">
        <f t="shared" si="1"/>
        <v>24071</v>
      </c>
      <c r="M20" s="4">
        <v>6511256086083</v>
      </c>
      <c r="N20" s="6" t="s">
        <v>565</v>
      </c>
      <c r="O20" s="6" t="s">
        <v>501</v>
      </c>
      <c r="P20" s="6" t="s">
        <v>502</v>
      </c>
      <c r="Q20" s="6" t="s">
        <v>573</v>
      </c>
      <c r="R20" s="4">
        <f t="shared" si="4"/>
        <v>55</v>
      </c>
      <c r="S20" s="2">
        <v>1000</v>
      </c>
      <c r="T20" s="2">
        <v>1000</v>
      </c>
      <c r="U20" s="2">
        <v>0</v>
      </c>
      <c r="V20" s="6">
        <v>7441</v>
      </c>
      <c r="W20" s="6" t="s">
        <v>343</v>
      </c>
      <c r="X20" s="6" t="s">
        <v>329</v>
      </c>
      <c r="Y20" s="2">
        <v>2000000</v>
      </c>
      <c r="Z20" s="2" t="s">
        <v>149</v>
      </c>
      <c r="AA20" s="2" t="s">
        <v>114</v>
      </c>
      <c r="AB20" s="3" t="s">
        <v>45</v>
      </c>
      <c r="AC20" s="3" t="s">
        <v>45</v>
      </c>
      <c r="AD20" s="3" t="s">
        <v>45</v>
      </c>
      <c r="AE20" s="2" t="s">
        <v>363</v>
      </c>
      <c r="AF20" s="2" t="s">
        <v>154</v>
      </c>
      <c r="AG20" s="4" t="s">
        <v>45</v>
      </c>
      <c r="AH20" s="4" t="s">
        <v>45</v>
      </c>
      <c r="AI20" s="4" t="s">
        <v>45</v>
      </c>
      <c r="AJ20" s="4" t="s">
        <v>45</v>
      </c>
      <c r="AK20" s="4" t="s">
        <v>45</v>
      </c>
      <c r="AL20" s="3" t="s">
        <v>45</v>
      </c>
      <c r="AM20" s="2" t="s">
        <v>45</v>
      </c>
      <c r="AN20" s="2">
        <v>0</v>
      </c>
      <c r="AO20" s="2" t="s">
        <v>45</v>
      </c>
      <c r="AP20" s="2" t="s">
        <v>45</v>
      </c>
      <c r="AQ20" s="2">
        <v>0</v>
      </c>
      <c r="AR20" s="2" t="s">
        <v>45</v>
      </c>
      <c r="AS20" s="2">
        <v>0</v>
      </c>
      <c r="AT20" s="2" t="s">
        <v>45</v>
      </c>
      <c r="AU20" s="2" t="s">
        <v>6</v>
      </c>
      <c r="AV20" s="2" t="s">
        <v>45</v>
      </c>
      <c r="AW20" s="2">
        <v>0</v>
      </c>
      <c r="AX20" s="2" t="s">
        <v>45</v>
      </c>
      <c r="AY20" s="2" t="s">
        <v>37</v>
      </c>
      <c r="AZ20" s="2">
        <v>0</v>
      </c>
      <c r="BA20" s="2">
        <v>0</v>
      </c>
      <c r="BB20" s="2">
        <v>1</v>
      </c>
      <c r="BE20" s="3"/>
      <c r="BG20" s="2" t="s">
        <v>306</v>
      </c>
      <c r="BH20" s="6" t="s">
        <v>27</v>
      </c>
      <c r="BI20" s="2" t="s">
        <v>27</v>
      </c>
      <c r="BJ20" s="2" t="s">
        <v>25</v>
      </c>
      <c r="BK20" s="2" t="s">
        <v>25</v>
      </c>
      <c r="BL20" s="6" t="s">
        <v>25</v>
      </c>
      <c r="BM20" s="6"/>
      <c r="BN20" s="6" t="s">
        <v>307</v>
      </c>
      <c r="BO20" s="6"/>
      <c r="BP20" s="6" t="s">
        <v>25</v>
      </c>
      <c r="BQ20" s="6" t="s">
        <v>308</v>
      </c>
      <c r="BS20" s="2" t="s">
        <v>122</v>
      </c>
      <c r="BT20" s="2" t="s">
        <v>364</v>
      </c>
      <c r="BU20" s="2" t="s">
        <v>365</v>
      </c>
      <c r="BV20" s="2" t="s">
        <v>366</v>
      </c>
      <c r="BW20" s="2" t="s">
        <v>367</v>
      </c>
    </row>
    <row r="21" spans="1:75" s="2" customFormat="1" ht="14" x14ac:dyDescent="0.2">
      <c r="A21" s="2" t="s">
        <v>122</v>
      </c>
      <c r="B21" s="2">
        <f t="shared" si="2"/>
        <v>19</v>
      </c>
      <c r="C21" s="5">
        <f t="shared" si="3"/>
        <v>44440</v>
      </c>
      <c r="D21" s="5">
        <f t="shared" si="3"/>
        <v>44440</v>
      </c>
      <c r="E21" s="5">
        <f t="shared" si="3"/>
        <v>44440</v>
      </c>
      <c r="F21" s="5">
        <f t="shared" si="3"/>
        <v>44440</v>
      </c>
      <c r="G21" s="6">
        <v>0</v>
      </c>
      <c r="H21" s="6">
        <v>0</v>
      </c>
      <c r="I21" s="6">
        <v>0</v>
      </c>
      <c r="J21" s="6">
        <v>1</v>
      </c>
      <c r="K21" s="6">
        <v>0</v>
      </c>
      <c r="L21" s="5">
        <f t="shared" si="1"/>
        <v>24069</v>
      </c>
      <c r="M21" s="4">
        <v>6511235616083</v>
      </c>
      <c r="N21" s="6" t="s">
        <v>565</v>
      </c>
      <c r="O21" s="6" t="s">
        <v>503</v>
      </c>
      <c r="P21" s="6" t="s">
        <v>504</v>
      </c>
      <c r="Q21" s="6" t="s">
        <v>573</v>
      </c>
      <c r="R21" s="4">
        <f t="shared" si="4"/>
        <v>55</v>
      </c>
      <c r="S21" s="2">
        <v>1000</v>
      </c>
      <c r="T21" s="2">
        <v>1000</v>
      </c>
      <c r="U21" s="2">
        <v>0</v>
      </c>
      <c r="V21" s="6">
        <v>7441</v>
      </c>
      <c r="W21" s="6" t="s">
        <v>344</v>
      </c>
      <c r="X21" s="6" t="s">
        <v>323</v>
      </c>
      <c r="Y21" s="2">
        <v>2000000</v>
      </c>
      <c r="Z21" s="2" t="s">
        <v>149</v>
      </c>
      <c r="AA21" s="2" t="s">
        <v>116</v>
      </c>
      <c r="AB21" s="3" t="s">
        <v>45</v>
      </c>
      <c r="AC21" s="3" t="s">
        <v>45</v>
      </c>
      <c r="AD21" s="3" t="s">
        <v>45</v>
      </c>
      <c r="AE21" s="2" t="s">
        <v>363</v>
      </c>
      <c r="AF21" s="2" t="s">
        <v>154</v>
      </c>
      <c r="AG21" s="4" t="s">
        <v>45</v>
      </c>
      <c r="AH21" s="4" t="s">
        <v>45</v>
      </c>
      <c r="AI21" s="4" t="s">
        <v>45</v>
      </c>
      <c r="AJ21" s="4" t="s">
        <v>45</v>
      </c>
      <c r="AK21" s="4" t="s">
        <v>45</v>
      </c>
      <c r="AL21" s="3" t="s">
        <v>45</v>
      </c>
      <c r="AM21" s="2" t="s">
        <v>45</v>
      </c>
      <c r="AN21" s="2">
        <v>0</v>
      </c>
      <c r="AO21" s="2" t="s">
        <v>45</v>
      </c>
      <c r="AP21" s="2" t="s">
        <v>46</v>
      </c>
      <c r="AQ21" s="2">
        <v>20000</v>
      </c>
      <c r="AR21" s="2" t="s">
        <v>45</v>
      </c>
      <c r="AS21" s="2">
        <v>0</v>
      </c>
      <c r="AT21" s="2" t="s">
        <v>45</v>
      </c>
      <c r="AU21" s="2" t="s">
        <v>6</v>
      </c>
      <c r="AV21" s="2" t="s">
        <v>45</v>
      </c>
      <c r="AW21" s="2">
        <v>0</v>
      </c>
      <c r="AX21" s="2" t="s">
        <v>45</v>
      </c>
      <c r="AY21" s="2" t="s">
        <v>37</v>
      </c>
      <c r="AZ21" s="2">
        <v>0</v>
      </c>
      <c r="BA21" s="2">
        <v>0</v>
      </c>
      <c r="BB21" s="2">
        <v>0</v>
      </c>
      <c r="BE21" s="3"/>
      <c r="BG21" s="2" t="s">
        <v>306</v>
      </c>
      <c r="BH21" s="6" t="s">
        <v>27</v>
      </c>
      <c r="BI21" s="2" t="s">
        <v>27</v>
      </c>
      <c r="BJ21" s="2" t="s">
        <v>25</v>
      </c>
      <c r="BK21" s="2" t="s">
        <v>25</v>
      </c>
      <c r="BL21" s="6" t="s">
        <v>25</v>
      </c>
      <c r="BM21" s="6"/>
      <c r="BN21" s="6" t="s">
        <v>307</v>
      </c>
      <c r="BO21" s="6"/>
      <c r="BP21" s="6" t="s">
        <v>25</v>
      </c>
      <c r="BQ21" s="6" t="s">
        <v>308</v>
      </c>
      <c r="BS21" s="2" t="s">
        <v>122</v>
      </c>
      <c r="BT21" s="2" t="s">
        <v>364</v>
      </c>
      <c r="BU21" s="2" t="s">
        <v>365</v>
      </c>
      <c r="BV21" s="2" t="s">
        <v>366</v>
      </c>
      <c r="BW21" s="2" t="s">
        <v>367</v>
      </c>
    </row>
    <row r="22" spans="1:75" s="2" customFormat="1" ht="14" x14ac:dyDescent="0.2">
      <c r="A22" s="2" t="s">
        <v>122</v>
      </c>
      <c r="B22" s="2">
        <f t="shared" si="2"/>
        <v>20</v>
      </c>
      <c r="C22" s="5">
        <f t="shared" si="3"/>
        <v>44440</v>
      </c>
      <c r="D22" s="5">
        <f t="shared" si="3"/>
        <v>44440</v>
      </c>
      <c r="E22" s="5">
        <f t="shared" si="3"/>
        <v>44440</v>
      </c>
      <c r="F22" s="5">
        <f t="shared" si="3"/>
        <v>44440</v>
      </c>
      <c r="G22" s="6">
        <v>0</v>
      </c>
      <c r="H22" s="6">
        <v>0</v>
      </c>
      <c r="I22" s="6">
        <v>0</v>
      </c>
      <c r="J22" s="6">
        <v>0</v>
      </c>
      <c r="K22" s="6">
        <v>1</v>
      </c>
      <c r="L22" s="5">
        <f t="shared" si="1"/>
        <v>23784</v>
      </c>
      <c r="M22" s="4">
        <v>6502115059080</v>
      </c>
      <c r="N22" s="6" t="s">
        <v>565</v>
      </c>
      <c r="O22" s="6" t="s">
        <v>505</v>
      </c>
      <c r="P22" s="6" t="s">
        <v>506</v>
      </c>
      <c r="Q22" s="6" t="s">
        <v>573</v>
      </c>
      <c r="R22" s="4">
        <f t="shared" si="4"/>
        <v>56</v>
      </c>
      <c r="S22" s="2">
        <v>1000</v>
      </c>
      <c r="T22" s="2">
        <v>1000</v>
      </c>
      <c r="U22" s="2">
        <v>0</v>
      </c>
      <c r="V22" s="6">
        <v>7441</v>
      </c>
      <c r="W22" s="6" t="s">
        <v>344</v>
      </c>
      <c r="X22" s="6" t="s">
        <v>323</v>
      </c>
      <c r="Y22" s="2">
        <v>2000000</v>
      </c>
      <c r="Z22" s="2" t="s">
        <v>149</v>
      </c>
      <c r="AA22" s="2" t="s">
        <v>118</v>
      </c>
      <c r="AB22" s="3" t="s">
        <v>46</v>
      </c>
      <c r="AC22" s="3" t="s">
        <v>46</v>
      </c>
      <c r="AD22" s="3" t="s">
        <v>46</v>
      </c>
      <c r="AE22" s="2" t="s">
        <v>363</v>
      </c>
      <c r="AF22" s="2" t="s">
        <v>154</v>
      </c>
      <c r="AG22" s="4" t="s">
        <v>45</v>
      </c>
      <c r="AH22" s="4" t="s">
        <v>45</v>
      </c>
      <c r="AI22" s="4" t="s">
        <v>45</v>
      </c>
      <c r="AJ22" s="4" t="s">
        <v>45</v>
      </c>
      <c r="AK22" s="4" t="s">
        <v>45</v>
      </c>
      <c r="AL22" s="3" t="s">
        <v>45</v>
      </c>
      <c r="AM22" s="2" t="s">
        <v>45</v>
      </c>
      <c r="AN22" s="2">
        <v>0</v>
      </c>
      <c r="AO22" s="2" t="s">
        <v>45</v>
      </c>
      <c r="AP22" s="2" t="s">
        <v>45</v>
      </c>
      <c r="AQ22" s="2">
        <v>0</v>
      </c>
      <c r="AR22" s="2" t="s">
        <v>46</v>
      </c>
      <c r="AS22" s="2">
        <v>0</v>
      </c>
      <c r="AT22" s="2" t="s">
        <v>45</v>
      </c>
      <c r="AU22" s="2" t="s">
        <v>6</v>
      </c>
      <c r="AV22" s="2" t="s">
        <v>45</v>
      </c>
      <c r="AW22" s="2">
        <v>0</v>
      </c>
      <c r="AX22" s="2" t="s">
        <v>45</v>
      </c>
      <c r="AY22" s="2" t="s">
        <v>37</v>
      </c>
      <c r="AZ22" s="2">
        <v>0</v>
      </c>
      <c r="BA22" s="2">
        <v>0</v>
      </c>
      <c r="BB22" s="2">
        <v>0</v>
      </c>
      <c r="BE22" s="3"/>
      <c r="BG22" s="2" t="s">
        <v>306</v>
      </c>
      <c r="BH22" s="6" t="s">
        <v>27</v>
      </c>
      <c r="BI22" s="2" t="s">
        <v>27</v>
      </c>
      <c r="BJ22" s="2" t="s">
        <v>25</v>
      </c>
      <c r="BK22" s="2" t="s">
        <v>25</v>
      </c>
      <c r="BL22" s="6" t="s">
        <v>25</v>
      </c>
      <c r="BM22" s="6"/>
      <c r="BN22" s="6" t="s">
        <v>307</v>
      </c>
      <c r="BO22" s="6"/>
      <c r="BP22" s="6" t="s">
        <v>25</v>
      </c>
      <c r="BQ22" s="6" t="s">
        <v>308</v>
      </c>
      <c r="BS22" s="2" t="s">
        <v>122</v>
      </c>
      <c r="BT22" s="2" t="s">
        <v>364</v>
      </c>
      <c r="BU22" s="2" t="s">
        <v>365</v>
      </c>
      <c r="BV22" s="2" t="s">
        <v>366</v>
      </c>
      <c r="BW22" s="2" t="s">
        <v>367</v>
      </c>
    </row>
    <row r="23" spans="1:75" s="2" customFormat="1" ht="14" x14ac:dyDescent="0.2">
      <c r="A23" s="2" t="s">
        <v>122</v>
      </c>
      <c r="B23" s="2">
        <f t="shared" si="2"/>
        <v>21</v>
      </c>
      <c r="C23" s="5">
        <f t="shared" si="3"/>
        <v>44440</v>
      </c>
      <c r="D23" s="5">
        <f t="shared" si="3"/>
        <v>44440</v>
      </c>
      <c r="E23" s="5">
        <f t="shared" si="3"/>
        <v>44440</v>
      </c>
      <c r="F23" s="5">
        <f t="shared" si="3"/>
        <v>44440</v>
      </c>
      <c r="G23" s="6">
        <v>0</v>
      </c>
      <c r="H23" s="6">
        <v>0</v>
      </c>
      <c r="I23" s="6">
        <v>1</v>
      </c>
      <c r="J23" s="6">
        <v>1</v>
      </c>
      <c r="K23" s="6">
        <v>1</v>
      </c>
      <c r="L23" s="5">
        <f t="shared" si="1"/>
        <v>23962</v>
      </c>
      <c r="M23" s="4">
        <v>6508086210081</v>
      </c>
      <c r="N23" s="6" t="s">
        <v>565</v>
      </c>
      <c r="O23" s="6" t="s">
        <v>507</v>
      </c>
      <c r="P23" s="6" t="s">
        <v>508</v>
      </c>
      <c r="Q23" s="6" t="s">
        <v>573</v>
      </c>
      <c r="R23" s="4">
        <f t="shared" si="4"/>
        <v>56</v>
      </c>
      <c r="S23" s="2">
        <v>1000</v>
      </c>
      <c r="T23" s="2">
        <v>1000</v>
      </c>
      <c r="U23" s="2">
        <v>0</v>
      </c>
      <c r="V23" s="6">
        <v>7441</v>
      </c>
      <c r="W23" s="6" t="s">
        <v>345</v>
      </c>
      <c r="X23" s="6" t="s">
        <v>323</v>
      </c>
      <c r="Y23" s="2">
        <v>2000000</v>
      </c>
      <c r="Z23" s="2" t="s">
        <v>149</v>
      </c>
      <c r="AA23" s="2" t="s">
        <v>121</v>
      </c>
      <c r="AB23" s="3" t="s">
        <v>45</v>
      </c>
      <c r="AC23" s="3" t="s">
        <v>45</v>
      </c>
      <c r="AD23" s="3" t="s">
        <v>45</v>
      </c>
      <c r="AE23" s="2" t="s">
        <v>363</v>
      </c>
      <c r="AF23" s="2" t="s">
        <v>154</v>
      </c>
      <c r="AG23" s="4" t="s">
        <v>45</v>
      </c>
      <c r="AH23" s="4" t="s">
        <v>45</v>
      </c>
      <c r="AI23" s="4" t="s">
        <v>45</v>
      </c>
      <c r="AJ23" s="4" t="s">
        <v>45</v>
      </c>
      <c r="AK23" s="4" t="s">
        <v>45</v>
      </c>
      <c r="AL23" s="3" t="s">
        <v>45</v>
      </c>
      <c r="AM23" s="2" t="s">
        <v>45</v>
      </c>
      <c r="AN23" s="2">
        <v>0</v>
      </c>
      <c r="AO23" s="2" t="s">
        <v>45</v>
      </c>
      <c r="AP23" s="2" t="s">
        <v>45</v>
      </c>
      <c r="AQ23" s="2">
        <v>0</v>
      </c>
      <c r="AR23" s="2" t="s">
        <v>46</v>
      </c>
      <c r="AS23" s="2">
        <v>0</v>
      </c>
      <c r="AT23" s="2" t="s">
        <v>45</v>
      </c>
      <c r="AU23" s="2" t="s">
        <v>6</v>
      </c>
      <c r="AV23" s="2" t="s">
        <v>45</v>
      </c>
      <c r="AW23" s="2">
        <v>0</v>
      </c>
      <c r="AX23" s="2" t="s">
        <v>45</v>
      </c>
      <c r="AY23" s="2" t="s">
        <v>37</v>
      </c>
      <c r="AZ23" s="2">
        <v>0</v>
      </c>
      <c r="BA23" s="2">
        <v>0</v>
      </c>
      <c r="BB23" s="2">
        <v>0</v>
      </c>
      <c r="BE23" s="3"/>
      <c r="BG23" s="2" t="s">
        <v>306</v>
      </c>
      <c r="BH23" s="6" t="s">
        <v>27</v>
      </c>
      <c r="BI23" s="2" t="s">
        <v>27</v>
      </c>
      <c r="BJ23" s="2" t="s">
        <v>25</v>
      </c>
      <c r="BK23" s="2" t="s">
        <v>25</v>
      </c>
      <c r="BL23" s="6" t="s">
        <v>25</v>
      </c>
      <c r="BM23" s="6"/>
      <c r="BN23" s="6" t="s">
        <v>307</v>
      </c>
      <c r="BO23" s="6"/>
      <c r="BP23" s="6" t="s">
        <v>25</v>
      </c>
      <c r="BQ23" s="6" t="s">
        <v>308</v>
      </c>
      <c r="BS23" s="2" t="s">
        <v>122</v>
      </c>
      <c r="BT23" s="2" t="s">
        <v>364</v>
      </c>
      <c r="BU23" s="2" t="s">
        <v>365</v>
      </c>
      <c r="BV23" s="2" t="s">
        <v>366</v>
      </c>
      <c r="BW23" s="2" t="s">
        <v>367</v>
      </c>
    </row>
    <row r="24" spans="1:75" s="2" customFormat="1" ht="60" x14ac:dyDescent="0.2">
      <c r="A24" s="2" t="s">
        <v>122</v>
      </c>
      <c r="B24" s="2">
        <f t="shared" si="2"/>
        <v>22</v>
      </c>
      <c r="C24" s="5">
        <f t="shared" si="3"/>
        <v>44440</v>
      </c>
      <c r="D24" s="5">
        <f t="shared" si="3"/>
        <v>44440</v>
      </c>
      <c r="E24" s="5">
        <f t="shared" si="3"/>
        <v>44440</v>
      </c>
      <c r="F24" s="5">
        <f t="shared" si="3"/>
        <v>44440</v>
      </c>
      <c r="G24" s="6">
        <v>0</v>
      </c>
      <c r="H24" s="6">
        <v>0</v>
      </c>
      <c r="I24" s="6">
        <v>2</v>
      </c>
      <c r="J24" s="6">
        <v>0</v>
      </c>
      <c r="K24" s="6">
        <v>0</v>
      </c>
      <c r="L24" s="5">
        <f t="shared" si="1"/>
        <v>21531</v>
      </c>
      <c r="M24" s="65">
        <v>5812126519084</v>
      </c>
      <c r="N24" s="6" t="s">
        <v>565</v>
      </c>
      <c r="O24" s="6" t="s">
        <v>509</v>
      </c>
      <c r="P24" s="6" t="s">
        <v>510</v>
      </c>
      <c r="Q24" s="6" t="s">
        <v>573</v>
      </c>
      <c r="R24" s="4">
        <f t="shared" si="4"/>
        <v>62</v>
      </c>
      <c r="S24" s="2">
        <v>1000</v>
      </c>
      <c r="T24" s="2">
        <v>1000</v>
      </c>
      <c r="U24" s="2">
        <v>0</v>
      </c>
      <c r="V24" s="66">
        <v>7441</v>
      </c>
      <c r="W24" s="66" t="s">
        <v>346</v>
      </c>
      <c r="X24" s="66" t="s">
        <v>323</v>
      </c>
      <c r="Y24" s="2">
        <v>2000000</v>
      </c>
      <c r="Z24" s="2" t="s">
        <v>149</v>
      </c>
      <c r="AA24" s="2" t="s">
        <v>149</v>
      </c>
      <c r="AB24" s="3" t="s">
        <v>45</v>
      </c>
      <c r="AC24" s="3" t="s">
        <v>45</v>
      </c>
      <c r="AD24" s="3" t="s">
        <v>45</v>
      </c>
      <c r="AE24" s="2" t="s">
        <v>363</v>
      </c>
      <c r="AF24" s="2" t="s">
        <v>154</v>
      </c>
      <c r="AG24" s="4" t="s">
        <v>45</v>
      </c>
      <c r="AH24" s="4" t="s">
        <v>45</v>
      </c>
      <c r="AI24" s="4" t="s">
        <v>45</v>
      </c>
      <c r="AJ24" s="4" t="s">
        <v>45</v>
      </c>
      <c r="AK24" s="4" t="s">
        <v>45</v>
      </c>
      <c r="AL24" s="3" t="s">
        <v>45</v>
      </c>
      <c r="AM24" s="2" t="s">
        <v>45</v>
      </c>
      <c r="AN24" s="2">
        <v>0</v>
      </c>
      <c r="AO24" s="2" t="s">
        <v>45</v>
      </c>
      <c r="AP24" s="2" t="s">
        <v>45</v>
      </c>
      <c r="AQ24" s="2">
        <v>0</v>
      </c>
      <c r="AR24" s="2" t="s">
        <v>45</v>
      </c>
      <c r="AS24" s="2">
        <v>0</v>
      </c>
      <c r="AT24" s="2" t="s">
        <v>45</v>
      </c>
      <c r="AU24" s="2" t="s">
        <v>6</v>
      </c>
      <c r="AV24" s="2" t="s">
        <v>45</v>
      </c>
      <c r="AW24" s="2">
        <v>0</v>
      </c>
      <c r="AX24" s="2" t="s">
        <v>45</v>
      </c>
      <c r="AY24" s="2" t="s">
        <v>37</v>
      </c>
      <c r="AZ24" s="2">
        <v>0</v>
      </c>
      <c r="BA24" s="2">
        <v>0</v>
      </c>
      <c r="BB24" s="2">
        <v>0</v>
      </c>
      <c r="BE24" s="3"/>
      <c r="BG24" s="2" t="s">
        <v>306</v>
      </c>
      <c r="BH24" s="6" t="s">
        <v>27</v>
      </c>
      <c r="BI24" s="2" t="s">
        <v>27</v>
      </c>
      <c r="BJ24" s="2" t="s">
        <v>25</v>
      </c>
      <c r="BK24" s="2" t="s">
        <v>25</v>
      </c>
      <c r="BL24" s="6" t="s">
        <v>25</v>
      </c>
      <c r="BM24" s="6"/>
      <c r="BN24" s="6" t="s">
        <v>307</v>
      </c>
      <c r="BO24" s="6"/>
      <c r="BP24" s="6" t="s">
        <v>25</v>
      </c>
      <c r="BQ24" s="6" t="s">
        <v>308</v>
      </c>
      <c r="BR24" s="36" t="s">
        <v>347</v>
      </c>
      <c r="BS24" s="2" t="s">
        <v>122</v>
      </c>
      <c r="BT24" s="2" t="s">
        <v>364</v>
      </c>
      <c r="BU24" s="2" t="s">
        <v>365</v>
      </c>
      <c r="BV24" s="2" t="s">
        <v>366</v>
      </c>
      <c r="BW24" s="2" t="s">
        <v>367</v>
      </c>
    </row>
    <row r="25" spans="1:75" s="2" customFormat="1" ht="14" x14ac:dyDescent="0.2">
      <c r="A25" s="2" t="s">
        <v>122</v>
      </c>
      <c r="B25" s="2">
        <f t="shared" si="2"/>
        <v>23</v>
      </c>
      <c r="C25" s="5">
        <f t="shared" si="3"/>
        <v>44440</v>
      </c>
      <c r="D25" s="5">
        <f t="shared" si="3"/>
        <v>44440</v>
      </c>
      <c r="E25" s="5">
        <f t="shared" si="3"/>
        <v>44440</v>
      </c>
      <c r="F25" s="5">
        <f t="shared" si="3"/>
        <v>44440</v>
      </c>
      <c r="G25" s="6">
        <v>0</v>
      </c>
      <c r="H25" s="6">
        <v>0</v>
      </c>
      <c r="I25" s="6">
        <v>1</v>
      </c>
      <c r="J25" s="6">
        <v>1</v>
      </c>
      <c r="K25" s="6">
        <v>0</v>
      </c>
      <c r="L25" s="5">
        <f t="shared" si="1"/>
        <v>20336</v>
      </c>
      <c r="M25" s="4">
        <v>5509040165081</v>
      </c>
      <c r="N25" s="6" t="s">
        <v>565</v>
      </c>
      <c r="O25" s="6" t="s">
        <v>511</v>
      </c>
      <c r="P25" s="6" t="s">
        <v>512</v>
      </c>
      <c r="Q25" s="6" t="s">
        <v>573</v>
      </c>
      <c r="R25" s="4">
        <f t="shared" si="4"/>
        <v>66</v>
      </c>
      <c r="S25" s="2">
        <v>1000</v>
      </c>
      <c r="T25" s="2">
        <v>1000</v>
      </c>
      <c r="U25" s="2">
        <v>0</v>
      </c>
      <c r="V25" s="6">
        <v>7441</v>
      </c>
      <c r="W25" s="6" t="s">
        <v>348</v>
      </c>
      <c r="X25" s="6" t="s">
        <v>323</v>
      </c>
      <c r="Y25" s="2">
        <v>2000000</v>
      </c>
      <c r="Z25" s="2" t="s">
        <v>149</v>
      </c>
      <c r="AA25" s="2" t="s">
        <v>125</v>
      </c>
      <c r="AB25" s="3" t="s">
        <v>45</v>
      </c>
      <c r="AC25" s="3" t="s">
        <v>45</v>
      </c>
      <c r="AD25" s="3" t="s">
        <v>45</v>
      </c>
      <c r="AE25" s="2" t="s">
        <v>363</v>
      </c>
      <c r="AF25" s="2" t="s">
        <v>154</v>
      </c>
      <c r="AG25" s="4" t="s">
        <v>45</v>
      </c>
      <c r="AH25" s="4" t="s">
        <v>45</v>
      </c>
      <c r="AI25" s="4" t="s">
        <v>45</v>
      </c>
      <c r="AJ25" s="4" t="s">
        <v>45</v>
      </c>
      <c r="AK25" s="4" t="s">
        <v>45</v>
      </c>
      <c r="AL25" s="3" t="s">
        <v>45</v>
      </c>
      <c r="AM25" s="2" t="s">
        <v>45</v>
      </c>
      <c r="AN25" s="2">
        <v>0</v>
      </c>
      <c r="AO25" s="2" t="s">
        <v>45</v>
      </c>
      <c r="AP25" s="2" t="s">
        <v>45</v>
      </c>
      <c r="AQ25" s="2">
        <v>0</v>
      </c>
      <c r="AR25" s="2" t="s">
        <v>45</v>
      </c>
      <c r="AS25" s="2">
        <v>0</v>
      </c>
      <c r="AT25" s="2" t="s">
        <v>45</v>
      </c>
      <c r="AU25" s="2" t="s">
        <v>6</v>
      </c>
      <c r="AV25" s="2" t="s">
        <v>45</v>
      </c>
      <c r="AW25" s="2">
        <v>0</v>
      </c>
      <c r="AX25" s="2" t="s">
        <v>45</v>
      </c>
      <c r="AY25" s="2" t="s">
        <v>37</v>
      </c>
      <c r="AZ25" s="2">
        <v>0</v>
      </c>
      <c r="BA25" s="2">
        <v>0</v>
      </c>
      <c r="BB25" s="2">
        <v>0</v>
      </c>
      <c r="BE25" s="3"/>
      <c r="BG25" s="2" t="s">
        <v>306</v>
      </c>
      <c r="BH25" s="6" t="s">
        <v>27</v>
      </c>
      <c r="BI25" s="2" t="s">
        <v>27</v>
      </c>
      <c r="BJ25" s="2" t="s">
        <v>25</v>
      </c>
      <c r="BK25" s="2" t="s">
        <v>25</v>
      </c>
      <c r="BL25" s="6" t="s">
        <v>25</v>
      </c>
      <c r="BM25" s="6"/>
      <c r="BN25" s="6" t="s">
        <v>307</v>
      </c>
      <c r="BO25" s="6"/>
      <c r="BP25" s="6" t="s">
        <v>25</v>
      </c>
      <c r="BQ25" s="6" t="s">
        <v>308</v>
      </c>
      <c r="BS25" s="2" t="s">
        <v>122</v>
      </c>
      <c r="BT25" s="2" t="s">
        <v>364</v>
      </c>
      <c r="BU25" s="2" t="s">
        <v>365</v>
      </c>
      <c r="BV25" s="2" t="s">
        <v>366</v>
      </c>
      <c r="BW25" s="2" t="s">
        <v>367</v>
      </c>
    </row>
    <row r="26" spans="1:75" s="2" customFormat="1" ht="14" x14ac:dyDescent="0.2">
      <c r="A26" s="2" t="s">
        <v>122</v>
      </c>
      <c r="B26" s="2">
        <f t="shared" si="2"/>
        <v>24</v>
      </c>
      <c r="C26" s="5">
        <f t="shared" si="3"/>
        <v>44440</v>
      </c>
      <c r="D26" s="5">
        <f t="shared" si="3"/>
        <v>44440</v>
      </c>
      <c r="E26" s="5">
        <f t="shared" si="3"/>
        <v>44440</v>
      </c>
      <c r="F26" s="5">
        <f t="shared" si="3"/>
        <v>44440</v>
      </c>
      <c r="G26" s="6">
        <v>0</v>
      </c>
      <c r="H26" s="6">
        <v>0</v>
      </c>
      <c r="I26" s="6">
        <v>0</v>
      </c>
      <c r="J26" s="6">
        <v>2</v>
      </c>
      <c r="K26" s="6">
        <v>0</v>
      </c>
      <c r="L26" s="5">
        <f t="shared" si="1"/>
        <v>25390</v>
      </c>
      <c r="M26" s="4">
        <v>6907065477085</v>
      </c>
      <c r="N26" s="6" t="s">
        <v>565</v>
      </c>
      <c r="O26" s="6" t="s">
        <v>513</v>
      </c>
      <c r="P26" s="6" t="s">
        <v>514</v>
      </c>
      <c r="Q26" s="6" t="s">
        <v>573</v>
      </c>
      <c r="R26" s="4">
        <f t="shared" si="4"/>
        <v>52</v>
      </c>
      <c r="S26" s="2">
        <v>1000</v>
      </c>
      <c r="T26" s="2">
        <v>1000</v>
      </c>
      <c r="U26" s="2">
        <v>0</v>
      </c>
      <c r="V26" s="6">
        <v>7441</v>
      </c>
      <c r="W26" s="6" t="s">
        <v>302</v>
      </c>
      <c r="X26" s="6" t="s">
        <v>303</v>
      </c>
      <c r="Y26" s="2">
        <v>2000000</v>
      </c>
      <c r="Z26" s="2" t="s">
        <v>149</v>
      </c>
      <c r="AA26" s="2" t="s">
        <v>127</v>
      </c>
      <c r="AB26" s="3" t="s">
        <v>45</v>
      </c>
      <c r="AC26" s="3" t="s">
        <v>45</v>
      </c>
      <c r="AD26" s="3" t="s">
        <v>45</v>
      </c>
      <c r="AE26" s="2" t="s">
        <v>363</v>
      </c>
      <c r="AF26" s="2" t="s">
        <v>154</v>
      </c>
      <c r="AG26" s="4" t="s">
        <v>45</v>
      </c>
      <c r="AH26" s="4" t="s">
        <v>45</v>
      </c>
      <c r="AI26" s="4" t="s">
        <v>45</v>
      </c>
      <c r="AJ26" s="4" t="s">
        <v>45</v>
      </c>
      <c r="AK26" s="4" t="s">
        <v>46</v>
      </c>
      <c r="AL26" s="3" t="s">
        <v>45</v>
      </c>
      <c r="AM26" s="2" t="s">
        <v>45</v>
      </c>
      <c r="AN26" s="2">
        <v>0</v>
      </c>
      <c r="AO26" s="2" t="s">
        <v>45</v>
      </c>
      <c r="AP26" s="2" t="s">
        <v>45</v>
      </c>
      <c r="AQ26" s="2">
        <v>0</v>
      </c>
      <c r="AR26" s="2" t="s">
        <v>45</v>
      </c>
      <c r="AS26" s="2">
        <v>0</v>
      </c>
      <c r="AT26" s="2" t="s">
        <v>45</v>
      </c>
      <c r="AU26" s="2" t="s">
        <v>6</v>
      </c>
      <c r="AV26" s="2" t="s">
        <v>45</v>
      </c>
      <c r="AW26" s="2">
        <v>0</v>
      </c>
      <c r="AX26" s="2" t="s">
        <v>45</v>
      </c>
      <c r="AY26" s="2" t="s">
        <v>37</v>
      </c>
      <c r="AZ26" s="2">
        <v>0</v>
      </c>
      <c r="BA26" s="2">
        <v>0</v>
      </c>
      <c r="BB26" s="2">
        <v>0</v>
      </c>
      <c r="BE26" s="3"/>
      <c r="BG26" s="2" t="s">
        <v>306</v>
      </c>
      <c r="BH26" s="6" t="s">
        <v>27</v>
      </c>
      <c r="BI26" s="2" t="s">
        <v>27</v>
      </c>
      <c r="BJ26" s="2" t="s">
        <v>25</v>
      </c>
      <c r="BK26" s="2" t="s">
        <v>25</v>
      </c>
      <c r="BL26" s="6" t="s">
        <v>25</v>
      </c>
      <c r="BM26" s="6"/>
      <c r="BN26" s="6" t="s">
        <v>307</v>
      </c>
      <c r="BO26" s="6"/>
      <c r="BP26" s="6" t="s">
        <v>25</v>
      </c>
      <c r="BQ26" s="6" t="s">
        <v>308</v>
      </c>
      <c r="BS26" s="2" t="s">
        <v>122</v>
      </c>
      <c r="BT26" s="2" t="s">
        <v>364</v>
      </c>
      <c r="BU26" s="2" t="s">
        <v>365</v>
      </c>
      <c r="BV26" s="2" t="s">
        <v>366</v>
      </c>
      <c r="BW26" s="2" t="s">
        <v>367</v>
      </c>
    </row>
    <row r="27" spans="1:75" s="2" customFormat="1" ht="14" x14ac:dyDescent="0.2">
      <c r="A27" s="2" t="s">
        <v>122</v>
      </c>
      <c r="B27" s="2">
        <f t="shared" si="2"/>
        <v>25</v>
      </c>
      <c r="C27" s="5">
        <f t="shared" si="3"/>
        <v>44440</v>
      </c>
      <c r="D27" s="5">
        <f t="shared" si="3"/>
        <v>44440</v>
      </c>
      <c r="E27" s="5">
        <f t="shared" si="3"/>
        <v>44440</v>
      </c>
      <c r="F27" s="5">
        <f t="shared" si="3"/>
        <v>44440</v>
      </c>
      <c r="G27" s="6">
        <v>0</v>
      </c>
      <c r="H27" s="6">
        <v>0</v>
      </c>
      <c r="I27" s="6">
        <v>0</v>
      </c>
      <c r="J27" s="6">
        <v>0</v>
      </c>
      <c r="K27" s="6">
        <v>0</v>
      </c>
      <c r="L27" s="5">
        <f t="shared" si="1"/>
        <v>24356</v>
      </c>
      <c r="M27" s="4">
        <v>6609065876080</v>
      </c>
      <c r="N27" s="6" t="s">
        <v>566</v>
      </c>
      <c r="O27" s="6" t="s">
        <v>515</v>
      </c>
      <c r="P27" s="6" t="s">
        <v>516</v>
      </c>
      <c r="Q27" s="6" t="s">
        <v>572</v>
      </c>
      <c r="R27" s="4">
        <f t="shared" si="4"/>
        <v>55</v>
      </c>
      <c r="S27" s="2">
        <v>1000</v>
      </c>
      <c r="T27" s="2">
        <v>1000</v>
      </c>
      <c r="U27" s="2">
        <v>0</v>
      </c>
      <c r="V27" s="6">
        <v>7441</v>
      </c>
      <c r="W27" s="6" t="s">
        <v>302</v>
      </c>
      <c r="X27" s="6" t="s">
        <v>303</v>
      </c>
      <c r="Y27" s="2">
        <v>2000000</v>
      </c>
      <c r="Z27" s="2" t="s">
        <v>149</v>
      </c>
      <c r="AA27" s="2" t="s">
        <v>129</v>
      </c>
      <c r="AB27" s="3" t="s">
        <v>45</v>
      </c>
      <c r="AC27" s="3" t="s">
        <v>45</v>
      </c>
      <c r="AD27" s="3" t="s">
        <v>46</v>
      </c>
      <c r="AE27" s="2" t="s">
        <v>363</v>
      </c>
      <c r="AF27" s="2" t="s">
        <v>154</v>
      </c>
      <c r="AG27" s="4" t="s">
        <v>45</v>
      </c>
      <c r="AH27" s="4" t="s">
        <v>45</v>
      </c>
      <c r="AI27" s="4" t="s">
        <v>45</v>
      </c>
      <c r="AJ27" s="4" t="s">
        <v>45</v>
      </c>
      <c r="AK27" s="4" t="s">
        <v>45</v>
      </c>
      <c r="AL27" s="3" t="s">
        <v>45</v>
      </c>
      <c r="AM27" s="2" t="s">
        <v>46</v>
      </c>
      <c r="AN27" s="2">
        <v>10000</v>
      </c>
      <c r="AO27" s="2" t="s">
        <v>46</v>
      </c>
      <c r="AP27" s="2" t="s">
        <v>46</v>
      </c>
      <c r="AQ27" s="2">
        <v>20000</v>
      </c>
      <c r="AR27" s="2" t="s">
        <v>46</v>
      </c>
      <c r="AS27" s="2">
        <v>1</v>
      </c>
      <c r="AT27" s="2" t="s">
        <v>46</v>
      </c>
      <c r="AU27" s="2" t="s">
        <v>5</v>
      </c>
      <c r="AV27" s="2" t="s">
        <v>46</v>
      </c>
      <c r="AW27" s="2" t="s">
        <v>349</v>
      </c>
      <c r="AX27" s="2" t="s">
        <v>45</v>
      </c>
      <c r="AY27" s="2" t="s">
        <v>37</v>
      </c>
      <c r="AZ27" s="2">
        <v>0</v>
      </c>
      <c r="BA27" s="2">
        <v>0</v>
      </c>
      <c r="BB27" s="2">
        <v>0</v>
      </c>
      <c r="BE27" s="3"/>
      <c r="BG27" s="2" t="s">
        <v>306</v>
      </c>
      <c r="BH27" s="6" t="s">
        <v>27</v>
      </c>
      <c r="BI27" s="2" t="s">
        <v>27</v>
      </c>
      <c r="BJ27" s="2" t="s">
        <v>25</v>
      </c>
      <c r="BK27" s="2" t="s">
        <v>25</v>
      </c>
      <c r="BL27" s="6" t="s">
        <v>25</v>
      </c>
      <c r="BM27" s="6"/>
      <c r="BN27" s="6" t="s">
        <v>307</v>
      </c>
      <c r="BO27" s="6"/>
      <c r="BP27" s="6" t="s">
        <v>25</v>
      </c>
      <c r="BQ27" s="6" t="s">
        <v>308</v>
      </c>
      <c r="BS27" s="2" t="s">
        <v>122</v>
      </c>
      <c r="BT27" s="2" t="s">
        <v>364</v>
      </c>
      <c r="BU27" s="2" t="s">
        <v>365</v>
      </c>
      <c r="BV27" s="2" t="s">
        <v>366</v>
      </c>
      <c r="BW27" s="2" t="s">
        <v>367</v>
      </c>
    </row>
    <row r="28" spans="1:75" s="2" customFormat="1" ht="14" x14ac:dyDescent="0.2">
      <c r="A28" s="2" t="s">
        <v>122</v>
      </c>
      <c r="B28" s="2">
        <f t="shared" si="2"/>
        <v>26</v>
      </c>
      <c r="C28" s="5">
        <f t="shared" si="3"/>
        <v>44440</v>
      </c>
      <c r="D28" s="5">
        <f t="shared" si="3"/>
        <v>44440</v>
      </c>
      <c r="E28" s="5">
        <f t="shared" si="3"/>
        <v>44440</v>
      </c>
      <c r="F28" s="5">
        <f t="shared" si="3"/>
        <v>44440</v>
      </c>
      <c r="G28" s="6">
        <v>0</v>
      </c>
      <c r="H28" s="6">
        <v>0</v>
      </c>
      <c r="I28" s="6">
        <v>1</v>
      </c>
      <c r="J28" s="6">
        <v>0</v>
      </c>
      <c r="K28" s="6">
        <v>0</v>
      </c>
      <c r="L28" s="5">
        <f t="shared" si="1"/>
        <v>23609</v>
      </c>
      <c r="M28" s="4">
        <v>6408205914087</v>
      </c>
      <c r="N28" s="6" t="s">
        <v>565</v>
      </c>
      <c r="O28" s="6" t="s">
        <v>517</v>
      </c>
      <c r="P28" s="6" t="s">
        <v>518</v>
      </c>
      <c r="Q28" s="6" t="s">
        <v>572</v>
      </c>
      <c r="R28" s="4">
        <f t="shared" si="4"/>
        <v>57</v>
      </c>
      <c r="S28" s="2">
        <v>1000</v>
      </c>
      <c r="T28" s="2">
        <v>1000</v>
      </c>
      <c r="U28" s="2">
        <v>0</v>
      </c>
      <c r="V28" s="6">
        <v>7780</v>
      </c>
      <c r="W28" s="6" t="s">
        <v>302</v>
      </c>
      <c r="X28" s="6" t="s">
        <v>303</v>
      </c>
      <c r="Y28" s="2">
        <v>2000000</v>
      </c>
      <c r="Z28" s="2" t="s">
        <v>149</v>
      </c>
      <c r="AA28" s="2" t="s">
        <v>134</v>
      </c>
      <c r="AB28" s="3" t="s">
        <v>45</v>
      </c>
      <c r="AC28" s="3" t="s">
        <v>45</v>
      </c>
      <c r="AD28" s="3" t="s">
        <v>45</v>
      </c>
      <c r="AE28" s="2" t="s">
        <v>363</v>
      </c>
      <c r="AF28" s="2" t="s">
        <v>154</v>
      </c>
      <c r="AG28" s="4" t="s">
        <v>45</v>
      </c>
      <c r="AH28" s="4" t="s">
        <v>45</v>
      </c>
      <c r="AI28" s="4" t="s">
        <v>45</v>
      </c>
      <c r="AJ28" s="4" t="s">
        <v>45</v>
      </c>
      <c r="AK28" s="4" t="s">
        <v>45</v>
      </c>
      <c r="AL28" s="3" t="s">
        <v>45</v>
      </c>
      <c r="AM28" s="2" t="s">
        <v>45</v>
      </c>
      <c r="AN28" s="2">
        <v>0</v>
      </c>
      <c r="AO28" s="2" t="s">
        <v>45</v>
      </c>
      <c r="AP28" s="2" t="s">
        <v>45</v>
      </c>
      <c r="AQ28" s="2">
        <v>0</v>
      </c>
      <c r="AR28" s="2" t="s">
        <v>45</v>
      </c>
      <c r="AS28" s="2">
        <v>0</v>
      </c>
      <c r="AT28" s="2" t="s">
        <v>46</v>
      </c>
      <c r="AU28" s="2" t="s">
        <v>5</v>
      </c>
      <c r="AV28" s="2" t="s">
        <v>45</v>
      </c>
      <c r="AW28" s="2" t="s">
        <v>350</v>
      </c>
      <c r="AX28" s="2" t="s">
        <v>45</v>
      </c>
      <c r="AY28" s="2" t="s">
        <v>37</v>
      </c>
      <c r="AZ28" s="2">
        <v>0</v>
      </c>
      <c r="BA28" s="2">
        <v>0</v>
      </c>
      <c r="BB28" s="2">
        <v>0</v>
      </c>
      <c r="BE28" s="3"/>
      <c r="BG28" s="2" t="s">
        <v>306</v>
      </c>
      <c r="BH28" s="6" t="s">
        <v>27</v>
      </c>
      <c r="BI28" s="2" t="s">
        <v>27</v>
      </c>
      <c r="BJ28" s="2" t="s">
        <v>25</v>
      </c>
      <c r="BK28" s="2" t="s">
        <v>25</v>
      </c>
      <c r="BL28" s="6" t="s">
        <v>25</v>
      </c>
      <c r="BM28" s="6"/>
      <c r="BN28" s="6" t="s">
        <v>307</v>
      </c>
      <c r="BO28" s="6"/>
      <c r="BP28" s="6" t="s">
        <v>25</v>
      </c>
      <c r="BQ28" s="6" t="s">
        <v>308</v>
      </c>
      <c r="BS28" s="2" t="s">
        <v>122</v>
      </c>
      <c r="BT28" s="2" t="s">
        <v>364</v>
      </c>
      <c r="BU28" s="2" t="s">
        <v>365</v>
      </c>
      <c r="BV28" s="2" t="s">
        <v>366</v>
      </c>
      <c r="BW28" s="2" t="s">
        <v>367</v>
      </c>
    </row>
    <row r="29" spans="1:75" s="2" customFormat="1" ht="14" x14ac:dyDescent="0.2">
      <c r="A29" s="2" t="s">
        <v>122</v>
      </c>
      <c r="B29" s="2">
        <f t="shared" si="2"/>
        <v>27</v>
      </c>
      <c r="C29" s="5">
        <f t="shared" si="3"/>
        <v>44440</v>
      </c>
      <c r="D29" s="5">
        <f t="shared" si="3"/>
        <v>44440</v>
      </c>
      <c r="E29" s="5">
        <f t="shared" si="3"/>
        <v>44440</v>
      </c>
      <c r="F29" s="5">
        <f t="shared" si="3"/>
        <v>44440</v>
      </c>
      <c r="G29" s="6">
        <v>0</v>
      </c>
      <c r="H29" s="6">
        <v>0</v>
      </c>
      <c r="I29" s="6">
        <v>0</v>
      </c>
      <c r="J29" s="6">
        <v>1</v>
      </c>
      <c r="K29" s="6">
        <v>0</v>
      </c>
      <c r="L29" s="5">
        <f t="shared" si="1"/>
        <v>33129</v>
      </c>
      <c r="M29" s="4">
        <v>9009135742080</v>
      </c>
      <c r="N29" s="6" t="s">
        <v>565</v>
      </c>
      <c r="O29" s="6" t="s">
        <v>519</v>
      </c>
      <c r="P29" s="6" t="s">
        <v>520</v>
      </c>
      <c r="Q29" s="6" t="s">
        <v>572</v>
      </c>
      <c r="R29" s="4">
        <f t="shared" si="4"/>
        <v>30</v>
      </c>
      <c r="S29" s="2">
        <v>1000</v>
      </c>
      <c r="T29" s="2">
        <v>1000</v>
      </c>
      <c r="U29" s="2">
        <v>0</v>
      </c>
      <c r="V29" s="6">
        <v>2170</v>
      </c>
      <c r="W29" s="6" t="s">
        <v>302</v>
      </c>
      <c r="X29" s="6" t="s">
        <v>303</v>
      </c>
      <c r="Y29" s="2">
        <v>2000000</v>
      </c>
      <c r="Z29" s="2" t="s">
        <v>149</v>
      </c>
      <c r="AA29" s="2" t="s">
        <v>136</v>
      </c>
      <c r="AB29" s="3" t="s">
        <v>45</v>
      </c>
      <c r="AC29" s="3" t="s">
        <v>45</v>
      </c>
      <c r="AD29" s="3" t="s">
        <v>45</v>
      </c>
      <c r="AE29" s="2" t="s">
        <v>363</v>
      </c>
      <c r="AF29" s="2" t="s">
        <v>154</v>
      </c>
      <c r="AG29" s="4" t="s">
        <v>45</v>
      </c>
      <c r="AH29" s="4" t="s">
        <v>45</v>
      </c>
      <c r="AI29" s="4" t="s">
        <v>45</v>
      </c>
      <c r="AJ29" s="4" t="s">
        <v>45</v>
      </c>
      <c r="AK29" s="4" t="s">
        <v>45</v>
      </c>
      <c r="AL29" s="3" t="s">
        <v>45</v>
      </c>
      <c r="AM29" s="2" t="s">
        <v>45</v>
      </c>
      <c r="AN29" s="2">
        <v>0</v>
      </c>
      <c r="AO29" s="2" t="s">
        <v>45</v>
      </c>
      <c r="AP29" s="2" t="s">
        <v>45</v>
      </c>
      <c r="AQ29" s="2">
        <v>0</v>
      </c>
      <c r="AR29" s="2" t="s">
        <v>45</v>
      </c>
      <c r="AS29" s="2">
        <v>0</v>
      </c>
      <c r="AT29" s="2" t="s">
        <v>45</v>
      </c>
      <c r="AU29" s="2" t="s">
        <v>368</v>
      </c>
      <c r="AV29" s="2" t="s">
        <v>45</v>
      </c>
      <c r="AW29" s="2" t="s">
        <v>351</v>
      </c>
      <c r="AX29" s="2" t="s">
        <v>45</v>
      </c>
      <c r="AY29" s="2" t="s">
        <v>37</v>
      </c>
      <c r="AZ29" s="2">
        <v>0</v>
      </c>
      <c r="BA29" s="2">
        <v>0</v>
      </c>
      <c r="BB29" s="2">
        <v>0</v>
      </c>
      <c r="BE29" s="3" t="s">
        <v>352</v>
      </c>
      <c r="BF29" s="2">
        <v>14</v>
      </c>
      <c r="BG29" s="2" t="s">
        <v>306</v>
      </c>
      <c r="BH29" s="6" t="s">
        <v>27</v>
      </c>
      <c r="BI29" s="2" t="s">
        <v>27</v>
      </c>
      <c r="BJ29" s="2" t="s">
        <v>25</v>
      </c>
      <c r="BK29" s="2" t="s">
        <v>25</v>
      </c>
      <c r="BL29" s="6" t="s">
        <v>25</v>
      </c>
      <c r="BM29" s="6"/>
      <c r="BN29" s="6" t="s">
        <v>307</v>
      </c>
      <c r="BO29" s="6"/>
      <c r="BP29" s="6" t="s">
        <v>25</v>
      </c>
      <c r="BQ29" s="6" t="s">
        <v>308</v>
      </c>
      <c r="BS29" s="2" t="s">
        <v>122</v>
      </c>
      <c r="BT29" s="2" t="s">
        <v>364</v>
      </c>
      <c r="BU29" s="2" t="s">
        <v>365</v>
      </c>
      <c r="BV29" s="2" t="s">
        <v>366</v>
      </c>
      <c r="BW29" s="2" t="s">
        <v>367</v>
      </c>
    </row>
    <row r="30" spans="1:75" s="2" customFormat="1" ht="14" x14ac:dyDescent="0.2">
      <c r="A30" s="2" t="s">
        <v>122</v>
      </c>
      <c r="B30" s="2">
        <f t="shared" si="2"/>
        <v>28</v>
      </c>
      <c r="C30" s="5">
        <f t="shared" si="3"/>
        <v>44440</v>
      </c>
      <c r="D30" s="5">
        <f t="shared" si="3"/>
        <v>44440</v>
      </c>
      <c r="E30" s="5">
        <f t="shared" si="3"/>
        <v>44440</v>
      </c>
      <c r="F30" s="5">
        <f t="shared" si="3"/>
        <v>44440</v>
      </c>
      <c r="G30" s="6">
        <v>0</v>
      </c>
      <c r="H30" s="6">
        <v>0</v>
      </c>
      <c r="I30" s="6">
        <v>0</v>
      </c>
      <c r="J30" s="6">
        <v>0</v>
      </c>
      <c r="K30" s="6">
        <v>1</v>
      </c>
      <c r="L30" s="5">
        <f t="shared" si="1"/>
        <v>33163</v>
      </c>
      <c r="M30" s="4">
        <v>9010176042083</v>
      </c>
      <c r="N30" s="6" t="s">
        <v>565</v>
      </c>
      <c r="O30" s="6" t="s">
        <v>521</v>
      </c>
      <c r="P30" s="6" t="s">
        <v>522</v>
      </c>
      <c r="Q30" s="6" t="s">
        <v>572</v>
      </c>
      <c r="R30" s="4">
        <f t="shared" si="4"/>
        <v>30</v>
      </c>
      <c r="S30" s="2">
        <v>1000</v>
      </c>
      <c r="T30" s="2">
        <v>1000</v>
      </c>
      <c r="U30" s="2">
        <v>0</v>
      </c>
      <c r="V30" s="6">
        <v>2170</v>
      </c>
      <c r="W30" s="6" t="s">
        <v>302</v>
      </c>
      <c r="X30" s="6" t="s">
        <v>303</v>
      </c>
      <c r="Y30" s="2">
        <v>2000000</v>
      </c>
      <c r="Z30" s="2" t="s">
        <v>149</v>
      </c>
      <c r="AA30" s="2" t="s">
        <v>138</v>
      </c>
      <c r="AB30" s="3" t="s">
        <v>45</v>
      </c>
      <c r="AC30" s="3" t="s">
        <v>45</v>
      </c>
      <c r="AD30" s="3" t="s">
        <v>45</v>
      </c>
      <c r="AE30" s="2" t="s">
        <v>363</v>
      </c>
      <c r="AF30" s="2" t="s">
        <v>154</v>
      </c>
      <c r="AG30" s="4" t="s">
        <v>45</v>
      </c>
      <c r="AH30" s="4" t="s">
        <v>45</v>
      </c>
      <c r="AI30" s="4" t="s">
        <v>45</v>
      </c>
      <c r="AJ30" s="4" t="s">
        <v>45</v>
      </c>
      <c r="AK30" s="4" t="s">
        <v>45</v>
      </c>
      <c r="AL30" s="3" t="s">
        <v>45</v>
      </c>
      <c r="AM30" s="2" t="s">
        <v>45</v>
      </c>
      <c r="AN30" s="2">
        <v>0</v>
      </c>
      <c r="AO30" s="2" t="s">
        <v>45</v>
      </c>
      <c r="AP30" s="2" t="s">
        <v>45</v>
      </c>
      <c r="AQ30" s="2">
        <v>0</v>
      </c>
      <c r="AR30" s="2" t="s">
        <v>45</v>
      </c>
      <c r="AS30" s="2">
        <v>0</v>
      </c>
      <c r="AT30" s="2" t="s">
        <v>45</v>
      </c>
      <c r="AU30" s="2" t="s">
        <v>6</v>
      </c>
      <c r="AV30" s="2" t="s">
        <v>45</v>
      </c>
      <c r="AW30" s="2" t="s">
        <v>353</v>
      </c>
      <c r="AX30" s="2" t="s">
        <v>45</v>
      </c>
      <c r="AY30" s="2" t="s">
        <v>37</v>
      </c>
      <c r="AZ30" s="2">
        <v>0</v>
      </c>
      <c r="BA30" s="2">
        <v>0</v>
      </c>
      <c r="BB30" s="2">
        <v>0</v>
      </c>
      <c r="BE30" s="3" t="s">
        <v>354</v>
      </c>
      <c r="BF30" s="2">
        <v>15</v>
      </c>
      <c r="BG30" s="2" t="s">
        <v>306</v>
      </c>
      <c r="BH30" s="6" t="s">
        <v>27</v>
      </c>
      <c r="BI30" s="2" t="s">
        <v>27</v>
      </c>
      <c r="BJ30" s="2" t="s">
        <v>25</v>
      </c>
      <c r="BK30" s="2" t="s">
        <v>25</v>
      </c>
      <c r="BL30" s="6" t="s">
        <v>25</v>
      </c>
      <c r="BM30" s="6"/>
      <c r="BN30" s="6" t="s">
        <v>307</v>
      </c>
      <c r="BO30" s="6"/>
      <c r="BP30" s="6" t="s">
        <v>25</v>
      </c>
      <c r="BQ30" s="6" t="s">
        <v>308</v>
      </c>
      <c r="BS30" s="2" t="s">
        <v>122</v>
      </c>
      <c r="BT30" s="2" t="s">
        <v>364</v>
      </c>
      <c r="BU30" s="2" t="s">
        <v>365</v>
      </c>
      <c r="BV30" s="2" t="s">
        <v>366</v>
      </c>
      <c r="BW30" s="2" t="s">
        <v>367</v>
      </c>
    </row>
    <row r="31" spans="1:75" s="2" customFormat="1" ht="14" x14ac:dyDescent="0.2">
      <c r="A31" s="2" t="s">
        <v>122</v>
      </c>
      <c r="B31" s="2">
        <f t="shared" si="2"/>
        <v>29</v>
      </c>
      <c r="C31" s="5">
        <f t="shared" si="3"/>
        <v>44440</v>
      </c>
      <c r="D31" s="5">
        <f t="shared" si="3"/>
        <v>44440</v>
      </c>
      <c r="E31" s="5">
        <f t="shared" si="3"/>
        <v>44440</v>
      </c>
      <c r="F31" s="5">
        <f t="shared" si="3"/>
        <v>44440</v>
      </c>
      <c r="G31" s="6">
        <v>0</v>
      </c>
      <c r="H31" s="6">
        <v>0</v>
      </c>
      <c r="I31" s="6">
        <v>1</v>
      </c>
      <c r="J31" s="6">
        <v>1</v>
      </c>
      <c r="K31" s="6">
        <v>1</v>
      </c>
      <c r="L31" s="5">
        <f t="shared" si="1"/>
        <v>22170</v>
      </c>
      <c r="M31" s="4">
        <v>6009110938086</v>
      </c>
      <c r="N31" s="6" t="s">
        <v>566</v>
      </c>
      <c r="O31" s="6" t="s">
        <v>523</v>
      </c>
      <c r="P31" s="6" t="s">
        <v>524</v>
      </c>
      <c r="Q31" s="6" t="s">
        <v>572</v>
      </c>
      <c r="R31" s="4">
        <f t="shared" si="4"/>
        <v>61</v>
      </c>
      <c r="S31" s="2">
        <v>1000</v>
      </c>
      <c r="T31" s="2">
        <v>1000</v>
      </c>
      <c r="U31" s="2">
        <v>0</v>
      </c>
      <c r="V31" s="6">
        <v>157</v>
      </c>
      <c r="W31" s="6" t="s">
        <v>309</v>
      </c>
      <c r="X31" s="6" t="s">
        <v>310</v>
      </c>
      <c r="Y31" s="2">
        <v>2000000</v>
      </c>
      <c r="Z31" s="2" t="s">
        <v>149</v>
      </c>
      <c r="AA31" s="2" t="s">
        <v>149</v>
      </c>
      <c r="AB31" s="3" t="s">
        <v>45</v>
      </c>
      <c r="AC31" s="3" t="s">
        <v>45</v>
      </c>
      <c r="AD31" s="3" t="s">
        <v>45</v>
      </c>
      <c r="AE31" s="2" t="s">
        <v>363</v>
      </c>
      <c r="AF31" s="2" t="s">
        <v>154</v>
      </c>
      <c r="AG31" s="4" t="s">
        <v>45</v>
      </c>
      <c r="AH31" s="4" t="s">
        <v>45</v>
      </c>
      <c r="AI31" s="4" t="s">
        <v>45</v>
      </c>
      <c r="AJ31" s="4" t="s">
        <v>45</v>
      </c>
      <c r="AK31" s="4" t="s">
        <v>45</v>
      </c>
      <c r="AL31" s="3" t="s">
        <v>45</v>
      </c>
      <c r="AM31" s="2" t="s">
        <v>45</v>
      </c>
      <c r="AN31" s="2">
        <v>0</v>
      </c>
      <c r="AO31" s="2" t="s">
        <v>45</v>
      </c>
      <c r="AP31" s="2" t="s">
        <v>45</v>
      </c>
      <c r="AQ31" s="2">
        <v>0</v>
      </c>
      <c r="AR31" s="2" t="s">
        <v>45</v>
      </c>
      <c r="AS31" s="2">
        <v>0</v>
      </c>
      <c r="AT31" s="2" t="s">
        <v>45</v>
      </c>
      <c r="AU31" s="2" t="s">
        <v>6</v>
      </c>
      <c r="AV31" s="2" t="s">
        <v>45</v>
      </c>
      <c r="AW31" s="2" t="s">
        <v>355</v>
      </c>
      <c r="AX31" s="2" t="s">
        <v>45</v>
      </c>
      <c r="AY31" s="2" t="s">
        <v>37</v>
      </c>
      <c r="AZ31" s="2">
        <v>0</v>
      </c>
      <c r="BA31" s="2">
        <v>0</v>
      </c>
      <c r="BB31" s="2">
        <v>0</v>
      </c>
      <c r="BE31" s="3"/>
      <c r="BG31" s="2" t="s">
        <v>306</v>
      </c>
      <c r="BH31" s="6" t="s">
        <v>27</v>
      </c>
      <c r="BI31" s="2" t="s">
        <v>27</v>
      </c>
      <c r="BJ31" s="2" t="s">
        <v>25</v>
      </c>
      <c r="BK31" s="2" t="s">
        <v>25</v>
      </c>
      <c r="BL31" s="6" t="s">
        <v>25</v>
      </c>
      <c r="BM31" s="6"/>
      <c r="BN31" s="6" t="s">
        <v>307</v>
      </c>
      <c r="BO31" s="6"/>
      <c r="BP31" s="6" t="s">
        <v>25</v>
      </c>
      <c r="BQ31" s="6" t="s">
        <v>308</v>
      </c>
      <c r="BS31" s="2" t="s">
        <v>122</v>
      </c>
      <c r="BT31" s="2" t="s">
        <v>364</v>
      </c>
      <c r="BU31" s="2" t="s">
        <v>365</v>
      </c>
      <c r="BV31" s="2" t="s">
        <v>366</v>
      </c>
      <c r="BW31" s="2" t="s">
        <v>367</v>
      </c>
    </row>
    <row r="32" spans="1:75" s="2" customFormat="1" ht="14" x14ac:dyDescent="0.2">
      <c r="A32" s="2" t="s">
        <v>122</v>
      </c>
      <c r="B32" s="2">
        <f t="shared" si="2"/>
        <v>30</v>
      </c>
      <c r="C32" s="5">
        <f t="shared" si="3"/>
        <v>44440</v>
      </c>
      <c r="D32" s="5">
        <f t="shared" si="3"/>
        <v>44440</v>
      </c>
      <c r="E32" s="5">
        <f t="shared" si="3"/>
        <v>44440</v>
      </c>
      <c r="F32" s="5">
        <f t="shared" si="3"/>
        <v>44440</v>
      </c>
      <c r="G32" s="6">
        <v>0</v>
      </c>
      <c r="H32" s="6">
        <v>0</v>
      </c>
      <c r="I32" s="6">
        <v>2</v>
      </c>
      <c r="J32" s="6">
        <v>0</v>
      </c>
      <c r="K32" s="6">
        <v>0</v>
      </c>
      <c r="L32" s="5">
        <f t="shared" si="1"/>
        <v>23327</v>
      </c>
      <c r="M32" s="4">
        <v>6311126089080</v>
      </c>
      <c r="N32" s="6" t="s">
        <v>565</v>
      </c>
      <c r="O32" s="6" t="s">
        <v>525</v>
      </c>
      <c r="P32" s="6" t="s">
        <v>526</v>
      </c>
      <c r="Q32" s="6" t="s">
        <v>572</v>
      </c>
      <c r="R32" s="4">
        <f t="shared" si="4"/>
        <v>57</v>
      </c>
      <c r="S32" s="2">
        <v>1000</v>
      </c>
      <c r="T32" s="2">
        <v>1000</v>
      </c>
      <c r="U32" s="2">
        <v>0</v>
      </c>
      <c r="V32" s="37">
        <v>1459</v>
      </c>
      <c r="W32" s="6" t="s">
        <v>356</v>
      </c>
      <c r="X32" s="6" t="s">
        <v>323</v>
      </c>
      <c r="Y32" s="2">
        <v>2000000</v>
      </c>
      <c r="Z32" s="2" t="s">
        <v>149</v>
      </c>
      <c r="AA32" s="2" t="s">
        <v>149</v>
      </c>
      <c r="AB32" s="3" t="s">
        <v>45</v>
      </c>
      <c r="AC32" s="3" t="s">
        <v>45</v>
      </c>
      <c r="AD32" s="3" t="s">
        <v>45</v>
      </c>
      <c r="AE32" s="2" t="s">
        <v>363</v>
      </c>
      <c r="AF32" s="2" t="s">
        <v>154</v>
      </c>
      <c r="AG32" s="4" t="s">
        <v>45</v>
      </c>
      <c r="AH32" s="4" t="s">
        <v>45</v>
      </c>
      <c r="AI32" s="4" t="s">
        <v>45</v>
      </c>
      <c r="AJ32" s="4" t="s">
        <v>45</v>
      </c>
      <c r="AK32" s="4" t="s">
        <v>45</v>
      </c>
      <c r="AL32" s="3" t="s">
        <v>45</v>
      </c>
      <c r="AM32" s="2" t="s">
        <v>45</v>
      </c>
      <c r="AN32" s="2">
        <v>0</v>
      </c>
      <c r="AO32" s="2" t="s">
        <v>45</v>
      </c>
      <c r="AP32" s="2" t="s">
        <v>45</v>
      </c>
      <c r="AQ32" s="2">
        <v>0</v>
      </c>
      <c r="AR32" s="2" t="s">
        <v>45</v>
      </c>
      <c r="AS32" s="2">
        <v>0</v>
      </c>
      <c r="AT32" s="2" t="s">
        <v>45</v>
      </c>
      <c r="AU32" s="2" t="s">
        <v>6</v>
      </c>
      <c r="AV32" s="2" t="s">
        <v>45</v>
      </c>
      <c r="AW32" s="2">
        <v>0</v>
      </c>
      <c r="AX32" s="2" t="s">
        <v>46</v>
      </c>
      <c r="AY32" s="2" t="s">
        <v>37</v>
      </c>
      <c r="AZ32" s="2">
        <v>0</v>
      </c>
      <c r="BA32" s="2">
        <v>0</v>
      </c>
      <c r="BB32" s="2">
        <v>0</v>
      </c>
      <c r="BE32" s="3"/>
      <c r="BG32" s="2" t="s">
        <v>306</v>
      </c>
      <c r="BH32" s="6" t="s">
        <v>27</v>
      </c>
      <c r="BI32" s="2" t="s">
        <v>27</v>
      </c>
      <c r="BJ32" s="2" t="s">
        <v>25</v>
      </c>
      <c r="BK32" s="2" t="s">
        <v>25</v>
      </c>
      <c r="BL32" s="6" t="s">
        <v>25</v>
      </c>
      <c r="BM32" s="6"/>
      <c r="BN32" s="6" t="s">
        <v>307</v>
      </c>
      <c r="BO32" s="6"/>
      <c r="BP32" s="6" t="s">
        <v>25</v>
      </c>
      <c r="BQ32" s="6" t="s">
        <v>308</v>
      </c>
      <c r="BS32" s="2" t="s">
        <v>122</v>
      </c>
      <c r="BT32" s="2" t="s">
        <v>364</v>
      </c>
      <c r="BU32" s="2" t="s">
        <v>365</v>
      </c>
      <c r="BV32" s="2" t="s">
        <v>366</v>
      </c>
      <c r="BW32" s="2" t="s">
        <v>367</v>
      </c>
    </row>
    <row r="33" spans="1:75" s="2" customFormat="1" ht="14" x14ac:dyDescent="0.2">
      <c r="A33" s="2" t="s">
        <v>122</v>
      </c>
      <c r="B33" s="2">
        <f t="shared" si="2"/>
        <v>31</v>
      </c>
      <c r="C33" s="5">
        <f t="shared" si="3"/>
        <v>44440</v>
      </c>
      <c r="D33" s="5">
        <f t="shared" si="3"/>
        <v>44440</v>
      </c>
      <c r="E33" s="5">
        <f t="shared" si="3"/>
        <v>44440</v>
      </c>
      <c r="F33" s="5">
        <f t="shared" si="3"/>
        <v>44440</v>
      </c>
      <c r="G33" s="6">
        <v>0</v>
      </c>
      <c r="H33" s="6">
        <v>0</v>
      </c>
      <c r="I33" s="6">
        <v>1</v>
      </c>
      <c r="J33" s="6">
        <v>1</v>
      </c>
      <c r="K33" s="6">
        <v>0</v>
      </c>
      <c r="L33" s="5">
        <f t="shared" si="1"/>
        <v>22964</v>
      </c>
      <c r="M33" s="4">
        <v>6211140921088</v>
      </c>
      <c r="N33" s="6" t="s">
        <v>566</v>
      </c>
      <c r="O33" s="6" t="s">
        <v>527</v>
      </c>
      <c r="P33" s="6" t="s">
        <v>528</v>
      </c>
      <c r="Q33" s="6" t="s">
        <v>572</v>
      </c>
      <c r="R33" s="4">
        <f t="shared" si="4"/>
        <v>58</v>
      </c>
      <c r="S33" s="2">
        <v>1000</v>
      </c>
      <c r="T33" s="2">
        <v>1000</v>
      </c>
      <c r="U33" s="2">
        <v>0</v>
      </c>
      <c r="V33" s="6">
        <v>2090</v>
      </c>
      <c r="W33" s="6" t="s">
        <v>316</v>
      </c>
      <c r="X33" s="6" t="s">
        <v>314</v>
      </c>
      <c r="Y33" s="2">
        <v>2000000</v>
      </c>
      <c r="Z33" s="2" t="s">
        <v>149</v>
      </c>
      <c r="AA33" s="2" t="s">
        <v>118</v>
      </c>
      <c r="AB33" s="3" t="s">
        <v>46</v>
      </c>
      <c r="AC33" s="3" t="s">
        <v>46</v>
      </c>
      <c r="AD33" s="3" t="s">
        <v>46</v>
      </c>
      <c r="AE33" s="2" t="s">
        <v>363</v>
      </c>
      <c r="AF33" s="2" t="s">
        <v>154</v>
      </c>
      <c r="AG33" s="4" t="s">
        <v>45</v>
      </c>
      <c r="AH33" s="4" t="s">
        <v>45</v>
      </c>
      <c r="AI33" s="4" t="s">
        <v>45</v>
      </c>
      <c r="AJ33" s="4" t="s">
        <v>45</v>
      </c>
      <c r="AK33" s="4" t="s">
        <v>45</v>
      </c>
      <c r="AL33" s="3" t="s">
        <v>45</v>
      </c>
      <c r="AM33" s="2" t="s">
        <v>45</v>
      </c>
      <c r="AN33" s="2">
        <v>0</v>
      </c>
      <c r="AO33" s="2" t="s">
        <v>45</v>
      </c>
      <c r="AP33" s="2" t="s">
        <v>45</v>
      </c>
      <c r="AQ33" s="2">
        <v>0</v>
      </c>
      <c r="AR33" s="2" t="s">
        <v>45</v>
      </c>
      <c r="AS33" s="2">
        <v>0</v>
      </c>
      <c r="AT33" s="2" t="s">
        <v>45</v>
      </c>
      <c r="AU33" s="2" t="s">
        <v>6</v>
      </c>
      <c r="AV33" s="2" t="s">
        <v>45</v>
      </c>
      <c r="AW33" s="2">
        <v>0</v>
      </c>
      <c r="AX33" s="2" t="s">
        <v>45</v>
      </c>
      <c r="AY33" s="2" t="s">
        <v>37</v>
      </c>
      <c r="AZ33" s="2">
        <v>0</v>
      </c>
      <c r="BA33" s="2">
        <v>0</v>
      </c>
      <c r="BB33" s="2">
        <v>0</v>
      </c>
      <c r="BE33" s="3"/>
      <c r="BG33" s="2" t="s">
        <v>306</v>
      </c>
      <c r="BH33" s="6" t="s">
        <v>27</v>
      </c>
      <c r="BI33" s="2" t="s">
        <v>27</v>
      </c>
      <c r="BJ33" s="2" t="s">
        <v>25</v>
      </c>
      <c r="BK33" s="2" t="s">
        <v>25</v>
      </c>
      <c r="BL33" s="6" t="s">
        <v>25</v>
      </c>
      <c r="BM33" s="6"/>
      <c r="BN33" s="6" t="s">
        <v>307</v>
      </c>
      <c r="BO33" s="6"/>
      <c r="BP33" s="6" t="s">
        <v>25</v>
      </c>
      <c r="BQ33" s="6" t="s">
        <v>308</v>
      </c>
      <c r="BS33" s="2" t="s">
        <v>122</v>
      </c>
      <c r="BT33" s="2" t="s">
        <v>364</v>
      </c>
      <c r="BU33" s="2" t="s">
        <v>365</v>
      </c>
      <c r="BV33" s="2" t="s">
        <v>366</v>
      </c>
      <c r="BW33" s="2" t="s">
        <v>367</v>
      </c>
    </row>
    <row r="34" spans="1:75" s="2" customFormat="1" ht="14" x14ac:dyDescent="0.2">
      <c r="A34" s="2" t="s">
        <v>122</v>
      </c>
      <c r="B34" s="2">
        <f t="shared" si="2"/>
        <v>32</v>
      </c>
      <c r="C34" s="5">
        <f t="shared" si="3"/>
        <v>44440</v>
      </c>
      <c r="D34" s="5">
        <f t="shared" si="3"/>
        <v>44440</v>
      </c>
      <c r="E34" s="5">
        <f t="shared" si="3"/>
        <v>44440</v>
      </c>
      <c r="F34" s="5">
        <f t="shared" si="3"/>
        <v>44440</v>
      </c>
      <c r="G34" s="6">
        <v>0</v>
      </c>
      <c r="H34" s="6">
        <v>0</v>
      </c>
      <c r="I34" s="6">
        <v>0</v>
      </c>
      <c r="J34" s="6">
        <v>2</v>
      </c>
      <c r="K34" s="6">
        <v>0</v>
      </c>
      <c r="L34" s="5">
        <f t="shared" si="1"/>
        <v>17220</v>
      </c>
      <c r="M34" s="45">
        <v>4702225166088</v>
      </c>
      <c r="N34" s="6" t="s">
        <v>566</v>
      </c>
      <c r="O34" s="6" t="s">
        <v>529</v>
      </c>
      <c r="P34" s="6" t="s">
        <v>530</v>
      </c>
      <c r="Q34" s="6" t="s">
        <v>572</v>
      </c>
      <c r="R34" s="4">
        <f t="shared" si="4"/>
        <v>74</v>
      </c>
      <c r="S34" s="2">
        <v>1000</v>
      </c>
      <c r="T34" s="2">
        <v>1000</v>
      </c>
      <c r="U34" s="2">
        <v>0</v>
      </c>
      <c r="V34" s="37">
        <v>3610</v>
      </c>
      <c r="W34" s="6" t="s">
        <v>316</v>
      </c>
      <c r="X34" s="6" t="s">
        <v>314</v>
      </c>
      <c r="Y34" s="2">
        <v>2000000</v>
      </c>
      <c r="Z34" s="2" t="s">
        <v>149</v>
      </c>
      <c r="AA34" s="2" t="s">
        <v>118</v>
      </c>
      <c r="AB34" s="3" t="s">
        <v>46</v>
      </c>
      <c r="AC34" s="3" t="s">
        <v>45</v>
      </c>
      <c r="AD34" s="3" t="s">
        <v>45</v>
      </c>
      <c r="AE34" s="2" t="s">
        <v>363</v>
      </c>
      <c r="AF34" s="2" t="s">
        <v>154</v>
      </c>
      <c r="AG34" s="4" t="s">
        <v>45</v>
      </c>
      <c r="AH34" s="4" t="s">
        <v>45</v>
      </c>
      <c r="AI34" s="4" t="s">
        <v>45</v>
      </c>
      <c r="AJ34" s="4" t="s">
        <v>45</v>
      </c>
      <c r="AK34" s="4" t="s">
        <v>46</v>
      </c>
      <c r="AL34" s="3" t="s">
        <v>45</v>
      </c>
      <c r="AM34" s="2" t="s">
        <v>45</v>
      </c>
      <c r="AN34" s="2">
        <v>0</v>
      </c>
      <c r="AO34" s="2" t="s">
        <v>45</v>
      </c>
      <c r="AP34" s="2" t="s">
        <v>45</v>
      </c>
      <c r="AQ34" s="2">
        <v>0</v>
      </c>
      <c r="AR34" s="2" t="s">
        <v>45</v>
      </c>
      <c r="AS34" s="2">
        <v>0</v>
      </c>
      <c r="AT34" s="2" t="s">
        <v>45</v>
      </c>
      <c r="AU34" s="2" t="s">
        <v>6</v>
      </c>
      <c r="AV34" s="2" t="s">
        <v>45</v>
      </c>
      <c r="AW34" s="2">
        <v>0</v>
      </c>
      <c r="AX34" s="2" t="s">
        <v>45</v>
      </c>
      <c r="AY34" s="2" t="s">
        <v>37</v>
      </c>
      <c r="AZ34" s="2">
        <v>0</v>
      </c>
      <c r="BA34" s="2">
        <v>0</v>
      </c>
      <c r="BB34" s="2">
        <v>1</v>
      </c>
      <c r="BE34" s="3" t="s">
        <v>357</v>
      </c>
      <c r="BF34" s="2">
        <v>13</v>
      </c>
      <c r="BG34" s="2" t="s">
        <v>306</v>
      </c>
      <c r="BH34" s="6" t="s">
        <v>27</v>
      </c>
      <c r="BI34" s="2" t="s">
        <v>27</v>
      </c>
      <c r="BJ34" s="2" t="s">
        <v>25</v>
      </c>
      <c r="BK34" s="2" t="s">
        <v>25</v>
      </c>
      <c r="BL34" s="6" t="s">
        <v>25</v>
      </c>
      <c r="BM34" s="6"/>
      <c r="BN34" s="6" t="s">
        <v>307</v>
      </c>
      <c r="BO34" s="6"/>
      <c r="BP34" s="6" t="s">
        <v>25</v>
      </c>
      <c r="BQ34" s="6" t="s">
        <v>308</v>
      </c>
      <c r="BS34" s="2" t="s">
        <v>122</v>
      </c>
      <c r="BT34" s="2" t="s">
        <v>364</v>
      </c>
      <c r="BU34" s="2" t="s">
        <v>365</v>
      </c>
      <c r="BV34" s="2" t="s">
        <v>366</v>
      </c>
      <c r="BW34" s="2" t="s">
        <v>367</v>
      </c>
    </row>
    <row r="35" spans="1:75" s="2" customFormat="1" ht="14" x14ac:dyDescent="0.2">
      <c r="A35" s="2" t="s">
        <v>122</v>
      </c>
      <c r="B35" s="2">
        <f t="shared" si="2"/>
        <v>33</v>
      </c>
      <c r="C35" s="5">
        <f t="shared" si="3"/>
        <v>44440</v>
      </c>
      <c r="D35" s="5">
        <f t="shared" si="3"/>
        <v>44440</v>
      </c>
      <c r="E35" s="5">
        <f t="shared" si="3"/>
        <v>44440</v>
      </c>
      <c r="F35" s="5">
        <f t="shared" si="3"/>
        <v>44440</v>
      </c>
      <c r="G35" s="6">
        <v>0</v>
      </c>
      <c r="H35" s="6">
        <v>0</v>
      </c>
      <c r="I35" s="6">
        <v>0</v>
      </c>
      <c r="J35" s="6">
        <v>0</v>
      </c>
      <c r="K35" s="6">
        <v>0</v>
      </c>
      <c r="L35" s="5">
        <f t="shared" si="1"/>
        <v>18244</v>
      </c>
      <c r="M35" s="45">
        <v>4912125207086</v>
      </c>
      <c r="N35" s="6" t="s">
        <v>566</v>
      </c>
      <c r="O35" s="6" t="s">
        <v>531</v>
      </c>
      <c r="P35" s="6" t="s">
        <v>532</v>
      </c>
      <c r="Q35" s="6" t="s">
        <v>572</v>
      </c>
      <c r="R35" s="4">
        <f t="shared" si="4"/>
        <v>71</v>
      </c>
      <c r="S35" s="2">
        <v>1000</v>
      </c>
      <c r="T35" s="2">
        <v>1000</v>
      </c>
      <c r="U35" s="2">
        <v>0</v>
      </c>
      <c r="V35" s="37">
        <v>2193</v>
      </c>
      <c r="W35" s="6" t="s">
        <v>322</v>
      </c>
      <c r="X35" s="6" t="s">
        <v>323</v>
      </c>
      <c r="Y35" s="2">
        <v>2000000</v>
      </c>
      <c r="Z35" s="2" t="s">
        <v>136</v>
      </c>
      <c r="AA35" s="2" t="s">
        <v>149</v>
      </c>
      <c r="AB35" s="3" t="s">
        <v>45</v>
      </c>
      <c r="AC35" s="3" t="s">
        <v>45</v>
      </c>
      <c r="AD35" s="3" t="s">
        <v>46</v>
      </c>
      <c r="AE35" s="2" t="s">
        <v>363</v>
      </c>
      <c r="AF35" s="2" t="s">
        <v>154</v>
      </c>
      <c r="AG35" s="4" t="s">
        <v>45</v>
      </c>
      <c r="AH35" s="4" t="s">
        <v>45</v>
      </c>
      <c r="AI35" s="4" t="s">
        <v>45</v>
      </c>
      <c r="AJ35" s="4" t="s">
        <v>45</v>
      </c>
      <c r="AK35" s="4" t="s">
        <v>45</v>
      </c>
      <c r="AL35" s="3" t="s">
        <v>45</v>
      </c>
      <c r="AM35" s="2" t="s">
        <v>45</v>
      </c>
      <c r="AN35" s="2">
        <v>0</v>
      </c>
      <c r="AO35" s="2" t="s">
        <v>45</v>
      </c>
      <c r="AP35" s="2" t="s">
        <v>45</v>
      </c>
      <c r="AQ35" s="2">
        <v>0</v>
      </c>
      <c r="AR35" s="2" t="s">
        <v>45</v>
      </c>
      <c r="AS35" s="2">
        <v>0</v>
      </c>
      <c r="AT35" s="2" t="s">
        <v>45</v>
      </c>
      <c r="AU35" s="2" t="s">
        <v>6</v>
      </c>
      <c r="AV35" s="2" t="s">
        <v>45</v>
      </c>
      <c r="AW35" s="2">
        <v>0</v>
      </c>
      <c r="AX35" s="2" t="s">
        <v>45</v>
      </c>
      <c r="AY35" s="2" t="s">
        <v>37</v>
      </c>
      <c r="AZ35" s="2">
        <v>0</v>
      </c>
      <c r="BA35" s="2">
        <v>0</v>
      </c>
      <c r="BB35" s="2">
        <v>0</v>
      </c>
      <c r="BE35" s="3"/>
      <c r="BG35" s="2" t="s">
        <v>306</v>
      </c>
      <c r="BH35" s="6" t="s">
        <v>27</v>
      </c>
      <c r="BI35" s="2" t="s">
        <v>27</v>
      </c>
      <c r="BJ35" s="2" t="s">
        <v>25</v>
      </c>
      <c r="BK35" s="2" t="s">
        <v>25</v>
      </c>
      <c r="BL35" s="6" t="s">
        <v>25</v>
      </c>
      <c r="BM35" s="6"/>
      <c r="BN35" s="6" t="s">
        <v>307</v>
      </c>
      <c r="BO35" s="6"/>
      <c r="BP35" s="6" t="s">
        <v>25</v>
      </c>
      <c r="BQ35" s="6" t="s">
        <v>308</v>
      </c>
      <c r="BS35" s="2" t="s">
        <v>122</v>
      </c>
      <c r="BT35" s="2" t="s">
        <v>364</v>
      </c>
      <c r="BU35" s="2" t="s">
        <v>365</v>
      </c>
      <c r="BV35" s="2" t="s">
        <v>366</v>
      </c>
      <c r="BW35" s="2" t="s">
        <v>367</v>
      </c>
    </row>
    <row r="36" spans="1:75" s="2" customFormat="1" ht="14" x14ac:dyDescent="0.2">
      <c r="A36" s="2" t="s">
        <v>122</v>
      </c>
      <c r="B36" s="2">
        <f t="shared" si="2"/>
        <v>34</v>
      </c>
      <c r="C36" s="5">
        <f t="shared" si="3"/>
        <v>44440</v>
      </c>
      <c r="D36" s="5">
        <f t="shared" si="3"/>
        <v>44440</v>
      </c>
      <c r="E36" s="5">
        <f t="shared" si="3"/>
        <v>44440</v>
      </c>
      <c r="F36" s="5">
        <f t="shared" si="3"/>
        <v>44440</v>
      </c>
      <c r="G36" s="6">
        <v>0</v>
      </c>
      <c r="H36" s="6">
        <v>0</v>
      </c>
      <c r="I36" s="6">
        <v>1</v>
      </c>
      <c r="J36" s="6">
        <v>0</v>
      </c>
      <c r="K36" s="6">
        <v>0</v>
      </c>
      <c r="L36" s="5">
        <f t="shared" si="1"/>
        <v>29580</v>
      </c>
      <c r="M36" s="45">
        <v>8012257233087</v>
      </c>
      <c r="N36" s="6" t="s">
        <v>565</v>
      </c>
      <c r="O36" s="6" t="s">
        <v>533</v>
      </c>
      <c r="P36" s="6" t="s">
        <v>534</v>
      </c>
      <c r="Q36" s="6" t="s">
        <v>572</v>
      </c>
      <c r="R36" s="4">
        <f t="shared" si="4"/>
        <v>40</v>
      </c>
      <c r="S36" s="2">
        <v>1000</v>
      </c>
      <c r="T36" s="2">
        <v>1000</v>
      </c>
      <c r="U36" s="2">
        <v>0</v>
      </c>
      <c r="V36" s="37">
        <v>2193</v>
      </c>
      <c r="W36" s="6" t="s">
        <v>322</v>
      </c>
      <c r="X36" s="6" t="s">
        <v>323</v>
      </c>
      <c r="Y36" s="2">
        <v>2000000</v>
      </c>
      <c r="Z36" s="2" t="s">
        <v>141</v>
      </c>
      <c r="AA36" s="2" t="s">
        <v>149</v>
      </c>
      <c r="AB36" s="3" t="s">
        <v>45</v>
      </c>
      <c r="AC36" s="3" t="s">
        <v>45</v>
      </c>
      <c r="AD36" s="3" t="s">
        <v>45</v>
      </c>
      <c r="AE36" s="2" t="s">
        <v>363</v>
      </c>
      <c r="AF36" s="2" t="s">
        <v>154</v>
      </c>
      <c r="AG36" s="4" t="s">
        <v>45</v>
      </c>
      <c r="AH36" s="4" t="s">
        <v>45</v>
      </c>
      <c r="AI36" s="4" t="s">
        <v>45</v>
      </c>
      <c r="AJ36" s="4" t="s">
        <v>45</v>
      </c>
      <c r="AK36" s="4" t="s">
        <v>45</v>
      </c>
      <c r="AL36" s="3" t="s">
        <v>45</v>
      </c>
      <c r="AM36" s="2" t="s">
        <v>46</v>
      </c>
      <c r="AN36" s="2">
        <v>10000</v>
      </c>
      <c r="AO36" s="2" t="s">
        <v>45</v>
      </c>
      <c r="AP36" s="2" t="s">
        <v>45</v>
      </c>
      <c r="AQ36" s="2">
        <v>0</v>
      </c>
      <c r="AR36" s="2" t="s">
        <v>45</v>
      </c>
      <c r="AS36" s="2">
        <v>0</v>
      </c>
      <c r="AT36" s="2" t="s">
        <v>45</v>
      </c>
      <c r="AU36" s="2" t="s">
        <v>6</v>
      </c>
      <c r="AV36" s="2" t="s">
        <v>45</v>
      </c>
      <c r="AW36" s="2">
        <v>0</v>
      </c>
      <c r="AX36" s="2" t="s">
        <v>45</v>
      </c>
      <c r="AY36" s="2" t="s">
        <v>37</v>
      </c>
      <c r="AZ36" s="2">
        <v>0</v>
      </c>
      <c r="BA36" s="2">
        <v>0</v>
      </c>
      <c r="BB36" s="2">
        <v>0</v>
      </c>
      <c r="BE36" s="3"/>
      <c r="BG36" s="2" t="s">
        <v>306</v>
      </c>
      <c r="BH36" s="6" t="s">
        <v>27</v>
      </c>
      <c r="BI36" s="2" t="s">
        <v>27</v>
      </c>
      <c r="BJ36" s="2" t="s">
        <v>25</v>
      </c>
      <c r="BK36" s="2" t="s">
        <v>25</v>
      </c>
      <c r="BL36" s="6" t="s">
        <v>25</v>
      </c>
      <c r="BM36" s="6"/>
      <c r="BN36" s="6" t="s">
        <v>307</v>
      </c>
      <c r="BO36" s="6"/>
      <c r="BP36" s="6" t="s">
        <v>25</v>
      </c>
      <c r="BQ36" s="6" t="s">
        <v>308</v>
      </c>
      <c r="BS36" s="2" t="s">
        <v>122</v>
      </c>
      <c r="BT36" s="2" t="s">
        <v>364</v>
      </c>
      <c r="BU36" s="2" t="s">
        <v>365</v>
      </c>
      <c r="BV36" s="2" t="s">
        <v>366</v>
      </c>
      <c r="BW36" s="2" t="s">
        <v>367</v>
      </c>
    </row>
    <row r="37" spans="1:75" s="2" customFormat="1" ht="14" x14ac:dyDescent="0.2">
      <c r="A37" s="2" t="s">
        <v>122</v>
      </c>
      <c r="B37" s="2">
        <f t="shared" si="2"/>
        <v>35</v>
      </c>
      <c r="C37" s="5">
        <f t="shared" si="3"/>
        <v>44440</v>
      </c>
      <c r="D37" s="5">
        <f t="shared" si="3"/>
        <v>44440</v>
      </c>
      <c r="E37" s="5">
        <f t="shared" si="3"/>
        <v>44440</v>
      </c>
      <c r="F37" s="5">
        <f t="shared" si="3"/>
        <v>44440</v>
      </c>
      <c r="G37" s="6">
        <v>0</v>
      </c>
      <c r="H37" s="6">
        <v>0</v>
      </c>
      <c r="I37" s="6">
        <v>0</v>
      </c>
      <c r="J37" s="6">
        <v>1</v>
      </c>
      <c r="K37" s="6">
        <v>0</v>
      </c>
      <c r="L37" s="5">
        <f t="shared" si="1"/>
        <v>34023</v>
      </c>
      <c r="M37" s="45">
        <v>9302231427080</v>
      </c>
      <c r="N37" s="6" t="s">
        <v>566</v>
      </c>
      <c r="O37" s="6" t="s">
        <v>535</v>
      </c>
      <c r="P37" s="6" t="s">
        <v>536</v>
      </c>
      <c r="Q37" s="6" t="s">
        <v>572</v>
      </c>
      <c r="R37" s="4">
        <f t="shared" si="4"/>
        <v>28</v>
      </c>
      <c r="S37" s="2">
        <v>1000</v>
      </c>
      <c r="T37" s="2">
        <v>1000</v>
      </c>
      <c r="U37" s="2">
        <v>0</v>
      </c>
      <c r="V37" s="37">
        <v>7130</v>
      </c>
      <c r="W37" s="6" t="s">
        <v>328</v>
      </c>
      <c r="X37" s="6" t="s">
        <v>329</v>
      </c>
      <c r="Y37" s="2">
        <v>2000000</v>
      </c>
      <c r="Z37" s="2" t="s">
        <v>116</v>
      </c>
      <c r="AA37" s="2" t="s">
        <v>149</v>
      </c>
      <c r="AB37" s="3" t="s">
        <v>45</v>
      </c>
      <c r="AC37" s="3" t="s">
        <v>45</v>
      </c>
      <c r="AD37" s="3" t="s">
        <v>45</v>
      </c>
      <c r="AE37" s="2" t="s">
        <v>363</v>
      </c>
      <c r="AF37" s="2" t="s">
        <v>154</v>
      </c>
      <c r="AG37" s="4" t="s">
        <v>45</v>
      </c>
      <c r="AH37" s="4" t="s">
        <v>45</v>
      </c>
      <c r="AI37" s="4" t="s">
        <v>45</v>
      </c>
      <c r="AJ37" s="4" t="s">
        <v>45</v>
      </c>
      <c r="AK37" s="4" t="s">
        <v>45</v>
      </c>
      <c r="AL37" s="3" t="s">
        <v>45</v>
      </c>
      <c r="AM37" s="2" t="s">
        <v>46</v>
      </c>
      <c r="AN37" s="2">
        <v>10000</v>
      </c>
      <c r="AO37" s="2" t="s">
        <v>45</v>
      </c>
      <c r="AP37" s="2" t="s">
        <v>45</v>
      </c>
      <c r="AQ37" s="2">
        <v>0</v>
      </c>
      <c r="AR37" s="2" t="s">
        <v>45</v>
      </c>
      <c r="AS37" s="2">
        <v>0</v>
      </c>
      <c r="AT37" s="2" t="s">
        <v>45</v>
      </c>
      <c r="AU37" s="2" t="s">
        <v>6</v>
      </c>
      <c r="AV37" s="2" t="s">
        <v>45</v>
      </c>
      <c r="AW37" s="2">
        <v>0</v>
      </c>
      <c r="AX37" s="2" t="s">
        <v>45</v>
      </c>
      <c r="AY37" s="2" t="s">
        <v>37</v>
      </c>
      <c r="AZ37" s="2">
        <v>0</v>
      </c>
      <c r="BA37" s="2">
        <v>0</v>
      </c>
      <c r="BB37" s="2">
        <v>0</v>
      </c>
      <c r="BE37" s="3"/>
      <c r="BG37" s="2" t="s">
        <v>306</v>
      </c>
      <c r="BH37" s="6" t="s">
        <v>27</v>
      </c>
      <c r="BI37" s="2" t="s">
        <v>27</v>
      </c>
      <c r="BJ37" s="2" t="s">
        <v>25</v>
      </c>
      <c r="BK37" s="2" t="s">
        <v>25</v>
      </c>
      <c r="BL37" s="6" t="s">
        <v>25</v>
      </c>
      <c r="BM37" s="6"/>
      <c r="BN37" s="6" t="s">
        <v>307</v>
      </c>
      <c r="BO37" s="6"/>
      <c r="BP37" s="6" t="s">
        <v>25</v>
      </c>
      <c r="BQ37" s="6" t="s">
        <v>308</v>
      </c>
      <c r="BS37" s="2" t="s">
        <v>122</v>
      </c>
      <c r="BT37" s="2" t="s">
        <v>364</v>
      </c>
      <c r="BU37" s="2" t="s">
        <v>365</v>
      </c>
      <c r="BV37" s="2" t="s">
        <v>366</v>
      </c>
      <c r="BW37" s="2" t="s">
        <v>367</v>
      </c>
    </row>
    <row r="38" spans="1:75" s="2" customFormat="1" ht="14" x14ac:dyDescent="0.2">
      <c r="A38" s="2" t="s">
        <v>122</v>
      </c>
      <c r="B38" s="2">
        <f t="shared" si="2"/>
        <v>36</v>
      </c>
      <c r="C38" s="5">
        <f t="shared" si="3"/>
        <v>44440</v>
      </c>
      <c r="D38" s="5">
        <f t="shared" si="3"/>
        <v>44440</v>
      </c>
      <c r="E38" s="5">
        <f t="shared" si="3"/>
        <v>44440</v>
      </c>
      <c r="F38" s="5">
        <f t="shared" si="3"/>
        <v>44440</v>
      </c>
      <c r="G38" s="6">
        <v>0</v>
      </c>
      <c r="H38" s="6">
        <v>0</v>
      </c>
      <c r="I38" s="6">
        <v>0</v>
      </c>
      <c r="J38" s="6">
        <v>0</v>
      </c>
      <c r="K38" s="6">
        <v>1</v>
      </c>
      <c r="L38" s="5">
        <f t="shared" si="1"/>
        <v>32760</v>
      </c>
      <c r="M38" s="4">
        <v>8909095522086</v>
      </c>
      <c r="N38" s="66" t="s">
        <v>565</v>
      </c>
      <c r="O38" s="66" t="s">
        <v>537</v>
      </c>
      <c r="P38" s="66" t="s">
        <v>538</v>
      </c>
      <c r="Q38" s="66" t="s">
        <v>569</v>
      </c>
      <c r="R38" s="4">
        <f t="shared" si="4"/>
        <v>32</v>
      </c>
      <c r="S38" s="2">
        <v>1000</v>
      </c>
      <c r="T38" s="2">
        <v>1000</v>
      </c>
      <c r="U38" s="2">
        <v>0</v>
      </c>
      <c r="V38" s="37">
        <v>7130</v>
      </c>
      <c r="W38" s="6" t="s">
        <v>328</v>
      </c>
      <c r="X38" s="6" t="s">
        <v>329</v>
      </c>
      <c r="Y38" s="2">
        <v>2000000</v>
      </c>
      <c r="Z38" s="2" t="s">
        <v>143</v>
      </c>
      <c r="AA38" s="2" t="s">
        <v>149</v>
      </c>
      <c r="AB38" s="3" t="s">
        <v>45</v>
      </c>
      <c r="AC38" s="3" t="s">
        <v>45</v>
      </c>
      <c r="AD38" s="3" t="s">
        <v>45</v>
      </c>
      <c r="AE38" s="2" t="s">
        <v>363</v>
      </c>
      <c r="AF38" s="2" t="s">
        <v>154</v>
      </c>
      <c r="AG38" s="4" t="s">
        <v>45</v>
      </c>
      <c r="AH38" s="4" t="s">
        <v>45</v>
      </c>
      <c r="AI38" s="4" t="s">
        <v>45</v>
      </c>
      <c r="AJ38" s="4" t="s">
        <v>45</v>
      </c>
      <c r="AK38" s="4" t="s">
        <v>45</v>
      </c>
      <c r="AL38" s="3" t="s">
        <v>45</v>
      </c>
      <c r="AM38" s="2" t="s">
        <v>45</v>
      </c>
      <c r="AN38" s="2">
        <v>0</v>
      </c>
      <c r="AO38" s="2" t="s">
        <v>45</v>
      </c>
      <c r="AP38" s="2" t="s">
        <v>45</v>
      </c>
      <c r="AQ38" s="2">
        <v>0</v>
      </c>
      <c r="AR38" s="2" t="s">
        <v>45</v>
      </c>
      <c r="AS38" s="2">
        <v>0</v>
      </c>
      <c r="AT38" s="2" t="s">
        <v>45</v>
      </c>
      <c r="AU38" s="2" t="s">
        <v>6</v>
      </c>
      <c r="AV38" s="2" t="s">
        <v>45</v>
      </c>
      <c r="AW38" s="2">
        <v>0</v>
      </c>
      <c r="AX38" s="2" t="s">
        <v>45</v>
      </c>
      <c r="AY38" s="2" t="s">
        <v>37</v>
      </c>
      <c r="AZ38" s="2">
        <v>0</v>
      </c>
      <c r="BA38" s="2">
        <v>0</v>
      </c>
      <c r="BB38" s="2">
        <v>0</v>
      </c>
      <c r="BE38" s="3"/>
      <c r="BG38" s="2" t="s">
        <v>306</v>
      </c>
      <c r="BH38" s="6" t="s">
        <v>27</v>
      </c>
      <c r="BI38" s="2" t="s">
        <v>27</v>
      </c>
      <c r="BJ38" s="2" t="s">
        <v>25</v>
      </c>
      <c r="BK38" s="2" t="s">
        <v>25</v>
      </c>
      <c r="BL38" s="6" t="s">
        <v>25</v>
      </c>
      <c r="BM38" s="6"/>
      <c r="BN38" s="6" t="s">
        <v>307</v>
      </c>
      <c r="BO38" s="6"/>
      <c r="BP38" s="6" t="s">
        <v>25</v>
      </c>
      <c r="BQ38" s="6" t="s">
        <v>308</v>
      </c>
      <c r="BS38" s="2" t="s">
        <v>122</v>
      </c>
      <c r="BT38" s="2" t="s">
        <v>364</v>
      </c>
      <c r="BU38" s="2" t="s">
        <v>365</v>
      </c>
      <c r="BV38" s="2" t="s">
        <v>366</v>
      </c>
      <c r="BW38" s="2" t="s">
        <v>367</v>
      </c>
    </row>
    <row r="39" spans="1:75" s="2" customFormat="1" ht="14" x14ac:dyDescent="0.2">
      <c r="A39" s="2" t="s">
        <v>122</v>
      </c>
      <c r="B39" s="2">
        <f t="shared" si="2"/>
        <v>37</v>
      </c>
      <c r="C39" s="5">
        <f t="shared" si="3"/>
        <v>44440</v>
      </c>
      <c r="D39" s="5">
        <f t="shared" si="3"/>
        <v>44440</v>
      </c>
      <c r="E39" s="5">
        <f t="shared" si="3"/>
        <v>44440</v>
      </c>
      <c r="F39" s="5">
        <f t="shared" si="3"/>
        <v>44440</v>
      </c>
      <c r="G39" s="6">
        <v>0</v>
      </c>
      <c r="H39" s="6">
        <v>0</v>
      </c>
      <c r="I39" s="6">
        <v>1</v>
      </c>
      <c r="J39" s="6">
        <v>1</v>
      </c>
      <c r="K39" s="6">
        <v>1</v>
      </c>
      <c r="L39" s="5">
        <f t="shared" si="1"/>
        <v>33724</v>
      </c>
      <c r="M39" s="65">
        <v>9204301063086</v>
      </c>
      <c r="N39" s="6" t="s">
        <v>566</v>
      </c>
      <c r="O39" s="6" t="s">
        <v>539</v>
      </c>
      <c r="P39" s="6" t="s">
        <v>540</v>
      </c>
      <c r="Q39" s="6" t="s">
        <v>570</v>
      </c>
      <c r="R39" s="4">
        <f t="shared" si="4"/>
        <v>29</v>
      </c>
      <c r="S39" s="2">
        <v>1000</v>
      </c>
      <c r="T39" s="2">
        <v>1000</v>
      </c>
      <c r="U39" s="2">
        <v>0</v>
      </c>
      <c r="V39" s="37">
        <v>7780</v>
      </c>
      <c r="W39" s="66" t="s">
        <v>358</v>
      </c>
      <c r="X39" s="66" t="s">
        <v>359</v>
      </c>
      <c r="Y39" s="2">
        <v>2000000</v>
      </c>
      <c r="Z39" s="2" t="s">
        <v>149</v>
      </c>
      <c r="AA39" s="2" t="s">
        <v>149</v>
      </c>
      <c r="AB39" s="3" t="s">
        <v>46</v>
      </c>
      <c r="AC39" s="3" t="s">
        <v>46</v>
      </c>
      <c r="AD39" s="3" t="s">
        <v>46</v>
      </c>
      <c r="AE39" s="2" t="s">
        <v>363</v>
      </c>
      <c r="AF39" s="2" t="s">
        <v>156</v>
      </c>
      <c r="AG39" s="4" t="s">
        <v>45</v>
      </c>
      <c r="AH39" s="4" t="s">
        <v>45</v>
      </c>
      <c r="AI39" s="4" t="s">
        <v>45</v>
      </c>
      <c r="AJ39" s="4" t="s">
        <v>45</v>
      </c>
      <c r="AK39" s="4" t="s">
        <v>45</v>
      </c>
      <c r="AL39" s="3" t="s">
        <v>45</v>
      </c>
      <c r="AM39" s="2" t="s">
        <v>45</v>
      </c>
      <c r="AN39" s="2">
        <v>0</v>
      </c>
      <c r="AO39" s="2" t="s">
        <v>45</v>
      </c>
      <c r="AP39" s="2" t="s">
        <v>45</v>
      </c>
      <c r="AQ39" s="2">
        <v>0</v>
      </c>
      <c r="AR39" s="2" t="s">
        <v>45</v>
      </c>
      <c r="AS39" s="2">
        <v>0</v>
      </c>
      <c r="AT39" s="2" t="s">
        <v>45</v>
      </c>
      <c r="AU39" s="2" t="s">
        <v>6</v>
      </c>
      <c r="AV39" s="2" t="s">
        <v>45</v>
      </c>
      <c r="AW39" s="2">
        <v>0</v>
      </c>
      <c r="AX39" s="2" t="s">
        <v>45</v>
      </c>
      <c r="AY39" s="2" t="s">
        <v>37</v>
      </c>
      <c r="AZ39" s="2">
        <v>0</v>
      </c>
      <c r="BA39" s="2">
        <v>0</v>
      </c>
      <c r="BB39" s="2">
        <v>0</v>
      </c>
      <c r="BE39" s="3"/>
      <c r="BG39" s="2" t="s">
        <v>306</v>
      </c>
      <c r="BH39" s="6" t="s">
        <v>27</v>
      </c>
      <c r="BI39" s="2" t="s">
        <v>27</v>
      </c>
      <c r="BJ39" s="2" t="s">
        <v>25</v>
      </c>
      <c r="BK39" s="2" t="s">
        <v>25</v>
      </c>
      <c r="BL39" s="6" t="s">
        <v>25</v>
      </c>
      <c r="BM39" s="6"/>
      <c r="BN39" s="6" t="s">
        <v>307</v>
      </c>
      <c r="BO39" s="6"/>
      <c r="BP39" s="6" t="s">
        <v>25</v>
      </c>
      <c r="BQ39" s="6" t="s">
        <v>308</v>
      </c>
      <c r="BS39" s="2" t="s">
        <v>122</v>
      </c>
      <c r="BT39" s="2" t="s">
        <v>364</v>
      </c>
      <c r="BU39" s="2" t="s">
        <v>365</v>
      </c>
      <c r="BV39" s="2" t="s">
        <v>366</v>
      </c>
      <c r="BW39" s="2" t="s">
        <v>367</v>
      </c>
    </row>
    <row r="40" spans="1:75" s="2" customFormat="1" ht="14" x14ac:dyDescent="0.2">
      <c r="A40" s="2" t="s">
        <v>122</v>
      </c>
      <c r="B40" s="2">
        <f t="shared" si="2"/>
        <v>38</v>
      </c>
      <c r="C40" s="5">
        <f t="shared" si="3"/>
        <v>44440</v>
      </c>
      <c r="D40" s="5">
        <f t="shared" si="3"/>
        <v>44440</v>
      </c>
      <c r="E40" s="5">
        <f t="shared" si="3"/>
        <v>44440</v>
      </c>
      <c r="F40" s="5">
        <f t="shared" si="3"/>
        <v>44440</v>
      </c>
      <c r="G40" s="6">
        <v>0</v>
      </c>
      <c r="H40" s="6">
        <v>0</v>
      </c>
      <c r="I40" s="6">
        <v>2</v>
      </c>
      <c r="J40" s="6">
        <v>0</v>
      </c>
      <c r="K40" s="6">
        <v>0</v>
      </c>
      <c r="L40" s="5">
        <f t="shared" si="1"/>
        <v>25518</v>
      </c>
      <c r="M40" s="4">
        <v>6911116386089</v>
      </c>
      <c r="N40" s="6" t="s">
        <v>565</v>
      </c>
      <c r="O40" s="6" t="s">
        <v>541</v>
      </c>
      <c r="P40" s="6" t="s">
        <v>542</v>
      </c>
      <c r="Q40" s="6" t="s">
        <v>571</v>
      </c>
      <c r="R40" s="4">
        <f t="shared" si="4"/>
        <v>51</v>
      </c>
      <c r="S40" s="2">
        <v>1000</v>
      </c>
      <c r="T40" s="2">
        <v>1000</v>
      </c>
      <c r="U40" s="2">
        <v>0</v>
      </c>
      <c r="V40" s="6">
        <v>3201</v>
      </c>
      <c r="W40" s="6" t="s">
        <v>332</v>
      </c>
      <c r="X40" s="6" t="s">
        <v>333</v>
      </c>
      <c r="Y40" s="2">
        <v>2000000</v>
      </c>
      <c r="Z40" s="2" t="s">
        <v>121</v>
      </c>
      <c r="AA40" s="2" t="s">
        <v>149</v>
      </c>
      <c r="AB40" s="3" t="s">
        <v>45</v>
      </c>
      <c r="AC40" s="3" t="s">
        <v>45</v>
      </c>
      <c r="AD40" s="3" t="s">
        <v>45</v>
      </c>
      <c r="AE40" s="2" t="s">
        <v>363</v>
      </c>
      <c r="AF40" s="2" t="s">
        <v>159</v>
      </c>
      <c r="AG40" s="4" t="s">
        <v>45</v>
      </c>
      <c r="AH40" s="4" t="s">
        <v>45</v>
      </c>
      <c r="AI40" s="4" t="s">
        <v>45</v>
      </c>
      <c r="AJ40" s="4" t="s">
        <v>45</v>
      </c>
      <c r="AK40" s="4" t="s">
        <v>45</v>
      </c>
      <c r="AL40" s="3" t="s">
        <v>45</v>
      </c>
      <c r="AM40" s="2" t="s">
        <v>45</v>
      </c>
      <c r="AN40" s="2">
        <v>0</v>
      </c>
      <c r="AO40" s="2" t="s">
        <v>45</v>
      </c>
      <c r="AP40" s="2" t="s">
        <v>45</v>
      </c>
      <c r="AQ40" s="2">
        <v>0</v>
      </c>
      <c r="AR40" s="2" t="s">
        <v>45</v>
      </c>
      <c r="AS40" s="2">
        <v>0</v>
      </c>
      <c r="AT40" s="2" t="s">
        <v>45</v>
      </c>
      <c r="AU40" s="2" t="s">
        <v>6</v>
      </c>
      <c r="AV40" s="2" t="s">
        <v>45</v>
      </c>
      <c r="AW40" s="2">
        <v>0</v>
      </c>
      <c r="AX40" s="2" t="s">
        <v>45</v>
      </c>
      <c r="AY40" s="2" t="s">
        <v>37</v>
      </c>
      <c r="AZ40" s="2">
        <v>0</v>
      </c>
      <c r="BA40" s="2">
        <v>0</v>
      </c>
      <c r="BB40" s="2">
        <v>0</v>
      </c>
      <c r="BE40" s="3"/>
      <c r="BG40" s="2" t="s">
        <v>306</v>
      </c>
      <c r="BH40" s="6" t="s">
        <v>27</v>
      </c>
      <c r="BI40" s="2" t="s">
        <v>27</v>
      </c>
      <c r="BJ40" s="2" t="s">
        <v>25</v>
      </c>
      <c r="BK40" s="2" t="s">
        <v>25</v>
      </c>
      <c r="BL40" s="6" t="s">
        <v>25</v>
      </c>
      <c r="BM40" s="6"/>
      <c r="BN40" s="6" t="s">
        <v>307</v>
      </c>
      <c r="BO40" s="6"/>
      <c r="BP40" s="6" t="s">
        <v>25</v>
      </c>
      <c r="BQ40" s="6" t="s">
        <v>308</v>
      </c>
      <c r="BS40" s="2" t="s">
        <v>122</v>
      </c>
      <c r="BT40" s="2" t="s">
        <v>364</v>
      </c>
      <c r="BU40" s="2" t="s">
        <v>365</v>
      </c>
      <c r="BV40" s="2" t="s">
        <v>366</v>
      </c>
      <c r="BW40" s="2" t="s">
        <v>367</v>
      </c>
    </row>
    <row r="41" spans="1:75" s="2" customFormat="1" ht="14" x14ac:dyDescent="0.2">
      <c r="A41" s="2" t="s">
        <v>122</v>
      </c>
      <c r="B41" s="2">
        <f t="shared" si="2"/>
        <v>39</v>
      </c>
      <c r="C41" s="5">
        <f t="shared" si="3"/>
        <v>44440</v>
      </c>
      <c r="D41" s="5">
        <f t="shared" si="3"/>
        <v>44440</v>
      </c>
      <c r="E41" s="5">
        <f t="shared" si="3"/>
        <v>44440</v>
      </c>
      <c r="F41" s="5">
        <f t="shared" si="3"/>
        <v>44440</v>
      </c>
      <c r="G41" s="6">
        <v>0</v>
      </c>
      <c r="H41" s="6">
        <v>0</v>
      </c>
      <c r="I41" s="6">
        <v>1</v>
      </c>
      <c r="J41" s="6">
        <v>1</v>
      </c>
      <c r="K41" s="6">
        <v>0</v>
      </c>
      <c r="L41" s="5">
        <f t="shared" si="1"/>
        <v>23485</v>
      </c>
      <c r="M41" s="4">
        <v>6404180084087</v>
      </c>
      <c r="N41" s="6" t="s">
        <v>565</v>
      </c>
      <c r="O41" s="6" t="s">
        <v>543</v>
      </c>
      <c r="P41" s="6" t="s">
        <v>544</v>
      </c>
      <c r="Q41" s="6" t="s">
        <v>571</v>
      </c>
      <c r="R41" s="4">
        <f t="shared" si="4"/>
        <v>57</v>
      </c>
      <c r="S41" s="2">
        <v>1000</v>
      </c>
      <c r="T41" s="2">
        <v>1000</v>
      </c>
      <c r="U41" s="2">
        <v>0</v>
      </c>
      <c r="V41" s="6">
        <v>3610</v>
      </c>
      <c r="W41" s="6" t="s">
        <v>334</v>
      </c>
      <c r="X41" s="6" t="s">
        <v>335</v>
      </c>
      <c r="Y41" s="2">
        <v>2000000</v>
      </c>
      <c r="Z41" s="2" t="s">
        <v>147</v>
      </c>
      <c r="AA41" s="2" t="s">
        <v>149</v>
      </c>
      <c r="AB41" s="3" t="s">
        <v>45</v>
      </c>
      <c r="AC41" s="3" t="s">
        <v>45</v>
      </c>
      <c r="AD41" s="3" t="s">
        <v>45</v>
      </c>
      <c r="AE41" s="2" t="s">
        <v>363</v>
      </c>
      <c r="AF41" s="2" t="s">
        <v>162</v>
      </c>
      <c r="AG41" s="4" t="s">
        <v>45</v>
      </c>
      <c r="AH41" s="4" t="s">
        <v>45</v>
      </c>
      <c r="AI41" s="4" t="s">
        <v>45</v>
      </c>
      <c r="AJ41" s="4" t="s">
        <v>45</v>
      </c>
      <c r="AK41" s="4" t="s">
        <v>45</v>
      </c>
      <c r="AL41" s="3" t="s">
        <v>45</v>
      </c>
      <c r="AM41" s="2" t="s">
        <v>45</v>
      </c>
      <c r="AN41" s="2">
        <v>0</v>
      </c>
      <c r="AO41" s="2" t="s">
        <v>45</v>
      </c>
      <c r="AP41" s="2" t="s">
        <v>46</v>
      </c>
      <c r="AQ41" s="2">
        <v>20000</v>
      </c>
      <c r="AR41" s="2" t="s">
        <v>45</v>
      </c>
      <c r="AS41" s="2">
        <v>0</v>
      </c>
      <c r="AT41" s="2" t="s">
        <v>45</v>
      </c>
      <c r="AU41" s="2" t="s">
        <v>6</v>
      </c>
      <c r="AV41" s="2" t="s">
        <v>45</v>
      </c>
      <c r="AW41" s="2">
        <v>0</v>
      </c>
      <c r="AX41" s="2" t="s">
        <v>45</v>
      </c>
      <c r="AY41" s="2" t="s">
        <v>37</v>
      </c>
      <c r="AZ41" s="2">
        <v>0</v>
      </c>
      <c r="BA41" s="2">
        <v>0</v>
      </c>
      <c r="BB41" s="2">
        <v>0</v>
      </c>
      <c r="BE41" s="3"/>
      <c r="BG41" s="2" t="s">
        <v>306</v>
      </c>
      <c r="BH41" s="6" t="s">
        <v>27</v>
      </c>
      <c r="BI41" s="2" t="s">
        <v>27</v>
      </c>
      <c r="BJ41" s="2" t="s">
        <v>25</v>
      </c>
      <c r="BK41" s="2" t="s">
        <v>25</v>
      </c>
      <c r="BL41" s="6" t="s">
        <v>25</v>
      </c>
      <c r="BM41" s="6"/>
      <c r="BN41" s="6" t="s">
        <v>307</v>
      </c>
      <c r="BO41" s="6"/>
      <c r="BP41" s="6" t="s">
        <v>25</v>
      </c>
      <c r="BQ41" s="6" t="s">
        <v>308</v>
      </c>
      <c r="BS41" s="2" t="s">
        <v>122</v>
      </c>
      <c r="BT41" s="2" t="s">
        <v>364</v>
      </c>
      <c r="BU41" s="2" t="s">
        <v>365</v>
      </c>
      <c r="BV41" s="2" t="s">
        <v>366</v>
      </c>
      <c r="BW41" s="2" t="s">
        <v>367</v>
      </c>
    </row>
    <row r="42" spans="1:75" s="2" customFormat="1" ht="14" x14ac:dyDescent="0.2">
      <c r="A42" s="2" t="s">
        <v>122</v>
      </c>
      <c r="B42" s="2">
        <f t="shared" si="2"/>
        <v>40</v>
      </c>
      <c r="C42" s="5">
        <f t="shared" si="3"/>
        <v>44440</v>
      </c>
      <c r="D42" s="5">
        <f t="shared" si="3"/>
        <v>44440</v>
      </c>
      <c r="E42" s="5">
        <f t="shared" si="3"/>
        <v>44440</v>
      </c>
      <c r="F42" s="5">
        <f t="shared" si="3"/>
        <v>44440</v>
      </c>
      <c r="G42" s="6">
        <v>0</v>
      </c>
      <c r="H42" s="6">
        <v>0</v>
      </c>
      <c r="I42" s="6">
        <v>0</v>
      </c>
      <c r="J42" s="6">
        <v>2</v>
      </c>
      <c r="K42" s="6">
        <v>0</v>
      </c>
      <c r="L42" s="5">
        <f t="shared" si="1"/>
        <v>23429</v>
      </c>
      <c r="M42" s="4">
        <v>6402220783080</v>
      </c>
      <c r="N42" s="6" t="s">
        <v>566</v>
      </c>
      <c r="O42" s="6" t="s">
        <v>545</v>
      </c>
      <c r="P42" s="6" t="s">
        <v>546</v>
      </c>
      <c r="Q42" s="6" t="s">
        <v>572</v>
      </c>
      <c r="R42" s="4">
        <f t="shared" si="4"/>
        <v>57</v>
      </c>
      <c r="S42" s="2">
        <v>1000</v>
      </c>
      <c r="T42" s="2">
        <v>1000</v>
      </c>
      <c r="U42" s="2">
        <v>0</v>
      </c>
      <c r="V42" s="6">
        <v>3610</v>
      </c>
      <c r="W42" s="6" t="s">
        <v>336</v>
      </c>
      <c r="X42" s="6" t="s">
        <v>337</v>
      </c>
      <c r="Y42" s="2">
        <v>2000000</v>
      </c>
      <c r="Z42" s="2" t="s">
        <v>148</v>
      </c>
      <c r="AA42" s="2" t="s">
        <v>149</v>
      </c>
      <c r="AB42" s="3" t="s">
        <v>45</v>
      </c>
      <c r="AC42" s="3" t="s">
        <v>45</v>
      </c>
      <c r="AD42" s="3" t="s">
        <v>45</v>
      </c>
      <c r="AE42" s="2" t="s">
        <v>363</v>
      </c>
      <c r="AF42" s="2" t="s">
        <v>165</v>
      </c>
      <c r="AG42" s="4" t="s">
        <v>45</v>
      </c>
      <c r="AH42" s="4" t="s">
        <v>45</v>
      </c>
      <c r="AI42" s="4" t="s">
        <v>45</v>
      </c>
      <c r="AJ42" s="4" t="s">
        <v>45</v>
      </c>
      <c r="AK42" s="4" t="s">
        <v>46</v>
      </c>
      <c r="AL42" s="3" t="s">
        <v>45</v>
      </c>
      <c r="AM42" s="2" t="s">
        <v>45</v>
      </c>
      <c r="AN42" s="2">
        <v>0</v>
      </c>
      <c r="AO42" s="2" t="s">
        <v>45</v>
      </c>
      <c r="AP42" s="2" t="s">
        <v>45</v>
      </c>
      <c r="AQ42" s="2">
        <v>0</v>
      </c>
      <c r="AR42" s="2" t="s">
        <v>45</v>
      </c>
      <c r="AS42" s="2">
        <v>0</v>
      </c>
      <c r="AT42" s="2" t="s">
        <v>45</v>
      </c>
      <c r="AU42" s="2" t="s">
        <v>6</v>
      </c>
      <c r="AV42" s="2" t="s">
        <v>45</v>
      </c>
      <c r="AW42" s="2">
        <v>0</v>
      </c>
      <c r="AX42" s="2" t="s">
        <v>45</v>
      </c>
      <c r="AY42" s="2" t="s">
        <v>37</v>
      </c>
      <c r="AZ42" s="2">
        <v>0</v>
      </c>
      <c r="BA42" s="2">
        <v>0</v>
      </c>
      <c r="BB42" s="2">
        <v>0</v>
      </c>
      <c r="BE42" s="3"/>
      <c r="BG42" s="2" t="s">
        <v>306</v>
      </c>
      <c r="BH42" s="6" t="s">
        <v>27</v>
      </c>
      <c r="BI42" s="2" t="s">
        <v>27</v>
      </c>
      <c r="BJ42" s="2" t="s">
        <v>25</v>
      </c>
      <c r="BK42" s="2" t="s">
        <v>25</v>
      </c>
      <c r="BL42" s="6" t="s">
        <v>25</v>
      </c>
      <c r="BM42" s="6"/>
      <c r="BN42" s="6" t="s">
        <v>307</v>
      </c>
      <c r="BO42" s="6"/>
      <c r="BP42" s="6" t="s">
        <v>25</v>
      </c>
      <c r="BQ42" s="6" t="s">
        <v>308</v>
      </c>
      <c r="BS42" s="2" t="s">
        <v>122</v>
      </c>
      <c r="BT42" s="2" t="s">
        <v>364</v>
      </c>
      <c r="BU42" s="2" t="s">
        <v>365</v>
      </c>
      <c r="BV42" s="2" t="s">
        <v>366</v>
      </c>
      <c r="BW42" s="2" t="s">
        <v>367</v>
      </c>
    </row>
    <row r="43" spans="1:75" s="2" customFormat="1" ht="14" x14ac:dyDescent="0.2">
      <c r="A43" s="2" t="s">
        <v>122</v>
      </c>
      <c r="B43" s="2">
        <f t="shared" si="2"/>
        <v>41</v>
      </c>
      <c r="C43" s="5">
        <f t="shared" si="3"/>
        <v>44440</v>
      </c>
      <c r="D43" s="5">
        <f t="shared" si="3"/>
        <v>44440</v>
      </c>
      <c r="E43" s="5">
        <f t="shared" si="3"/>
        <v>44440</v>
      </c>
      <c r="F43" s="5">
        <f t="shared" si="3"/>
        <v>44440</v>
      </c>
      <c r="G43" s="6">
        <v>0</v>
      </c>
      <c r="H43" s="6">
        <v>0</v>
      </c>
      <c r="I43" s="6">
        <v>0</v>
      </c>
      <c r="J43" s="6">
        <v>0</v>
      </c>
      <c r="K43" s="6">
        <v>0</v>
      </c>
      <c r="L43" s="5">
        <f t="shared" si="1"/>
        <v>21825</v>
      </c>
      <c r="M43" s="4">
        <v>5910025434080</v>
      </c>
      <c r="N43" s="6" t="s">
        <v>566</v>
      </c>
      <c r="O43" s="6" t="s">
        <v>547</v>
      </c>
      <c r="P43" s="6" t="s">
        <v>548</v>
      </c>
      <c r="Q43" s="6" t="s">
        <v>572</v>
      </c>
      <c r="R43" s="4">
        <f t="shared" si="4"/>
        <v>61</v>
      </c>
      <c r="S43" s="2">
        <v>1000</v>
      </c>
      <c r="T43" s="2">
        <v>1000</v>
      </c>
      <c r="U43" s="2">
        <v>0</v>
      </c>
      <c r="V43" s="6">
        <v>2193</v>
      </c>
      <c r="W43" s="6" t="s">
        <v>339</v>
      </c>
      <c r="X43" s="6" t="s">
        <v>340</v>
      </c>
      <c r="Y43" s="2">
        <v>2000000</v>
      </c>
      <c r="Z43" s="2" t="s">
        <v>149</v>
      </c>
      <c r="AA43" s="2" t="s">
        <v>149</v>
      </c>
      <c r="AB43" s="3" t="s">
        <v>45</v>
      </c>
      <c r="AC43" s="3" t="s">
        <v>45</v>
      </c>
      <c r="AD43" s="3" t="s">
        <v>45</v>
      </c>
      <c r="AE43" s="2" t="s">
        <v>363</v>
      </c>
      <c r="AF43" s="2" t="s">
        <v>168</v>
      </c>
      <c r="AG43" s="4" t="s">
        <v>45</v>
      </c>
      <c r="AH43" s="4" t="s">
        <v>45</v>
      </c>
      <c r="AI43" s="4" t="s">
        <v>45</v>
      </c>
      <c r="AJ43" s="4" t="s">
        <v>45</v>
      </c>
      <c r="AK43" s="4" t="s">
        <v>45</v>
      </c>
      <c r="AL43" s="3" t="s">
        <v>45</v>
      </c>
      <c r="AM43" s="2" t="s">
        <v>45</v>
      </c>
      <c r="AN43" s="2">
        <v>0</v>
      </c>
      <c r="AO43" s="2" t="s">
        <v>45</v>
      </c>
      <c r="AP43" s="2" t="s">
        <v>45</v>
      </c>
      <c r="AQ43" s="2">
        <v>0</v>
      </c>
      <c r="AR43" s="2" t="s">
        <v>45</v>
      </c>
      <c r="AS43" s="2">
        <v>0</v>
      </c>
      <c r="AT43" s="2" t="s">
        <v>45</v>
      </c>
      <c r="AU43" s="2" t="s">
        <v>6</v>
      </c>
      <c r="AV43" s="2" t="s">
        <v>45</v>
      </c>
      <c r="AW43" s="2">
        <v>0</v>
      </c>
      <c r="AX43" s="2" t="s">
        <v>45</v>
      </c>
      <c r="AY43" s="2" t="s">
        <v>37</v>
      </c>
      <c r="AZ43" s="2">
        <v>0</v>
      </c>
      <c r="BA43" s="2">
        <v>0</v>
      </c>
      <c r="BB43" s="2">
        <v>0</v>
      </c>
      <c r="BE43" s="3"/>
      <c r="BG43" s="2" t="s">
        <v>306</v>
      </c>
      <c r="BH43" s="6" t="s">
        <v>27</v>
      </c>
      <c r="BI43" s="2" t="s">
        <v>27</v>
      </c>
      <c r="BJ43" s="2" t="s">
        <v>25</v>
      </c>
      <c r="BK43" s="2" t="s">
        <v>25</v>
      </c>
      <c r="BL43" s="6" t="s">
        <v>25</v>
      </c>
      <c r="BM43" s="6"/>
      <c r="BN43" s="6" t="s">
        <v>307</v>
      </c>
      <c r="BO43" s="6"/>
      <c r="BP43" s="6" t="s">
        <v>25</v>
      </c>
      <c r="BQ43" s="6" t="s">
        <v>308</v>
      </c>
      <c r="BS43" s="2" t="s">
        <v>122</v>
      </c>
      <c r="BT43" s="2" t="s">
        <v>364</v>
      </c>
      <c r="BU43" s="2" t="s">
        <v>365</v>
      </c>
      <c r="BV43" s="2" t="s">
        <v>366</v>
      </c>
      <c r="BW43" s="2" t="s">
        <v>367</v>
      </c>
    </row>
    <row r="44" spans="1:75" s="2" customFormat="1" ht="14" x14ac:dyDescent="0.2">
      <c r="A44" s="2" t="s">
        <v>122</v>
      </c>
      <c r="B44" s="2">
        <f t="shared" si="2"/>
        <v>42</v>
      </c>
      <c r="C44" s="5">
        <f t="shared" si="3"/>
        <v>44440</v>
      </c>
      <c r="D44" s="5">
        <f t="shared" si="3"/>
        <v>44440</v>
      </c>
      <c r="E44" s="5">
        <f t="shared" si="3"/>
        <v>44440</v>
      </c>
      <c r="F44" s="5">
        <f t="shared" si="3"/>
        <v>44440</v>
      </c>
      <c r="G44" s="6">
        <v>0</v>
      </c>
      <c r="H44" s="6">
        <v>0</v>
      </c>
      <c r="I44" s="6">
        <v>1</v>
      </c>
      <c r="J44" s="6">
        <v>0</v>
      </c>
      <c r="K44" s="6">
        <v>0</v>
      </c>
      <c r="L44" s="5">
        <f t="shared" si="1"/>
        <v>21729</v>
      </c>
      <c r="M44" s="4">
        <v>5906280663082</v>
      </c>
      <c r="N44" s="6" t="s">
        <v>565</v>
      </c>
      <c r="O44" s="6" t="s">
        <v>549</v>
      </c>
      <c r="P44" s="6" t="s">
        <v>550</v>
      </c>
      <c r="Q44" s="6" t="s">
        <v>569</v>
      </c>
      <c r="R44" s="4">
        <f t="shared" si="4"/>
        <v>62</v>
      </c>
      <c r="S44" s="2">
        <v>1000</v>
      </c>
      <c r="T44" s="2">
        <v>1000</v>
      </c>
      <c r="U44" s="2">
        <v>0</v>
      </c>
      <c r="V44" s="6">
        <v>2193</v>
      </c>
      <c r="W44" s="6" t="s">
        <v>342</v>
      </c>
      <c r="X44" s="6" t="s">
        <v>329</v>
      </c>
      <c r="Y44" s="2">
        <v>2000000</v>
      </c>
      <c r="Z44" s="2" t="s">
        <v>150</v>
      </c>
      <c r="AA44" s="2" t="s">
        <v>149</v>
      </c>
      <c r="AB44" s="3" t="s">
        <v>45</v>
      </c>
      <c r="AC44" s="3" t="s">
        <v>45</v>
      </c>
      <c r="AD44" s="3" t="s">
        <v>45</v>
      </c>
      <c r="AE44" s="2" t="s">
        <v>363</v>
      </c>
      <c r="AF44" s="2" t="s">
        <v>171</v>
      </c>
      <c r="AG44" s="4" t="s">
        <v>45</v>
      </c>
      <c r="AH44" s="4" t="s">
        <v>45</v>
      </c>
      <c r="AI44" s="4" t="s">
        <v>45</v>
      </c>
      <c r="AJ44" s="4" t="s">
        <v>45</v>
      </c>
      <c r="AK44" s="4" t="s">
        <v>45</v>
      </c>
      <c r="AL44" s="3" t="s">
        <v>45</v>
      </c>
      <c r="AM44" s="2" t="s">
        <v>45</v>
      </c>
      <c r="AN44" s="2">
        <v>0</v>
      </c>
      <c r="AO44" s="2" t="s">
        <v>45</v>
      </c>
      <c r="AP44" s="2" t="s">
        <v>45</v>
      </c>
      <c r="AQ44" s="2">
        <v>0</v>
      </c>
      <c r="AR44" s="2" t="s">
        <v>45</v>
      </c>
      <c r="AS44" s="2">
        <v>0</v>
      </c>
      <c r="AT44" s="2" t="s">
        <v>45</v>
      </c>
      <c r="AU44" s="2" t="s">
        <v>6</v>
      </c>
      <c r="AV44" s="2" t="s">
        <v>45</v>
      </c>
      <c r="AW44" s="2">
        <v>0</v>
      </c>
      <c r="AX44" s="2" t="s">
        <v>45</v>
      </c>
      <c r="AY44" s="2" t="s">
        <v>37</v>
      </c>
      <c r="AZ44" s="2">
        <v>0</v>
      </c>
      <c r="BA44" s="2">
        <v>0</v>
      </c>
      <c r="BB44" s="2">
        <v>0</v>
      </c>
      <c r="BE44" s="3"/>
      <c r="BG44" s="2" t="s">
        <v>306</v>
      </c>
      <c r="BH44" s="6" t="s">
        <v>27</v>
      </c>
      <c r="BI44" s="2" t="s">
        <v>27</v>
      </c>
      <c r="BJ44" s="2" t="s">
        <v>25</v>
      </c>
      <c r="BK44" s="2" t="s">
        <v>25</v>
      </c>
      <c r="BL44" s="6" t="s">
        <v>25</v>
      </c>
      <c r="BM44" s="6"/>
      <c r="BN44" s="6" t="s">
        <v>307</v>
      </c>
      <c r="BO44" s="6"/>
      <c r="BP44" s="6" t="s">
        <v>25</v>
      </c>
      <c r="BQ44" s="6" t="s">
        <v>308</v>
      </c>
      <c r="BS44" s="2" t="s">
        <v>122</v>
      </c>
      <c r="BT44" s="2" t="s">
        <v>364</v>
      </c>
      <c r="BU44" s="2" t="s">
        <v>365</v>
      </c>
      <c r="BV44" s="2" t="s">
        <v>366</v>
      </c>
      <c r="BW44" s="2" t="s">
        <v>367</v>
      </c>
    </row>
    <row r="45" spans="1:75" s="2" customFormat="1" ht="14" x14ac:dyDescent="0.2">
      <c r="A45" s="2" t="s">
        <v>122</v>
      </c>
      <c r="B45" s="2">
        <f t="shared" si="2"/>
        <v>43</v>
      </c>
      <c r="C45" s="5">
        <f t="shared" si="3"/>
        <v>44440</v>
      </c>
      <c r="D45" s="5">
        <f t="shared" si="3"/>
        <v>44440</v>
      </c>
      <c r="E45" s="5">
        <f t="shared" si="3"/>
        <v>44440</v>
      </c>
      <c r="F45" s="5">
        <f t="shared" si="3"/>
        <v>44440</v>
      </c>
      <c r="G45" s="6">
        <v>0</v>
      </c>
      <c r="H45" s="6">
        <v>0</v>
      </c>
      <c r="I45" s="6">
        <v>0</v>
      </c>
      <c r="J45" s="6">
        <v>1</v>
      </c>
      <c r="K45" s="6">
        <v>0</v>
      </c>
      <c r="L45" s="5">
        <f t="shared" si="1"/>
        <v>21239</v>
      </c>
      <c r="M45" s="4">
        <v>5802235160086</v>
      </c>
      <c r="N45" s="6" t="s">
        <v>566</v>
      </c>
      <c r="O45" s="6" t="s">
        <v>551</v>
      </c>
      <c r="P45" s="6" t="s">
        <v>45</v>
      </c>
      <c r="Q45" s="6" t="s">
        <v>569</v>
      </c>
      <c r="R45" s="4">
        <f t="shared" si="4"/>
        <v>63</v>
      </c>
      <c r="S45" s="2">
        <v>1000</v>
      </c>
      <c r="T45" s="2">
        <v>1000</v>
      </c>
      <c r="U45" s="2">
        <v>0</v>
      </c>
      <c r="V45" s="6">
        <v>2193</v>
      </c>
      <c r="W45" s="6" t="s">
        <v>322</v>
      </c>
      <c r="X45" s="6" t="s">
        <v>323</v>
      </c>
      <c r="Y45" s="2">
        <v>2000000</v>
      </c>
      <c r="Z45" s="2" t="s">
        <v>151</v>
      </c>
      <c r="AA45" s="2" t="s">
        <v>149</v>
      </c>
      <c r="AB45" s="3" t="s">
        <v>45</v>
      </c>
      <c r="AC45" s="3" t="s">
        <v>45</v>
      </c>
      <c r="AD45" s="3" t="s">
        <v>45</v>
      </c>
      <c r="AE45" s="2" t="s">
        <v>363</v>
      </c>
      <c r="AF45" s="2" t="s">
        <v>174</v>
      </c>
      <c r="AG45" s="4" t="s">
        <v>45</v>
      </c>
      <c r="AH45" s="4" t="s">
        <v>45</v>
      </c>
      <c r="AI45" s="4" t="s">
        <v>45</v>
      </c>
      <c r="AJ45" s="4" t="s">
        <v>45</v>
      </c>
      <c r="AK45" s="4" t="s">
        <v>45</v>
      </c>
      <c r="AL45" s="3" t="s">
        <v>45</v>
      </c>
      <c r="AM45" s="2" t="s">
        <v>45</v>
      </c>
      <c r="AN45" s="2">
        <v>0</v>
      </c>
      <c r="AO45" s="2" t="s">
        <v>45</v>
      </c>
      <c r="AP45" s="2" t="s">
        <v>45</v>
      </c>
      <c r="AQ45" s="2">
        <v>0</v>
      </c>
      <c r="AR45" s="2" t="s">
        <v>45</v>
      </c>
      <c r="AS45" s="2">
        <v>0</v>
      </c>
      <c r="AT45" s="2" t="s">
        <v>45</v>
      </c>
      <c r="AU45" s="2" t="s">
        <v>6</v>
      </c>
      <c r="AV45" s="2" t="s">
        <v>45</v>
      </c>
      <c r="AW45" s="2">
        <v>0</v>
      </c>
      <c r="AX45" s="2" t="s">
        <v>45</v>
      </c>
      <c r="AY45" s="2" t="s">
        <v>37</v>
      </c>
      <c r="AZ45" s="2">
        <v>0</v>
      </c>
      <c r="BA45" s="2">
        <v>0</v>
      </c>
      <c r="BB45" s="2">
        <v>0</v>
      </c>
      <c r="BE45" s="3"/>
      <c r="BG45" s="2" t="s">
        <v>306</v>
      </c>
      <c r="BH45" s="6" t="s">
        <v>27</v>
      </c>
      <c r="BI45" s="2" t="s">
        <v>27</v>
      </c>
      <c r="BJ45" s="2" t="s">
        <v>25</v>
      </c>
      <c r="BK45" s="2" t="s">
        <v>25</v>
      </c>
      <c r="BL45" s="6" t="s">
        <v>25</v>
      </c>
      <c r="BM45" s="6"/>
      <c r="BN45" s="6" t="s">
        <v>307</v>
      </c>
      <c r="BO45" s="6"/>
      <c r="BP45" s="6" t="s">
        <v>25</v>
      </c>
      <c r="BQ45" s="6" t="s">
        <v>308</v>
      </c>
      <c r="BS45" s="2" t="s">
        <v>122</v>
      </c>
      <c r="BT45" s="2" t="s">
        <v>364</v>
      </c>
      <c r="BU45" s="2" t="s">
        <v>365</v>
      </c>
      <c r="BV45" s="2" t="s">
        <v>366</v>
      </c>
      <c r="BW45" s="2" t="s">
        <v>367</v>
      </c>
    </row>
    <row r="46" spans="1:75" s="2" customFormat="1" ht="14" x14ac:dyDescent="0.2">
      <c r="A46" s="2" t="s">
        <v>122</v>
      </c>
      <c r="B46" s="2">
        <f t="shared" si="2"/>
        <v>44</v>
      </c>
      <c r="C46" s="5">
        <f t="shared" si="3"/>
        <v>44440</v>
      </c>
      <c r="D46" s="5">
        <f t="shared" si="3"/>
        <v>44440</v>
      </c>
      <c r="E46" s="5">
        <f t="shared" si="3"/>
        <v>44440</v>
      </c>
      <c r="F46" s="5">
        <f t="shared" si="3"/>
        <v>44440</v>
      </c>
      <c r="G46" s="6">
        <v>0</v>
      </c>
      <c r="H46" s="6">
        <v>0</v>
      </c>
      <c r="I46" s="6">
        <v>0</v>
      </c>
      <c r="J46" s="6">
        <v>0</v>
      </c>
      <c r="K46" s="6">
        <v>1</v>
      </c>
      <c r="L46" s="5">
        <f t="shared" si="1"/>
        <v>26820</v>
      </c>
      <c r="M46" s="64">
        <v>7306050787088</v>
      </c>
      <c r="N46" s="6" t="s">
        <v>565</v>
      </c>
      <c r="O46" s="6" t="s">
        <v>552</v>
      </c>
      <c r="P46" s="6" t="s">
        <v>553</v>
      </c>
      <c r="Q46" s="6" t="s">
        <v>569</v>
      </c>
      <c r="R46" s="4">
        <f t="shared" si="4"/>
        <v>48</v>
      </c>
      <c r="S46" s="2">
        <v>1000</v>
      </c>
      <c r="T46" s="2">
        <v>1000</v>
      </c>
      <c r="U46" s="2">
        <v>0</v>
      </c>
      <c r="V46" s="6">
        <v>7130</v>
      </c>
      <c r="W46" s="6" t="s">
        <v>328</v>
      </c>
      <c r="X46" s="6" t="s">
        <v>329</v>
      </c>
      <c r="Y46" s="2">
        <v>2000000</v>
      </c>
      <c r="Z46" s="2" t="s">
        <v>93</v>
      </c>
      <c r="AA46" s="2" t="s">
        <v>149</v>
      </c>
      <c r="AB46" s="3" t="s">
        <v>45</v>
      </c>
      <c r="AC46" s="3" t="s">
        <v>45</v>
      </c>
      <c r="AD46" s="3" t="s">
        <v>45</v>
      </c>
      <c r="AE46" s="2" t="s">
        <v>363</v>
      </c>
      <c r="AF46" s="2" t="s">
        <v>177</v>
      </c>
      <c r="AG46" s="4" t="s">
        <v>45</v>
      </c>
      <c r="AH46" s="4" t="s">
        <v>45</v>
      </c>
      <c r="AI46" s="4" t="s">
        <v>45</v>
      </c>
      <c r="AJ46" s="4" t="s">
        <v>45</v>
      </c>
      <c r="AK46" s="4" t="s">
        <v>45</v>
      </c>
      <c r="AL46" s="3" t="s">
        <v>45</v>
      </c>
      <c r="AM46" s="2" t="s">
        <v>45</v>
      </c>
      <c r="AN46" s="2">
        <v>0</v>
      </c>
      <c r="AO46" s="2" t="s">
        <v>45</v>
      </c>
      <c r="AP46" s="2" t="s">
        <v>45</v>
      </c>
      <c r="AQ46" s="2">
        <v>0</v>
      </c>
      <c r="AR46" s="2" t="s">
        <v>45</v>
      </c>
      <c r="AS46" s="2">
        <v>0</v>
      </c>
      <c r="AT46" s="2" t="s">
        <v>45</v>
      </c>
      <c r="AU46" s="2" t="s">
        <v>6</v>
      </c>
      <c r="AV46" s="2" t="s">
        <v>45</v>
      </c>
      <c r="AW46" s="2">
        <v>0</v>
      </c>
      <c r="AX46" s="2" t="s">
        <v>45</v>
      </c>
      <c r="AY46" s="2" t="s">
        <v>37</v>
      </c>
      <c r="AZ46" s="2">
        <v>0</v>
      </c>
      <c r="BA46" s="2">
        <v>0</v>
      </c>
      <c r="BB46" s="2">
        <v>0</v>
      </c>
      <c r="BE46" s="3"/>
      <c r="BG46" s="2" t="s">
        <v>306</v>
      </c>
      <c r="BH46" s="6" t="s">
        <v>27</v>
      </c>
      <c r="BI46" s="2" t="s">
        <v>27</v>
      </c>
      <c r="BJ46" s="2" t="s">
        <v>25</v>
      </c>
      <c r="BK46" s="2" t="s">
        <v>25</v>
      </c>
      <c r="BL46" s="6" t="s">
        <v>25</v>
      </c>
      <c r="BM46" s="6"/>
      <c r="BN46" s="6" t="s">
        <v>307</v>
      </c>
      <c r="BO46" s="6"/>
      <c r="BP46" s="6" t="s">
        <v>25</v>
      </c>
      <c r="BQ46" s="6" t="s">
        <v>308</v>
      </c>
      <c r="BS46" s="2" t="s">
        <v>122</v>
      </c>
      <c r="BT46" s="2" t="s">
        <v>364</v>
      </c>
      <c r="BU46" s="2" t="s">
        <v>365</v>
      </c>
      <c r="BV46" s="2" t="s">
        <v>366</v>
      </c>
      <c r="BW46" s="2" t="s">
        <v>367</v>
      </c>
    </row>
    <row r="47" spans="1:75" s="2" customFormat="1" ht="14" x14ac:dyDescent="0.2">
      <c r="A47" s="2" t="s">
        <v>122</v>
      </c>
      <c r="B47" s="2">
        <f t="shared" si="2"/>
        <v>45</v>
      </c>
      <c r="C47" s="5">
        <f t="shared" si="3"/>
        <v>44440</v>
      </c>
      <c r="D47" s="5">
        <f t="shared" si="3"/>
        <v>44440</v>
      </c>
      <c r="E47" s="5">
        <f t="shared" si="3"/>
        <v>44440</v>
      </c>
      <c r="F47" s="5">
        <f t="shared" si="3"/>
        <v>44440</v>
      </c>
      <c r="G47" s="6">
        <v>0</v>
      </c>
      <c r="H47" s="6">
        <v>0</v>
      </c>
      <c r="I47" s="6">
        <v>1</v>
      </c>
      <c r="J47" s="6">
        <v>1</v>
      </c>
      <c r="K47" s="6">
        <v>1</v>
      </c>
      <c r="L47" s="5">
        <f t="shared" si="1"/>
        <v>25656</v>
      </c>
      <c r="M47" s="64">
        <v>7003290514089</v>
      </c>
      <c r="N47" s="6" t="s">
        <v>565</v>
      </c>
      <c r="O47" s="6" t="s">
        <v>554</v>
      </c>
      <c r="P47" s="6" t="s">
        <v>555</v>
      </c>
      <c r="Q47" s="6" t="s">
        <v>572</v>
      </c>
      <c r="R47" s="4">
        <f t="shared" si="4"/>
        <v>51</v>
      </c>
      <c r="S47" s="2">
        <v>1000</v>
      </c>
      <c r="T47" s="2">
        <v>1000</v>
      </c>
      <c r="U47" s="2">
        <v>0</v>
      </c>
      <c r="V47" s="6">
        <v>2193</v>
      </c>
      <c r="W47" s="6" t="s">
        <v>322</v>
      </c>
      <c r="X47" s="6" t="s">
        <v>323</v>
      </c>
      <c r="Y47" s="2">
        <v>2000000</v>
      </c>
      <c r="Z47" s="2" t="s">
        <v>149</v>
      </c>
      <c r="AA47" s="2" t="s">
        <v>149</v>
      </c>
      <c r="AB47" s="3" t="s">
        <v>45</v>
      </c>
      <c r="AC47" s="3" t="s">
        <v>45</v>
      </c>
      <c r="AD47" s="3" t="s">
        <v>45</v>
      </c>
      <c r="AE47" s="2" t="s">
        <v>363</v>
      </c>
      <c r="AF47" s="2" t="s">
        <v>180</v>
      </c>
      <c r="AG47" s="4" t="s">
        <v>45</v>
      </c>
      <c r="AH47" s="4" t="s">
        <v>45</v>
      </c>
      <c r="AI47" s="4" t="s">
        <v>45</v>
      </c>
      <c r="AJ47" s="4" t="s">
        <v>45</v>
      </c>
      <c r="AK47" s="4" t="s">
        <v>45</v>
      </c>
      <c r="AL47" s="3" t="s">
        <v>45</v>
      </c>
      <c r="AM47" s="2" t="s">
        <v>45</v>
      </c>
      <c r="AN47" s="2">
        <v>0</v>
      </c>
      <c r="AO47" s="2" t="s">
        <v>45</v>
      </c>
      <c r="AP47" s="2" t="s">
        <v>45</v>
      </c>
      <c r="AQ47" s="2">
        <v>0</v>
      </c>
      <c r="AR47" s="2" t="s">
        <v>45</v>
      </c>
      <c r="AS47" s="2">
        <v>0</v>
      </c>
      <c r="AT47" s="2" t="s">
        <v>45</v>
      </c>
      <c r="AU47" s="2" t="s">
        <v>6</v>
      </c>
      <c r="AV47" s="2" t="s">
        <v>45</v>
      </c>
      <c r="AW47" s="2">
        <v>0</v>
      </c>
      <c r="AX47" s="2" t="s">
        <v>45</v>
      </c>
      <c r="AY47" s="2" t="s">
        <v>37</v>
      </c>
      <c r="AZ47" s="2">
        <v>0</v>
      </c>
      <c r="BA47" s="2">
        <v>0</v>
      </c>
      <c r="BB47" s="2">
        <v>0</v>
      </c>
      <c r="BE47" s="3"/>
      <c r="BG47" s="2" t="s">
        <v>306</v>
      </c>
      <c r="BH47" s="6" t="s">
        <v>27</v>
      </c>
      <c r="BI47" s="2" t="s">
        <v>27</v>
      </c>
      <c r="BJ47" s="2" t="s">
        <v>25</v>
      </c>
      <c r="BK47" s="2" t="s">
        <v>25</v>
      </c>
      <c r="BL47" s="6" t="s">
        <v>25</v>
      </c>
      <c r="BM47" s="6"/>
      <c r="BN47" s="6" t="s">
        <v>307</v>
      </c>
      <c r="BO47" s="6"/>
      <c r="BP47" s="6" t="s">
        <v>25</v>
      </c>
      <c r="BQ47" s="6" t="s">
        <v>308</v>
      </c>
      <c r="BS47" s="2" t="s">
        <v>122</v>
      </c>
      <c r="BT47" s="2" t="s">
        <v>364</v>
      </c>
      <c r="BU47" s="2" t="s">
        <v>365</v>
      </c>
      <c r="BV47" s="2" t="s">
        <v>366</v>
      </c>
      <c r="BW47" s="2" t="s">
        <v>367</v>
      </c>
    </row>
    <row r="48" spans="1:75" s="2" customFormat="1" ht="14" x14ac:dyDescent="0.2">
      <c r="A48" s="2" t="s">
        <v>122</v>
      </c>
      <c r="B48" s="2">
        <f t="shared" si="2"/>
        <v>46</v>
      </c>
      <c r="C48" s="5">
        <f t="shared" si="3"/>
        <v>44440</v>
      </c>
      <c r="D48" s="5">
        <f t="shared" si="3"/>
        <v>44440</v>
      </c>
      <c r="E48" s="5">
        <f t="shared" si="3"/>
        <v>44440</v>
      </c>
      <c r="F48" s="5">
        <f t="shared" si="3"/>
        <v>44440</v>
      </c>
      <c r="G48" s="6">
        <v>0</v>
      </c>
      <c r="H48" s="6">
        <v>0</v>
      </c>
      <c r="I48" s="6">
        <v>2</v>
      </c>
      <c r="J48" s="6">
        <v>0</v>
      </c>
      <c r="K48" s="6">
        <v>0</v>
      </c>
      <c r="L48" s="5">
        <f t="shared" si="1"/>
        <v>33148</v>
      </c>
      <c r="M48" s="4">
        <v>9010020757084</v>
      </c>
      <c r="N48" s="6" t="s">
        <v>565</v>
      </c>
      <c r="O48" s="6" t="s">
        <v>556</v>
      </c>
      <c r="P48" s="6" t="s">
        <v>557</v>
      </c>
      <c r="Q48" s="6" t="s">
        <v>569</v>
      </c>
      <c r="R48" s="4">
        <f t="shared" si="4"/>
        <v>30</v>
      </c>
      <c r="S48" s="2">
        <v>1000</v>
      </c>
      <c r="T48" s="2">
        <v>1000</v>
      </c>
      <c r="U48" s="2">
        <v>0</v>
      </c>
      <c r="V48" s="6">
        <v>2170</v>
      </c>
      <c r="W48" s="6" t="s">
        <v>302</v>
      </c>
      <c r="X48" s="6" t="s">
        <v>303</v>
      </c>
      <c r="Y48" s="2">
        <v>2000000</v>
      </c>
      <c r="Z48" s="2" t="s">
        <v>149</v>
      </c>
      <c r="AA48" s="2" t="s">
        <v>149</v>
      </c>
      <c r="AB48" s="3" t="s">
        <v>45</v>
      </c>
      <c r="AC48" s="3" t="s">
        <v>45</v>
      </c>
      <c r="AD48" s="3" t="s">
        <v>45</v>
      </c>
      <c r="AE48" s="2" t="s">
        <v>363</v>
      </c>
      <c r="AF48" s="2" t="s">
        <v>183</v>
      </c>
      <c r="AG48" s="4" t="s">
        <v>45</v>
      </c>
      <c r="AH48" s="4" t="s">
        <v>45</v>
      </c>
      <c r="AI48" s="4" t="s">
        <v>45</v>
      </c>
      <c r="AJ48" s="4" t="s">
        <v>45</v>
      </c>
      <c r="AK48" s="4" t="s">
        <v>45</v>
      </c>
      <c r="AL48" s="3" t="s">
        <v>45</v>
      </c>
      <c r="AM48" s="2" t="s">
        <v>45</v>
      </c>
      <c r="AN48" s="2">
        <v>0</v>
      </c>
      <c r="AO48" s="2" t="s">
        <v>45</v>
      </c>
      <c r="AP48" s="2" t="s">
        <v>45</v>
      </c>
      <c r="AQ48" s="2">
        <v>0</v>
      </c>
      <c r="AR48" s="2" t="s">
        <v>45</v>
      </c>
      <c r="AS48" s="2">
        <v>0</v>
      </c>
      <c r="AT48" s="2" t="s">
        <v>45</v>
      </c>
      <c r="AU48" s="2" t="s">
        <v>6</v>
      </c>
      <c r="AV48" s="2" t="s">
        <v>45</v>
      </c>
      <c r="AW48" s="2">
        <v>0</v>
      </c>
      <c r="AX48" s="2" t="s">
        <v>45</v>
      </c>
      <c r="AY48" s="2" t="s">
        <v>37</v>
      </c>
      <c r="AZ48" s="2">
        <v>0</v>
      </c>
      <c r="BA48" s="2">
        <v>0</v>
      </c>
      <c r="BB48" s="2">
        <v>0</v>
      </c>
      <c r="BE48" s="3"/>
      <c r="BG48" s="2" t="s">
        <v>306</v>
      </c>
      <c r="BH48" s="6" t="s">
        <v>27</v>
      </c>
      <c r="BI48" s="2" t="s">
        <v>27</v>
      </c>
      <c r="BJ48" s="2" t="s">
        <v>25</v>
      </c>
      <c r="BK48" s="2" t="s">
        <v>25</v>
      </c>
      <c r="BL48" s="6" t="s">
        <v>25</v>
      </c>
      <c r="BM48" s="6"/>
      <c r="BN48" s="6" t="s">
        <v>307</v>
      </c>
      <c r="BO48" s="6"/>
      <c r="BP48" s="6" t="s">
        <v>25</v>
      </c>
      <c r="BQ48" s="6" t="s">
        <v>308</v>
      </c>
      <c r="BS48" s="2" t="s">
        <v>122</v>
      </c>
      <c r="BT48" s="2" t="s">
        <v>364</v>
      </c>
      <c r="BU48" s="2" t="s">
        <v>365</v>
      </c>
      <c r="BV48" s="2" t="s">
        <v>366</v>
      </c>
      <c r="BW48" s="2" t="s">
        <v>367</v>
      </c>
    </row>
    <row r="49" spans="1:75" s="2" customFormat="1" ht="14" x14ac:dyDescent="0.2">
      <c r="A49" s="2" t="s">
        <v>122</v>
      </c>
      <c r="B49" s="2">
        <f t="shared" si="2"/>
        <v>47</v>
      </c>
      <c r="C49" s="5">
        <f t="shared" si="3"/>
        <v>44440</v>
      </c>
      <c r="D49" s="5">
        <f t="shared" si="3"/>
        <v>44440</v>
      </c>
      <c r="E49" s="5">
        <f t="shared" si="3"/>
        <v>44440</v>
      </c>
      <c r="F49" s="5">
        <f t="shared" si="3"/>
        <v>44440</v>
      </c>
      <c r="G49" s="6">
        <v>0</v>
      </c>
      <c r="H49" s="6">
        <v>0</v>
      </c>
      <c r="I49" s="6">
        <v>1</v>
      </c>
      <c r="J49" s="6">
        <v>1</v>
      </c>
      <c r="K49" s="6">
        <v>0</v>
      </c>
      <c r="L49" s="5">
        <f t="shared" si="1"/>
        <v>29500</v>
      </c>
      <c r="M49" s="64">
        <v>8010060581080</v>
      </c>
      <c r="N49" s="6" t="s">
        <v>565</v>
      </c>
      <c r="O49" s="6" t="s">
        <v>558</v>
      </c>
      <c r="P49" s="6" t="s">
        <v>559</v>
      </c>
      <c r="Q49" s="6" t="s">
        <v>570</v>
      </c>
      <c r="R49" s="4">
        <f t="shared" si="4"/>
        <v>40</v>
      </c>
      <c r="S49" s="2">
        <v>1000</v>
      </c>
      <c r="T49" s="2">
        <v>1000</v>
      </c>
      <c r="U49" s="2">
        <v>0</v>
      </c>
      <c r="V49" s="6">
        <v>2193</v>
      </c>
      <c r="W49" s="6" t="s">
        <v>322</v>
      </c>
      <c r="X49" s="6" t="s">
        <v>323</v>
      </c>
      <c r="Y49" s="2">
        <v>2000000</v>
      </c>
      <c r="Z49" s="2" t="s">
        <v>149</v>
      </c>
      <c r="AA49" s="2" t="s">
        <v>149</v>
      </c>
      <c r="AB49" s="3" t="s">
        <v>45</v>
      </c>
      <c r="AC49" s="3" t="s">
        <v>45</v>
      </c>
      <c r="AD49" s="3" t="s">
        <v>45</v>
      </c>
      <c r="AE49" s="2" t="s">
        <v>363</v>
      </c>
      <c r="AF49" s="2" t="s">
        <v>186</v>
      </c>
      <c r="AG49" s="4" t="s">
        <v>45</v>
      </c>
      <c r="AH49" s="4" t="s">
        <v>45</v>
      </c>
      <c r="AI49" s="4" t="s">
        <v>45</v>
      </c>
      <c r="AJ49" s="4" t="s">
        <v>45</v>
      </c>
      <c r="AK49" s="4" t="s">
        <v>45</v>
      </c>
      <c r="AL49" s="3" t="s">
        <v>45</v>
      </c>
      <c r="AM49" s="2" t="s">
        <v>45</v>
      </c>
      <c r="AN49" s="2">
        <v>0</v>
      </c>
      <c r="AO49" s="2" t="s">
        <v>45</v>
      </c>
      <c r="AP49" s="2" t="s">
        <v>45</v>
      </c>
      <c r="AQ49" s="2">
        <v>0</v>
      </c>
      <c r="AR49" s="2" t="s">
        <v>45</v>
      </c>
      <c r="AS49" s="2">
        <v>0</v>
      </c>
      <c r="AT49" s="2" t="s">
        <v>45</v>
      </c>
      <c r="AU49" s="2" t="s">
        <v>6</v>
      </c>
      <c r="AV49" s="2" t="s">
        <v>45</v>
      </c>
      <c r="AW49" s="2">
        <v>0</v>
      </c>
      <c r="AX49" s="2" t="s">
        <v>45</v>
      </c>
      <c r="AY49" s="2" t="s">
        <v>37</v>
      </c>
      <c r="AZ49" s="2">
        <v>0</v>
      </c>
      <c r="BA49" s="2">
        <v>0</v>
      </c>
      <c r="BB49" s="2">
        <v>0</v>
      </c>
      <c r="BE49" s="3"/>
      <c r="BG49" s="2" t="s">
        <v>306</v>
      </c>
      <c r="BH49" s="6" t="s">
        <v>27</v>
      </c>
      <c r="BI49" s="2" t="s">
        <v>27</v>
      </c>
      <c r="BJ49" s="2" t="s">
        <v>25</v>
      </c>
      <c r="BK49" s="2" t="s">
        <v>25</v>
      </c>
      <c r="BL49" s="6" t="s">
        <v>25</v>
      </c>
      <c r="BM49" s="6"/>
      <c r="BN49" s="6" t="s">
        <v>307</v>
      </c>
      <c r="BO49" s="6"/>
      <c r="BP49" s="6" t="s">
        <v>25</v>
      </c>
      <c r="BQ49" s="6" t="s">
        <v>308</v>
      </c>
      <c r="BS49" s="2" t="s">
        <v>122</v>
      </c>
      <c r="BT49" s="2" t="s">
        <v>364</v>
      </c>
      <c r="BU49" s="2" t="s">
        <v>365</v>
      </c>
      <c r="BV49" s="2" t="s">
        <v>366</v>
      </c>
      <c r="BW49" s="2" t="s">
        <v>367</v>
      </c>
    </row>
    <row r="50" spans="1:75" s="2" customFormat="1" ht="14" x14ac:dyDescent="0.2">
      <c r="A50" s="2" t="s">
        <v>122</v>
      </c>
      <c r="B50" s="2">
        <f t="shared" si="2"/>
        <v>48</v>
      </c>
      <c r="C50" s="5">
        <f t="shared" si="3"/>
        <v>44440</v>
      </c>
      <c r="D50" s="5">
        <f t="shared" si="3"/>
        <v>44440</v>
      </c>
      <c r="E50" s="5">
        <f t="shared" si="3"/>
        <v>44440</v>
      </c>
      <c r="F50" s="5">
        <f t="shared" si="3"/>
        <v>44440</v>
      </c>
      <c r="G50" s="6">
        <v>0</v>
      </c>
      <c r="H50" s="6">
        <v>0</v>
      </c>
      <c r="I50" s="6">
        <v>0</v>
      </c>
      <c r="J50" s="6">
        <v>2</v>
      </c>
      <c r="K50" s="6">
        <v>0</v>
      </c>
      <c r="L50" s="5">
        <f t="shared" si="1"/>
        <v>28473</v>
      </c>
      <c r="M50" s="4">
        <v>7712140120083</v>
      </c>
      <c r="N50" s="6" t="s">
        <v>565</v>
      </c>
      <c r="O50" s="6" t="s">
        <v>560</v>
      </c>
      <c r="P50" s="6" t="s">
        <v>561</v>
      </c>
      <c r="Q50" s="6" t="s">
        <v>570</v>
      </c>
      <c r="R50" s="4">
        <f t="shared" si="4"/>
        <v>43</v>
      </c>
      <c r="S50" s="2">
        <v>1000</v>
      </c>
      <c r="T50" s="2">
        <v>1000</v>
      </c>
      <c r="U50" s="2">
        <v>0</v>
      </c>
      <c r="V50" s="6">
        <v>299</v>
      </c>
      <c r="W50" s="6" t="s">
        <v>336</v>
      </c>
      <c r="X50" s="6" t="s">
        <v>337</v>
      </c>
      <c r="Y50" s="2">
        <v>2000000</v>
      </c>
      <c r="Z50" s="2" t="s">
        <v>149</v>
      </c>
      <c r="AA50" s="2" t="s">
        <v>149</v>
      </c>
      <c r="AB50" s="3" t="s">
        <v>45</v>
      </c>
      <c r="AC50" s="3" t="s">
        <v>45</v>
      </c>
      <c r="AD50" s="3" t="s">
        <v>45</v>
      </c>
      <c r="AE50" s="2" t="s">
        <v>363</v>
      </c>
      <c r="AF50" s="2" t="s">
        <v>189</v>
      </c>
      <c r="AG50" s="4" t="s">
        <v>45</v>
      </c>
      <c r="AH50" s="4" t="s">
        <v>45</v>
      </c>
      <c r="AI50" s="4" t="s">
        <v>45</v>
      </c>
      <c r="AJ50" s="4" t="s">
        <v>45</v>
      </c>
      <c r="AK50" s="4" t="s">
        <v>46</v>
      </c>
      <c r="AL50" s="3" t="s">
        <v>45</v>
      </c>
      <c r="AM50" s="2" t="s">
        <v>45</v>
      </c>
      <c r="AN50" s="2">
        <v>0</v>
      </c>
      <c r="AO50" s="2" t="s">
        <v>45</v>
      </c>
      <c r="AP50" s="2" t="s">
        <v>45</v>
      </c>
      <c r="AQ50" s="2">
        <v>0</v>
      </c>
      <c r="AR50" s="2" t="s">
        <v>45</v>
      </c>
      <c r="AS50" s="2">
        <v>0</v>
      </c>
      <c r="AT50" s="2" t="s">
        <v>45</v>
      </c>
      <c r="AU50" s="2" t="s">
        <v>6</v>
      </c>
      <c r="AV50" s="2" t="s">
        <v>45</v>
      </c>
      <c r="AW50" s="2">
        <v>0</v>
      </c>
      <c r="AX50" s="2" t="s">
        <v>45</v>
      </c>
      <c r="AY50" s="2" t="s">
        <v>37</v>
      </c>
      <c r="AZ50" s="2">
        <v>0</v>
      </c>
      <c r="BA50" s="2">
        <v>0</v>
      </c>
      <c r="BB50" s="2">
        <v>0</v>
      </c>
      <c r="BE50" s="3"/>
      <c r="BG50" s="2" t="s">
        <v>306</v>
      </c>
      <c r="BH50" s="6" t="s">
        <v>27</v>
      </c>
      <c r="BI50" s="2" t="s">
        <v>27</v>
      </c>
      <c r="BJ50" s="2" t="s">
        <v>25</v>
      </c>
      <c r="BK50" s="2" t="s">
        <v>25</v>
      </c>
      <c r="BL50" s="6" t="s">
        <v>25</v>
      </c>
      <c r="BM50" s="6"/>
      <c r="BN50" s="6" t="s">
        <v>307</v>
      </c>
      <c r="BO50" s="6"/>
      <c r="BP50" s="6" t="s">
        <v>25</v>
      </c>
      <c r="BQ50" s="6" t="s">
        <v>308</v>
      </c>
      <c r="BS50" s="2" t="s">
        <v>122</v>
      </c>
      <c r="BT50" s="2" t="s">
        <v>364</v>
      </c>
      <c r="BU50" s="2" t="s">
        <v>365</v>
      </c>
      <c r="BV50" s="2" t="s">
        <v>366</v>
      </c>
      <c r="BW50" s="2" t="s">
        <v>367</v>
      </c>
    </row>
    <row r="51" spans="1:75" s="2" customFormat="1" ht="14" x14ac:dyDescent="0.2">
      <c r="A51" s="2" t="s">
        <v>122</v>
      </c>
      <c r="B51" s="2">
        <f t="shared" si="2"/>
        <v>49</v>
      </c>
      <c r="C51" s="5">
        <f t="shared" si="3"/>
        <v>44440</v>
      </c>
      <c r="D51" s="5">
        <f t="shared" si="3"/>
        <v>44440</v>
      </c>
      <c r="E51" s="5">
        <f t="shared" si="3"/>
        <v>44440</v>
      </c>
      <c r="F51" s="5">
        <f t="shared" si="3"/>
        <v>44440</v>
      </c>
      <c r="G51" s="6">
        <v>0</v>
      </c>
      <c r="H51" s="6">
        <v>0</v>
      </c>
      <c r="I51" s="6">
        <v>0</v>
      </c>
      <c r="J51" s="6">
        <v>0</v>
      </c>
      <c r="K51" s="6">
        <v>0</v>
      </c>
      <c r="L51" s="5">
        <f t="shared" si="1"/>
        <v>26394</v>
      </c>
      <c r="M51" s="4">
        <v>7204050965087</v>
      </c>
      <c r="N51" s="6" t="s">
        <v>565</v>
      </c>
      <c r="O51" s="6" t="s">
        <v>562</v>
      </c>
      <c r="P51" s="6" t="s">
        <v>563</v>
      </c>
      <c r="Q51" s="6" t="s">
        <v>570</v>
      </c>
      <c r="R51" s="4">
        <f t="shared" si="4"/>
        <v>49</v>
      </c>
      <c r="S51" s="2">
        <v>1000</v>
      </c>
      <c r="T51" s="2">
        <v>1000</v>
      </c>
      <c r="U51" s="2">
        <v>0</v>
      </c>
      <c r="V51" s="6">
        <v>299</v>
      </c>
      <c r="W51" s="6" t="s">
        <v>336</v>
      </c>
      <c r="X51" s="6" t="s">
        <v>337</v>
      </c>
      <c r="Y51" s="2">
        <v>2000000</v>
      </c>
      <c r="Z51" s="2" t="s">
        <v>149</v>
      </c>
      <c r="AA51" s="2" t="s">
        <v>149</v>
      </c>
      <c r="AB51" s="3" t="s">
        <v>45</v>
      </c>
      <c r="AC51" s="3" t="s">
        <v>45</v>
      </c>
      <c r="AD51" s="3" t="s">
        <v>45</v>
      </c>
      <c r="AE51" s="2" t="s">
        <v>363</v>
      </c>
      <c r="AF51" s="2" t="s">
        <v>192</v>
      </c>
      <c r="AG51" s="4" t="s">
        <v>45</v>
      </c>
      <c r="AH51" s="4" t="s">
        <v>45</v>
      </c>
      <c r="AI51" s="4" t="s">
        <v>45</v>
      </c>
      <c r="AJ51" s="4" t="s">
        <v>45</v>
      </c>
      <c r="AK51" s="4" t="s">
        <v>45</v>
      </c>
      <c r="AL51" s="3" t="s">
        <v>45</v>
      </c>
      <c r="AM51" s="2" t="s">
        <v>45</v>
      </c>
      <c r="AN51" s="2">
        <v>0</v>
      </c>
      <c r="AO51" s="2" t="s">
        <v>45</v>
      </c>
      <c r="AP51" s="2" t="s">
        <v>45</v>
      </c>
      <c r="AQ51" s="2">
        <v>0</v>
      </c>
      <c r="AR51" s="2" t="s">
        <v>45</v>
      </c>
      <c r="AS51" s="2">
        <v>0</v>
      </c>
      <c r="AT51" s="2" t="s">
        <v>45</v>
      </c>
      <c r="AU51" s="2" t="s">
        <v>6</v>
      </c>
      <c r="AV51" s="2" t="s">
        <v>45</v>
      </c>
      <c r="AW51" s="2">
        <v>0</v>
      </c>
      <c r="AX51" s="2" t="s">
        <v>45</v>
      </c>
      <c r="AY51" s="2" t="s">
        <v>37</v>
      </c>
      <c r="AZ51" s="2">
        <v>0</v>
      </c>
      <c r="BA51" s="2">
        <v>0</v>
      </c>
      <c r="BB51" s="2">
        <v>0</v>
      </c>
      <c r="BE51" s="3"/>
      <c r="BG51" s="2" t="s">
        <v>306</v>
      </c>
      <c r="BH51" s="6" t="s">
        <v>27</v>
      </c>
      <c r="BI51" s="2" t="s">
        <v>27</v>
      </c>
      <c r="BJ51" s="2" t="s">
        <v>25</v>
      </c>
      <c r="BK51" s="2" t="s">
        <v>25</v>
      </c>
      <c r="BL51" s="6" t="s">
        <v>25</v>
      </c>
      <c r="BM51" s="6"/>
      <c r="BN51" s="6" t="s">
        <v>307</v>
      </c>
      <c r="BO51" s="6"/>
      <c r="BP51" s="6" t="s">
        <v>25</v>
      </c>
      <c r="BQ51" s="6" t="s">
        <v>308</v>
      </c>
      <c r="BS51" s="2" t="s">
        <v>122</v>
      </c>
      <c r="BT51" s="2" t="s">
        <v>364</v>
      </c>
      <c r="BU51" s="2" t="s">
        <v>365</v>
      </c>
      <c r="BV51" s="2" t="s">
        <v>366</v>
      </c>
      <c r="BW51" s="2" t="s">
        <v>367</v>
      </c>
    </row>
    <row r="52" spans="1:75" s="2" customFormat="1" x14ac:dyDescent="0.2">
      <c r="A52" s="2" t="s">
        <v>122</v>
      </c>
      <c r="B52" s="2">
        <f t="shared" si="2"/>
        <v>50</v>
      </c>
      <c r="C52" s="5">
        <f t="shared" si="3"/>
        <v>44440</v>
      </c>
      <c r="D52" s="5">
        <f t="shared" si="3"/>
        <v>44440</v>
      </c>
      <c r="E52" s="5">
        <f t="shared" si="3"/>
        <v>44440</v>
      </c>
      <c r="F52" s="5">
        <f t="shared" si="3"/>
        <v>44440</v>
      </c>
      <c r="G52" s="6">
        <v>0</v>
      </c>
      <c r="H52" s="6">
        <v>0</v>
      </c>
      <c r="I52" s="6">
        <v>0</v>
      </c>
      <c r="J52" s="6">
        <v>0</v>
      </c>
      <c r="K52" s="6">
        <v>0</v>
      </c>
      <c r="L52" s="5">
        <f t="shared" si="1"/>
        <v>26639</v>
      </c>
      <c r="M52" s="4">
        <v>7212065277083</v>
      </c>
      <c r="N52" s="79"/>
      <c r="O52" s="79"/>
      <c r="P52" s="79"/>
      <c r="Q52" s="79"/>
      <c r="R52" s="4">
        <f t="shared" si="4"/>
        <v>48</v>
      </c>
      <c r="S52" s="2">
        <v>1000</v>
      </c>
      <c r="T52" s="2">
        <v>1000</v>
      </c>
      <c r="U52" s="2">
        <v>0</v>
      </c>
      <c r="V52" s="6">
        <v>299</v>
      </c>
      <c r="W52" s="6" t="s">
        <v>336</v>
      </c>
      <c r="X52" s="6" t="s">
        <v>337</v>
      </c>
      <c r="Y52" s="2">
        <v>2000000</v>
      </c>
      <c r="Z52" s="2" t="s">
        <v>149</v>
      </c>
      <c r="AA52" s="2" t="s">
        <v>149</v>
      </c>
      <c r="AB52" s="3" t="s">
        <v>45</v>
      </c>
      <c r="AC52" s="3" t="s">
        <v>45</v>
      </c>
      <c r="AD52" s="3" t="s">
        <v>45</v>
      </c>
      <c r="AE52" s="2" t="s">
        <v>363</v>
      </c>
      <c r="AF52" s="2" t="s">
        <v>195</v>
      </c>
      <c r="AG52" s="4" t="s">
        <v>45</v>
      </c>
      <c r="AH52" s="4" t="s">
        <v>45</v>
      </c>
      <c r="AI52" s="4" t="s">
        <v>45</v>
      </c>
      <c r="AJ52" s="4" t="s">
        <v>45</v>
      </c>
      <c r="AK52" s="4" t="s">
        <v>45</v>
      </c>
      <c r="AL52" s="3" t="s">
        <v>45</v>
      </c>
      <c r="AM52" s="2" t="s">
        <v>45</v>
      </c>
      <c r="AN52" s="2">
        <v>0</v>
      </c>
      <c r="AO52" s="2" t="s">
        <v>45</v>
      </c>
      <c r="AP52" s="2" t="s">
        <v>45</v>
      </c>
      <c r="AQ52" s="2">
        <v>0</v>
      </c>
      <c r="AR52" s="2" t="s">
        <v>45</v>
      </c>
      <c r="AS52" s="2">
        <v>0</v>
      </c>
      <c r="AT52" s="2" t="s">
        <v>45</v>
      </c>
      <c r="AU52" s="2" t="s">
        <v>6</v>
      </c>
      <c r="AV52" s="2" t="s">
        <v>45</v>
      </c>
      <c r="AW52" s="2">
        <v>0</v>
      </c>
      <c r="AX52" s="2" t="s">
        <v>45</v>
      </c>
      <c r="AY52" s="2" t="s">
        <v>37</v>
      </c>
      <c r="AZ52" s="2">
        <v>0</v>
      </c>
      <c r="BA52" s="2">
        <v>0</v>
      </c>
      <c r="BB52" s="2">
        <v>0</v>
      </c>
      <c r="BE52" s="3"/>
      <c r="BG52" s="2" t="s">
        <v>306</v>
      </c>
      <c r="BH52" s="6" t="s">
        <v>27</v>
      </c>
      <c r="BI52" s="2" t="s">
        <v>27</v>
      </c>
      <c r="BJ52" s="2" t="s">
        <v>25</v>
      </c>
      <c r="BK52" s="2" t="s">
        <v>25</v>
      </c>
      <c r="BL52" s="6" t="s">
        <v>25</v>
      </c>
      <c r="BM52" s="6"/>
      <c r="BN52" s="6" t="s">
        <v>307</v>
      </c>
      <c r="BO52" s="6"/>
      <c r="BP52" s="6" t="s">
        <v>25</v>
      </c>
      <c r="BQ52" s="6" t="s">
        <v>308</v>
      </c>
      <c r="BS52" s="2" t="s">
        <v>122</v>
      </c>
      <c r="BT52" s="2" t="s">
        <v>364</v>
      </c>
      <c r="BU52" s="2" t="s">
        <v>365</v>
      </c>
      <c r="BV52" s="2" t="s">
        <v>366</v>
      </c>
      <c r="BW52" s="2" t="s">
        <v>367</v>
      </c>
    </row>
    <row r="53" spans="1:75" s="2" customFormat="1" x14ac:dyDescent="0.2">
      <c r="A53" s="2" t="s">
        <v>122</v>
      </c>
      <c r="B53" s="2">
        <f t="shared" si="2"/>
        <v>51</v>
      </c>
      <c r="C53" s="5">
        <f t="shared" si="3"/>
        <v>44440</v>
      </c>
      <c r="D53" s="5">
        <f t="shared" si="3"/>
        <v>44440</v>
      </c>
      <c r="E53" s="5">
        <f t="shared" si="3"/>
        <v>44440</v>
      </c>
      <c r="F53" s="5">
        <f t="shared" si="3"/>
        <v>44440</v>
      </c>
      <c r="G53" s="6">
        <v>0</v>
      </c>
      <c r="H53" s="6">
        <v>0</v>
      </c>
      <c r="I53" s="6">
        <v>0</v>
      </c>
      <c r="J53" s="6">
        <v>0</v>
      </c>
      <c r="K53" s="6">
        <v>0</v>
      </c>
      <c r="L53" s="5">
        <f t="shared" si="1"/>
        <v>30904</v>
      </c>
      <c r="M53" s="4">
        <v>8408105916081</v>
      </c>
      <c r="N53" s="79"/>
      <c r="O53" s="79"/>
      <c r="P53" s="79"/>
      <c r="Q53" s="79"/>
      <c r="R53" s="4">
        <f t="shared" si="4"/>
        <v>37</v>
      </c>
      <c r="S53" s="2">
        <v>1000</v>
      </c>
      <c r="T53" s="2">
        <v>1000</v>
      </c>
      <c r="U53" s="2">
        <v>0</v>
      </c>
      <c r="V53" s="37">
        <v>5247</v>
      </c>
      <c r="W53" s="6" t="s">
        <v>302</v>
      </c>
      <c r="X53" s="6" t="s">
        <v>303</v>
      </c>
      <c r="Y53" s="2">
        <v>2000000</v>
      </c>
      <c r="Z53" s="2" t="s">
        <v>149</v>
      </c>
      <c r="AA53" s="2" t="s">
        <v>149</v>
      </c>
      <c r="AB53" s="3" t="s">
        <v>45</v>
      </c>
      <c r="AC53" s="3" t="s">
        <v>45</v>
      </c>
      <c r="AD53" s="3" t="s">
        <v>45</v>
      </c>
      <c r="AE53" s="2" t="s">
        <v>363</v>
      </c>
      <c r="AF53" s="2" t="s">
        <v>369</v>
      </c>
      <c r="AG53" s="4" t="s">
        <v>45</v>
      </c>
      <c r="AH53" s="4" t="s">
        <v>45</v>
      </c>
      <c r="AI53" s="4" t="s">
        <v>45</v>
      </c>
      <c r="AJ53" s="4" t="s">
        <v>45</v>
      </c>
      <c r="AK53" s="4" t="s">
        <v>45</v>
      </c>
      <c r="AL53" s="3" t="s">
        <v>45</v>
      </c>
      <c r="AM53" s="2" t="s">
        <v>45</v>
      </c>
      <c r="AN53" s="2">
        <v>0</v>
      </c>
      <c r="AO53" s="2" t="s">
        <v>45</v>
      </c>
      <c r="AP53" s="2" t="s">
        <v>45</v>
      </c>
      <c r="AQ53" s="2">
        <v>0</v>
      </c>
      <c r="AR53" s="2" t="s">
        <v>45</v>
      </c>
      <c r="AS53" s="2">
        <v>0</v>
      </c>
      <c r="AT53" s="2" t="s">
        <v>45</v>
      </c>
      <c r="AU53" s="2" t="s">
        <v>6</v>
      </c>
      <c r="AV53" s="2" t="s">
        <v>45</v>
      </c>
      <c r="AW53" s="2">
        <v>0</v>
      </c>
      <c r="AX53" s="2" t="s">
        <v>45</v>
      </c>
      <c r="AY53" s="2" t="s">
        <v>37</v>
      </c>
      <c r="AZ53" s="2">
        <v>0</v>
      </c>
      <c r="BA53" s="2">
        <v>0</v>
      </c>
      <c r="BB53" s="2">
        <v>0</v>
      </c>
      <c r="BE53" s="3"/>
      <c r="BG53" s="2" t="s">
        <v>306</v>
      </c>
      <c r="BH53" s="6" t="s">
        <v>27</v>
      </c>
      <c r="BI53" s="2" t="s">
        <v>27</v>
      </c>
      <c r="BJ53" s="2" t="s">
        <v>25</v>
      </c>
      <c r="BK53" s="2" t="s">
        <v>25</v>
      </c>
      <c r="BL53" s="6" t="s">
        <v>25</v>
      </c>
      <c r="BM53" s="6"/>
      <c r="BN53" s="6" t="s">
        <v>307</v>
      </c>
      <c r="BO53" s="6"/>
      <c r="BP53" s="6" t="s">
        <v>25</v>
      </c>
      <c r="BQ53" s="6" t="s">
        <v>308</v>
      </c>
      <c r="BS53" s="2" t="s">
        <v>122</v>
      </c>
      <c r="BT53" s="2" t="s">
        <v>364</v>
      </c>
      <c r="BU53" s="2" t="s">
        <v>365</v>
      </c>
      <c r="BV53" s="2" t="s">
        <v>366</v>
      </c>
      <c r="BW53" s="2" t="s">
        <v>367</v>
      </c>
    </row>
    <row r="54" spans="1:75" s="2" customFormat="1" ht="14" x14ac:dyDescent="0.2">
      <c r="A54" s="2" t="s">
        <v>122</v>
      </c>
      <c r="B54" s="2">
        <f t="shared" si="2"/>
        <v>52</v>
      </c>
      <c r="C54" s="5">
        <f t="shared" si="3"/>
        <v>44440</v>
      </c>
      <c r="D54" s="5">
        <f t="shared" si="3"/>
        <v>44440</v>
      </c>
      <c r="E54" s="5">
        <f t="shared" si="3"/>
        <v>44440</v>
      </c>
      <c r="F54" s="5">
        <f t="shared" si="3"/>
        <v>44440</v>
      </c>
      <c r="G54" s="6">
        <v>0</v>
      </c>
      <c r="H54" s="6">
        <v>0</v>
      </c>
      <c r="I54" s="6">
        <v>0</v>
      </c>
      <c r="J54" s="6">
        <v>0</v>
      </c>
      <c r="K54" s="6">
        <v>0</v>
      </c>
      <c r="L54" s="5">
        <f t="shared" si="1"/>
        <v>25709</v>
      </c>
      <c r="M54" s="4">
        <v>7005215612088</v>
      </c>
      <c r="N54" s="4"/>
      <c r="O54" s="4"/>
      <c r="P54" s="4"/>
      <c r="Q54" s="4"/>
      <c r="R54" s="4">
        <f t="shared" si="4"/>
        <v>51</v>
      </c>
      <c r="S54" s="2">
        <v>1000</v>
      </c>
      <c r="T54" s="2">
        <v>1000</v>
      </c>
      <c r="U54" s="2">
        <v>0</v>
      </c>
      <c r="V54" s="37">
        <v>5247</v>
      </c>
      <c r="W54" s="6" t="s">
        <v>302</v>
      </c>
      <c r="X54" s="6" t="s">
        <v>303</v>
      </c>
      <c r="Y54" s="2">
        <v>2000000</v>
      </c>
      <c r="Z54" s="2" t="s">
        <v>149</v>
      </c>
      <c r="AA54" s="2" t="s">
        <v>149</v>
      </c>
      <c r="AB54" s="3" t="s">
        <v>45</v>
      </c>
      <c r="AC54" s="3" t="s">
        <v>45</v>
      </c>
      <c r="AD54" s="3" t="s">
        <v>45</v>
      </c>
      <c r="AE54" s="2" t="s">
        <v>363</v>
      </c>
      <c r="AF54" s="2" t="s">
        <v>154</v>
      </c>
      <c r="AG54" s="4" t="s">
        <v>45</v>
      </c>
      <c r="AH54" s="4" t="s">
        <v>45</v>
      </c>
      <c r="AI54" s="4" t="s">
        <v>45</v>
      </c>
      <c r="AJ54" s="4" t="s">
        <v>45</v>
      </c>
      <c r="AK54" s="4" t="s">
        <v>45</v>
      </c>
      <c r="AL54" s="3" t="s">
        <v>45</v>
      </c>
      <c r="AM54" s="2" t="s">
        <v>45</v>
      </c>
      <c r="AN54" s="2">
        <v>0</v>
      </c>
      <c r="AO54" s="2" t="s">
        <v>45</v>
      </c>
      <c r="AP54" s="2" t="s">
        <v>45</v>
      </c>
      <c r="AQ54" s="2">
        <v>0</v>
      </c>
      <c r="AR54" s="2" t="s">
        <v>45</v>
      </c>
      <c r="AS54" s="2">
        <v>0</v>
      </c>
      <c r="AT54" s="2" t="s">
        <v>45</v>
      </c>
      <c r="AU54" s="2" t="s">
        <v>6</v>
      </c>
      <c r="AV54" s="2" t="s">
        <v>45</v>
      </c>
      <c r="AW54" s="2">
        <v>0</v>
      </c>
      <c r="AX54" s="2" t="s">
        <v>45</v>
      </c>
      <c r="AY54" s="2" t="s">
        <v>37</v>
      </c>
      <c r="AZ54" s="2">
        <v>0</v>
      </c>
      <c r="BA54" s="2">
        <v>0</v>
      </c>
      <c r="BB54" s="2">
        <v>0</v>
      </c>
      <c r="BE54" s="3"/>
      <c r="BG54" s="2" t="s">
        <v>306</v>
      </c>
      <c r="BH54" s="6" t="s">
        <v>27</v>
      </c>
      <c r="BI54" s="2" t="s">
        <v>27</v>
      </c>
      <c r="BJ54" s="2" t="s">
        <v>25</v>
      </c>
      <c r="BK54" s="2" t="s">
        <v>25</v>
      </c>
      <c r="BL54" s="6" t="s">
        <v>25</v>
      </c>
      <c r="BM54" s="6"/>
      <c r="BN54" s="6" t="s">
        <v>307</v>
      </c>
      <c r="BO54" s="6"/>
      <c r="BP54" s="6" t="s">
        <v>25</v>
      </c>
      <c r="BQ54" s="6" t="s">
        <v>308</v>
      </c>
      <c r="BS54" s="2" t="s">
        <v>122</v>
      </c>
      <c r="BT54" s="2" t="s">
        <v>364</v>
      </c>
      <c r="BU54" s="2" t="s">
        <v>365</v>
      </c>
      <c r="BV54" s="2" t="s">
        <v>366</v>
      </c>
      <c r="BW54" s="2" t="s">
        <v>367</v>
      </c>
    </row>
    <row r="55" spans="1:75" s="2" customFormat="1" ht="14" x14ac:dyDescent="0.2">
      <c r="A55" s="2" t="s">
        <v>122</v>
      </c>
      <c r="B55" s="2">
        <f t="shared" si="2"/>
        <v>53</v>
      </c>
      <c r="C55" s="5">
        <f t="shared" si="3"/>
        <v>44440</v>
      </c>
      <c r="D55" s="5">
        <f t="shared" si="3"/>
        <v>44440</v>
      </c>
      <c r="E55" s="5">
        <f t="shared" si="3"/>
        <v>44440</v>
      </c>
      <c r="F55" s="5">
        <f t="shared" si="3"/>
        <v>44440</v>
      </c>
      <c r="G55" s="6">
        <v>0</v>
      </c>
      <c r="H55" s="6">
        <v>0</v>
      </c>
      <c r="I55" s="6">
        <v>0</v>
      </c>
      <c r="J55" s="6">
        <v>0</v>
      </c>
      <c r="K55" s="6">
        <v>0</v>
      </c>
      <c r="L55" s="5">
        <f t="shared" si="1"/>
        <v>27134</v>
      </c>
      <c r="M55" s="4">
        <v>7404150523089</v>
      </c>
      <c r="N55" s="4"/>
      <c r="O55" s="4"/>
      <c r="P55" s="4"/>
      <c r="Q55" s="4"/>
      <c r="R55" s="4">
        <f t="shared" si="4"/>
        <v>47</v>
      </c>
      <c r="S55" s="2">
        <v>1000</v>
      </c>
      <c r="T55" s="2">
        <v>1000</v>
      </c>
      <c r="U55" s="2">
        <v>0</v>
      </c>
      <c r="V55" s="37">
        <v>5247</v>
      </c>
      <c r="W55" s="6" t="s">
        <v>302</v>
      </c>
      <c r="X55" s="6" t="s">
        <v>303</v>
      </c>
      <c r="Y55" s="2">
        <v>2000000</v>
      </c>
      <c r="Z55" s="2" t="s">
        <v>149</v>
      </c>
      <c r="AA55" s="2" t="s">
        <v>149</v>
      </c>
      <c r="AB55" s="3" t="s">
        <v>45</v>
      </c>
      <c r="AC55" s="3" t="s">
        <v>45</v>
      </c>
      <c r="AD55" s="3" t="s">
        <v>45</v>
      </c>
      <c r="AE55" s="2" t="s">
        <v>363</v>
      </c>
      <c r="AF55" s="2" t="s">
        <v>154</v>
      </c>
      <c r="AG55" s="4" t="s">
        <v>45</v>
      </c>
      <c r="AH55" s="4" t="s">
        <v>45</v>
      </c>
      <c r="AI55" s="4" t="s">
        <v>45</v>
      </c>
      <c r="AJ55" s="4" t="s">
        <v>45</v>
      </c>
      <c r="AK55" s="4" t="s">
        <v>45</v>
      </c>
      <c r="AL55" s="3" t="s">
        <v>45</v>
      </c>
      <c r="AM55" s="2" t="s">
        <v>45</v>
      </c>
      <c r="AN55" s="2">
        <v>0</v>
      </c>
      <c r="AO55" s="2" t="s">
        <v>45</v>
      </c>
      <c r="AP55" s="2" t="s">
        <v>45</v>
      </c>
      <c r="AQ55" s="2">
        <v>0</v>
      </c>
      <c r="AR55" s="2" t="s">
        <v>45</v>
      </c>
      <c r="AS55" s="2">
        <v>0</v>
      </c>
      <c r="AT55" s="2" t="s">
        <v>45</v>
      </c>
      <c r="AU55" s="2" t="s">
        <v>6</v>
      </c>
      <c r="AV55" s="2" t="s">
        <v>45</v>
      </c>
      <c r="AW55" s="2">
        <v>0</v>
      </c>
      <c r="AX55" s="2" t="s">
        <v>45</v>
      </c>
      <c r="AY55" s="2" t="s">
        <v>37</v>
      </c>
      <c r="AZ55" s="2">
        <v>0</v>
      </c>
      <c r="BA55" s="2">
        <v>0</v>
      </c>
      <c r="BB55" s="2">
        <v>0</v>
      </c>
      <c r="BE55" s="3"/>
      <c r="BG55" s="2" t="s">
        <v>306</v>
      </c>
      <c r="BH55" s="6" t="s">
        <v>27</v>
      </c>
      <c r="BI55" s="2" t="s">
        <v>27</v>
      </c>
      <c r="BJ55" s="2" t="s">
        <v>25</v>
      </c>
      <c r="BK55" s="2" t="s">
        <v>25</v>
      </c>
      <c r="BL55" s="6" t="s">
        <v>25</v>
      </c>
      <c r="BM55" s="6"/>
      <c r="BN55" s="6" t="s">
        <v>307</v>
      </c>
      <c r="BO55" s="6"/>
      <c r="BP55" s="6" t="s">
        <v>25</v>
      </c>
      <c r="BQ55" s="6" t="s">
        <v>308</v>
      </c>
      <c r="BS55" s="2" t="s">
        <v>122</v>
      </c>
      <c r="BT55" s="2" t="s">
        <v>364</v>
      </c>
      <c r="BU55" s="2" t="s">
        <v>365</v>
      </c>
      <c r="BV55" s="2" t="s">
        <v>366</v>
      </c>
      <c r="BW55" s="2" t="s">
        <v>367</v>
      </c>
    </row>
    <row r="56" spans="1:75" s="2" customFormat="1" ht="14" x14ac:dyDescent="0.2">
      <c r="A56" s="2" t="s">
        <v>122</v>
      </c>
      <c r="B56" s="2">
        <f t="shared" si="2"/>
        <v>54</v>
      </c>
      <c r="C56" s="5">
        <f t="shared" si="3"/>
        <v>44440</v>
      </c>
      <c r="D56" s="5">
        <f t="shared" si="3"/>
        <v>44440</v>
      </c>
      <c r="E56" s="5">
        <f t="shared" si="3"/>
        <v>44440</v>
      </c>
      <c r="F56" s="5">
        <f t="shared" si="3"/>
        <v>44440</v>
      </c>
      <c r="G56" s="6">
        <v>0</v>
      </c>
      <c r="H56" s="6">
        <v>0</v>
      </c>
      <c r="I56" s="6">
        <v>0</v>
      </c>
      <c r="J56" s="6">
        <v>0</v>
      </c>
      <c r="K56" s="6">
        <v>0</v>
      </c>
      <c r="L56" s="5">
        <f t="shared" si="1"/>
        <v>24398</v>
      </c>
      <c r="M56" s="4">
        <v>6610185268083</v>
      </c>
      <c r="N56" s="4"/>
      <c r="O56" s="4"/>
      <c r="P56" s="4"/>
      <c r="Q56" s="4"/>
      <c r="R56" s="4">
        <f t="shared" si="4"/>
        <v>54</v>
      </c>
      <c r="S56" s="2">
        <v>1000</v>
      </c>
      <c r="T56" s="2">
        <v>1000</v>
      </c>
      <c r="U56" s="2">
        <v>0</v>
      </c>
      <c r="V56" s="37">
        <v>5247</v>
      </c>
      <c r="W56" s="6" t="s">
        <v>302</v>
      </c>
      <c r="X56" s="6" t="s">
        <v>303</v>
      </c>
      <c r="Y56" s="2">
        <v>2000000</v>
      </c>
      <c r="Z56" s="2" t="s">
        <v>149</v>
      </c>
      <c r="AA56" s="2" t="s">
        <v>149</v>
      </c>
      <c r="AB56" s="3" t="s">
        <v>45</v>
      </c>
      <c r="AC56" s="3" t="s">
        <v>45</v>
      </c>
      <c r="AD56" s="3" t="s">
        <v>45</v>
      </c>
      <c r="AE56" s="2" t="s">
        <v>363</v>
      </c>
      <c r="AF56" s="2" t="s">
        <v>154</v>
      </c>
      <c r="AG56" s="4" t="s">
        <v>45</v>
      </c>
      <c r="AH56" s="4" t="s">
        <v>45</v>
      </c>
      <c r="AI56" s="4" t="s">
        <v>45</v>
      </c>
      <c r="AJ56" s="4" t="s">
        <v>45</v>
      </c>
      <c r="AK56" s="4" t="s">
        <v>45</v>
      </c>
      <c r="AL56" s="3" t="s">
        <v>45</v>
      </c>
      <c r="AM56" s="2" t="s">
        <v>45</v>
      </c>
      <c r="AN56" s="2">
        <v>0</v>
      </c>
      <c r="AO56" s="2" t="s">
        <v>45</v>
      </c>
      <c r="AP56" s="2" t="s">
        <v>45</v>
      </c>
      <c r="AQ56" s="2">
        <v>0</v>
      </c>
      <c r="AR56" s="2" t="s">
        <v>45</v>
      </c>
      <c r="AS56" s="2">
        <v>0</v>
      </c>
      <c r="AT56" s="2" t="s">
        <v>45</v>
      </c>
      <c r="AU56" s="2" t="s">
        <v>6</v>
      </c>
      <c r="AV56" s="2" t="s">
        <v>45</v>
      </c>
      <c r="AW56" s="2">
        <v>0</v>
      </c>
      <c r="AX56" s="2" t="s">
        <v>45</v>
      </c>
      <c r="AY56" s="2" t="s">
        <v>37</v>
      </c>
      <c r="AZ56" s="2">
        <v>0</v>
      </c>
      <c r="BA56" s="2">
        <v>0</v>
      </c>
      <c r="BB56" s="2">
        <v>0</v>
      </c>
      <c r="BE56" s="3"/>
      <c r="BG56" s="2" t="s">
        <v>306</v>
      </c>
      <c r="BH56" s="6" t="s">
        <v>27</v>
      </c>
      <c r="BI56" s="2" t="s">
        <v>27</v>
      </c>
      <c r="BJ56" s="2" t="s">
        <v>25</v>
      </c>
      <c r="BK56" s="2" t="s">
        <v>25</v>
      </c>
      <c r="BL56" s="6" t="s">
        <v>25</v>
      </c>
      <c r="BM56" s="6"/>
      <c r="BN56" s="6" t="s">
        <v>307</v>
      </c>
      <c r="BO56" s="6"/>
      <c r="BP56" s="6" t="s">
        <v>25</v>
      </c>
      <c r="BQ56" s="6" t="s">
        <v>308</v>
      </c>
      <c r="BS56" s="2" t="s">
        <v>122</v>
      </c>
      <c r="BT56" s="2" t="s">
        <v>364</v>
      </c>
      <c r="BU56" s="2" t="s">
        <v>365</v>
      </c>
      <c r="BV56" s="2" t="s">
        <v>366</v>
      </c>
      <c r="BW56" s="2" t="s">
        <v>367</v>
      </c>
    </row>
    <row r="57" spans="1:75" s="2" customFormat="1" ht="14" x14ac:dyDescent="0.2">
      <c r="A57" s="2" t="s">
        <v>122</v>
      </c>
      <c r="B57" s="2">
        <f t="shared" si="2"/>
        <v>55</v>
      </c>
      <c r="C57" s="5">
        <f t="shared" si="3"/>
        <v>44440</v>
      </c>
      <c r="D57" s="5">
        <f t="shared" si="3"/>
        <v>44440</v>
      </c>
      <c r="E57" s="5">
        <f t="shared" si="3"/>
        <v>44440</v>
      </c>
      <c r="F57" s="5">
        <f t="shared" si="3"/>
        <v>44440</v>
      </c>
      <c r="G57" s="6">
        <v>0</v>
      </c>
      <c r="H57" s="6">
        <v>0</v>
      </c>
      <c r="I57" s="6">
        <v>1</v>
      </c>
      <c r="J57" s="6">
        <v>0</v>
      </c>
      <c r="K57" s="6">
        <v>0</v>
      </c>
      <c r="L57" s="5">
        <f t="shared" si="1"/>
        <v>23127</v>
      </c>
      <c r="M57" s="4">
        <v>6304260891080</v>
      </c>
      <c r="N57" s="4"/>
      <c r="O57" s="4"/>
      <c r="P57" s="4"/>
      <c r="Q57" s="4"/>
      <c r="R57" s="4">
        <f t="shared" si="4"/>
        <v>58</v>
      </c>
      <c r="S57" s="2">
        <v>1000</v>
      </c>
      <c r="T57" s="2">
        <v>1000</v>
      </c>
      <c r="U57" s="2">
        <v>0</v>
      </c>
      <c r="V57" s="6">
        <v>3201</v>
      </c>
      <c r="W57" s="6" t="s">
        <v>313</v>
      </c>
      <c r="X57" s="6" t="s">
        <v>314</v>
      </c>
      <c r="Y57" s="35">
        <v>3500000</v>
      </c>
      <c r="Z57" s="2" t="s">
        <v>150</v>
      </c>
      <c r="AA57" s="2" t="s">
        <v>149</v>
      </c>
      <c r="AB57" s="3" t="s">
        <v>45</v>
      </c>
      <c r="AC57" s="3" t="s">
        <v>45</v>
      </c>
      <c r="AD57" s="3" t="s">
        <v>45</v>
      </c>
      <c r="AE57" s="2" t="s">
        <v>363</v>
      </c>
      <c r="AF57" s="2" t="s">
        <v>171</v>
      </c>
      <c r="AG57" s="4" t="s">
        <v>45</v>
      </c>
      <c r="AH57" s="4" t="s">
        <v>45</v>
      </c>
      <c r="AI57" s="4" t="s">
        <v>45</v>
      </c>
      <c r="AJ57" s="4" t="s">
        <v>45</v>
      </c>
      <c r="AK57" s="4" t="s">
        <v>45</v>
      </c>
      <c r="AL57" s="3" t="s">
        <v>45</v>
      </c>
      <c r="AM57" s="2" t="s">
        <v>45</v>
      </c>
      <c r="AN57" s="2">
        <v>0</v>
      </c>
      <c r="AO57" s="2" t="s">
        <v>45</v>
      </c>
      <c r="AP57" s="2" t="s">
        <v>45</v>
      </c>
      <c r="AQ57" s="2">
        <v>0</v>
      </c>
      <c r="AR57" s="2" t="s">
        <v>45</v>
      </c>
      <c r="AS57" s="2">
        <v>0</v>
      </c>
      <c r="AT57" s="2" t="s">
        <v>45</v>
      </c>
      <c r="AU57" s="2" t="s">
        <v>6</v>
      </c>
      <c r="AV57" s="2" t="s">
        <v>45</v>
      </c>
      <c r="AW57" s="2">
        <v>0</v>
      </c>
      <c r="AX57" s="2" t="s">
        <v>45</v>
      </c>
      <c r="AY57" s="2" t="s">
        <v>37</v>
      </c>
      <c r="AZ57" s="2">
        <v>0</v>
      </c>
      <c r="BA57" s="2">
        <v>0</v>
      </c>
      <c r="BB57" s="2">
        <v>0</v>
      </c>
      <c r="BC57" s="35">
        <v>1500000</v>
      </c>
      <c r="BE57" s="3" t="s">
        <v>360</v>
      </c>
      <c r="BF57" s="2">
        <v>11</v>
      </c>
      <c r="BG57" s="2" t="s">
        <v>306</v>
      </c>
      <c r="BH57" s="6" t="s">
        <v>27</v>
      </c>
      <c r="BI57" s="2" t="s">
        <v>27</v>
      </c>
      <c r="BJ57" s="2" t="s">
        <v>25</v>
      </c>
      <c r="BK57" s="2" t="s">
        <v>25</v>
      </c>
      <c r="BL57" s="6" t="s">
        <v>25</v>
      </c>
      <c r="BM57" s="6"/>
      <c r="BN57" s="6" t="s">
        <v>307</v>
      </c>
      <c r="BO57" s="6"/>
      <c r="BP57" s="6" t="s">
        <v>25</v>
      </c>
      <c r="BQ57" s="6" t="s">
        <v>308</v>
      </c>
      <c r="BS57" s="2" t="s">
        <v>122</v>
      </c>
      <c r="BT57" s="2" t="s">
        <v>364</v>
      </c>
      <c r="BU57" s="2" t="s">
        <v>365</v>
      </c>
      <c r="BV57" s="2" t="s">
        <v>366</v>
      </c>
      <c r="BW57" s="2" t="s">
        <v>367</v>
      </c>
    </row>
    <row r="58" spans="1:75" s="2" customFormat="1" ht="14" x14ac:dyDescent="0.2">
      <c r="A58" s="2" t="s">
        <v>122</v>
      </c>
      <c r="B58" s="2">
        <f t="shared" si="2"/>
        <v>56</v>
      </c>
      <c r="C58" s="5">
        <f t="shared" si="3"/>
        <v>44440</v>
      </c>
      <c r="D58" s="5">
        <f t="shared" si="3"/>
        <v>44440</v>
      </c>
      <c r="E58" s="5">
        <f t="shared" si="3"/>
        <v>44440</v>
      </c>
      <c r="F58" s="5">
        <f t="shared" si="3"/>
        <v>44440</v>
      </c>
      <c r="G58" s="6">
        <v>0</v>
      </c>
      <c r="H58" s="6">
        <v>0</v>
      </c>
      <c r="I58" s="6">
        <v>1</v>
      </c>
      <c r="J58" s="6">
        <v>1</v>
      </c>
      <c r="K58" s="6">
        <v>1</v>
      </c>
      <c r="L58" s="5">
        <f t="shared" si="1"/>
        <v>33148</v>
      </c>
      <c r="M58" s="4">
        <v>9010020757084</v>
      </c>
      <c r="N58" s="4"/>
      <c r="O58" s="4"/>
      <c r="P58" s="4"/>
      <c r="Q58" s="4"/>
      <c r="R58" s="4">
        <f t="shared" si="4"/>
        <v>30</v>
      </c>
      <c r="S58" s="2">
        <v>1000</v>
      </c>
      <c r="T58" s="2">
        <v>1000</v>
      </c>
      <c r="U58" s="2">
        <v>0</v>
      </c>
      <c r="V58" s="6">
        <v>2170</v>
      </c>
      <c r="W58" s="6" t="s">
        <v>344</v>
      </c>
      <c r="X58" s="6" t="s">
        <v>323</v>
      </c>
      <c r="Y58" s="2">
        <v>2000000</v>
      </c>
      <c r="Z58" s="2" t="s">
        <v>150</v>
      </c>
      <c r="AA58" s="2" t="s">
        <v>118</v>
      </c>
      <c r="AB58" s="3" t="s">
        <v>45</v>
      </c>
      <c r="AC58" s="3" t="s">
        <v>45</v>
      </c>
      <c r="AD58" s="3" t="s">
        <v>45</v>
      </c>
      <c r="AE58" s="2" t="s">
        <v>69</v>
      </c>
      <c r="AF58" s="2" t="s">
        <v>154</v>
      </c>
      <c r="AG58" s="4" t="s">
        <v>45</v>
      </c>
      <c r="AH58" s="4" t="s">
        <v>45</v>
      </c>
      <c r="AI58" s="4" t="s">
        <v>45</v>
      </c>
      <c r="AJ58" s="4" t="s">
        <v>46</v>
      </c>
      <c r="AK58" s="4" t="s">
        <v>45</v>
      </c>
      <c r="AL58" s="6" t="s">
        <v>45</v>
      </c>
      <c r="AM58" s="2" t="s">
        <v>45</v>
      </c>
      <c r="AN58" s="2">
        <v>0</v>
      </c>
      <c r="AO58" s="2" t="s">
        <v>45</v>
      </c>
      <c r="AP58" s="2" t="s">
        <v>45</v>
      </c>
      <c r="AQ58" s="2">
        <v>0</v>
      </c>
      <c r="AR58" s="2" t="s">
        <v>45</v>
      </c>
      <c r="AS58" s="2">
        <v>0</v>
      </c>
      <c r="AT58" s="2" t="s">
        <v>46</v>
      </c>
      <c r="AU58" s="2" t="s">
        <v>5</v>
      </c>
      <c r="AV58" s="2" t="s">
        <v>45</v>
      </c>
      <c r="AW58" s="2">
        <v>0</v>
      </c>
      <c r="AX58" s="2" t="s">
        <v>45</v>
      </c>
      <c r="AY58" s="2" t="s">
        <v>37</v>
      </c>
      <c r="AZ58" s="2">
        <v>0</v>
      </c>
      <c r="BA58" s="2">
        <v>0</v>
      </c>
      <c r="BB58" s="2">
        <v>1</v>
      </c>
      <c r="BE58" s="3" t="s">
        <v>361</v>
      </c>
      <c r="BF58" s="2">
        <v>18</v>
      </c>
      <c r="BG58" s="2" t="s">
        <v>306</v>
      </c>
      <c r="BH58" s="6" t="s">
        <v>27</v>
      </c>
      <c r="BI58" s="2" t="s">
        <v>27</v>
      </c>
      <c r="BJ58" s="2" t="s">
        <v>25</v>
      </c>
      <c r="BK58" s="2" t="s">
        <v>25</v>
      </c>
      <c r="BL58" s="6" t="s">
        <v>25</v>
      </c>
      <c r="BM58" s="6"/>
      <c r="BN58" s="6" t="s">
        <v>307</v>
      </c>
      <c r="BO58" s="6"/>
      <c r="BP58" s="6" t="s">
        <v>25</v>
      </c>
      <c r="BQ58" s="6" t="s">
        <v>308</v>
      </c>
      <c r="BS58" s="2" t="s">
        <v>122</v>
      </c>
      <c r="BT58" s="2" t="s">
        <v>364</v>
      </c>
      <c r="BU58" s="2" t="s">
        <v>365</v>
      </c>
      <c r="BV58" s="2" t="s">
        <v>366</v>
      </c>
      <c r="BW58" s="2" t="s">
        <v>367</v>
      </c>
    </row>
    <row r="59" spans="1:75" s="35" customFormat="1" ht="14" x14ac:dyDescent="0.2">
      <c r="A59" s="35" t="s">
        <v>122</v>
      </c>
      <c r="B59" s="35">
        <f t="shared" si="2"/>
        <v>57</v>
      </c>
      <c r="C59" s="9">
        <f t="shared" si="3"/>
        <v>44440</v>
      </c>
      <c r="D59" s="5">
        <f t="shared" si="3"/>
        <v>44440</v>
      </c>
      <c r="E59" s="5">
        <f t="shared" si="3"/>
        <v>44440</v>
      </c>
      <c r="F59" s="5">
        <f t="shared" si="3"/>
        <v>44440</v>
      </c>
      <c r="G59" s="37">
        <v>0</v>
      </c>
      <c r="H59" s="37">
        <v>0</v>
      </c>
      <c r="I59" s="37">
        <v>1</v>
      </c>
      <c r="J59" s="37">
        <v>0</v>
      </c>
      <c r="K59" s="37">
        <v>0</v>
      </c>
      <c r="L59" s="9">
        <f t="shared" si="1"/>
        <v>21341</v>
      </c>
      <c r="M59" s="38">
        <v>5806051167083</v>
      </c>
      <c r="N59" s="38"/>
      <c r="O59" s="38"/>
      <c r="P59" s="38"/>
      <c r="Q59" s="38"/>
      <c r="R59" s="38">
        <f t="shared" si="4"/>
        <v>63</v>
      </c>
      <c r="S59" s="35">
        <v>1000</v>
      </c>
      <c r="T59" s="35">
        <v>1000</v>
      </c>
      <c r="U59" s="35">
        <v>0</v>
      </c>
      <c r="V59" s="37">
        <v>3201</v>
      </c>
      <c r="W59" s="37" t="s">
        <v>313</v>
      </c>
      <c r="X59" s="37" t="s">
        <v>314</v>
      </c>
      <c r="Y59" s="35">
        <v>12000000</v>
      </c>
      <c r="Z59" s="2" t="s">
        <v>149</v>
      </c>
      <c r="AA59" s="2" t="s">
        <v>149</v>
      </c>
      <c r="AB59" s="39" t="s">
        <v>45</v>
      </c>
      <c r="AC59" s="39" t="s">
        <v>45</v>
      </c>
      <c r="AD59" s="39" t="s">
        <v>45</v>
      </c>
      <c r="AE59" s="2" t="s">
        <v>57</v>
      </c>
      <c r="AF59" s="2" t="s">
        <v>154</v>
      </c>
      <c r="AG59" s="38" t="s">
        <v>45</v>
      </c>
      <c r="AH59" s="38" t="s">
        <v>46</v>
      </c>
      <c r="AI59" s="38" t="s">
        <v>45</v>
      </c>
      <c r="AJ59" s="38" t="s">
        <v>45</v>
      </c>
      <c r="AK59" s="38" t="s">
        <v>45</v>
      </c>
      <c r="AL59" s="38" t="s">
        <v>45</v>
      </c>
      <c r="AM59" s="35" t="s">
        <v>45</v>
      </c>
      <c r="AN59" s="35">
        <v>0</v>
      </c>
      <c r="AO59" s="35" t="s">
        <v>45</v>
      </c>
      <c r="AP59" s="35" t="s">
        <v>45</v>
      </c>
      <c r="AQ59" s="35">
        <v>0</v>
      </c>
      <c r="AR59" s="35" t="s">
        <v>45</v>
      </c>
      <c r="AS59" s="35">
        <v>0</v>
      </c>
      <c r="AT59" s="35" t="s">
        <v>45</v>
      </c>
      <c r="AU59" s="2" t="s">
        <v>6</v>
      </c>
      <c r="AV59" s="35" t="s">
        <v>45</v>
      </c>
      <c r="AW59" s="35">
        <v>0</v>
      </c>
      <c r="AX59" s="35" t="s">
        <v>45</v>
      </c>
      <c r="AY59" s="35" t="s">
        <v>39</v>
      </c>
      <c r="AZ59" s="35">
        <v>1</v>
      </c>
      <c r="BA59" s="35">
        <v>1</v>
      </c>
      <c r="BB59" s="35">
        <v>1</v>
      </c>
      <c r="BC59" s="35">
        <v>10000000</v>
      </c>
      <c r="BD59" s="35">
        <v>5000000</v>
      </c>
      <c r="BE59" s="39" t="s">
        <v>312</v>
      </c>
      <c r="BF59" s="35">
        <v>10</v>
      </c>
      <c r="BG59" s="35" t="s">
        <v>306</v>
      </c>
      <c r="BH59" s="37" t="s">
        <v>27</v>
      </c>
      <c r="BI59" s="35" t="s">
        <v>27</v>
      </c>
      <c r="BJ59" s="35" t="s">
        <v>25</v>
      </c>
      <c r="BK59" s="35" t="s">
        <v>25</v>
      </c>
      <c r="BL59" s="37" t="s">
        <v>25</v>
      </c>
      <c r="BM59" s="37"/>
      <c r="BN59" s="37" t="s">
        <v>307</v>
      </c>
      <c r="BO59" s="37"/>
      <c r="BP59" s="37" t="s">
        <v>25</v>
      </c>
      <c r="BQ59" s="37" t="s">
        <v>308</v>
      </c>
      <c r="BS59" s="2" t="s">
        <v>122</v>
      </c>
      <c r="BT59" s="2" t="s">
        <v>364</v>
      </c>
      <c r="BU59" s="2" t="s">
        <v>365</v>
      </c>
      <c r="BV59" s="2" t="s">
        <v>366</v>
      </c>
      <c r="BW59" s="2" t="s">
        <v>367</v>
      </c>
    </row>
  </sheetData>
  <autoFilter ref="A2:BR59" xr:uid="{00000000-0001-0000-0100-000000000000}"/>
  <conditionalFormatting sqref="M3:M52">
    <cfRule type="duplicateValues" dxfId="0"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19A53-C9F8-4A10-95D1-736C38005BCC}">
  <dimension ref="A1:AV59"/>
  <sheetViews>
    <sheetView workbookViewId="0">
      <selection activeCell="F1" sqref="F1:F1048576"/>
    </sheetView>
  </sheetViews>
  <sheetFormatPr baseColWidth="10" defaultColWidth="8.83203125" defaultRowHeight="15" x14ac:dyDescent="0.2"/>
  <cols>
    <col min="4" max="4" width="13.6640625" bestFit="1" customWidth="1"/>
    <col min="5" max="5" width="255.83203125" bestFit="1" customWidth="1"/>
  </cols>
  <sheetData>
    <row r="1" spans="1:48" ht="16" thickBot="1" x14ac:dyDescent="0.25">
      <c r="A1" s="81" t="s">
        <v>574</v>
      </c>
      <c r="B1" s="81" t="s">
        <v>574</v>
      </c>
      <c r="C1" s="81" t="s">
        <v>574</v>
      </c>
      <c r="D1" s="81" t="s">
        <v>574</v>
      </c>
      <c r="E1" s="81" t="s">
        <v>574</v>
      </c>
      <c r="F1" s="81" t="s">
        <v>574</v>
      </c>
      <c r="G1" s="81" t="s">
        <v>574</v>
      </c>
      <c r="H1" s="82" t="s">
        <v>574</v>
      </c>
      <c r="I1" s="109" t="s">
        <v>575</v>
      </c>
      <c r="J1" s="109"/>
      <c r="K1" s="109"/>
      <c r="L1" s="109"/>
      <c r="M1" s="109"/>
      <c r="N1" s="109"/>
      <c r="O1" s="109"/>
      <c r="P1" s="110"/>
      <c r="Q1" s="111" t="s">
        <v>390</v>
      </c>
      <c r="R1" s="112"/>
      <c r="S1" s="112"/>
      <c r="T1" s="113"/>
      <c r="U1" s="106" t="s">
        <v>391</v>
      </c>
      <c r="V1" s="107"/>
      <c r="W1" s="107"/>
      <c r="X1" s="108"/>
      <c r="Y1" s="106" t="s">
        <v>392</v>
      </c>
      <c r="Z1" s="107"/>
      <c r="AA1" s="107"/>
      <c r="AB1" s="108"/>
      <c r="AC1" s="114" t="s">
        <v>576</v>
      </c>
      <c r="AD1" s="107"/>
      <c r="AE1" s="107"/>
      <c r="AF1" s="108"/>
      <c r="AG1" s="106" t="s">
        <v>394</v>
      </c>
      <c r="AH1" s="107"/>
      <c r="AI1" s="107"/>
      <c r="AJ1" s="108"/>
      <c r="AK1" s="106" t="s">
        <v>395</v>
      </c>
      <c r="AL1" s="107"/>
      <c r="AM1" s="107"/>
      <c r="AN1" s="108"/>
      <c r="AO1" s="106" t="s">
        <v>396</v>
      </c>
      <c r="AP1" s="107"/>
      <c r="AQ1" s="107"/>
      <c r="AR1" s="108"/>
      <c r="AS1" s="106" t="s">
        <v>577</v>
      </c>
      <c r="AT1" s="107"/>
      <c r="AU1" s="107"/>
      <c r="AV1" s="108"/>
    </row>
    <row r="2" spans="1:48" ht="78" x14ac:dyDescent="0.2">
      <c r="A2" s="83" t="s">
        <v>239</v>
      </c>
      <c r="B2" s="84" t="s">
        <v>578</v>
      </c>
      <c r="C2" s="84" t="s">
        <v>579</v>
      </c>
      <c r="D2" s="84" t="s">
        <v>580</v>
      </c>
      <c r="E2" s="84" t="s">
        <v>581</v>
      </c>
      <c r="F2" s="84" t="s">
        <v>582</v>
      </c>
      <c r="G2" s="84" t="s">
        <v>583</v>
      </c>
      <c r="H2" s="85" t="s">
        <v>584</v>
      </c>
      <c r="I2" s="86" t="s">
        <v>398</v>
      </c>
      <c r="J2" s="87" t="s">
        <v>399</v>
      </c>
      <c r="K2" s="87" t="s">
        <v>400</v>
      </c>
      <c r="L2" s="87" t="s">
        <v>401</v>
      </c>
      <c r="M2" s="87" t="s">
        <v>402</v>
      </c>
      <c r="N2" s="87" t="s">
        <v>403</v>
      </c>
      <c r="O2" s="88" t="s">
        <v>404</v>
      </c>
      <c r="P2" s="88" t="s">
        <v>585</v>
      </c>
      <c r="Q2" s="89" t="s">
        <v>406</v>
      </c>
      <c r="R2" s="87" t="s">
        <v>407</v>
      </c>
      <c r="S2" s="90" t="s">
        <v>408</v>
      </c>
      <c r="T2" s="91" t="s">
        <v>409</v>
      </c>
      <c r="U2" s="89" t="s">
        <v>410</v>
      </c>
      <c r="V2" s="87" t="s">
        <v>411</v>
      </c>
      <c r="W2" s="90" t="s">
        <v>412</v>
      </c>
      <c r="X2" s="91" t="s">
        <v>413</v>
      </c>
      <c r="Y2" s="89" t="s">
        <v>414</v>
      </c>
      <c r="Z2" s="87" t="s">
        <v>415</v>
      </c>
      <c r="AA2" s="90" t="s">
        <v>416</v>
      </c>
      <c r="AB2" s="91" t="s">
        <v>417</v>
      </c>
      <c r="AC2" s="89" t="s">
        <v>418</v>
      </c>
      <c r="AD2" s="87" t="s">
        <v>419</v>
      </c>
      <c r="AE2" s="90" t="s">
        <v>420</v>
      </c>
      <c r="AF2" s="91" t="s">
        <v>421</v>
      </c>
      <c r="AG2" s="89" t="s">
        <v>422</v>
      </c>
      <c r="AH2" s="87" t="s">
        <v>423</v>
      </c>
      <c r="AI2" s="90" t="s">
        <v>424</v>
      </c>
      <c r="AJ2" s="91" t="s">
        <v>425</v>
      </c>
      <c r="AK2" s="89" t="s">
        <v>426</v>
      </c>
      <c r="AL2" s="87" t="s">
        <v>427</v>
      </c>
      <c r="AM2" s="90" t="s">
        <v>428</v>
      </c>
      <c r="AN2" s="91" t="s">
        <v>429</v>
      </c>
      <c r="AO2" s="89" t="s">
        <v>430</v>
      </c>
      <c r="AP2" s="87" t="s">
        <v>431</v>
      </c>
      <c r="AQ2" s="90" t="s">
        <v>432</v>
      </c>
      <c r="AR2" s="91" t="s">
        <v>433</v>
      </c>
      <c r="AS2" s="89" t="s">
        <v>586</v>
      </c>
      <c r="AT2" s="87" t="s">
        <v>587</v>
      </c>
      <c r="AU2" s="90" t="s">
        <v>588</v>
      </c>
      <c r="AV2" s="91" t="s">
        <v>589</v>
      </c>
    </row>
    <row r="3" spans="1:48" x14ac:dyDescent="0.2">
      <c r="A3">
        <v>1</v>
      </c>
      <c r="B3" t="s">
        <v>623</v>
      </c>
      <c r="C3" t="s">
        <v>624</v>
      </c>
      <c r="D3" t="s">
        <v>590</v>
      </c>
      <c r="E3" t="s">
        <v>626</v>
      </c>
      <c r="F3" t="s">
        <v>627</v>
      </c>
      <c r="G3" t="s">
        <v>629</v>
      </c>
      <c r="H3" t="s">
        <v>628</v>
      </c>
      <c r="Q3" t="s">
        <v>625</v>
      </c>
      <c r="U3" t="s">
        <v>576</v>
      </c>
      <c r="Y3" t="s">
        <v>576</v>
      </c>
      <c r="AC3" t="s">
        <v>576</v>
      </c>
      <c r="AG3" t="s">
        <v>576</v>
      </c>
      <c r="AK3" t="s">
        <v>576</v>
      </c>
      <c r="AO3" t="s">
        <v>576</v>
      </c>
    </row>
    <row r="4" spans="1:48" x14ac:dyDescent="0.2">
      <c r="A4">
        <v>2</v>
      </c>
      <c r="B4" t="s">
        <v>630</v>
      </c>
      <c r="C4" t="s">
        <v>631</v>
      </c>
      <c r="D4" t="s">
        <v>590</v>
      </c>
      <c r="Q4" t="s">
        <v>576</v>
      </c>
      <c r="U4" t="s">
        <v>576</v>
      </c>
      <c r="Y4" t="s">
        <v>576</v>
      </c>
      <c r="AC4" t="s">
        <v>576</v>
      </c>
      <c r="AG4" t="s">
        <v>576</v>
      </c>
      <c r="AK4" t="s">
        <v>576</v>
      </c>
      <c r="AO4" t="s">
        <v>576</v>
      </c>
    </row>
    <row r="5" spans="1:48" x14ac:dyDescent="0.2">
      <c r="A5">
        <v>3</v>
      </c>
      <c r="B5" t="s">
        <v>632</v>
      </c>
      <c r="C5" t="s">
        <v>633</v>
      </c>
      <c r="D5" t="s">
        <v>590</v>
      </c>
      <c r="E5" t="s">
        <v>635</v>
      </c>
      <c r="F5" t="s">
        <v>636</v>
      </c>
      <c r="G5" t="s">
        <v>638</v>
      </c>
      <c r="H5" t="s">
        <v>637</v>
      </c>
      <c r="Q5" t="s">
        <v>634</v>
      </c>
      <c r="U5" t="s">
        <v>576</v>
      </c>
      <c r="Y5" t="s">
        <v>576</v>
      </c>
      <c r="AC5" t="s">
        <v>576</v>
      </c>
      <c r="AG5" t="s">
        <v>576</v>
      </c>
      <c r="AK5" t="s">
        <v>576</v>
      </c>
      <c r="AO5" t="s">
        <v>576</v>
      </c>
    </row>
    <row r="6" spans="1:48" x14ac:dyDescent="0.2">
      <c r="A6">
        <v>4</v>
      </c>
      <c r="B6" t="s">
        <v>639</v>
      </c>
      <c r="C6" t="s">
        <v>640</v>
      </c>
      <c r="D6" t="s">
        <v>590</v>
      </c>
      <c r="E6" t="s">
        <v>642</v>
      </c>
      <c r="F6" t="s">
        <v>643</v>
      </c>
      <c r="G6" t="s">
        <v>645</v>
      </c>
      <c r="H6" t="s">
        <v>644</v>
      </c>
      <c r="Q6" t="s">
        <v>641</v>
      </c>
      <c r="U6" t="s">
        <v>576</v>
      </c>
      <c r="Y6" t="s">
        <v>576</v>
      </c>
      <c r="AC6" t="s">
        <v>576</v>
      </c>
      <c r="AG6" t="s">
        <v>576</v>
      </c>
      <c r="AK6" t="s">
        <v>576</v>
      </c>
      <c r="AO6" t="s">
        <v>576</v>
      </c>
    </row>
    <row r="7" spans="1:48" x14ac:dyDescent="0.2">
      <c r="A7">
        <v>5</v>
      </c>
      <c r="B7" t="s">
        <v>646</v>
      </c>
      <c r="C7" t="s">
        <v>647</v>
      </c>
      <c r="D7" t="s">
        <v>590</v>
      </c>
      <c r="E7" t="s">
        <v>648</v>
      </c>
      <c r="F7" t="s">
        <v>649</v>
      </c>
      <c r="G7" t="s">
        <v>651</v>
      </c>
      <c r="H7" t="s">
        <v>650</v>
      </c>
      <c r="Q7" t="s">
        <v>641</v>
      </c>
      <c r="U7" t="s">
        <v>576</v>
      </c>
      <c r="Y7" t="s">
        <v>576</v>
      </c>
      <c r="AC7" t="s">
        <v>576</v>
      </c>
      <c r="AG7" t="s">
        <v>576</v>
      </c>
      <c r="AK7" t="s">
        <v>576</v>
      </c>
      <c r="AO7" t="s">
        <v>576</v>
      </c>
    </row>
    <row r="8" spans="1:48" x14ac:dyDescent="0.2">
      <c r="A8">
        <v>6</v>
      </c>
      <c r="B8" t="s">
        <v>652</v>
      </c>
      <c r="C8" t="s">
        <v>653</v>
      </c>
      <c r="D8" t="s">
        <v>590</v>
      </c>
      <c r="E8" t="s">
        <v>655</v>
      </c>
      <c r="F8" t="s">
        <v>656</v>
      </c>
      <c r="G8" t="s">
        <v>658</v>
      </c>
      <c r="H8" t="s">
        <v>657</v>
      </c>
      <c r="Q8" t="s">
        <v>654</v>
      </c>
      <c r="U8" t="s">
        <v>576</v>
      </c>
      <c r="Y8" t="s">
        <v>576</v>
      </c>
      <c r="AC8" t="s">
        <v>576</v>
      </c>
      <c r="AG8" t="s">
        <v>576</v>
      </c>
      <c r="AK8" t="s">
        <v>576</v>
      </c>
      <c r="AO8" t="s">
        <v>576</v>
      </c>
    </row>
    <row r="9" spans="1:48" x14ac:dyDescent="0.2">
      <c r="A9">
        <v>7</v>
      </c>
      <c r="B9" t="s">
        <v>659</v>
      </c>
      <c r="C9" t="s">
        <v>660</v>
      </c>
      <c r="D9" t="s">
        <v>590</v>
      </c>
      <c r="E9" t="s">
        <v>662</v>
      </c>
      <c r="F9" t="s">
        <v>663</v>
      </c>
      <c r="G9" t="s">
        <v>665</v>
      </c>
      <c r="H9" t="s">
        <v>664</v>
      </c>
      <c r="Q9" t="s">
        <v>661</v>
      </c>
      <c r="U9" t="s">
        <v>576</v>
      </c>
      <c r="Y9" t="s">
        <v>576</v>
      </c>
      <c r="AC9" t="s">
        <v>576</v>
      </c>
      <c r="AG9" t="s">
        <v>576</v>
      </c>
      <c r="AK9" t="s">
        <v>576</v>
      </c>
      <c r="AO9" t="s">
        <v>576</v>
      </c>
    </row>
    <row r="10" spans="1:48" x14ac:dyDescent="0.2">
      <c r="A10">
        <v>8</v>
      </c>
      <c r="B10" t="s">
        <v>666</v>
      </c>
      <c r="C10" t="s">
        <v>667</v>
      </c>
      <c r="D10" t="s">
        <v>590</v>
      </c>
      <c r="E10" t="s">
        <v>669</v>
      </c>
      <c r="F10" t="s">
        <v>670</v>
      </c>
      <c r="G10" t="s">
        <v>672</v>
      </c>
      <c r="H10" t="s">
        <v>671</v>
      </c>
      <c r="Q10" t="s">
        <v>668</v>
      </c>
      <c r="U10" t="s">
        <v>576</v>
      </c>
      <c r="Y10" t="s">
        <v>576</v>
      </c>
      <c r="AC10" t="s">
        <v>576</v>
      </c>
      <c r="AG10" t="s">
        <v>576</v>
      </c>
      <c r="AK10" t="s">
        <v>576</v>
      </c>
      <c r="AO10" t="s">
        <v>576</v>
      </c>
    </row>
    <row r="11" spans="1:48" x14ac:dyDescent="0.2">
      <c r="A11">
        <v>9</v>
      </c>
      <c r="B11" t="s">
        <v>673</v>
      </c>
      <c r="C11" t="s">
        <v>674</v>
      </c>
      <c r="D11" t="s">
        <v>590</v>
      </c>
      <c r="E11" t="s">
        <v>676</v>
      </c>
      <c r="F11" t="s">
        <v>677</v>
      </c>
      <c r="G11" t="s">
        <v>678</v>
      </c>
      <c r="H11" t="s">
        <v>679</v>
      </c>
      <c r="Q11" t="s">
        <v>675</v>
      </c>
      <c r="U11" t="s">
        <v>576</v>
      </c>
      <c r="Y11" t="s">
        <v>576</v>
      </c>
      <c r="AC11" t="s">
        <v>576</v>
      </c>
      <c r="AG11" t="s">
        <v>576</v>
      </c>
      <c r="AK11" t="s">
        <v>576</v>
      </c>
      <c r="AO11" t="s">
        <v>576</v>
      </c>
    </row>
    <row r="12" spans="1:48" x14ac:dyDescent="0.2">
      <c r="A12">
        <v>10</v>
      </c>
      <c r="B12" t="s">
        <v>680</v>
      </c>
      <c r="C12" t="s">
        <v>681</v>
      </c>
      <c r="D12" t="s">
        <v>590</v>
      </c>
      <c r="E12" t="s">
        <v>683</v>
      </c>
      <c r="F12" t="s">
        <v>684</v>
      </c>
      <c r="G12" t="s">
        <v>686</v>
      </c>
      <c r="H12" t="s">
        <v>685</v>
      </c>
      <c r="Q12" t="s">
        <v>682</v>
      </c>
      <c r="U12" t="s">
        <v>576</v>
      </c>
      <c r="Y12" t="s">
        <v>576</v>
      </c>
      <c r="AC12" t="s">
        <v>576</v>
      </c>
      <c r="AG12" t="s">
        <v>576</v>
      </c>
      <c r="AK12" t="s">
        <v>576</v>
      </c>
      <c r="AO12" t="s">
        <v>576</v>
      </c>
    </row>
    <row r="13" spans="1:48" x14ac:dyDescent="0.2">
      <c r="A13">
        <v>11</v>
      </c>
      <c r="B13" t="s">
        <v>687</v>
      </c>
      <c r="C13" t="s">
        <v>688</v>
      </c>
      <c r="D13" t="s">
        <v>590</v>
      </c>
    </row>
    <row r="14" spans="1:48" x14ac:dyDescent="0.2">
      <c r="A14">
        <v>12</v>
      </c>
      <c r="B14" t="s">
        <v>689</v>
      </c>
      <c r="C14" t="s">
        <v>690</v>
      </c>
      <c r="D14" t="s">
        <v>590</v>
      </c>
    </row>
    <row r="15" spans="1:48" x14ac:dyDescent="0.2">
      <c r="A15">
        <v>13</v>
      </c>
    </row>
    <row r="16" spans="1:48" x14ac:dyDescent="0.2">
      <c r="A16">
        <v>14</v>
      </c>
    </row>
    <row r="17" spans="1:1" x14ac:dyDescent="0.2">
      <c r="A17">
        <v>15</v>
      </c>
    </row>
    <row r="18" spans="1:1" x14ac:dyDescent="0.2">
      <c r="A18">
        <v>16</v>
      </c>
    </row>
    <row r="19" spans="1:1" x14ac:dyDescent="0.2">
      <c r="A19">
        <v>17</v>
      </c>
    </row>
    <row r="20" spans="1:1" x14ac:dyDescent="0.2">
      <c r="A20">
        <v>18</v>
      </c>
    </row>
    <row r="21" spans="1:1" x14ac:dyDescent="0.2">
      <c r="A21">
        <v>19</v>
      </c>
    </row>
    <row r="22" spans="1:1" x14ac:dyDescent="0.2">
      <c r="A22">
        <v>20</v>
      </c>
    </row>
    <row r="23" spans="1:1" x14ac:dyDescent="0.2">
      <c r="A23">
        <v>21</v>
      </c>
    </row>
    <row r="24" spans="1:1" x14ac:dyDescent="0.2">
      <c r="A24">
        <v>22</v>
      </c>
    </row>
    <row r="25" spans="1:1" x14ac:dyDescent="0.2">
      <c r="A25">
        <v>23</v>
      </c>
    </row>
    <row r="26" spans="1:1" x14ac:dyDescent="0.2">
      <c r="A26">
        <v>24</v>
      </c>
    </row>
    <row r="27" spans="1:1" x14ac:dyDescent="0.2">
      <c r="A27">
        <v>25</v>
      </c>
    </row>
    <row r="28" spans="1:1" x14ac:dyDescent="0.2">
      <c r="A28">
        <v>26</v>
      </c>
    </row>
    <row r="29" spans="1:1" x14ac:dyDescent="0.2">
      <c r="A29">
        <v>27</v>
      </c>
    </row>
    <row r="30" spans="1:1" x14ac:dyDescent="0.2">
      <c r="A30">
        <v>28</v>
      </c>
    </row>
    <row r="31" spans="1:1" x14ac:dyDescent="0.2">
      <c r="A31">
        <v>29</v>
      </c>
    </row>
    <row r="32" spans="1:1" x14ac:dyDescent="0.2">
      <c r="A32">
        <v>30</v>
      </c>
    </row>
    <row r="33" spans="1:4" x14ac:dyDescent="0.2">
      <c r="A33">
        <v>31</v>
      </c>
    </row>
    <row r="34" spans="1:4" x14ac:dyDescent="0.2">
      <c r="A34">
        <v>32</v>
      </c>
    </row>
    <row r="35" spans="1:4" x14ac:dyDescent="0.2">
      <c r="A35">
        <v>33</v>
      </c>
      <c r="B35" t="s">
        <v>619</v>
      </c>
      <c r="C35" t="s">
        <v>599</v>
      </c>
      <c r="D35" t="s">
        <v>590</v>
      </c>
    </row>
    <row r="36" spans="1:4" x14ac:dyDescent="0.2">
      <c r="A36">
        <v>34</v>
      </c>
    </row>
    <row r="37" spans="1:4" x14ac:dyDescent="0.2">
      <c r="A37">
        <v>35</v>
      </c>
    </row>
    <row r="38" spans="1:4" x14ac:dyDescent="0.2">
      <c r="A38">
        <v>36</v>
      </c>
    </row>
    <row r="39" spans="1:4" x14ac:dyDescent="0.2">
      <c r="A39">
        <v>37</v>
      </c>
    </row>
    <row r="40" spans="1:4" x14ac:dyDescent="0.2">
      <c r="A40">
        <v>38</v>
      </c>
    </row>
    <row r="41" spans="1:4" x14ac:dyDescent="0.2">
      <c r="A41">
        <v>39</v>
      </c>
    </row>
    <row r="42" spans="1:4" x14ac:dyDescent="0.2">
      <c r="A42">
        <v>40</v>
      </c>
    </row>
    <row r="43" spans="1:4" x14ac:dyDescent="0.2">
      <c r="A43">
        <v>41</v>
      </c>
    </row>
    <row r="44" spans="1:4" x14ac:dyDescent="0.2">
      <c r="A44">
        <v>42</v>
      </c>
    </row>
    <row r="45" spans="1:4" x14ac:dyDescent="0.2">
      <c r="A45">
        <v>43</v>
      </c>
    </row>
    <row r="46" spans="1:4" x14ac:dyDescent="0.2">
      <c r="A46">
        <v>44</v>
      </c>
    </row>
    <row r="47" spans="1:4" x14ac:dyDescent="0.2">
      <c r="A47">
        <v>45</v>
      </c>
    </row>
    <row r="48" spans="1:4" x14ac:dyDescent="0.2">
      <c r="A48">
        <v>46</v>
      </c>
    </row>
    <row r="49" spans="1:1" x14ac:dyDescent="0.2">
      <c r="A49">
        <v>47</v>
      </c>
    </row>
    <row r="50" spans="1:1" x14ac:dyDescent="0.2">
      <c r="A50">
        <v>48</v>
      </c>
    </row>
    <row r="51" spans="1:1" x14ac:dyDescent="0.2">
      <c r="A51">
        <v>49</v>
      </c>
    </row>
    <row r="52" spans="1:1" x14ac:dyDescent="0.2">
      <c r="A52">
        <v>50</v>
      </c>
    </row>
    <row r="53" spans="1:1" x14ac:dyDescent="0.2">
      <c r="A53">
        <v>51</v>
      </c>
    </row>
    <row r="54" spans="1:1" x14ac:dyDescent="0.2">
      <c r="A54">
        <v>52</v>
      </c>
    </row>
    <row r="55" spans="1:1" x14ac:dyDescent="0.2">
      <c r="A55">
        <v>53</v>
      </c>
    </row>
    <row r="56" spans="1:1" x14ac:dyDescent="0.2">
      <c r="A56">
        <v>54</v>
      </c>
    </row>
    <row r="57" spans="1:1" x14ac:dyDescent="0.2">
      <c r="A57">
        <v>55</v>
      </c>
    </row>
    <row r="58" spans="1:1" x14ac:dyDescent="0.2">
      <c r="A58">
        <v>56</v>
      </c>
    </row>
    <row r="59" spans="1:1" x14ac:dyDescent="0.2">
      <c r="A59">
        <v>57</v>
      </c>
    </row>
  </sheetData>
  <mergeCells count="9">
    <mergeCell ref="AK1:AN1"/>
    <mergeCell ref="AO1:AR1"/>
    <mergeCell ref="AS1:AV1"/>
    <mergeCell ref="I1:P1"/>
    <mergeCell ref="Q1:T1"/>
    <mergeCell ref="U1:X1"/>
    <mergeCell ref="Y1:AB1"/>
    <mergeCell ref="AC1:AF1"/>
    <mergeCell ref="AG1:A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0AFAA-3D4B-46E0-B7F5-FC95E8815E34}">
  <dimension ref="A1:AN58"/>
  <sheetViews>
    <sheetView workbookViewId="0">
      <pane ySplit="1" topLeftCell="A2" activePane="bottomLeft" state="frozen"/>
      <selection pane="bottomLeft" activeCell="R50" sqref="R50"/>
    </sheetView>
  </sheetViews>
  <sheetFormatPr baseColWidth="10" defaultColWidth="10.33203125" defaultRowHeight="14" x14ac:dyDescent="0.2"/>
  <cols>
    <col min="1" max="1" width="10.5" style="2" bestFit="1" customWidth="1" collapsed="1"/>
    <col min="2" max="2" width="15.83203125" style="2" bestFit="1" customWidth="1" collapsed="1"/>
    <col min="3" max="3" width="12.83203125" style="2" bestFit="1" customWidth="1" collapsed="1"/>
    <col min="4" max="4" width="16.5" style="2" bestFit="1" customWidth="1" collapsed="1"/>
    <col min="5" max="7" width="17.33203125" style="2" bestFit="1" customWidth="1" collapsed="1"/>
    <col min="8" max="8" width="6.6640625" style="43" customWidth="1" collapsed="1"/>
    <col min="9" max="9" width="12.33203125" style="2" bestFit="1" customWidth="1" collapsed="1"/>
    <col min="10" max="10" width="6.83203125" style="2" bestFit="1" customWidth="1" collapsed="1"/>
    <col min="11" max="11" width="6.33203125" style="43" customWidth="1" collapsed="1"/>
    <col min="12" max="12" width="13.5" style="2" bestFit="1" customWidth="1" collapsed="1"/>
    <col min="13" max="13" width="8.5" style="2" customWidth="1" collapsed="1"/>
    <col min="14" max="14" width="19" style="2" bestFit="1" customWidth="1" collapsed="1"/>
    <col min="15" max="15" width="17.33203125" style="2" bestFit="1" customWidth="1" collapsed="1"/>
    <col min="16" max="16" width="18.6640625" style="2" bestFit="1" customWidth="1" collapsed="1"/>
    <col min="17" max="17" width="21.6640625" style="2" bestFit="1" customWidth="1" collapsed="1"/>
    <col min="18" max="18" width="23.6640625" style="2" bestFit="1" customWidth="1" collapsed="1"/>
    <col min="19" max="19" width="28.33203125" style="43" customWidth="1" collapsed="1"/>
    <col min="20" max="20" width="31.83203125" style="43" customWidth="1" collapsed="1"/>
    <col min="21" max="21" width="42.1640625" style="2" bestFit="1" customWidth="1" collapsed="1"/>
    <col min="22" max="22" width="14.33203125" style="2" bestFit="1" customWidth="1" collapsed="1"/>
    <col min="23" max="23" width="30.1640625" style="2" bestFit="1" customWidth="1" collapsed="1"/>
    <col min="24" max="24" width="14.1640625" style="43" customWidth="1" collapsed="1"/>
    <col min="25" max="25" width="25" style="2" bestFit="1" customWidth="1" collapsed="1"/>
    <col min="26" max="26" width="6.33203125" style="43" customWidth="1" collapsed="1"/>
    <col min="27" max="27" width="25" style="2" bestFit="1" customWidth="1" collapsed="1"/>
    <col min="28" max="28" width="21.6640625" style="2" bestFit="1" customWidth="1" collapsed="1"/>
    <col min="29" max="29" width="21.33203125" style="2" bestFit="1" customWidth="1" collapsed="1"/>
    <col min="30" max="30" width="17.83203125" style="2" bestFit="1" customWidth="1" collapsed="1"/>
    <col min="31" max="31" width="19.83203125" style="2" bestFit="1" customWidth="1" collapsed="1"/>
    <col min="32" max="32" width="21.5" style="2" bestFit="1" customWidth="1" collapsed="1"/>
    <col min="33" max="33" width="23.33203125" style="2" bestFit="1" customWidth="1" collapsed="1"/>
    <col min="34" max="34" width="25.33203125" style="2" bestFit="1" customWidth="1" collapsed="1"/>
    <col min="35" max="35" width="30.83203125" style="2" bestFit="1" customWidth="1" collapsed="1"/>
    <col min="36" max="36" width="28.33203125" style="47" customWidth="1" collapsed="1"/>
    <col min="37" max="37" width="26.33203125" style="2" bestFit="1" customWidth="1" collapsed="1"/>
    <col min="38" max="38" width="28.33203125" style="2" bestFit="1" customWidth="1" collapsed="1"/>
    <col min="39" max="39" width="22.33203125" style="2" bestFit="1" customWidth="1" collapsed="1"/>
    <col min="40" max="40" width="13.33203125" style="2" bestFit="1" customWidth="1" collapsed="1"/>
    <col min="41" max="16384" width="10.33203125" style="2" collapsed="1"/>
  </cols>
  <sheetData>
    <row r="1" spans="1:40" s="41" customFormat="1" x14ac:dyDescent="0.2">
      <c r="B1" s="41" t="s">
        <v>251</v>
      </c>
      <c r="C1" s="41" t="s">
        <v>1</v>
      </c>
      <c r="D1" s="41" t="s">
        <v>12</v>
      </c>
      <c r="E1" s="41" t="s">
        <v>370</v>
      </c>
      <c r="F1" s="41" t="s">
        <v>371</v>
      </c>
      <c r="G1" s="41" t="s">
        <v>372</v>
      </c>
      <c r="H1" s="42" t="s">
        <v>373</v>
      </c>
      <c r="I1" s="41" t="s">
        <v>240</v>
      </c>
      <c r="J1" s="41" t="s">
        <v>374</v>
      </c>
      <c r="K1" s="42" t="s">
        <v>375</v>
      </c>
      <c r="L1" s="41" t="s">
        <v>255</v>
      </c>
      <c r="M1" s="42" t="s">
        <v>376</v>
      </c>
      <c r="N1" s="41" t="s">
        <v>377</v>
      </c>
      <c r="O1" s="41" t="s">
        <v>140</v>
      </c>
      <c r="P1" s="41" t="s">
        <v>258</v>
      </c>
      <c r="Q1" s="41" t="s">
        <v>378</v>
      </c>
      <c r="R1" s="41" t="s">
        <v>281</v>
      </c>
      <c r="S1" s="42" t="s">
        <v>379</v>
      </c>
      <c r="T1" s="42" t="s">
        <v>380</v>
      </c>
      <c r="U1" s="41" t="s">
        <v>381</v>
      </c>
      <c r="V1" s="41" t="s">
        <v>382</v>
      </c>
      <c r="W1" s="41" t="s">
        <v>108</v>
      </c>
      <c r="X1" s="42" t="s">
        <v>383</v>
      </c>
      <c r="Y1" s="41" t="s">
        <v>384</v>
      </c>
      <c r="Z1" s="42" t="s">
        <v>385</v>
      </c>
      <c r="AA1" s="41" t="s">
        <v>268</v>
      </c>
      <c r="AB1" s="41" t="s">
        <v>269</v>
      </c>
      <c r="AC1" s="41" t="s">
        <v>270</v>
      </c>
      <c r="AD1" s="41" t="s">
        <v>271</v>
      </c>
      <c r="AE1" s="41" t="s">
        <v>272</v>
      </c>
      <c r="AF1" s="41" t="s">
        <v>273</v>
      </c>
      <c r="AG1" s="41" t="s">
        <v>274</v>
      </c>
      <c r="AH1" s="41" t="s">
        <v>275</v>
      </c>
      <c r="AI1" s="41" t="s">
        <v>276</v>
      </c>
      <c r="AJ1" s="46" t="s">
        <v>386</v>
      </c>
      <c r="AK1" s="41" t="s">
        <v>277</v>
      </c>
      <c r="AL1" s="41" t="s">
        <v>278</v>
      </c>
      <c r="AM1" s="41" t="s">
        <v>279</v>
      </c>
      <c r="AN1" s="41" t="s">
        <v>48</v>
      </c>
    </row>
    <row r="2" spans="1:40" x14ac:dyDescent="0.2">
      <c r="A2" s="2" t="str">
        <f>"Test case "&amp;'Test Cases'!B3</f>
        <v>Test case 1</v>
      </c>
      <c r="B2" s="2">
        <f>'Test Cases'!O3</f>
        <v>1000</v>
      </c>
      <c r="C2" s="2">
        <f>'Test Cases'!P3</f>
        <v>1000</v>
      </c>
      <c r="D2" s="2">
        <f>'Test Cases'!Q3</f>
        <v>0</v>
      </c>
      <c r="E2" s="2">
        <f>'Test Cases'!I3</f>
        <v>0</v>
      </c>
      <c r="F2" s="2">
        <f>'Test Cases'!J3</f>
        <v>0</v>
      </c>
      <c r="G2" s="2">
        <f>'Test Cases'!K3</f>
        <v>0</v>
      </c>
      <c r="H2" s="43">
        <v>0</v>
      </c>
      <c r="I2" s="44">
        <f>'Test Cases'!C3</f>
        <v>44440</v>
      </c>
      <c r="J2" s="2">
        <f>'Test Cases'!R3</f>
        <v>5252</v>
      </c>
      <c r="K2" s="43" t="s">
        <v>22</v>
      </c>
      <c r="L2" s="45">
        <f>'Test Cases'!U3</f>
        <v>2000000</v>
      </c>
      <c r="M2" s="43" t="s">
        <v>387</v>
      </c>
      <c r="N2" s="2">
        <f>'Test Cases'!H3</f>
        <v>0</v>
      </c>
      <c r="O2" s="2" t="str">
        <f>VLOOKUP('Test Cases'!V3,'Attribute Lists'!$B$155:$D$166,3,FALSE)</f>
        <v>Standard</v>
      </c>
      <c r="P2" s="2" t="str">
        <f>'Test Cases'!Y3</f>
        <v>N</v>
      </c>
      <c r="Q2" s="2" t="str">
        <f>'Test Cases'!AX3</f>
        <v>N</v>
      </c>
      <c r="R2" s="2">
        <f>'Test Cases'!AW3</f>
        <v>0</v>
      </c>
      <c r="S2" s="43">
        <v>1</v>
      </c>
      <c r="U2" s="2" t="str">
        <f>VLOOKUP('Test Cases'!AC3,'Attribute Lists'!$B$170:$D$185,3,FALSE)</f>
        <v>No Fence / Wall</v>
      </c>
      <c r="V2" s="2" t="str">
        <f>'Test Cases'!X3</f>
        <v>N</v>
      </c>
      <c r="W2" s="2" t="str">
        <f>VLOOKUP('Test Cases'!W3,'Attribute Lists'!$B$139:$D$151,3,FALSE)</f>
        <v>Standard</v>
      </c>
      <c r="X2" s="43" t="s">
        <v>388</v>
      </c>
      <c r="Y2" s="2" t="str">
        <f>'Test Cases'!AQ3</f>
        <v>N</v>
      </c>
      <c r="Z2" s="43" t="s">
        <v>45</v>
      </c>
      <c r="AA2" s="2" t="str">
        <f>'Test Cases'!AJ3</f>
        <v>N</v>
      </c>
      <c r="AB2" s="2">
        <f>'Test Cases'!AK3</f>
        <v>0</v>
      </c>
      <c r="AC2" s="2" t="str">
        <f>'Test Cases'!AL3</f>
        <v>N</v>
      </c>
      <c r="AD2" s="2" t="str">
        <f>'Test Cases'!AM3</f>
        <v>N</v>
      </c>
      <c r="AE2" s="2">
        <f>'Test Cases'!AN3</f>
        <v>0</v>
      </c>
      <c r="AF2" s="2" t="str">
        <f>'Test Cases'!AO3</f>
        <v>N</v>
      </c>
      <c r="AG2" s="2">
        <f>IFERROR(VLOOKUP('Test Cases'!AP3,'Attribute Lists'!$B$106:$C$110,0),0)</f>
        <v>0</v>
      </c>
      <c r="AH2" s="2" t="str">
        <f>'Test Cases'!AQ3</f>
        <v>N</v>
      </c>
      <c r="AI2" s="2" t="str">
        <f>IF(VLOOKUP('Test Cases'!AR3,'Attribute Lists'!$B$16:$D$18,3,FALSE)="Y","Extended","Limited")</f>
        <v>Limited</v>
      </c>
      <c r="AJ2" s="47" t="s">
        <v>45</v>
      </c>
      <c r="AK2" s="2" t="str">
        <f>'Test Cases'!AS3</f>
        <v>N</v>
      </c>
      <c r="AL2" s="2">
        <f>SUBSTITUTE(SUBSTITUTE('Test Cases'!AT3,"R",""),",","")*1</f>
        <v>0</v>
      </c>
      <c r="AM2" s="2" t="str">
        <f>'Test Cases'!AU3</f>
        <v>N</v>
      </c>
      <c r="AN2" s="2" t="str">
        <f>'Test Cases'!A3</f>
        <v>Other</v>
      </c>
    </row>
    <row r="3" spans="1:40" x14ac:dyDescent="0.2">
      <c r="A3" s="2" t="str">
        <f>"Test case "&amp;'Test Cases'!B4</f>
        <v>Test case 2</v>
      </c>
      <c r="B3" s="2">
        <f>'Test Cases'!O4</f>
        <v>1000</v>
      </c>
      <c r="C3" s="2">
        <f>'Test Cases'!P4</f>
        <v>1000</v>
      </c>
      <c r="D3" s="2">
        <f>'Test Cases'!Q4</f>
        <v>0</v>
      </c>
      <c r="E3" s="2">
        <f>'Test Cases'!I4</f>
        <v>1</v>
      </c>
      <c r="F3" s="2">
        <f>'Test Cases'!J4</f>
        <v>0</v>
      </c>
      <c r="G3" s="2">
        <f>'Test Cases'!K4</f>
        <v>0</v>
      </c>
      <c r="H3" s="43">
        <v>0</v>
      </c>
      <c r="I3" s="44">
        <f>'Test Cases'!C4</f>
        <v>44440</v>
      </c>
      <c r="J3" s="2">
        <f>'Test Cases'!R4</f>
        <v>9301</v>
      </c>
      <c r="K3" s="43" t="s">
        <v>22</v>
      </c>
      <c r="L3" s="48">
        <f>'Test Cases'!U4</f>
        <v>23000000</v>
      </c>
      <c r="M3" s="43" t="s">
        <v>387</v>
      </c>
      <c r="N3" s="2">
        <f>'Test Cases'!H4</f>
        <v>0</v>
      </c>
      <c r="O3" s="2" t="str">
        <f>VLOOKUP('Test Cases'!V4,'Attribute Lists'!$B$155:$D$166,3,FALSE)</f>
        <v>Standard</v>
      </c>
      <c r="P3" s="2" t="str">
        <f>'Test Cases'!Y4</f>
        <v>N</v>
      </c>
      <c r="Q3" s="2" t="str">
        <f>'Test Cases'!AX4</f>
        <v>Y</v>
      </c>
      <c r="R3" s="2">
        <f>'Test Cases'!AW4</f>
        <v>3</v>
      </c>
      <c r="S3" s="43">
        <v>1</v>
      </c>
      <c r="U3" s="2" t="str">
        <f>VLOOKUP('Test Cases'!AC4,'Attribute Lists'!$B$170:$D$185,3,FALSE)</f>
        <v>No Fence / Wall</v>
      </c>
      <c r="V3" s="2" t="str">
        <f>'Test Cases'!X4</f>
        <v>N</v>
      </c>
      <c r="W3" s="2" t="str">
        <f>VLOOKUP('Test Cases'!W4,'Attribute Lists'!$B$139:$D$151,3,FALSE)</f>
        <v>Standard</v>
      </c>
      <c r="X3" s="43" t="s">
        <v>388</v>
      </c>
      <c r="Y3" s="2" t="str">
        <f>'Test Cases'!AQ4</f>
        <v>N</v>
      </c>
      <c r="Z3" s="43" t="s">
        <v>45</v>
      </c>
      <c r="AA3" s="2" t="str">
        <f>'Test Cases'!AJ4</f>
        <v>N</v>
      </c>
      <c r="AB3" s="2">
        <f>'Test Cases'!AK4</f>
        <v>0</v>
      </c>
      <c r="AC3" s="2" t="str">
        <f>'Test Cases'!AL4</f>
        <v>N</v>
      </c>
      <c r="AD3" s="2" t="str">
        <f>'Test Cases'!AM4</f>
        <v>N</v>
      </c>
      <c r="AE3" s="2">
        <f>'Test Cases'!AN4</f>
        <v>0</v>
      </c>
      <c r="AF3" s="2" t="str">
        <f>'Test Cases'!AO4</f>
        <v>N</v>
      </c>
      <c r="AG3" s="2">
        <f>IFERROR(VLOOKUP('Test Cases'!AP4,'Attribute Lists'!$B$106:$C$110,0),0)</f>
        <v>0</v>
      </c>
      <c r="AH3" s="2" t="str">
        <f>'Test Cases'!AQ4</f>
        <v>N</v>
      </c>
      <c r="AI3" s="2" t="str">
        <f>IF(VLOOKUP('Test Cases'!AR4,'Attribute Lists'!$B$16:$D$18,3,FALSE)="Y","Extended","Limited")</f>
        <v>Limited</v>
      </c>
      <c r="AJ3" s="47" t="s">
        <v>45</v>
      </c>
      <c r="AK3" s="2" t="str">
        <f>'Test Cases'!AS4</f>
        <v>N</v>
      </c>
      <c r="AL3" s="2">
        <f>SUBSTITUTE(SUBSTITUTE('Test Cases'!AT4,"R",""),",","")*1</f>
        <v>0</v>
      </c>
      <c r="AM3" s="2" t="str">
        <f>'Test Cases'!AU4</f>
        <v>N</v>
      </c>
      <c r="AN3" s="2" t="str">
        <f>'Test Cases'!A4</f>
        <v>Other</v>
      </c>
    </row>
    <row r="4" spans="1:40" x14ac:dyDescent="0.2">
      <c r="A4" s="2" t="str">
        <f>"Test case "&amp;'Test Cases'!B5</f>
        <v>Test case 3</v>
      </c>
      <c r="B4" s="2">
        <f>'Test Cases'!O5</f>
        <v>1000</v>
      </c>
      <c r="C4" s="2">
        <f>'Test Cases'!P5</f>
        <v>1000</v>
      </c>
      <c r="D4" s="2">
        <f>'Test Cases'!Q5</f>
        <v>0</v>
      </c>
      <c r="E4" s="2">
        <f>'Test Cases'!I5</f>
        <v>0</v>
      </c>
      <c r="F4" s="2">
        <f>'Test Cases'!J5</f>
        <v>1</v>
      </c>
      <c r="G4" s="2">
        <f>'Test Cases'!K5</f>
        <v>0</v>
      </c>
      <c r="H4" s="43">
        <v>0</v>
      </c>
      <c r="I4" s="44">
        <f>'Test Cases'!C5</f>
        <v>44440</v>
      </c>
      <c r="J4" s="2">
        <f>'Test Cases'!R5</f>
        <v>3201</v>
      </c>
      <c r="K4" s="43" t="s">
        <v>22</v>
      </c>
      <c r="L4" s="45">
        <f>'Test Cases'!U5</f>
        <v>2000000</v>
      </c>
      <c r="M4" s="43" t="s">
        <v>387</v>
      </c>
      <c r="N4" s="2">
        <f>'Test Cases'!H5</f>
        <v>0</v>
      </c>
      <c r="O4" s="2" t="str">
        <f>VLOOKUP('Test Cases'!V5,'Attribute Lists'!$B$155:$D$166,3,FALSE)</f>
        <v>Standard</v>
      </c>
      <c r="P4" s="2" t="str">
        <f>'Test Cases'!Y5</f>
        <v>N</v>
      </c>
      <c r="Q4" s="2" t="str">
        <f>'Test Cases'!AX5</f>
        <v>N</v>
      </c>
      <c r="R4" s="2">
        <f>'Test Cases'!AW5</f>
        <v>0</v>
      </c>
      <c r="S4" s="43">
        <v>1</v>
      </c>
      <c r="U4" s="2" t="str">
        <f>VLOOKUP('Test Cases'!AC5,'Attribute Lists'!$B$170:$D$185,3,FALSE)</f>
        <v>No Fence / Wall</v>
      </c>
      <c r="V4" s="2" t="str">
        <f>'Test Cases'!X5</f>
        <v>N</v>
      </c>
      <c r="W4" s="2" t="str">
        <f>VLOOKUP('Test Cases'!W5,'Attribute Lists'!$B$139:$D$151,3,FALSE)</f>
        <v>Standard</v>
      </c>
      <c r="X4" s="43" t="s">
        <v>388</v>
      </c>
      <c r="Y4" s="2" t="str">
        <f>'Test Cases'!AQ5</f>
        <v>N</v>
      </c>
      <c r="Z4" s="43" t="s">
        <v>45</v>
      </c>
      <c r="AA4" s="2" t="str">
        <f>'Test Cases'!AJ5</f>
        <v>N</v>
      </c>
      <c r="AB4" s="2">
        <f>'Test Cases'!AK5</f>
        <v>0</v>
      </c>
      <c r="AC4" s="2" t="str">
        <f>'Test Cases'!AL5</f>
        <v>N</v>
      </c>
      <c r="AD4" s="2" t="str">
        <f>'Test Cases'!AM5</f>
        <v>N</v>
      </c>
      <c r="AE4" s="2">
        <f>'Test Cases'!AN5</f>
        <v>0</v>
      </c>
      <c r="AF4" s="2" t="str">
        <f>'Test Cases'!AO5</f>
        <v>N</v>
      </c>
      <c r="AG4" s="2">
        <f>IFERROR(VLOOKUP('Test Cases'!AP5,'Attribute Lists'!$B$106:$C$110,0),0)</f>
        <v>0</v>
      </c>
      <c r="AH4" s="2" t="str">
        <f>'Test Cases'!AQ5</f>
        <v>N</v>
      </c>
      <c r="AI4" s="2" t="str">
        <f>IF(VLOOKUP('Test Cases'!AR5,'Attribute Lists'!$B$16:$D$18,3,FALSE)="Y","Extended","Limited")</f>
        <v>Limited</v>
      </c>
      <c r="AJ4" s="47" t="s">
        <v>45</v>
      </c>
      <c r="AK4" s="2" t="str">
        <f>'Test Cases'!AS5</f>
        <v>N</v>
      </c>
      <c r="AL4" s="2">
        <f>SUBSTITUTE(SUBSTITUTE('Test Cases'!AT5,"R",""),",","")*1</f>
        <v>0</v>
      </c>
      <c r="AM4" s="2" t="str">
        <f>'Test Cases'!AU5</f>
        <v>N</v>
      </c>
      <c r="AN4" s="2" t="str">
        <f>'Test Cases'!A5</f>
        <v>Other</v>
      </c>
    </row>
    <row r="5" spans="1:40" x14ac:dyDescent="0.2">
      <c r="A5" s="2" t="str">
        <f>"Test case "&amp;'Test Cases'!B6</f>
        <v>Test case 4</v>
      </c>
      <c r="B5" s="2">
        <f>'Test Cases'!O6</f>
        <v>1000</v>
      </c>
      <c r="C5" s="2">
        <f>'Test Cases'!P6</f>
        <v>1000</v>
      </c>
      <c r="D5" s="2">
        <f>'Test Cases'!Q6</f>
        <v>0</v>
      </c>
      <c r="E5" s="2">
        <f>'Test Cases'!I6</f>
        <v>0</v>
      </c>
      <c r="F5" s="2">
        <f>'Test Cases'!J6</f>
        <v>0</v>
      </c>
      <c r="G5" s="2">
        <f>'Test Cases'!K6</f>
        <v>1</v>
      </c>
      <c r="H5" s="43">
        <v>0</v>
      </c>
      <c r="I5" s="44">
        <f>'Test Cases'!C6</f>
        <v>44440</v>
      </c>
      <c r="J5" s="2">
        <f>'Test Cases'!R6</f>
        <v>3610</v>
      </c>
      <c r="K5" s="43" t="s">
        <v>22</v>
      </c>
      <c r="L5" s="45">
        <f>'Test Cases'!U6</f>
        <v>2000000</v>
      </c>
      <c r="M5" s="43" t="s">
        <v>387</v>
      </c>
      <c r="N5" s="2">
        <f>'Test Cases'!H6</f>
        <v>0</v>
      </c>
      <c r="O5" s="2" t="str">
        <f>VLOOKUP('Test Cases'!V6,'Attribute Lists'!$B$155:$D$166,3,FALSE)</f>
        <v>Standard</v>
      </c>
      <c r="P5" s="2" t="str">
        <f>'Test Cases'!Y6</f>
        <v>N</v>
      </c>
      <c r="Q5" s="2" t="str">
        <f>'Test Cases'!AX6</f>
        <v>N</v>
      </c>
      <c r="R5" s="2">
        <f>'Test Cases'!AW6</f>
        <v>0</v>
      </c>
      <c r="S5" s="43">
        <v>1</v>
      </c>
      <c r="U5" s="2" t="str">
        <f>VLOOKUP('Test Cases'!AC6,'Attribute Lists'!$B$170:$D$185,3,FALSE)</f>
        <v>No Fence / Wall</v>
      </c>
      <c r="V5" s="2" t="str">
        <f>'Test Cases'!X6</f>
        <v>N</v>
      </c>
      <c r="W5" s="2" t="str">
        <f>VLOOKUP('Test Cases'!W6,'Attribute Lists'!$B$139:$D$151,3,FALSE)</f>
        <v>Standard</v>
      </c>
      <c r="X5" s="43" t="s">
        <v>388</v>
      </c>
      <c r="Y5" s="2" t="str">
        <f>'Test Cases'!AQ6</f>
        <v>N</v>
      </c>
      <c r="Z5" s="43" t="s">
        <v>45</v>
      </c>
      <c r="AA5" s="2" t="str">
        <f>'Test Cases'!AJ6</f>
        <v>N</v>
      </c>
      <c r="AB5" s="2">
        <f>'Test Cases'!AK6</f>
        <v>0</v>
      </c>
      <c r="AC5" s="2" t="str">
        <f>'Test Cases'!AL6</f>
        <v>N</v>
      </c>
      <c r="AD5" s="2" t="str">
        <f>'Test Cases'!AM6</f>
        <v>N</v>
      </c>
      <c r="AE5" s="2">
        <f>'Test Cases'!AN6</f>
        <v>0</v>
      </c>
      <c r="AF5" s="2" t="str">
        <f>'Test Cases'!AO6</f>
        <v>N</v>
      </c>
      <c r="AG5" s="2">
        <f>IFERROR(VLOOKUP('Test Cases'!AP6,'Attribute Lists'!$B$106:$C$110,0),0)</f>
        <v>0</v>
      </c>
      <c r="AH5" s="2" t="str">
        <f>'Test Cases'!AQ6</f>
        <v>N</v>
      </c>
      <c r="AI5" s="2" t="str">
        <f>IF(VLOOKUP('Test Cases'!AR6,'Attribute Lists'!$B$16:$D$18,3,FALSE)="Y","Extended","Limited")</f>
        <v>Limited</v>
      </c>
      <c r="AJ5" s="47" t="s">
        <v>45</v>
      </c>
      <c r="AK5" s="2" t="str">
        <f>'Test Cases'!AS6</f>
        <v>N</v>
      </c>
      <c r="AL5" s="2">
        <f>SUBSTITUTE(SUBSTITUTE('Test Cases'!AT6,"R",""),",","")*1</f>
        <v>0</v>
      </c>
      <c r="AM5" s="2" t="str">
        <f>'Test Cases'!AU6</f>
        <v>N</v>
      </c>
      <c r="AN5" s="2" t="str">
        <f>'Test Cases'!A6</f>
        <v>Other</v>
      </c>
    </row>
    <row r="6" spans="1:40" x14ac:dyDescent="0.2">
      <c r="A6" s="2" t="str">
        <f>"Test case "&amp;'Test Cases'!B7</f>
        <v>Test case 5</v>
      </c>
      <c r="B6" s="2">
        <f>'Test Cases'!O7</f>
        <v>1000</v>
      </c>
      <c r="C6" s="2">
        <f>'Test Cases'!P7</f>
        <v>1000</v>
      </c>
      <c r="D6" s="2">
        <f>'Test Cases'!Q7</f>
        <v>0</v>
      </c>
      <c r="E6" s="2">
        <f>'Test Cases'!I7</f>
        <v>1</v>
      </c>
      <c r="F6" s="2">
        <f>'Test Cases'!J7</f>
        <v>1</v>
      </c>
      <c r="G6" s="2">
        <f>'Test Cases'!K7</f>
        <v>1</v>
      </c>
      <c r="H6" s="43">
        <v>0</v>
      </c>
      <c r="I6" s="44">
        <f>'Test Cases'!C7</f>
        <v>44440</v>
      </c>
      <c r="J6" s="2">
        <f>'Test Cases'!R7</f>
        <v>3610</v>
      </c>
      <c r="K6" s="43" t="s">
        <v>22</v>
      </c>
      <c r="L6" s="45">
        <f>'Test Cases'!U7</f>
        <v>2000000</v>
      </c>
      <c r="M6" s="43" t="s">
        <v>387</v>
      </c>
      <c r="N6" s="2">
        <f>'Test Cases'!H7</f>
        <v>0</v>
      </c>
      <c r="O6" s="2" t="str">
        <f>VLOOKUP('Test Cases'!V7,'Attribute Lists'!$B$155:$D$166,3,FALSE)</f>
        <v>Standard</v>
      </c>
      <c r="P6" s="2" t="str">
        <f>'Test Cases'!Y7</f>
        <v>N</v>
      </c>
      <c r="Q6" s="2" t="str">
        <f>'Test Cases'!AX7</f>
        <v>Y</v>
      </c>
      <c r="R6" s="2">
        <f>'Test Cases'!AW7</f>
        <v>63</v>
      </c>
      <c r="S6" s="43">
        <v>1</v>
      </c>
      <c r="U6" s="2" t="str">
        <f>VLOOKUP('Test Cases'!AC7,'Attribute Lists'!$B$170:$D$185,3,FALSE)</f>
        <v>No Fence / Wall</v>
      </c>
      <c r="V6" s="2" t="str">
        <f>'Test Cases'!X7</f>
        <v>N</v>
      </c>
      <c r="W6" s="2" t="str">
        <f>VLOOKUP('Test Cases'!W7,'Attribute Lists'!$B$139:$D$151,3,FALSE)</f>
        <v>Standard</v>
      </c>
      <c r="X6" s="43" t="s">
        <v>388</v>
      </c>
      <c r="Y6" s="2" t="str">
        <f>'Test Cases'!AQ7</f>
        <v>Y</v>
      </c>
      <c r="Z6" s="43" t="s">
        <v>45</v>
      </c>
      <c r="AA6" s="2" t="str">
        <f>'Test Cases'!AJ7</f>
        <v>N</v>
      </c>
      <c r="AB6" s="2">
        <f>'Test Cases'!AK7</f>
        <v>0</v>
      </c>
      <c r="AC6" s="2" t="str">
        <f>'Test Cases'!AL7</f>
        <v>N</v>
      </c>
      <c r="AD6" s="2" t="str">
        <f>'Test Cases'!AM7</f>
        <v>N</v>
      </c>
      <c r="AE6" s="2">
        <f>'Test Cases'!AN7</f>
        <v>0</v>
      </c>
      <c r="AF6" s="2" t="str">
        <f>'Test Cases'!AO7</f>
        <v>N</v>
      </c>
      <c r="AG6" s="2">
        <f>IFERROR(VLOOKUP('Test Cases'!AP7,'Attribute Lists'!$B$106:$C$110,0),0)</f>
        <v>0</v>
      </c>
      <c r="AH6" s="2" t="str">
        <f>'Test Cases'!AQ7</f>
        <v>Y</v>
      </c>
      <c r="AI6" s="2" t="str">
        <f>IF(VLOOKUP('Test Cases'!AR7,'Attribute Lists'!$B$16:$D$18,3,FALSE)="Y","Extended","Limited")</f>
        <v>Extended</v>
      </c>
      <c r="AJ6" s="47" t="s">
        <v>45</v>
      </c>
      <c r="AK6" s="2" t="str">
        <f>'Test Cases'!AS7</f>
        <v>N</v>
      </c>
      <c r="AL6" s="2">
        <f>SUBSTITUTE(SUBSTITUTE('Test Cases'!AT7,"R",""),",","")*1</f>
        <v>0</v>
      </c>
      <c r="AM6" s="2" t="str">
        <f>'Test Cases'!AU7</f>
        <v>N</v>
      </c>
      <c r="AN6" s="2" t="str">
        <f>'Test Cases'!A7</f>
        <v>Other</v>
      </c>
    </row>
    <row r="7" spans="1:40" x14ac:dyDescent="0.2">
      <c r="A7" s="2" t="str">
        <f>"Test case "&amp;'Test Cases'!B8</f>
        <v>Test case 6</v>
      </c>
      <c r="B7" s="2">
        <f>'Test Cases'!O8</f>
        <v>1000</v>
      </c>
      <c r="C7" s="2">
        <f>'Test Cases'!P8</f>
        <v>1000</v>
      </c>
      <c r="D7" s="2">
        <f>'Test Cases'!Q8</f>
        <v>0</v>
      </c>
      <c r="E7" s="2">
        <f>'Test Cases'!I8</f>
        <v>2</v>
      </c>
      <c r="F7" s="2">
        <f>'Test Cases'!J8</f>
        <v>0</v>
      </c>
      <c r="G7" s="2">
        <f>'Test Cases'!K8</f>
        <v>0</v>
      </c>
      <c r="H7" s="43">
        <v>0</v>
      </c>
      <c r="I7" s="44">
        <f>'Test Cases'!C8</f>
        <v>44440</v>
      </c>
      <c r="J7" s="2">
        <f>'Test Cases'!R8</f>
        <v>2193</v>
      </c>
      <c r="K7" s="43" t="s">
        <v>22</v>
      </c>
      <c r="L7" s="45">
        <f>'Test Cases'!U8</f>
        <v>2000000</v>
      </c>
      <c r="M7" s="43" t="s">
        <v>387</v>
      </c>
      <c r="N7" s="2">
        <f>'Test Cases'!H8</f>
        <v>0</v>
      </c>
      <c r="O7" s="2" t="str">
        <f>VLOOKUP('Test Cases'!V8,'Attribute Lists'!$B$155:$D$166,3,FALSE)</f>
        <v>Standard</v>
      </c>
      <c r="P7" s="2" t="str">
        <f>'Test Cases'!Y8</f>
        <v>N</v>
      </c>
      <c r="Q7" s="2" t="str">
        <f>'Test Cases'!AX8</f>
        <v>N</v>
      </c>
      <c r="R7" s="2">
        <f>'Test Cases'!AW8</f>
        <v>3</v>
      </c>
      <c r="S7" s="43">
        <v>1</v>
      </c>
      <c r="U7" s="2" t="str">
        <f>VLOOKUP('Test Cases'!AC8,'Attribute Lists'!$B$170:$D$185,3,FALSE)</f>
        <v>No Fence / Wall</v>
      </c>
      <c r="V7" s="2" t="str">
        <f>'Test Cases'!X8</f>
        <v>N</v>
      </c>
      <c r="W7" s="2" t="str">
        <f>VLOOKUP('Test Cases'!W8,'Attribute Lists'!$B$139:$D$151,3,FALSE)</f>
        <v>Standard</v>
      </c>
      <c r="X7" s="43" t="s">
        <v>388</v>
      </c>
      <c r="Y7" s="2" t="str">
        <f>'Test Cases'!AQ8</f>
        <v>N</v>
      </c>
      <c r="Z7" s="43" t="s">
        <v>45</v>
      </c>
      <c r="AA7" s="2" t="str">
        <f>'Test Cases'!AJ8</f>
        <v>N</v>
      </c>
      <c r="AB7" s="2">
        <f>'Test Cases'!AK8</f>
        <v>0</v>
      </c>
      <c r="AC7" s="2" t="str">
        <f>'Test Cases'!AL8</f>
        <v>N</v>
      </c>
      <c r="AD7" s="2" t="str">
        <f>'Test Cases'!AM8</f>
        <v>N</v>
      </c>
      <c r="AE7" s="2">
        <f>'Test Cases'!AN8</f>
        <v>0</v>
      </c>
      <c r="AF7" s="2" t="str">
        <f>'Test Cases'!AO8</f>
        <v>N</v>
      </c>
      <c r="AG7" s="2">
        <f>IFERROR(VLOOKUP('Test Cases'!AP8,'Attribute Lists'!$B$106:$C$110,0),0)</f>
        <v>0</v>
      </c>
      <c r="AH7" s="2" t="str">
        <f>'Test Cases'!AQ8</f>
        <v>N</v>
      </c>
      <c r="AI7" s="2" t="str">
        <f>IF(VLOOKUP('Test Cases'!AR8,'Attribute Lists'!$B$16:$D$18,3,FALSE)="Y","Extended","Limited")</f>
        <v>Limited</v>
      </c>
      <c r="AJ7" s="47" t="s">
        <v>45</v>
      </c>
      <c r="AK7" s="2" t="str">
        <f>'Test Cases'!AS8</f>
        <v>N</v>
      </c>
      <c r="AL7" s="2">
        <f>SUBSTITUTE(SUBSTITUTE('Test Cases'!AT8,"R",""),",","")*1</f>
        <v>0</v>
      </c>
      <c r="AM7" s="2" t="str">
        <f>'Test Cases'!AU8</f>
        <v>N</v>
      </c>
      <c r="AN7" s="2" t="str">
        <f>'Test Cases'!A8</f>
        <v>Other</v>
      </c>
    </row>
    <row r="8" spans="1:40" x14ac:dyDescent="0.2">
      <c r="A8" s="2" t="str">
        <f>"Test case "&amp;'Test Cases'!B9</f>
        <v>Test case 7</v>
      </c>
      <c r="B8" s="2">
        <f>'Test Cases'!O9</f>
        <v>1000</v>
      </c>
      <c r="C8" s="2">
        <f>'Test Cases'!P9</f>
        <v>1000</v>
      </c>
      <c r="D8" s="2">
        <f>'Test Cases'!Q9</f>
        <v>0</v>
      </c>
      <c r="E8" s="2">
        <f>'Test Cases'!I9</f>
        <v>1</v>
      </c>
      <c r="F8" s="2">
        <f>'Test Cases'!J9</f>
        <v>1</v>
      </c>
      <c r="G8" s="2">
        <f>'Test Cases'!K9</f>
        <v>0</v>
      </c>
      <c r="H8" s="43">
        <v>0</v>
      </c>
      <c r="I8" s="44">
        <f>'Test Cases'!C9</f>
        <v>44440</v>
      </c>
      <c r="J8" s="2">
        <f>'Test Cases'!R9</f>
        <v>2090</v>
      </c>
      <c r="K8" s="43" t="s">
        <v>22</v>
      </c>
      <c r="L8" s="45">
        <f>'Test Cases'!U9</f>
        <v>2000000</v>
      </c>
      <c r="M8" s="43" t="s">
        <v>387</v>
      </c>
      <c r="N8" s="2">
        <f>'Test Cases'!H9</f>
        <v>0</v>
      </c>
      <c r="O8" s="2" t="str">
        <f>VLOOKUP('Test Cases'!V9,'Attribute Lists'!$B$155:$D$166,3,FALSE)</f>
        <v>Standard</v>
      </c>
      <c r="P8" s="2" t="str">
        <f>'Test Cases'!Y9</f>
        <v>N</v>
      </c>
      <c r="Q8" s="2" t="str">
        <f>'Test Cases'!AX9</f>
        <v>N</v>
      </c>
      <c r="R8" s="2">
        <f>'Test Cases'!AW9</f>
        <v>3</v>
      </c>
      <c r="S8" s="43">
        <v>1</v>
      </c>
      <c r="U8" s="2" t="str">
        <f>VLOOKUP('Test Cases'!AC9,'Attribute Lists'!$B$170:$D$185,3,FALSE)</f>
        <v>No Fence / Wall</v>
      </c>
      <c r="V8" s="2" t="str">
        <f>'Test Cases'!X9</f>
        <v>N</v>
      </c>
      <c r="W8" s="2" t="str">
        <f>VLOOKUP('Test Cases'!W9,'Attribute Lists'!$B$139:$D$151,3,FALSE)</f>
        <v>Standard</v>
      </c>
      <c r="X8" s="43" t="s">
        <v>388</v>
      </c>
      <c r="Y8" s="2" t="str">
        <f>'Test Cases'!AQ9</f>
        <v>N</v>
      </c>
      <c r="Z8" s="43" t="s">
        <v>45</v>
      </c>
      <c r="AA8" s="2" t="str">
        <f>'Test Cases'!AJ9</f>
        <v>N</v>
      </c>
      <c r="AB8" s="2">
        <f>'Test Cases'!AK9</f>
        <v>0</v>
      </c>
      <c r="AC8" s="2" t="str">
        <f>'Test Cases'!AL9</f>
        <v>N</v>
      </c>
      <c r="AD8" s="2" t="str">
        <f>'Test Cases'!AM9</f>
        <v>N</v>
      </c>
      <c r="AE8" s="2">
        <f>'Test Cases'!AN9</f>
        <v>0</v>
      </c>
      <c r="AF8" s="2" t="str">
        <f>'Test Cases'!AO9</f>
        <v>N</v>
      </c>
      <c r="AG8" s="2">
        <f>IFERROR(VLOOKUP('Test Cases'!AP9,'Attribute Lists'!$B$106:$C$110,0),0)</f>
        <v>0</v>
      </c>
      <c r="AH8" s="2" t="str">
        <f>'Test Cases'!AQ9</f>
        <v>N</v>
      </c>
      <c r="AI8" s="2" t="str">
        <f>IF(VLOOKUP('Test Cases'!AR9,'Attribute Lists'!$B$16:$D$18,3,FALSE)="Y","Extended","Limited")</f>
        <v>Limited</v>
      </c>
      <c r="AJ8" s="47" t="s">
        <v>45</v>
      </c>
      <c r="AK8" s="2" t="str">
        <f>'Test Cases'!AS9</f>
        <v>N</v>
      </c>
      <c r="AL8" s="2">
        <f>SUBSTITUTE(SUBSTITUTE('Test Cases'!AT9,"R",""),",","")*1</f>
        <v>0</v>
      </c>
      <c r="AM8" s="2" t="str">
        <f>'Test Cases'!AU9</f>
        <v>N</v>
      </c>
      <c r="AN8" s="2" t="str">
        <f>'Test Cases'!A9</f>
        <v>Other</v>
      </c>
    </row>
    <row r="9" spans="1:40" x14ac:dyDescent="0.2">
      <c r="A9" s="2" t="str">
        <f>"Test case "&amp;'Test Cases'!B10</f>
        <v>Test case 8</v>
      </c>
      <c r="B9" s="2">
        <f>'Test Cases'!O10</f>
        <v>1000</v>
      </c>
      <c r="C9" s="2">
        <f>'Test Cases'!P10</f>
        <v>1000</v>
      </c>
      <c r="D9" s="2">
        <f>'Test Cases'!Q10</f>
        <v>0</v>
      </c>
      <c r="E9" s="2">
        <f>'Test Cases'!I10</f>
        <v>0</v>
      </c>
      <c r="F9" s="2">
        <f>'Test Cases'!J10</f>
        <v>2</v>
      </c>
      <c r="G9" s="2">
        <f>'Test Cases'!K10</f>
        <v>0</v>
      </c>
      <c r="H9" s="43">
        <v>0</v>
      </c>
      <c r="I9" s="44">
        <f>'Test Cases'!C10</f>
        <v>44440</v>
      </c>
      <c r="J9" s="2">
        <f>'Test Cases'!R10</f>
        <v>7130</v>
      </c>
      <c r="K9" s="43" t="s">
        <v>22</v>
      </c>
      <c r="L9" s="45">
        <f>'Test Cases'!U10</f>
        <v>2000000</v>
      </c>
      <c r="M9" s="43" t="s">
        <v>387</v>
      </c>
      <c r="N9" s="2">
        <f>'Test Cases'!H10</f>
        <v>0</v>
      </c>
      <c r="O9" s="2" t="str">
        <f>VLOOKUP('Test Cases'!V10,'Attribute Lists'!$B$155:$D$166,3,FALSE)</f>
        <v>Standard</v>
      </c>
      <c r="P9" s="2" t="str">
        <f>'Test Cases'!Y10</f>
        <v>N</v>
      </c>
      <c r="Q9" s="2" t="str">
        <f>'Test Cases'!AX10</f>
        <v>N</v>
      </c>
      <c r="R9" s="2">
        <f>'Test Cases'!AW10</f>
        <v>3</v>
      </c>
      <c r="S9" s="43">
        <v>1</v>
      </c>
      <c r="U9" s="2" t="str">
        <f>VLOOKUP('Test Cases'!AC10,'Attribute Lists'!$B$170:$D$185,3,FALSE)</f>
        <v>No Fence / Wall</v>
      </c>
      <c r="V9" s="2" t="str">
        <f>'Test Cases'!X10</f>
        <v>N</v>
      </c>
      <c r="W9" s="2" t="str">
        <f>VLOOKUP('Test Cases'!W10,'Attribute Lists'!$B$139:$D$151,3,FALSE)</f>
        <v>Standard</v>
      </c>
      <c r="X9" s="43" t="s">
        <v>388</v>
      </c>
      <c r="Y9" s="2" t="str">
        <f>'Test Cases'!AQ10</f>
        <v>N</v>
      </c>
      <c r="Z9" s="43" t="s">
        <v>45</v>
      </c>
      <c r="AA9" s="2" t="str">
        <f>'Test Cases'!AJ10</f>
        <v>N</v>
      </c>
      <c r="AB9" s="2">
        <f>'Test Cases'!AK10</f>
        <v>0</v>
      </c>
      <c r="AC9" s="2" t="str">
        <f>'Test Cases'!AL10</f>
        <v>N</v>
      </c>
      <c r="AD9" s="2" t="str">
        <f>'Test Cases'!AM10</f>
        <v>N</v>
      </c>
      <c r="AE9" s="2">
        <f>'Test Cases'!AN10</f>
        <v>0</v>
      </c>
      <c r="AF9" s="2" t="str">
        <f>'Test Cases'!AO10</f>
        <v>N</v>
      </c>
      <c r="AG9" s="2">
        <f>IFERROR(VLOOKUP('Test Cases'!AP10,'Attribute Lists'!$B$106:$C$110,0),0)</f>
        <v>0</v>
      </c>
      <c r="AH9" s="2" t="str">
        <f>'Test Cases'!AQ10</f>
        <v>N</v>
      </c>
      <c r="AI9" s="2" t="str">
        <f>IF(VLOOKUP('Test Cases'!AR10,'Attribute Lists'!$B$16:$D$18,3,FALSE)="Y","Extended","Limited")</f>
        <v>Limited</v>
      </c>
      <c r="AJ9" s="47" t="s">
        <v>45</v>
      </c>
      <c r="AK9" s="2" t="str">
        <f>'Test Cases'!AS10</f>
        <v>N</v>
      </c>
      <c r="AL9" s="2">
        <f>SUBSTITUTE(SUBSTITUTE('Test Cases'!AT10,"R",""),",","")*1</f>
        <v>0</v>
      </c>
      <c r="AM9" s="2" t="str">
        <f>'Test Cases'!AU10</f>
        <v>N</v>
      </c>
      <c r="AN9" s="2" t="str">
        <f>'Test Cases'!A10</f>
        <v>Other</v>
      </c>
    </row>
    <row r="10" spans="1:40" x14ac:dyDescent="0.2">
      <c r="A10" s="2" t="str">
        <f>"Test case "&amp;'Test Cases'!B11</f>
        <v>Test case 9</v>
      </c>
      <c r="B10" s="2">
        <f>'Test Cases'!O11</f>
        <v>1000</v>
      </c>
      <c r="C10" s="2">
        <f>'Test Cases'!P11</f>
        <v>1000</v>
      </c>
      <c r="D10" s="2">
        <f>'Test Cases'!Q11</f>
        <v>0</v>
      </c>
      <c r="E10" s="2">
        <f>'Test Cases'!I11</f>
        <v>0</v>
      </c>
      <c r="F10" s="2">
        <f>'Test Cases'!J11</f>
        <v>0</v>
      </c>
      <c r="G10" s="2">
        <f>'Test Cases'!K11</f>
        <v>0</v>
      </c>
      <c r="H10" s="43">
        <v>0</v>
      </c>
      <c r="I10" s="44">
        <f>'Test Cases'!C11</f>
        <v>44440</v>
      </c>
      <c r="J10" s="2">
        <f>'Test Cases'!R11</f>
        <v>7130</v>
      </c>
      <c r="K10" s="43" t="s">
        <v>22</v>
      </c>
      <c r="L10" s="45">
        <f>'Test Cases'!U11</f>
        <v>14375001</v>
      </c>
      <c r="M10" s="43" t="s">
        <v>387</v>
      </c>
      <c r="N10" s="2">
        <f>'Test Cases'!H11</f>
        <v>0</v>
      </c>
      <c r="O10" s="2" t="str">
        <f>VLOOKUP('Test Cases'!V11,'Attribute Lists'!$B$155:$D$166,3,FALSE)</f>
        <v>Standard</v>
      </c>
      <c r="P10" s="2" t="str">
        <f>'Test Cases'!Y11</f>
        <v>N</v>
      </c>
      <c r="Q10" s="2" t="str">
        <f>'Test Cases'!AX11</f>
        <v>N</v>
      </c>
      <c r="R10" s="2">
        <f>'Test Cases'!AW11</f>
        <v>3</v>
      </c>
      <c r="S10" s="43">
        <v>1</v>
      </c>
      <c r="U10" s="2" t="str">
        <f>VLOOKUP('Test Cases'!AC11,'Attribute Lists'!$B$170:$D$185,3,FALSE)</f>
        <v>No Fence / Wall</v>
      </c>
      <c r="V10" s="2" t="str">
        <f>'Test Cases'!X11</f>
        <v>N</v>
      </c>
      <c r="W10" s="2" t="str">
        <f>VLOOKUP('Test Cases'!W11,'Attribute Lists'!$B$139:$D$151,3,FALSE)</f>
        <v>Standard</v>
      </c>
      <c r="X10" s="43" t="s">
        <v>388</v>
      </c>
      <c r="Y10" s="2" t="str">
        <f>'Test Cases'!AQ11</f>
        <v>N</v>
      </c>
      <c r="Z10" s="43" t="s">
        <v>45</v>
      </c>
      <c r="AA10" s="2" t="str">
        <f>'Test Cases'!AJ11</f>
        <v>N</v>
      </c>
      <c r="AB10" s="2">
        <f>'Test Cases'!AK11</f>
        <v>0</v>
      </c>
      <c r="AC10" s="2" t="str">
        <f>'Test Cases'!AL11</f>
        <v>N</v>
      </c>
      <c r="AD10" s="2" t="str">
        <f>'Test Cases'!AM11</f>
        <v>N</v>
      </c>
      <c r="AE10" s="2">
        <f>'Test Cases'!AN11</f>
        <v>0</v>
      </c>
      <c r="AF10" s="2" t="str">
        <f>'Test Cases'!AO11</f>
        <v>N</v>
      </c>
      <c r="AG10" s="2">
        <f>IFERROR(VLOOKUP('Test Cases'!AP11,'Attribute Lists'!$B$106:$C$110,0),0)</f>
        <v>0</v>
      </c>
      <c r="AH10" s="2" t="str">
        <f>'Test Cases'!AQ11</f>
        <v>N</v>
      </c>
      <c r="AI10" s="2" t="str">
        <f>IF(VLOOKUP('Test Cases'!AR11,'Attribute Lists'!$B$16:$D$18,3,FALSE)="Y","Extended","Limited")</f>
        <v>Limited</v>
      </c>
      <c r="AJ10" s="47" t="s">
        <v>45</v>
      </c>
      <c r="AK10" s="2" t="str">
        <f>'Test Cases'!AS11</f>
        <v>N</v>
      </c>
      <c r="AL10" s="2">
        <f>SUBSTITUTE(SUBSTITUTE('Test Cases'!AT11,"R",""),",","")*1</f>
        <v>0</v>
      </c>
      <c r="AM10" s="2" t="str">
        <f>'Test Cases'!AU11</f>
        <v>N</v>
      </c>
      <c r="AN10" s="2" t="str">
        <f>'Test Cases'!A11</f>
        <v>Other</v>
      </c>
    </row>
    <row r="11" spans="1:40" x14ac:dyDescent="0.2">
      <c r="A11" s="2" t="str">
        <f>"Test case "&amp;'Test Cases'!B12</f>
        <v>Test case 10</v>
      </c>
      <c r="B11" s="2">
        <f>'Test Cases'!O12</f>
        <v>1000</v>
      </c>
      <c r="C11" s="2">
        <f>'Test Cases'!P12</f>
        <v>1000</v>
      </c>
      <c r="D11" s="2">
        <f>'Test Cases'!Q12</f>
        <v>0</v>
      </c>
      <c r="E11" s="2">
        <f>'Test Cases'!I12</f>
        <v>1</v>
      </c>
      <c r="F11" s="2">
        <f>'Test Cases'!J12</f>
        <v>0</v>
      </c>
      <c r="G11" s="2">
        <f>'Test Cases'!K12</f>
        <v>0</v>
      </c>
      <c r="H11" s="43">
        <v>0</v>
      </c>
      <c r="I11" s="44">
        <f>'Test Cases'!C12</f>
        <v>44440</v>
      </c>
      <c r="J11" s="2">
        <f>'Test Cases'!R12</f>
        <v>1034</v>
      </c>
      <c r="K11" s="43" t="s">
        <v>22</v>
      </c>
      <c r="L11" s="45">
        <f>'Test Cases'!U12</f>
        <v>2000000</v>
      </c>
      <c r="M11" s="43" t="s">
        <v>387</v>
      </c>
      <c r="N11" s="2">
        <f>'Test Cases'!H12</f>
        <v>0</v>
      </c>
      <c r="O11" s="2" t="str">
        <f>VLOOKUP('Test Cases'!V12,'Attribute Lists'!$B$155:$D$166,3,FALSE)</f>
        <v>Standard</v>
      </c>
      <c r="P11" s="2" t="str">
        <f>'Test Cases'!Y12</f>
        <v>N</v>
      </c>
      <c r="Q11" s="2" t="str">
        <f>'Test Cases'!AX12</f>
        <v>Y</v>
      </c>
      <c r="R11" s="2">
        <f>'Test Cases'!AW12</f>
        <v>3</v>
      </c>
      <c r="S11" s="43">
        <v>1</v>
      </c>
      <c r="U11" s="2" t="str">
        <f>VLOOKUP('Test Cases'!AC12,'Attribute Lists'!$B$170:$D$185,3,FALSE)</f>
        <v>No Fence / Wall</v>
      </c>
      <c r="V11" s="2" t="str">
        <f>'Test Cases'!X12</f>
        <v>N</v>
      </c>
      <c r="W11" s="2" t="str">
        <f>VLOOKUP('Test Cases'!W12,'Attribute Lists'!$B$139:$D$151,3,FALSE)</f>
        <v>Standard</v>
      </c>
      <c r="X11" s="43" t="s">
        <v>388</v>
      </c>
      <c r="Y11" s="2" t="str">
        <f>'Test Cases'!AQ12</f>
        <v>N</v>
      </c>
      <c r="Z11" s="43" t="s">
        <v>45</v>
      </c>
      <c r="AA11" s="2" t="str">
        <f>'Test Cases'!AJ12</f>
        <v>N</v>
      </c>
      <c r="AB11" s="2">
        <f>'Test Cases'!AK12</f>
        <v>0</v>
      </c>
      <c r="AC11" s="2" t="str">
        <f>'Test Cases'!AL12</f>
        <v>N</v>
      </c>
      <c r="AD11" s="2" t="str">
        <f>'Test Cases'!AM12</f>
        <v>N</v>
      </c>
      <c r="AE11" s="2">
        <f>'Test Cases'!AN12</f>
        <v>0</v>
      </c>
      <c r="AF11" s="2" t="str">
        <f>'Test Cases'!AO12</f>
        <v>N</v>
      </c>
      <c r="AG11" s="2">
        <f>IFERROR(VLOOKUP('Test Cases'!AP12,'Attribute Lists'!$B$106:$C$110,0),0)</f>
        <v>0</v>
      </c>
      <c r="AH11" s="2" t="str">
        <f>'Test Cases'!AQ12</f>
        <v>N</v>
      </c>
      <c r="AI11" s="2" t="str">
        <f>IF(VLOOKUP('Test Cases'!AR12,'Attribute Lists'!$B$16:$D$18,3,FALSE)="Y","Extended","Limited")</f>
        <v>Limited</v>
      </c>
      <c r="AJ11" s="47" t="s">
        <v>45</v>
      </c>
      <c r="AK11" s="2" t="str">
        <f>'Test Cases'!AS12</f>
        <v>N</v>
      </c>
      <c r="AL11" s="2">
        <f>SUBSTITUTE(SUBSTITUTE('Test Cases'!AT12,"R",""),",","")*1</f>
        <v>0</v>
      </c>
      <c r="AM11" s="2" t="str">
        <f>'Test Cases'!AU12</f>
        <v>N</v>
      </c>
      <c r="AN11" s="2" t="str">
        <f>'Test Cases'!A12</f>
        <v>Other</v>
      </c>
    </row>
    <row r="12" spans="1:40" x14ac:dyDescent="0.2">
      <c r="A12" s="2" t="str">
        <f>"Test case "&amp;'Test Cases'!B13</f>
        <v>Test case 11</v>
      </c>
      <c r="B12" s="2">
        <f>'Test Cases'!O13</f>
        <v>1000</v>
      </c>
      <c r="C12" s="2">
        <f>'Test Cases'!P13</f>
        <v>1000</v>
      </c>
      <c r="D12" s="2">
        <f>'Test Cases'!Q13</f>
        <v>0</v>
      </c>
      <c r="E12" s="2">
        <f>'Test Cases'!I13</f>
        <v>0</v>
      </c>
      <c r="F12" s="2">
        <f>'Test Cases'!J13</f>
        <v>1</v>
      </c>
      <c r="G12" s="2">
        <f>'Test Cases'!K13</f>
        <v>0</v>
      </c>
      <c r="H12" s="43">
        <v>0</v>
      </c>
      <c r="I12" s="44">
        <f>'Test Cases'!C13</f>
        <v>44440</v>
      </c>
      <c r="J12" s="2">
        <f>'Test Cases'!R13</f>
        <v>1034</v>
      </c>
      <c r="K12" s="43" t="s">
        <v>22</v>
      </c>
      <c r="L12" s="45">
        <f>'Test Cases'!U13</f>
        <v>2000000</v>
      </c>
      <c r="M12" s="43" t="s">
        <v>387</v>
      </c>
      <c r="N12" s="2">
        <f>'Test Cases'!H13</f>
        <v>0</v>
      </c>
      <c r="O12" s="2" t="str">
        <f>VLOOKUP('Test Cases'!V13,'Attribute Lists'!$B$155:$D$166,3,FALSE)</f>
        <v>Standard</v>
      </c>
      <c r="P12" s="2" t="str">
        <f>'Test Cases'!Y13</f>
        <v>N</v>
      </c>
      <c r="Q12" s="2" t="str">
        <f>'Test Cases'!AX13</f>
        <v>N</v>
      </c>
      <c r="R12" s="2">
        <f>'Test Cases'!AW13</f>
        <v>3</v>
      </c>
      <c r="S12" s="43">
        <v>1</v>
      </c>
      <c r="U12" s="2" t="str">
        <f>VLOOKUP('Test Cases'!AC13,'Attribute Lists'!$B$170:$D$185,3,FALSE)</f>
        <v>No Fence / Wall</v>
      </c>
      <c r="V12" s="2" t="str">
        <f>'Test Cases'!X13</f>
        <v>N</v>
      </c>
      <c r="W12" s="2" t="str">
        <f>VLOOKUP('Test Cases'!W13,'Attribute Lists'!$B$139:$D$151,3,FALSE)</f>
        <v>Standard</v>
      </c>
      <c r="X12" s="43" t="s">
        <v>388</v>
      </c>
      <c r="Y12" s="2" t="str">
        <f>'Test Cases'!AQ13</f>
        <v>N</v>
      </c>
      <c r="Z12" s="43" t="s">
        <v>45</v>
      </c>
      <c r="AA12" s="2" t="str">
        <f>'Test Cases'!AJ13</f>
        <v>N</v>
      </c>
      <c r="AB12" s="2">
        <f>'Test Cases'!AK13</f>
        <v>0</v>
      </c>
      <c r="AC12" s="2" t="str">
        <f>'Test Cases'!AL13</f>
        <v>N</v>
      </c>
      <c r="AD12" s="2" t="str">
        <f>'Test Cases'!AM13</f>
        <v>N</v>
      </c>
      <c r="AE12" s="2">
        <f>'Test Cases'!AN13</f>
        <v>0</v>
      </c>
      <c r="AF12" s="2" t="str">
        <f>'Test Cases'!AO13</f>
        <v>N</v>
      </c>
      <c r="AG12" s="2">
        <f>IFERROR(VLOOKUP('Test Cases'!AP13,'Attribute Lists'!$B$106:$C$110,0),0)</f>
        <v>0</v>
      </c>
      <c r="AH12" s="2" t="str">
        <f>'Test Cases'!AQ13</f>
        <v>N</v>
      </c>
      <c r="AI12" s="2" t="str">
        <f>IF(VLOOKUP('Test Cases'!AR13,'Attribute Lists'!$B$16:$D$18,3,FALSE)="Y","Extended","Limited")</f>
        <v>Limited</v>
      </c>
      <c r="AJ12" s="47" t="s">
        <v>45</v>
      </c>
      <c r="AK12" s="2" t="str">
        <f>'Test Cases'!AS13</f>
        <v>N</v>
      </c>
      <c r="AL12" s="2">
        <f>SUBSTITUTE(SUBSTITUTE('Test Cases'!AT13,"R",""),",","")*1</f>
        <v>0</v>
      </c>
      <c r="AM12" s="2" t="str">
        <f>'Test Cases'!AU13</f>
        <v>N</v>
      </c>
      <c r="AN12" s="2" t="str">
        <f>'Test Cases'!A13</f>
        <v>Other</v>
      </c>
    </row>
    <row r="13" spans="1:40" x14ac:dyDescent="0.2">
      <c r="A13" s="2" t="str">
        <f>"Test case "&amp;'Test Cases'!B14</f>
        <v>Test case 12</v>
      </c>
      <c r="B13" s="2">
        <f>'Test Cases'!O14</f>
        <v>1000</v>
      </c>
      <c r="C13" s="2">
        <f>'Test Cases'!P14</f>
        <v>1000</v>
      </c>
      <c r="D13" s="2">
        <f>'Test Cases'!Q14</f>
        <v>0</v>
      </c>
      <c r="E13" s="2">
        <f>'Test Cases'!I14</f>
        <v>0</v>
      </c>
      <c r="F13" s="2">
        <f>'Test Cases'!J14</f>
        <v>0</v>
      </c>
      <c r="G13" s="2">
        <f>'Test Cases'!K14</f>
        <v>1</v>
      </c>
      <c r="H13" s="43">
        <v>0</v>
      </c>
      <c r="I13" s="44">
        <f>'Test Cases'!C14</f>
        <v>44440</v>
      </c>
      <c r="J13" s="2">
        <f>'Test Cases'!R14</f>
        <v>1034</v>
      </c>
      <c r="K13" s="43" t="s">
        <v>22</v>
      </c>
      <c r="L13" s="45">
        <f>'Test Cases'!U14</f>
        <v>2000000</v>
      </c>
      <c r="M13" s="43" t="s">
        <v>387</v>
      </c>
      <c r="N13" s="2">
        <f>'Test Cases'!H14</f>
        <v>0</v>
      </c>
      <c r="O13" s="2" t="str">
        <f>VLOOKUP('Test Cases'!V14,'Attribute Lists'!$B$155:$D$166,3,FALSE)</f>
        <v>Standard</v>
      </c>
      <c r="P13" s="2" t="str">
        <f>'Test Cases'!Y14</f>
        <v>N</v>
      </c>
      <c r="Q13" s="2" t="str">
        <f>'Test Cases'!AX14</f>
        <v>N</v>
      </c>
      <c r="R13" s="2">
        <f>'Test Cases'!AW14</f>
        <v>3</v>
      </c>
      <c r="S13" s="43">
        <v>1</v>
      </c>
      <c r="U13" s="2" t="str">
        <f>VLOOKUP('Test Cases'!AC14,'Attribute Lists'!$B$170:$D$185,3,FALSE)</f>
        <v>No Fence / Wall</v>
      </c>
      <c r="V13" s="2" t="str">
        <f>'Test Cases'!X14</f>
        <v>N</v>
      </c>
      <c r="W13" s="2" t="str">
        <f>VLOOKUP('Test Cases'!W14,'Attribute Lists'!$B$139:$D$151,3,FALSE)</f>
        <v>Standard</v>
      </c>
      <c r="X13" s="43" t="s">
        <v>388</v>
      </c>
      <c r="Y13" s="2" t="str">
        <f>'Test Cases'!AQ14</f>
        <v>N</v>
      </c>
      <c r="Z13" s="43" t="s">
        <v>45</v>
      </c>
      <c r="AA13" s="2" t="str">
        <f>'Test Cases'!AJ14</f>
        <v>N</v>
      </c>
      <c r="AB13" s="2">
        <f>'Test Cases'!AK14</f>
        <v>0</v>
      </c>
      <c r="AC13" s="2" t="str">
        <f>'Test Cases'!AL14</f>
        <v>N</v>
      </c>
      <c r="AD13" s="2" t="str">
        <f>'Test Cases'!AM14</f>
        <v>N</v>
      </c>
      <c r="AE13" s="2">
        <f>'Test Cases'!AN14</f>
        <v>0</v>
      </c>
      <c r="AF13" s="2" t="str">
        <f>'Test Cases'!AO14</f>
        <v>N</v>
      </c>
      <c r="AG13" s="2">
        <f>IFERROR(VLOOKUP('Test Cases'!AP14,'Attribute Lists'!$B$106:$C$110,0),0)</f>
        <v>0</v>
      </c>
      <c r="AH13" s="2" t="str">
        <f>'Test Cases'!AQ14</f>
        <v>N</v>
      </c>
      <c r="AI13" s="2" t="str">
        <f>IF(VLOOKUP('Test Cases'!AR14,'Attribute Lists'!$B$16:$D$18,3,FALSE)="Y","Extended","Limited")</f>
        <v>Limited</v>
      </c>
      <c r="AJ13" s="47" t="s">
        <v>45</v>
      </c>
      <c r="AK13" s="2" t="str">
        <f>'Test Cases'!AS14</f>
        <v>N</v>
      </c>
      <c r="AL13" s="2">
        <f>SUBSTITUTE(SUBSTITUTE('Test Cases'!AT14,"R",""),",","")*1</f>
        <v>0</v>
      </c>
      <c r="AM13" s="2" t="str">
        <f>'Test Cases'!AU14</f>
        <v>N</v>
      </c>
      <c r="AN13" s="2" t="str">
        <f>'Test Cases'!A14</f>
        <v>Other</v>
      </c>
    </row>
    <row r="14" spans="1:40" x14ac:dyDescent="0.2">
      <c r="A14" s="2" t="str">
        <f>"Test case "&amp;'Test Cases'!B15</f>
        <v>Test case 13</v>
      </c>
      <c r="B14" s="2">
        <f>'Test Cases'!O15</f>
        <v>1000</v>
      </c>
      <c r="C14" s="2">
        <f>'Test Cases'!P15</f>
        <v>1000</v>
      </c>
      <c r="D14" s="2">
        <f>'Test Cases'!Q15</f>
        <v>0</v>
      </c>
      <c r="E14" s="2">
        <f>'Test Cases'!I15</f>
        <v>1</v>
      </c>
      <c r="F14" s="2">
        <f>'Test Cases'!J15</f>
        <v>1</v>
      </c>
      <c r="G14" s="2">
        <f>'Test Cases'!K15</f>
        <v>1</v>
      </c>
      <c r="H14" s="43">
        <v>0</v>
      </c>
      <c r="I14" s="44">
        <f>'Test Cases'!C15</f>
        <v>44440</v>
      </c>
      <c r="J14" s="2">
        <f>'Test Cases'!R15</f>
        <v>699</v>
      </c>
      <c r="K14" s="43" t="s">
        <v>22</v>
      </c>
      <c r="L14" s="45">
        <f>'Test Cases'!U15</f>
        <v>2000000</v>
      </c>
      <c r="M14" s="43" t="s">
        <v>387</v>
      </c>
      <c r="N14" s="2">
        <f>'Test Cases'!H15</f>
        <v>0</v>
      </c>
      <c r="O14" s="2" t="str">
        <f>VLOOKUP('Test Cases'!V15,'Attribute Lists'!$B$155:$D$166,3,FALSE)</f>
        <v>Standard</v>
      </c>
      <c r="P14" s="2" t="str">
        <f>'Test Cases'!Y15</f>
        <v>Y</v>
      </c>
      <c r="Q14" s="2" t="str">
        <f>'Test Cases'!AX15</f>
        <v>Y</v>
      </c>
      <c r="R14" s="2">
        <f>'Test Cases'!AW15</f>
        <v>63</v>
      </c>
      <c r="S14" s="43">
        <v>1</v>
      </c>
      <c r="U14" s="2" t="str">
        <f>VLOOKUP('Test Cases'!AC15,'Attribute Lists'!$B$170:$D$185,3,FALSE)</f>
        <v>No Fence / Wall</v>
      </c>
      <c r="V14" s="2" t="str">
        <f>'Test Cases'!X15</f>
        <v>Y</v>
      </c>
      <c r="W14" s="2" t="str">
        <f>VLOOKUP('Test Cases'!W15,'Attribute Lists'!$B$139:$D$151,3,FALSE)</f>
        <v>Non-standard</v>
      </c>
      <c r="X14" s="43" t="s">
        <v>388</v>
      </c>
      <c r="Y14" s="2" t="str">
        <f>'Test Cases'!AQ15</f>
        <v>N</v>
      </c>
      <c r="Z14" s="43" t="s">
        <v>45</v>
      </c>
      <c r="AA14" s="2" t="str">
        <f>'Test Cases'!AJ15</f>
        <v>N</v>
      </c>
      <c r="AB14" s="2">
        <f>'Test Cases'!AK15</f>
        <v>0</v>
      </c>
      <c r="AC14" s="2" t="str">
        <f>'Test Cases'!AL15</f>
        <v>N</v>
      </c>
      <c r="AD14" s="2" t="str">
        <f>'Test Cases'!AM15</f>
        <v>N</v>
      </c>
      <c r="AE14" s="2">
        <f>'Test Cases'!AN15</f>
        <v>0</v>
      </c>
      <c r="AF14" s="2" t="str">
        <f>'Test Cases'!AO15</f>
        <v>N</v>
      </c>
      <c r="AG14" s="2">
        <f>IFERROR(VLOOKUP('Test Cases'!AP15,'Attribute Lists'!$B$106:$C$110,0),0)</f>
        <v>0</v>
      </c>
      <c r="AH14" s="2" t="str">
        <f>'Test Cases'!AQ15</f>
        <v>N</v>
      </c>
      <c r="AI14" s="2" t="str">
        <f>IF(VLOOKUP('Test Cases'!AR15,'Attribute Lists'!$B$16:$D$18,3,FALSE)="Y","Extended","Limited")</f>
        <v>Limited</v>
      </c>
      <c r="AJ14" s="47" t="s">
        <v>45</v>
      </c>
      <c r="AK14" s="2" t="str">
        <f>'Test Cases'!AS15</f>
        <v>N</v>
      </c>
      <c r="AL14" s="2">
        <f>SUBSTITUTE(SUBSTITUTE('Test Cases'!AT15,"R",""),",","")*1</f>
        <v>0</v>
      </c>
      <c r="AM14" s="2" t="str">
        <f>'Test Cases'!AU15</f>
        <v>N</v>
      </c>
      <c r="AN14" s="2" t="str">
        <f>'Test Cases'!A15</f>
        <v>Other</v>
      </c>
    </row>
    <row r="15" spans="1:40" x14ac:dyDescent="0.2">
      <c r="A15" s="2" t="str">
        <f>"Test case "&amp;'Test Cases'!B16</f>
        <v>Test case 14</v>
      </c>
      <c r="B15" s="2">
        <f>'Test Cases'!O16</f>
        <v>1000</v>
      </c>
      <c r="C15" s="2">
        <f>'Test Cases'!P16</f>
        <v>1000</v>
      </c>
      <c r="D15" s="2">
        <f>'Test Cases'!Q16</f>
        <v>0</v>
      </c>
      <c r="E15" s="2">
        <f>'Test Cases'!I16</f>
        <v>2</v>
      </c>
      <c r="F15" s="2">
        <f>'Test Cases'!J16</f>
        <v>0</v>
      </c>
      <c r="G15" s="2">
        <f>'Test Cases'!K16</f>
        <v>0</v>
      </c>
      <c r="H15" s="43">
        <v>0</v>
      </c>
      <c r="I15" s="44">
        <f>'Test Cases'!C16</f>
        <v>44440</v>
      </c>
      <c r="J15" s="2">
        <f>'Test Cases'!R16</f>
        <v>299</v>
      </c>
      <c r="K15" s="43" t="s">
        <v>22</v>
      </c>
      <c r="L15" s="45">
        <f>'Test Cases'!U16</f>
        <v>2000000</v>
      </c>
      <c r="M15" s="43" t="s">
        <v>387</v>
      </c>
      <c r="N15" s="2">
        <f>'Test Cases'!H16</f>
        <v>0</v>
      </c>
      <c r="O15" s="2" t="str">
        <f>VLOOKUP('Test Cases'!V16,'Attribute Lists'!$B$155:$D$166,3,FALSE)</f>
        <v>Standard</v>
      </c>
      <c r="P15" s="2" t="str">
        <f>'Test Cases'!Y16</f>
        <v>Y</v>
      </c>
      <c r="Q15" s="2" t="str">
        <f>'Test Cases'!AX16</f>
        <v>N</v>
      </c>
      <c r="R15" s="2">
        <f>'Test Cases'!AW16</f>
        <v>3</v>
      </c>
      <c r="S15" s="43">
        <v>1</v>
      </c>
      <c r="U15" s="2" t="str">
        <f>VLOOKUP('Test Cases'!AC16,'Attribute Lists'!$B$170:$D$185,3,FALSE)</f>
        <v>No Fence / Wall</v>
      </c>
      <c r="V15" s="2" t="str">
        <f>'Test Cases'!X16</f>
        <v>Y</v>
      </c>
      <c r="W15" s="2" t="str">
        <f>VLOOKUP('Test Cases'!W16,'Attribute Lists'!$B$139:$D$151,3,FALSE)</f>
        <v>Non-standard</v>
      </c>
      <c r="X15" s="43" t="s">
        <v>388</v>
      </c>
      <c r="Y15" s="2" t="str">
        <f>'Test Cases'!AQ16</f>
        <v>N</v>
      </c>
      <c r="Z15" s="43" t="s">
        <v>45</v>
      </c>
      <c r="AA15" s="2" t="str">
        <f>'Test Cases'!AJ16</f>
        <v>Y</v>
      </c>
      <c r="AB15" s="2">
        <f>'Test Cases'!AK16</f>
        <v>10000</v>
      </c>
      <c r="AC15" s="2" t="str">
        <f>'Test Cases'!AL16</f>
        <v>N</v>
      </c>
      <c r="AD15" s="2" t="str">
        <f>'Test Cases'!AM16</f>
        <v>N</v>
      </c>
      <c r="AE15" s="2">
        <f>'Test Cases'!AN16</f>
        <v>0</v>
      </c>
      <c r="AF15" s="2" t="str">
        <f>'Test Cases'!AO16</f>
        <v>N</v>
      </c>
      <c r="AG15" s="2">
        <f>IFERROR(VLOOKUP('Test Cases'!AP16,'Attribute Lists'!$B$106:$C$110,0),0)</f>
        <v>0</v>
      </c>
      <c r="AH15" s="2" t="str">
        <f>'Test Cases'!AQ16</f>
        <v>N</v>
      </c>
      <c r="AI15" s="2" t="str">
        <f>IF(VLOOKUP('Test Cases'!AR16,'Attribute Lists'!$B$16:$D$18,3,FALSE)="Y","Extended","Limited")</f>
        <v>Limited</v>
      </c>
      <c r="AJ15" s="47" t="s">
        <v>45</v>
      </c>
      <c r="AK15" s="2" t="str">
        <f>'Test Cases'!AS16</f>
        <v>N</v>
      </c>
      <c r="AL15" s="2">
        <f>SUBSTITUTE(SUBSTITUTE('Test Cases'!AT16,"R",""),",","")*1</f>
        <v>0</v>
      </c>
      <c r="AM15" s="2" t="str">
        <f>'Test Cases'!AU16</f>
        <v>N</v>
      </c>
      <c r="AN15" s="2" t="str">
        <f>'Test Cases'!A16</f>
        <v>Other</v>
      </c>
    </row>
    <row r="16" spans="1:40" x14ac:dyDescent="0.2">
      <c r="A16" s="2" t="str">
        <f>"Test case "&amp;'Test Cases'!B17</f>
        <v>Test case 15</v>
      </c>
      <c r="B16" s="2">
        <f>'Test Cases'!O17</f>
        <v>1000</v>
      </c>
      <c r="C16" s="2">
        <f>'Test Cases'!P17</f>
        <v>1000</v>
      </c>
      <c r="D16" s="2">
        <f>'Test Cases'!Q17</f>
        <v>0</v>
      </c>
      <c r="E16" s="2">
        <f>'Test Cases'!I17</f>
        <v>1</v>
      </c>
      <c r="F16" s="2">
        <f>'Test Cases'!J17</f>
        <v>1</v>
      </c>
      <c r="G16" s="2">
        <f>'Test Cases'!K17</f>
        <v>0</v>
      </c>
      <c r="H16" s="43">
        <v>0</v>
      </c>
      <c r="I16" s="44">
        <f>'Test Cases'!C17</f>
        <v>44440</v>
      </c>
      <c r="J16" s="2">
        <f>'Test Cases'!R17</f>
        <v>8301</v>
      </c>
      <c r="K16" s="43" t="s">
        <v>22</v>
      </c>
      <c r="L16" s="45">
        <f>'Test Cases'!U17</f>
        <v>1100000</v>
      </c>
      <c r="M16" s="43" t="s">
        <v>387</v>
      </c>
      <c r="N16" s="2">
        <f>'Test Cases'!H17</f>
        <v>0</v>
      </c>
      <c r="O16" s="2" t="str">
        <f>VLOOKUP('Test Cases'!V17,'Attribute Lists'!$B$155:$D$166,3,FALSE)</f>
        <v>Standard</v>
      </c>
      <c r="P16" s="2" t="str">
        <f>'Test Cases'!Y17</f>
        <v>N</v>
      </c>
      <c r="Q16" s="2" t="str">
        <f>'Test Cases'!AX17</f>
        <v>N</v>
      </c>
      <c r="R16" s="2">
        <f>'Test Cases'!AW17</f>
        <v>3</v>
      </c>
      <c r="S16" s="43">
        <v>1</v>
      </c>
      <c r="U16" s="2" t="str">
        <f>VLOOKUP('Test Cases'!AC17,'Attribute Lists'!$B$170:$D$185,3,FALSE)</f>
        <v>No Fence / Wall</v>
      </c>
      <c r="V16" s="2" t="str">
        <f>'Test Cases'!X17</f>
        <v>N</v>
      </c>
      <c r="W16" s="2" t="str">
        <f>VLOOKUP('Test Cases'!W17,'Attribute Lists'!$B$139:$D$151,3,FALSE)</f>
        <v>Standard</v>
      </c>
      <c r="X16" s="43" t="s">
        <v>388</v>
      </c>
      <c r="Y16" s="2" t="str">
        <f>'Test Cases'!AQ17</f>
        <v>N</v>
      </c>
      <c r="Z16" s="43" t="s">
        <v>45</v>
      </c>
      <c r="AA16" s="2" t="str">
        <f>'Test Cases'!AJ17</f>
        <v>Y</v>
      </c>
      <c r="AB16" s="2">
        <f>'Test Cases'!AK17</f>
        <v>10000</v>
      </c>
      <c r="AC16" s="2" t="str">
        <f>'Test Cases'!AL17</f>
        <v>N</v>
      </c>
      <c r="AD16" s="2" t="str">
        <f>'Test Cases'!AM17</f>
        <v>N</v>
      </c>
      <c r="AE16" s="2">
        <f>'Test Cases'!AN17</f>
        <v>0</v>
      </c>
      <c r="AF16" s="2" t="str">
        <f>'Test Cases'!AO17</f>
        <v>N</v>
      </c>
      <c r="AG16" s="2">
        <f>IFERROR(VLOOKUP('Test Cases'!AP17,'Attribute Lists'!$B$106:$C$110,0),0)</f>
        <v>0</v>
      </c>
      <c r="AH16" s="2" t="str">
        <f>'Test Cases'!AQ17</f>
        <v>N</v>
      </c>
      <c r="AI16" s="2" t="str">
        <f>IF(VLOOKUP('Test Cases'!AR17,'Attribute Lists'!$B$16:$D$18,3,FALSE)="Y","Extended","Limited")</f>
        <v>Limited</v>
      </c>
      <c r="AJ16" s="47" t="s">
        <v>45</v>
      </c>
      <c r="AK16" s="2" t="str">
        <f>'Test Cases'!AS17</f>
        <v>N</v>
      </c>
      <c r="AL16" s="2">
        <f>SUBSTITUTE(SUBSTITUTE('Test Cases'!AT17,"R",""),",","")*1</f>
        <v>0</v>
      </c>
      <c r="AM16" s="2" t="str">
        <f>'Test Cases'!AU17</f>
        <v>N</v>
      </c>
      <c r="AN16" s="2" t="str">
        <f>'Test Cases'!A17</f>
        <v>Other</v>
      </c>
    </row>
    <row r="17" spans="1:40" x14ac:dyDescent="0.2">
      <c r="A17" s="2" t="str">
        <f>"Test case "&amp;'Test Cases'!B18</f>
        <v>Test case 16</v>
      </c>
      <c r="B17" s="2">
        <f>'Test Cases'!O18</f>
        <v>1000</v>
      </c>
      <c r="C17" s="2">
        <f>'Test Cases'!P18</f>
        <v>1000</v>
      </c>
      <c r="D17" s="2">
        <f>'Test Cases'!Q18</f>
        <v>0</v>
      </c>
      <c r="E17" s="2">
        <f>'Test Cases'!I18</f>
        <v>0</v>
      </c>
      <c r="F17" s="2">
        <f>'Test Cases'!J18</f>
        <v>2</v>
      </c>
      <c r="G17" s="2">
        <f>'Test Cases'!K18</f>
        <v>0</v>
      </c>
      <c r="H17" s="43">
        <v>0</v>
      </c>
      <c r="I17" s="44">
        <f>'Test Cases'!C18</f>
        <v>44440</v>
      </c>
      <c r="J17" s="2">
        <f>'Test Cases'!R18</f>
        <v>7441</v>
      </c>
      <c r="K17" s="43" t="s">
        <v>22</v>
      </c>
      <c r="L17" s="45">
        <f>'Test Cases'!U18</f>
        <v>2000000</v>
      </c>
      <c r="M17" s="43" t="s">
        <v>387</v>
      </c>
      <c r="N17" s="2">
        <f>'Test Cases'!H18</f>
        <v>0</v>
      </c>
      <c r="O17" s="2" t="str">
        <f>VLOOKUP('Test Cases'!V18,'Attribute Lists'!$B$155:$D$166,3,FALSE)</f>
        <v>Standard</v>
      </c>
      <c r="P17" s="2" t="str">
        <f>'Test Cases'!Y18</f>
        <v>N</v>
      </c>
      <c r="Q17" s="2" t="str">
        <f>'Test Cases'!AX18</f>
        <v>N</v>
      </c>
      <c r="R17" s="2">
        <f>'Test Cases'!AW18</f>
        <v>3</v>
      </c>
      <c r="S17" s="43">
        <v>1</v>
      </c>
      <c r="U17" s="2" t="str">
        <f>VLOOKUP('Test Cases'!AC18,'Attribute Lists'!$B$170:$D$185,3,FALSE)</f>
        <v>No Fence / Wall</v>
      </c>
      <c r="V17" s="2" t="str">
        <f>'Test Cases'!X18</f>
        <v>N</v>
      </c>
      <c r="W17" s="2" t="str">
        <f>VLOOKUP('Test Cases'!W18,'Attribute Lists'!$B$139:$D$151,3,FALSE)</f>
        <v>Brick</v>
      </c>
      <c r="X17" s="43" t="s">
        <v>388</v>
      </c>
      <c r="Y17" s="2" t="str">
        <f>'Test Cases'!AQ18</f>
        <v>N</v>
      </c>
      <c r="Z17" s="43" t="s">
        <v>45</v>
      </c>
      <c r="AA17" s="2" t="str">
        <f>'Test Cases'!AJ18</f>
        <v>N</v>
      </c>
      <c r="AB17" s="2">
        <f>'Test Cases'!AK18</f>
        <v>0</v>
      </c>
      <c r="AC17" s="2" t="str">
        <f>'Test Cases'!AL18</f>
        <v>N</v>
      </c>
      <c r="AD17" s="2" t="str">
        <f>'Test Cases'!AM18</f>
        <v>N</v>
      </c>
      <c r="AE17" s="2">
        <f>'Test Cases'!AN18</f>
        <v>0</v>
      </c>
      <c r="AF17" s="2" t="str">
        <f>'Test Cases'!AO18</f>
        <v>N</v>
      </c>
      <c r="AG17" s="2">
        <f>IFERROR(VLOOKUP('Test Cases'!AP18,'Attribute Lists'!$B$106:$C$110,0),0)</f>
        <v>0</v>
      </c>
      <c r="AH17" s="2" t="str">
        <f>'Test Cases'!AQ18</f>
        <v>N</v>
      </c>
      <c r="AI17" s="2" t="str">
        <f>IF(VLOOKUP('Test Cases'!AR18,'Attribute Lists'!$B$16:$D$18,3,FALSE)="Y","Extended","Limited")</f>
        <v>Limited</v>
      </c>
      <c r="AJ17" s="47" t="s">
        <v>45</v>
      </c>
      <c r="AK17" s="2" t="str">
        <f>'Test Cases'!AS18</f>
        <v>N</v>
      </c>
      <c r="AL17" s="2">
        <f>SUBSTITUTE(SUBSTITUTE('Test Cases'!AT18,"R",""),",","")*1</f>
        <v>0</v>
      </c>
      <c r="AM17" s="2" t="str">
        <f>'Test Cases'!AU18</f>
        <v>N</v>
      </c>
      <c r="AN17" s="2" t="str">
        <f>'Test Cases'!A18</f>
        <v>Other</v>
      </c>
    </row>
    <row r="18" spans="1:40" x14ac:dyDescent="0.2">
      <c r="A18" s="2" t="str">
        <f>"Test case "&amp;'Test Cases'!B19</f>
        <v>Test case 17</v>
      </c>
      <c r="B18" s="2">
        <f>'Test Cases'!O19</f>
        <v>1000</v>
      </c>
      <c r="C18" s="2">
        <f>'Test Cases'!P19</f>
        <v>1000</v>
      </c>
      <c r="D18" s="2">
        <f>'Test Cases'!Q19</f>
        <v>0</v>
      </c>
      <c r="E18" s="2">
        <f>'Test Cases'!I19</f>
        <v>0</v>
      </c>
      <c r="F18" s="2">
        <f>'Test Cases'!J19</f>
        <v>0</v>
      </c>
      <c r="G18" s="2">
        <f>'Test Cases'!K19</f>
        <v>0</v>
      </c>
      <c r="H18" s="43">
        <v>0</v>
      </c>
      <c r="I18" s="44">
        <f>'Test Cases'!C19</f>
        <v>44440</v>
      </c>
      <c r="J18" s="2">
        <f>'Test Cases'!R19</f>
        <v>7441</v>
      </c>
      <c r="K18" s="43" t="s">
        <v>22</v>
      </c>
      <c r="L18" s="45">
        <f>'Test Cases'!U19</f>
        <v>2000000</v>
      </c>
      <c r="M18" s="43" t="s">
        <v>387</v>
      </c>
      <c r="N18" s="2">
        <f>'Test Cases'!H19</f>
        <v>0</v>
      </c>
      <c r="O18" s="2" t="str">
        <f>VLOOKUP('Test Cases'!V19,'Attribute Lists'!$B$155:$D$166,3,FALSE)</f>
        <v>Standard</v>
      </c>
      <c r="P18" s="2" t="str">
        <f>'Test Cases'!Y19</f>
        <v>N</v>
      </c>
      <c r="Q18" s="2" t="str">
        <f>'Test Cases'!AX19</f>
        <v>N</v>
      </c>
      <c r="R18" s="2">
        <f>'Test Cases'!AW19</f>
        <v>3</v>
      </c>
      <c r="S18" s="43">
        <v>1</v>
      </c>
      <c r="U18" s="2" t="str">
        <f>VLOOKUP('Test Cases'!AC19,'Attribute Lists'!$B$170:$D$185,3,FALSE)</f>
        <v>No Fence / Wall</v>
      </c>
      <c r="V18" s="2" t="str">
        <f>'Test Cases'!X19</f>
        <v>N</v>
      </c>
      <c r="W18" s="2" t="str">
        <f>VLOOKUP('Test Cases'!W19,'Attribute Lists'!$B$139:$D$151,3,FALSE)</f>
        <v>Brick and Clay</v>
      </c>
      <c r="X18" s="43" t="s">
        <v>388</v>
      </c>
      <c r="Y18" s="2" t="str">
        <f>'Test Cases'!AQ19</f>
        <v>N</v>
      </c>
      <c r="Z18" s="43" t="s">
        <v>45</v>
      </c>
      <c r="AA18" s="2" t="str">
        <f>'Test Cases'!AJ19</f>
        <v>N</v>
      </c>
      <c r="AB18" s="2">
        <f>'Test Cases'!AK19</f>
        <v>0</v>
      </c>
      <c r="AC18" s="2" t="str">
        <f>'Test Cases'!AL19</f>
        <v>N</v>
      </c>
      <c r="AD18" s="2" t="str">
        <f>'Test Cases'!AM19</f>
        <v>N</v>
      </c>
      <c r="AE18" s="2">
        <f>'Test Cases'!AN19</f>
        <v>0</v>
      </c>
      <c r="AF18" s="2" t="str">
        <f>'Test Cases'!AO19</f>
        <v>N</v>
      </c>
      <c r="AG18" s="2">
        <f>IFERROR(VLOOKUP('Test Cases'!AP19,'Attribute Lists'!$B$106:$C$110,0),0)</f>
        <v>0</v>
      </c>
      <c r="AH18" s="2" t="str">
        <f>'Test Cases'!AQ19</f>
        <v>N</v>
      </c>
      <c r="AI18" s="2" t="str">
        <f>IF(VLOOKUP('Test Cases'!AR19,'Attribute Lists'!$B$16:$D$18,3,FALSE)="Y","Extended","Limited")</f>
        <v>Limited</v>
      </c>
      <c r="AJ18" s="47" t="s">
        <v>45</v>
      </c>
      <c r="AK18" s="2" t="str">
        <f>'Test Cases'!AS19</f>
        <v>N</v>
      </c>
      <c r="AL18" s="2">
        <f>SUBSTITUTE(SUBSTITUTE('Test Cases'!AT19,"R",""),",","")*1</f>
        <v>0</v>
      </c>
      <c r="AM18" s="2" t="str">
        <f>'Test Cases'!AU19</f>
        <v>N</v>
      </c>
      <c r="AN18" s="2" t="str">
        <f>'Test Cases'!A19</f>
        <v>Other</v>
      </c>
    </row>
    <row r="19" spans="1:40" x14ac:dyDescent="0.2">
      <c r="A19" s="2" t="str">
        <f>"Test case "&amp;'Test Cases'!B20</f>
        <v>Test case 18</v>
      </c>
      <c r="B19" s="2">
        <f>'Test Cases'!O20</f>
        <v>1000</v>
      </c>
      <c r="C19" s="2">
        <f>'Test Cases'!P20</f>
        <v>1000</v>
      </c>
      <c r="D19" s="2">
        <f>'Test Cases'!Q20</f>
        <v>0</v>
      </c>
      <c r="E19" s="2">
        <f>'Test Cases'!I20</f>
        <v>1</v>
      </c>
      <c r="F19" s="2">
        <f>'Test Cases'!J20</f>
        <v>0</v>
      </c>
      <c r="G19" s="2">
        <f>'Test Cases'!K20</f>
        <v>0</v>
      </c>
      <c r="H19" s="43">
        <v>0</v>
      </c>
      <c r="I19" s="44">
        <f>'Test Cases'!C20</f>
        <v>44440</v>
      </c>
      <c r="J19" s="2">
        <f>'Test Cases'!R20</f>
        <v>7441</v>
      </c>
      <c r="K19" s="43" t="s">
        <v>22</v>
      </c>
      <c r="L19" s="45">
        <f>'Test Cases'!U20</f>
        <v>2000000</v>
      </c>
      <c r="M19" s="43" t="s">
        <v>387</v>
      </c>
      <c r="N19" s="2">
        <f>'Test Cases'!H20</f>
        <v>0</v>
      </c>
      <c r="O19" s="2" t="str">
        <f>VLOOKUP('Test Cases'!V20,'Attribute Lists'!$B$155:$D$166,3,FALSE)</f>
        <v>Standard</v>
      </c>
      <c r="P19" s="2" t="str">
        <f>'Test Cases'!Y20</f>
        <v>N</v>
      </c>
      <c r="Q19" s="2" t="str">
        <f>'Test Cases'!AX20</f>
        <v>Y</v>
      </c>
      <c r="R19" s="2">
        <f>'Test Cases'!AW20</f>
        <v>3</v>
      </c>
      <c r="S19" s="43">
        <v>1</v>
      </c>
      <c r="U19" s="2" t="str">
        <f>VLOOKUP('Test Cases'!AC20,'Attribute Lists'!$B$170:$D$185,3,FALSE)</f>
        <v>No Fence / Wall</v>
      </c>
      <c r="V19" s="2" t="str">
        <f>'Test Cases'!X20</f>
        <v>N</v>
      </c>
      <c r="W19" s="2" t="str">
        <f>VLOOKUP('Test Cases'!W20,'Attribute Lists'!$B$139:$D$151,3,FALSE)</f>
        <v>Clay</v>
      </c>
      <c r="X19" s="43" t="s">
        <v>388</v>
      </c>
      <c r="Y19" s="2" t="str">
        <f>'Test Cases'!AQ20</f>
        <v>N</v>
      </c>
      <c r="Z19" s="43" t="s">
        <v>45</v>
      </c>
      <c r="AA19" s="2" t="str">
        <f>'Test Cases'!AJ20</f>
        <v>N</v>
      </c>
      <c r="AB19" s="2">
        <f>'Test Cases'!AK20</f>
        <v>0</v>
      </c>
      <c r="AC19" s="2" t="str">
        <f>'Test Cases'!AL20</f>
        <v>N</v>
      </c>
      <c r="AD19" s="2" t="str">
        <f>'Test Cases'!AM20</f>
        <v>N</v>
      </c>
      <c r="AE19" s="2">
        <f>'Test Cases'!AN20</f>
        <v>0</v>
      </c>
      <c r="AF19" s="2" t="str">
        <f>'Test Cases'!AO20</f>
        <v>N</v>
      </c>
      <c r="AG19" s="2">
        <f>IFERROR(VLOOKUP('Test Cases'!AP20,'Attribute Lists'!$B$106:$C$110,0),0)</f>
        <v>0</v>
      </c>
      <c r="AH19" s="2" t="str">
        <f>'Test Cases'!AQ20</f>
        <v>N</v>
      </c>
      <c r="AI19" s="2" t="str">
        <f>IF(VLOOKUP('Test Cases'!AR20,'Attribute Lists'!$B$16:$D$18,3,FALSE)="Y","Extended","Limited")</f>
        <v>Limited</v>
      </c>
      <c r="AJ19" s="47" t="s">
        <v>45</v>
      </c>
      <c r="AK19" s="2" t="str">
        <f>'Test Cases'!AS20</f>
        <v>N</v>
      </c>
      <c r="AL19" s="2">
        <f>SUBSTITUTE(SUBSTITUTE('Test Cases'!AT20,"R",""),",","")*1</f>
        <v>0</v>
      </c>
      <c r="AM19" s="2" t="str">
        <f>'Test Cases'!AU20</f>
        <v>N</v>
      </c>
      <c r="AN19" s="2" t="str">
        <f>'Test Cases'!A20</f>
        <v>Other</v>
      </c>
    </row>
    <row r="20" spans="1:40" x14ac:dyDescent="0.2">
      <c r="A20" s="2" t="str">
        <f>"Test case "&amp;'Test Cases'!B21</f>
        <v>Test case 19</v>
      </c>
      <c r="B20" s="2">
        <f>'Test Cases'!O21</f>
        <v>1000</v>
      </c>
      <c r="C20" s="2">
        <f>'Test Cases'!P21</f>
        <v>1000</v>
      </c>
      <c r="D20" s="2">
        <f>'Test Cases'!Q21</f>
        <v>0</v>
      </c>
      <c r="E20" s="2">
        <f>'Test Cases'!I21</f>
        <v>0</v>
      </c>
      <c r="F20" s="2">
        <f>'Test Cases'!J21</f>
        <v>1</v>
      </c>
      <c r="G20" s="2">
        <f>'Test Cases'!K21</f>
        <v>0</v>
      </c>
      <c r="H20" s="43">
        <v>0</v>
      </c>
      <c r="I20" s="44">
        <f>'Test Cases'!C21</f>
        <v>44440</v>
      </c>
      <c r="J20" s="2">
        <f>'Test Cases'!R21</f>
        <v>7441</v>
      </c>
      <c r="K20" s="43" t="s">
        <v>22</v>
      </c>
      <c r="L20" s="45">
        <f>'Test Cases'!U21</f>
        <v>2000000</v>
      </c>
      <c r="M20" s="43" t="s">
        <v>387</v>
      </c>
      <c r="N20" s="2">
        <f>'Test Cases'!H21</f>
        <v>0</v>
      </c>
      <c r="O20" s="2" t="str">
        <f>VLOOKUP('Test Cases'!V21,'Attribute Lists'!$B$155:$D$166,3,FALSE)</f>
        <v>Standard</v>
      </c>
      <c r="P20" s="2" t="str">
        <f>'Test Cases'!Y21</f>
        <v>N</v>
      </c>
      <c r="Q20" s="2" t="str">
        <f>'Test Cases'!AX21</f>
        <v>N</v>
      </c>
      <c r="R20" s="2">
        <f>'Test Cases'!AW21</f>
        <v>3</v>
      </c>
      <c r="S20" s="43">
        <v>1</v>
      </c>
      <c r="T20" s="43">
        <v>1</v>
      </c>
      <c r="U20" s="2" t="str">
        <f>VLOOKUP('Test Cases'!AC21,'Attribute Lists'!$B$170:$D$185,3,FALSE)</f>
        <v>No Fence / Wall</v>
      </c>
      <c r="V20" s="2" t="str">
        <f>'Test Cases'!X21</f>
        <v>N</v>
      </c>
      <c r="W20" s="2" t="str">
        <f>VLOOKUP('Test Cases'!W21,'Attribute Lists'!$B$139:$D$151,3,FALSE)</f>
        <v>Concrete</v>
      </c>
      <c r="X20" s="43" t="s">
        <v>388</v>
      </c>
      <c r="Y20" s="2" t="str">
        <f>'Test Cases'!AQ21</f>
        <v>N</v>
      </c>
      <c r="Z20" s="43" t="s">
        <v>45</v>
      </c>
      <c r="AA20" s="2" t="str">
        <f>'Test Cases'!AJ21</f>
        <v>N</v>
      </c>
      <c r="AB20" s="2">
        <f>'Test Cases'!AK21</f>
        <v>0</v>
      </c>
      <c r="AC20" s="2" t="str">
        <f>'Test Cases'!AL21</f>
        <v>N</v>
      </c>
      <c r="AD20" s="2" t="str">
        <f>'Test Cases'!AM21</f>
        <v>Y</v>
      </c>
      <c r="AE20" s="2">
        <f>'Test Cases'!AN21</f>
        <v>20000</v>
      </c>
      <c r="AF20" s="2" t="str">
        <f>'Test Cases'!AO21</f>
        <v>N</v>
      </c>
      <c r="AG20" s="2">
        <f>IFERROR(VLOOKUP('Test Cases'!AP21,'Attribute Lists'!$B$106:$C$110,0),0)</f>
        <v>0</v>
      </c>
      <c r="AH20" s="2" t="str">
        <f>'Test Cases'!AQ21</f>
        <v>N</v>
      </c>
      <c r="AI20" s="2" t="str">
        <f>IF(VLOOKUP('Test Cases'!AR21,'Attribute Lists'!$B$16:$D$18,3,FALSE)="Y","Extended","Limited")</f>
        <v>Limited</v>
      </c>
      <c r="AJ20" s="47" t="s">
        <v>45</v>
      </c>
      <c r="AK20" s="2" t="str">
        <f>'Test Cases'!AS21</f>
        <v>N</v>
      </c>
      <c r="AL20" s="2">
        <f>SUBSTITUTE(SUBSTITUTE('Test Cases'!AT21,"R",""),",","")*1</f>
        <v>0</v>
      </c>
      <c r="AM20" s="2" t="str">
        <f>'Test Cases'!AU21</f>
        <v>N</v>
      </c>
      <c r="AN20" s="2" t="str">
        <f>'Test Cases'!A21</f>
        <v>Other</v>
      </c>
    </row>
    <row r="21" spans="1:40" x14ac:dyDescent="0.2">
      <c r="A21" s="2" t="str">
        <f>"Test case "&amp;'Test Cases'!B22</f>
        <v>Test case 20</v>
      </c>
      <c r="B21" s="2">
        <f>'Test Cases'!O22</f>
        <v>1000</v>
      </c>
      <c r="C21" s="2">
        <f>'Test Cases'!P22</f>
        <v>1000</v>
      </c>
      <c r="D21" s="2">
        <f>'Test Cases'!Q22</f>
        <v>0</v>
      </c>
      <c r="E21" s="2">
        <f>'Test Cases'!I22</f>
        <v>0</v>
      </c>
      <c r="F21" s="2">
        <f>'Test Cases'!J22</f>
        <v>0</v>
      </c>
      <c r="G21" s="2">
        <f>'Test Cases'!K22</f>
        <v>1</v>
      </c>
      <c r="H21" s="43">
        <v>0</v>
      </c>
      <c r="I21" s="44">
        <f>'Test Cases'!C22</f>
        <v>44440</v>
      </c>
      <c r="J21" s="2">
        <f>'Test Cases'!R22</f>
        <v>7441</v>
      </c>
      <c r="K21" s="43" t="s">
        <v>22</v>
      </c>
      <c r="L21" s="45">
        <f>'Test Cases'!U22</f>
        <v>2000000</v>
      </c>
      <c r="M21" s="43" t="s">
        <v>387</v>
      </c>
      <c r="N21" s="2">
        <f>'Test Cases'!H22</f>
        <v>0</v>
      </c>
      <c r="O21" s="2" t="str">
        <f>VLOOKUP('Test Cases'!V22,'Attribute Lists'!$B$155:$D$166,3,FALSE)</f>
        <v>Standard</v>
      </c>
      <c r="P21" s="2" t="str">
        <f>'Test Cases'!Y22</f>
        <v>Y</v>
      </c>
      <c r="Q21" s="2" t="str">
        <f>'Test Cases'!AX22</f>
        <v>N</v>
      </c>
      <c r="R21" s="2">
        <f>'Test Cases'!AW22</f>
        <v>3</v>
      </c>
      <c r="S21" s="43">
        <v>1</v>
      </c>
      <c r="T21" s="43">
        <v>1</v>
      </c>
      <c r="U21" s="2" t="str">
        <f>VLOOKUP('Test Cases'!AC22,'Attribute Lists'!$B$170:$D$185,3,FALSE)</f>
        <v>No Fence / Wall</v>
      </c>
      <c r="V21" s="2" t="str">
        <f>'Test Cases'!X22</f>
        <v>Y</v>
      </c>
      <c r="W21" s="2" t="str">
        <f>VLOOKUP('Test Cases'!W22,'Attribute Lists'!$B$139:$D$151,3,FALSE)</f>
        <v>Non-standard</v>
      </c>
      <c r="X21" s="43" t="s">
        <v>388</v>
      </c>
      <c r="Y21" s="2" t="str">
        <f>'Test Cases'!AQ22</f>
        <v>N</v>
      </c>
      <c r="Z21" s="43" t="s">
        <v>45</v>
      </c>
      <c r="AA21" s="2" t="str">
        <f>'Test Cases'!AJ22</f>
        <v>N</v>
      </c>
      <c r="AB21" s="2">
        <f>'Test Cases'!AK22</f>
        <v>0</v>
      </c>
      <c r="AC21" s="2" t="str">
        <f>'Test Cases'!AL22</f>
        <v>N</v>
      </c>
      <c r="AD21" s="2" t="str">
        <f>'Test Cases'!AM22</f>
        <v>N</v>
      </c>
      <c r="AE21" s="2">
        <f>'Test Cases'!AN22</f>
        <v>0</v>
      </c>
      <c r="AF21" s="2" t="str">
        <f>'Test Cases'!AO22</f>
        <v>Y</v>
      </c>
      <c r="AG21" s="2">
        <f>IFERROR(VLOOKUP('Test Cases'!AP22,'Attribute Lists'!$B$106:$C$110,0),0)</f>
        <v>0</v>
      </c>
      <c r="AH21" s="2" t="str">
        <f>'Test Cases'!AQ22</f>
        <v>N</v>
      </c>
      <c r="AI21" s="2" t="str">
        <f>IF(VLOOKUP('Test Cases'!AR22,'Attribute Lists'!$B$16:$D$18,3,FALSE)="Y","Extended","Limited")</f>
        <v>Limited</v>
      </c>
      <c r="AJ21" s="47" t="s">
        <v>45</v>
      </c>
      <c r="AK21" s="2" t="str">
        <f>'Test Cases'!AS22</f>
        <v>N</v>
      </c>
      <c r="AL21" s="2">
        <f>SUBSTITUTE(SUBSTITUTE('Test Cases'!AT22,"R",""),",","")*1</f>
        <v>0</v>
      </c>
      <c r="AM21" s="2" t="str">
        <f>'Test Cases'!AU22</f>
        <v>N</v>
      </c>
      <c r="AN21" s="2" t="str">
        <f>'Test Cases'!A22</f>
        <v>Other</v>
      </c>
    </row>
    <row r="22" spans="1:40" x14ac:dyDescent="0.2">
      <c r="A22" s="2" t="str">
        <f>"Test case "&amp;'Test Cases'!B23</f>
        <v>Test case 21</v>
      </c>
      <c r="B22" s="2">
        <f>'Test Cases'!O23</f>
        <v>1000</v>
      </c>
      <c r="C22" s="2">
        <f>'Test Cases'!P23</f>
        <v>1000</v>
      </c>
      <c r="D22" s="2">
        <f>'Test Cases'!Q23</f>
        <v>0</v>
      </c>
      <c r="E22" s="2">
        <f>'Test Cases'!I23</f>
        <v>1</v>
      </c>
      <c r="F22" s="2">
        <f>'Test Cases'!J23</f>
        <v>1</v>
      </c>
      <c r="G22" s="2">
        <f>'Test Cases'!K23</f>
        <v>1</v>
      </c>
      <c r="H22" s="43">
        <v>0</v>
      </c>
      <c r="I22" s="44">
        <f>'Test Cases'!C23</f>
        <v>44440</v>
      </c>
      <c r="J22" s="2">
        <f>'Test Cases'!R23</f>
        <v>7441</v>
      </c>
      <c r="K22" s="43" t="s">
        <v>22</v>
      </c>
      <c r="L22" s="45">
        <f>'Test Cases'!U23</f>
        <v>2000000</v>
      </c>
      <c r="M22" s="43" t="s">
        <v>387</v>
      </c>
      <c r="N22" s="2">
        <f>'Test Cases'!H23</f>
        <v>0</v>
      </c>
      <c r="O22" s="2" t="str">
        <f>VLOOKUP('Test Cases'!V23,'Attribute Lists'!$B$155:$D$166,3,FALSE)</f>
        <v>Standard</v>
      </c>
      <c r="P22" s="2" t="str">
        <f>'Test Cases'!Y23</f>
        <v>N</v>
      </c>
      <c r="Q22" s="2" t="str">
        <f>'Test Cases'!AX23</f>
        <v>Y</v>
      </c>
      <c r="R22" s="2">
        <f>'Test Cases'!AW23</f>
        <v>63</v>
      </c>
      <c r="S22" s="43">
        <v>1</v>
      </c>
      <c r="T22" s="43">
        <v>1</v>
      </c>
      <c r="U22" s="2" t="str">
        <f>VLOOKUP('Test Cases'!AC23,'Attribute Lists'!$B$170:$D$185,3,FALSE)</f>
        <v>No Fence / Wall</v>
      </c>
      <c r="V22" s="2" t="str">
        <f>'Test Cases'!X23</f>
        <v>N</v>
      </c>
      <c r="W22" s="2" t="str">
        <f>VLOOKUP('Test Cases'!W23,'Attribute Lists'!$B$139:$D$151,3,FALSE)</f>
        <v>Other</v>
      </c>
      <c r="X22" s="43" t="s">
        <v>388</v>
      </c>
      <c r="Y22" s="2" t="str">
        <f>'Test Cases'!AQ23</f>
        <v>N</v>
      </c>
      <c r="Z22" s="43" t="s">
        <v>45</v>
      </c>
      <c r="AA22" s="2" t="str">
        <f>'Test Cases'!AJ23</f>
        <v>N</v>
      </c>
      <c r="AB22" s="2">
        <f>'Test Cases'!AK23</f>
        <v>0</v>
      </c>
      <c r="AC22" s="2" t="str">
        <f>'Test Cases'!AL23</f>
        <v>N</v>
      </c>
      <c r="AD22" s="2" t="str">
        <f>'Test Cases'!AM23</f>
        <v>N</v>
      </c>
      <c r="AE22" s="2">
        <f>'Test Cases'!AN23</f>
        <v>0</v>
      </c>
      <c r="AF22" s="2" t="str">
        <f>'Test Cases'!AO23</f>
        <v>Y</v>
      </c>
      <c r="AG22" s="2">
        <f>IFERROR(VLOOKUP('Test Cases'!AP23,'Attribute Lists'!$B$106:$C$110,0),0)</f>
        <v>0</v>
      </c>
      <c r="AH22" s="2" t="str">
        <f>'Test Cases'!AQ23</f>
        <v>N</v>
      </c>
      <c r="AI22" s="2" t="str">
        <f>IF(VLOOKUP('Test Cases'!AR23,'Attribute Lists'!$B$16:$D$18,3,FALSE)="Y","Extended","Limited")</f>
        <v>Limited</v>
      </c>
      <c r="AJ22" s="47" t="s">
        <v>45</v>
      </c>
      <c r="AK22" s="2" t="str">
        <f>'Test Cases'!AS23</f>
        <v>N</v>
      </c>
      <c r="AL22" s="2">
        <f>SUBSTITUTE(SUBSTITUTE('Test Cases'!AT23,"R",""),",","")*1</f>
        <v>0</v>
      </c>
      <c r="AM22" s="2" t="str">
        <f>'Test Cases'!AU23</f>
        <v>N</v>
      </c>
      <c r="AN22" s="2" t="str">
        <f>'Test Cases'!A23</f>
        <v>Other</v>
      </c>
    </row>
    <row r="23" spans="1:40" x14ac:dyDescent="0.2">
      <c r="A23" s="2" t="str">
        <f>"Test case "&amp;'Test Cases'!B24</f>
        <v>Test case 22</v>
      </c>
      <c r="B23" s="2">
        <f>'Test Cases'!O24</f>
        <v>1000</v>
      </c>
      <c r="C23" s="2">
        <f>'Test Cases'!P24</f>
        <v>1000</v>
      </c>
      <c r="D23" s="2">
        <f>'Test Cases'!Q24</f>
        <v>0</v>
      </c>
      <c r="E23" s="2">
        <f>'Test Cases'!I24</f>
        <v>2</v>
      </c>
      <c r="F23" s="2">
        <f>'Test Cases'!J24</f>
        <v>0</v>
      </c>
      <c r="G23" s="2">
        <f>'Test Cases'!K24</f>
        <v>0</v>
      </c>
      <c r="H23" s="43">
        <v>0</v>
      </c>
      <c r="I23" s="44">
        <f>'Test Cases'!C24</f>
        <v>44440</v>
      </c>
      <c r="J23" s="2">
        <f>'Test Cases'!R24</f>
        <v>7441</v>
      </c>
      <c r="K23" s="43" t="s">
        <v>22</v>
      </c>
      <c r="L23" s="45">
        <f>'Test Cases'!U24</f>
        <v>2000000</v>
      </c>
      <c r="M23" s="43" t="s">
        <v>387</v>
      </c>
      <c r="N23" s="2">
        <f>'Test Cases'!H24</f>
        <v>0</v>
      </c>
      <c r="O23" s="2" t="str">
        <f>VLOOKUP('Test Cases'!V24,'Attribute Lists'!$B$155:$D$166,3,FALSE)</f>
        <v>Standard</v>
      </c>
      <c r="P23" s="2" t="str">
        <f>'Test Cases'!Y24</f>
        <v>N</v>
      </c>
      <c r="Q23" s="2" t="str">
        <f>'Test Cases'!AX24</f>
        <v>N</v>
      </c>
      <c r="R23" s="2">
        <f>'Test Cases'!AW24</f>
        <v>3</v>
      </c>
      <c r="S23" s="43">
        <v>1</v>
      </c>
      <c r="T23" s="43">
        <v>1</v>
      </c>
      <c r="U23" s="2" t="str">
        <f>VLOOKUP('Test Cases'!AC24,'Attribute Lists'!$B$170:$D$185,3,FALSE)</f>
        <v>No Fence / Wall</v>
      </c>
      <c r="V23" s="2" t="str">
        <f>'Test Cases'!X24</f>
        <v>N</v>
      </c>
      <c r="W23" s="2" t="str">
        <f>VLOOKUP('Test Cases'!W24,'Attribute Lists'!$B$139:$D$151,3,FALSE)</f>
        <v>Standard</v>
      </c>
      <c r="X23" s="43" t="s">
        <v>388</v>
      </c>
      <c r="Y23" s="2" t="str">
        <f>'Test Cases'!AQ24</f>
        <v>N</v>
      </c>
      <c r="Z23" s="43" t="s">
        <v>45</v>
      </c>
      <c r="AA23" s="2" t="str">
        <f>'Test Cases'!AJ24</f>
        <v>N</v>
      </c>
      <c r="AB23" s="2">
        <f>'Test Cases'!AK24</f>
        <v>0</v>
      </c>
      <c r="AC23" s="2" t="str">
        <f>'Test Cases'!AL24</f>
        <v>N</v>
      </c>
      <c r="AD23" s="2" t="str">
        <f>'Test Cases'!AM24</f>
        <v>N</v>
      </c>
      <c r="AE23" s="2">
        <f>'Test Cases'!AN24</f>
        <v>0</v>
      </c>
      <c r="AF23" s="2" t="str">
        <f>'Test Cases'!AO24</f>
        <v>N</v>
      </c>
      <c r="AG23" s="2">
        <f>IFERROR(VLOOKUP('Test Cases'!AP24,'Attribute Lists'!$B$106:$C$110,0),0)</f>
        <v>0</v>
      </c>
      <c r="AH23" s="2" t="str">
        <f>'Test Cases'!AQ24</f>
        <v>N</v>
      </c>
      <c r="AI23" s="2" t="str">
        <f>IF(VLOOKUP('Test Cases'!AR24,'Attribute Lists'!$B$16:$D$18,3,FALSE)="Y","Extended","Limited")</f>
        <v>Limited</v>
      </c>
      <c r="AJ23" s="47" t="s">
        <v>45</v>
      </c>
      <c r="AK23" s="2" t="str">
        <f>'Test Cases'!AS24</f>
        <v>N</v>
      </c>
      <c r="AL23" s="2">
        <f>SUBSTITUTE(SUBSTITUTE('Test Cases'!AT24,"R",""),",","")*1</f>
        <v>0</v>
      </c>
      <c r="AM23" s="2" t="str">
        <f>'Test Cases'!AU24</f>
        <v>N</v>
      </c>
      <c r="AN23" s="2" t="str">
        <f>'Test Cases'!A24</f>
        <v>Other</v>
      </c>
    </row>
    <row r="24" spans="1:40" x14ac:dyDescent="0.2">
      <c r="A24" s="2" t="str">
        <f>"Test case "&amp;'Test Cases'!B25</f>
        <v>Test case 23</v>
      </c>
      <c r="B24" s="2">
        <f>'Test Cases'!O25</f>
        <v>1000</v>
      </c>
      <c r="C24" s="2">
        <f>'Test Cases'!P25</f>
        <v>1000</v>
      </c>
      <c r="D24" s="2">
        <f>'Test Cases'!Q25</f>
        <v>0</v>
      </c>
      <c r="E24" s="2">
        <f>'Test Cases'!I25</f>
        <v>1</v>
      </c>
      <c r="F24" s="2">
        <f>'Test Cases'!J25</f>
        <v>1</v>
      </c>
      <c r="G24" s="2">
        <f>'Test Cases'!K25</f>
        <v>0</v>
      </c>
      <c r="H24" s="43">
        <v>0</v>
      </c>
      <c r="I24" s="44">
        <f>'Test Cases'!C25</f>
        <v>44440</v>
      </c>
      <c r="J24" s="2">
        <f>'Test Cases'!R25</f>
        <v>7441</v>
      </c>
      <c r="K24" s="43" t="s">
        <v>22</v>
      </c>
      <c r="L24" s="45">
        <f>'Test Cases'!U25</f>
        <v>2000000</v>
      </c>
      <c r="M24" s="43" t="s">
        <v>387</v>
      </c>
      <c r="N24" s="2">
        <f>'Test Cases'!H25</f>
        <v>0</v>
      </c>
      <c r="O24" s="2" t="str">
        <f>VLOOKUP('Test Cases'!V25,'Attribute Lists'!$B$155:$D$166,3,FALSE)</f>
        <v>Standard</v>
      </c>
      <c r="P24" s="2" t="str">
        <f>'Test Cases'!Y25</f>
        <v>N</v>
      </c>
      <c r="Q24" s="2" t="str">
        <f>'Test Cases'!AX25</f>
        <v>N</v>
      </c>
      <c r="R24" s="2">
        <f>'Test Cases'!AW25</f>
        <v>3</v>
      </c>
      <c r="S24" s="43">
        <v>1</v>
      </c>
      <c r="T24" s="43">
        <v>1</v>
      </c>
      <c r="U24" s="2" t="str">
        <f>VLOOKUP('Test Cases'!AC25,'Attribute Lists'!$B$170:$D$185,3,FALSE)</f>
        <v>No Fence / Wall</v>
      </c>
      <c r="V24" s="2" t="str">
        <f>'Test Cases'!X25</f>
        <v>N</v>
      </c>
      <c r="W24" s="2" t="str">
        <f>VLOOKUP('Test Cases'!W25,'Attribute Lists'!$B$139:$D$151,3,FALSE)</f>
        <v>Stone</v>
      </c>
      <c r="X24" s="43" t="s">
        <v>388</v>
      </c>
      <c r="Y24" s="2" t="str">
        <f>'Test Cases'!AQ25</f>
        <v>N</v>
      </c>
      <c r="Z24" s="43" t="s">
        <v>45</v>
      </c>
      <c r="AA24" s="2" t="str">
        <f>'Test Cases'!AJ25</f>
        <v>N</v>
      </c>
      <c r="AB24" s="2">
        <f>'Test Cases'!AK25</f>
        <v>0</v>
      </c>
      <c r="AC24" s="2" t="str">
        <f>'Test Cases'!AL25</f>
        <v>N</v>
      </c>
      <c r="AD24" s="2" t="str">
        <f>'Test Cases'!AM25</f>
        <v>N</v>
      </c>
      <c r="AE24" s="2">
        <f>'Test Cases'!AN25</f>
        <v>0</v>
      </c>
      <c r="AF24" s="2" t="str">
        <f>'Test Cases'!AO25</f>
        <v>N</v>
      </c>
      <c r="AG24" s="2">
        <f>IFERROR(VLOOKUP('Test Cases'!AP25,'Attribute Lists'!$B$106:$C$110,0),0)</f>
        <v>0</v>
      </c>
      <c r="AH24" s="2" t="str">
        <f>'Test Cases'!AQ25</f>
        <v>N</v>
      </c>
      <c r="AI24" s="2" t="str">
        <f>IF(VLOOKUP('Test Cases'!AR25,'Attribute Lists'!$B$16:$D$18,3,FALSE)="Y","Extended","Limited")</f>
        <v>Limited</v>
      </c>
      <c r="AJ24" s="47" t="s">
        <v>45</v>
      </c>
      <c r="AK24" s="2" t="str">
        <f>'Test Cases'!AS25</f>
        <v>N</v>
      </c>
      <c r="AL24" s="2">
        <f>SUBSTITUTE(SUBSTITUTE('Test Cases'!AT25,"R",""),",","")*1</f>
        <v>0</v>
      </c>
      <c r="AM24" s="2" t="str">
        <f>'Test Cases'!AU25</f>
        <v>N</v>
      </c>
      <c r="AN24" s="2" t="str">
        <f>'Test Cases'!A25</f>
        <v>Other</v>
      </c>
    </row>
    <row r="25" spans="1:40" x14ac:dyDescent="0.2">
      <c r="A25" s="2" t="str">
        <f>"Test case "&amp;'Test Cases'!B26</f>
        <v>Test case 24</v>
      </c>
      <c r="B25" s="2">
        <f>'Test Cases'!O26</f>
        <v>1000</v>
      </c>
      <c r="C25" s="2">
        <f>'Test Cases'!P26</f>
        <v>1000</v>
      </c>
      <c r="D25" s="2">
        <f>'Test Cases'!Q26</f>
        <v>0</v>
      </c>
      <c r="E25" s="2">
        <f>'Test Cases'!I26</f>
        <v>0</v>
      </c>
      <c r="F25" s="2">
        <f>'Test Cases'!J26</f>
        <v>2</v>
      </c>
      <c r="G25" s="2">
        <f>'Test Cases'!K26</f>
        <v>0</v>
      </c>
      <c r="H25" s="43">
        <v>0</v>
      </c>
      <c r="I25" s="44">
        <f>'Test Cases'!C26</f>
        <v>44440</v>
      </c>
      <c r="J25" s="2">
        <f>'Test Cases'!R26</f>
        <v>7441</v>
      </c>
      <c r="K25" s="43" t="s">
        <v>22</v>
      </c>
      <c r="L25" s="45">
        <f>'Test Cases'!U26</f>
        <v>2000000</v>
      </c>
      <c r="M25" s="43" t="s">
        <v>387</v>
      </c>
      <c r="N25" s="2">
        <f>'Test Cases'!H26</f>
        <v>0</v>
      </c>
      <c r="O25" s="2" t="str">
        <f>VLOOKUP('Test Cases'!V26,'Attribute Lists'!$B$155:$D$166,3,FALSE)</f>
        <v>Standard</v>
      </c>
      <c r="P25" s="2" t="str">
        <f>'Test Cases'!Y26</f>
        <v>N</v>
      </c>
      <c r="Q25" s="2" t="str">
        <f>'Test Cases'!AX26</f>
        <v>N</v>
      </c>
      <c r="R25" s="2">
        <f>'Test Cases'!AW26</f>
        <v>3</v>
      </c>
      <c r="S25" s="43">
        <v>1</v>
      </c>
      <c r="T25" s="43">
        <v>1</v>
      </c>
      <c r="U25" s="2" t="str">
        <f>VLOOKUP('Test Cases'!AC26,'Attribute Lists'!$B$170:$D$185,3,FALSE)</f>
        <v>No Fence / Wall</v>
      </c>
      <c r="V25" s="2" t="str">
        <f>'Test Cases'!X26</f>
        <v>N</v>
      </c>
      <c r="W25" s="2" t="str">
        <f>VLOOKUP('Test Cases'!W26,'Attribute Lists'!$B$139:$D$151,3,FALSE)</f>
        <v>Timber</v>
      </c>
      <c r="X25" s="43" t="s">
        <v>388</v>
      </c>
      <c r="Y25" s="2" t="str">
        <f>'Test Cases'!AQ26</f>
        <v>N</v>
      </c>
      <c r="Z25" s="43" t="s">
        <v>45</v>
      </c>
      <c r="AA25" s="2" t="str">
        <f>'Test Cases'!AJ26</f>
        <v>N</v>
      </c>
      <c r="AB25" s="2">
        <f>'Test Cases'!AK26</f>
        <v>0</v>
      </c>
      <c r="AC25" s="2" t="str">
        <f>'Test Cases'!AL26</f>
        <v>N</v>
      </c>
      <c r="AD25" s="2" t="str">
        <f>'Test Cases'!AM26</f>
        <v>N</v>
      </c>
      <c r="AE25" s="2">
        <f>'Test Cases'!AN26</f>
        <v>0</v>
      </c>
      <c r="AF25" s="2" t="str">
        <f>'Test Cases'!AO26</f>
        <v>N</v>
      </c>
      <c r="AG25" s="2">
        <f>IFERROR(VLOOKUP('Test Cases'!AP26,'Attribute Lists'!$B$106:$C$110,0),0)</f>
        <v>0</v>
      </c>
      <c r="AH25" s="2" t="str">
        <f>'Test Cases'!AQ26</f>
        <v>N</v>
      </c>
      <c r="AI25" s="2" t="str">
        <f>IF(VLOOKUP('Test Cases'!AR26,'Attribute Lists'!$B$16:$D$18,3,FALSE)="Y","Extended","Limited")</f>
        <v>Limited</v>
      </c>
      <c r="AJ25" s="47" t="s">
        <v>45</v>
      </c>
      <c r="AK25" s="2" t="str">
        <f>'Test Cases'!AS26</f>
        <v>N</v>
      </c>
      <c r="AL25" s="2">
        <f>SUBSTITUTE(SUBSTITUTE('Test Cases'!AT26,"R",""),",","")*1</f>
        <v>0</v>
      </c>
      <c r="AM25" s="2" t="str">
        <f>'Test Cases'!AU26</f>
        <v>N</v>
      </c>
      <c r="AN25" s="2" t="str">
        <f>'Test Cases'!A26</f>
        <v>Other</v>
      </c>
    </row>
    <row r="26" spans="1:40" x14ac:dyDescent="0.2">
      <c r="A26" s="2" t="str">
        <f>"Test case "&amp;'Test Cases'!B27</f>
        <v>Test case 25</v>
      </c>
      <c r="B26" s="2">
        <f>'Test Cases'!O27</f>
        <v>1000</v>
      </c>
      <c r="C26" s="2">
        <f>'Test Cases'!P27</f>
        <v>1000</v>
      </c>
      <c r="D26" s="2">
        <f>'Test Cases'!Q27</f>
        <v>0</v>
      </c>
      <c r="E26" s="2">
        <f>'Test Cases'!I27</f>
        <v>0</v>
      </c>
      <c r="F26" s="2">
        <f>'Test Cases'!J27</f>
        <v>0</v>
      </c>
      <c r="G26" s="2">
        <f>'Test Cases'!K27</f>
        <v>0</v>
      </c>
      <c r="H26" s="43">
        <v>0</v>
      </c>
      <c r="I26" s="44">
        <f>'Test Cases'!C27</f>
        <v>44440</v>
      </c>
      <c r="J26" s="2">
        <f>'Test Cases'!R27</f>
        <v>7441</v>
      </c>
      <c r="K26" s="43" t="s">
        <v>22</v>
      </c>
      <c r="L26" s="45">
        <f>'Test Cases'!U27</f>
        <v>2000000</v>
      </c>
      <c r="M26" s="43" t="s">
        <v>387</v>
      </c>
      <c r="N26" s="2">
        <f>'Test Cases'!H27</f>
        <v>0</v>
      </c>
      <c r="O26" s="2" t="str">
        <f>VLOOKUP('Test Cases'!V27,'Attribute Lists'!$B$155:$D$166,3,FALSE)</f>
        <v>Standard</v>
      </c>
      <c r="P26" s="2" t="str">
        <f>'Test Cases'!Y27</f>
        <v>N</v>
      </c>
      <c r="Q26" s="2" t="str">
        <f>'Test Cases'!AX27</f>
        <v>N</v>
      </c>
      <c r="R26" s="2">
        <f>'Test Cases'!AW27</f>
        <v>3</v>
      </c>
      <c r="S26" s="43">
        <v>1</v>
      </c>
      <c r="T26" s="43">
        <v>1</v>
      </c>
      <c r="U26" s="2" t="str">
        <f>VLOOKUP('Test Cases'!AC27,'Attribute Lists'!$B$170:$D$185,3,FALSE)</f>
        <v>No Fence / Wall</v>
      </c>
      <c r="V26" s="2" t="str">
        <f>'Test Cases'!X27</f>
        <v>N</v>
      </c>
      <c r="W26" s="2" t="str">
        <f>VLOOKUP('Test Cases'!W27,'Attribute Lists'!$B$139:$D$151,3,FALSE)</f>
        <v>Wood and Brick</v>
      </c>
      <c r="X26" s="43" t="s">
        <v>388</v>
      </c>
      <c r="Y26" s="2" t="str">
        <f>'Test Cases'!AQ27</f>
        <v>Y</v>
      </c>
      <c r="Z26" s="43" t="s">
        <v>45</v>
      </c>
      <c r="AA26" s="2" t="str">
        <f>'Test Cases'!AJ27</f>
        <v>Y</v>
      </c>
      <c r="AB26" s="2">
        <f>'Test Cases'!AK27</f>
        <v>10000</v>
      </c>
      <c r="AC26" s="2" t="str">
        <f>'Test Cases'!AL27</f>
        <v>Y</v>
      </c>
      <c r="AD26" s="2" t="str">
        <f>'Test Cases'!AM27</f>
        <v>Y</v>
      </c>
      <c r="AE26" s="2">
        <f>'Test Cases'!AN27</f>
        <v>20000</v>
      </c>
      <c r="AF26" s="2" t="str">
        <f>'Test Cases'!AO27</f>
        <v>Y</v>
      </c>
      <c r="AG26" s="2">
        <f>IFERROR(VLOOKUP('Test Cases'!AP27,'Attribute Lists'!$B$106:$C$110,0),0)</f>
        <v>0</v>
      </c>
      <c r="AH26" s="2" t="str">
        <f>'Test Cases'!AQ27</f>
        <v>Y</v>
      </c>
      <c r="AI26" s="2" t="str">
        <f>IF(VLOOKUP('Test Cases'!AR27,'Attribute Lists'!$B$16:$D$18,3,FALSE)="Y","Extended","Limited")</f>
        <v>Extended</v>
      </c>
      <c r="AJ26" s="47" t="s">
        <v>45</v>
      </c>
      <c r="AK26" s="2" t="str">
        <f>'Test Cases'!AS27</f>
        <v>Y</v>
      </c>
      <c r="AL26" s="2">
        <f>SUBSTITUTE(SUBSTITUTE('Test Cases'!AT27,"R",""),",","")*1</f>
        <v>10000</v>
      </c>
      <c r="AM26" s="2" t="str">
        <f>'Test Cases'!AU27</f>
        <v>N</v>
      </c>
      <c r="AN26" s="2" t="str">
        <f>'Test Cases'!A27</f>
        <v>Other</v>
      </c>
    </row>
    <row r="27" spans="1:40" x14ac:dyDescent="0.2">
      <c r="A27" s="2" t="str">
        <f>"Test case "&amp;'Test Cases'!B28</f>
        <v>Test case 26</v>
      </c>
      <c r="B27" s="2">
        <f>'Test Cases'!O28</f>
        <v>1000</v>
      </c>
      <c r="C27" s="2">
        <f>'Test Cases'!P28</f>
        <v>1000</v>
      </c>
      <c r="D27" s="2">
        <f>'Test Cases'!Q28</f>
        <v>0</v>
      </c>
      <c r="E27" s="2">
        <f>'Test Cases'!I28</f>
        <v>1</v>
      </c>
      <c r="F27" s="2">
        <f>'Test Cases'!J28</f>
        <v>0</v>
      </c>
      <c r="G27" s="2">
        <f>'Test Cases'!K28</f>
        <v>0</v>
      </c>
      <c r="H27" s="43">
        <v>0</v>
      </c>
      <c r="I27" s="44">
        <f>'Test Cases'!C28</f>
        <v>44440</v>
      </c>
      <c r="J27" s="2">
        <f>'Test Cases'!R28</f>
        <v>7780</v>
      </c>
      <c r="K27" s="43" t="s">
        <v>22</v>
      </c>
      <c r="L27" s="45">
        <f>'Test Cases'!U28</f>
        <v>2000000</v>
      </c>
      <c r="M27" s="43" t="s">
        <v>387</v>
      </c>
      <c r="N27" s="2">
        <f>'Test Cases'!H28</f>
        <v>0</v>
      </c>
      <c r="O27" s="2" t="str">
        <f>VLOOKUP('Test Cases'!V28,'Attribute Lists'!$B$155:$D$166,3,FALSE)</f>
        <v>Standard</v>
      </c>
      <c r="P27" s="2" t="str">
        <f>'Test Cases'!Y28</f>
        <v>N</v>
      </c>
      <c r="Q27" s="2" t="str">
        <f>'Test Cases'!AX28</f>
        <v>Y</v>
      </c>
      <c r="R27" s="2">
        <f>'Test Cases'!AW28</f>
        <v>3</v>
      </c>
      <c r="S27" s="43">
        <v>1</v>
      </c>
      <c r="T27" s="43">
        <v>1</v>
      </c>
      <c r="U27" s="2" t="str">
        <f>VLOOKUP('Test Cases'!AC28,'Attribute Lists'!$B$170:$D$185,3,FALSE)</f>
        <v>No Fence / Wall</v>
      </c>
      <c r="V27" s="2" t="str">
        <f>'Test Cases'!X28</f>
        <v>N</v>
      </c>
      <c r="W27" s="2" t="str">
        <f>VLOOKUP('Test Cases'!W28,'Attribute Lists'!$B$139:$D$151,3,FALSE)</f>
        <v>Run-Off</v>
      </c>
      <c r="X27" s="43" t="s">
        <v>388</v>
      </c>
      <c r="Y27" s="2" t="str">
        <f>'Test Cases'!AQ28</f>
        <v>Y</v>
      </c>
      <c r="Z27" s="43" t="s">
        <v>45</v>
      </c>
      <c r="AA27" s="2" t="str">
        <f>'Test Cases'!AJ28</f>
        <v>N</v>
      </c>
      <c r="AB27" s="2">
        <f>'Test Cases'!AK28</f>
        <v>0</v>
      </c>
      <c r="AC27" s="2" t="str">
        <f>'Test Cases'!AL28</f>
        <v>N</v>
      </c>
      <c r="AD27" s="2" t="str">
        <f>'Test Cases'!AM28</f>
        <v>N</v>
      </c>
      <c r="AE27" s="2">
        <f>'Test Cases'!AN28</f>
        <v>0</v>
      </c>
      <c r="AF27" s="2" t="str">
        <f>'Test Cases'!AO28</f>
        <v>N</v>
      </c>
      <c r="AG27" s="2">
        <f>IFERROR(VLOOKUP('Test Cases'!AP28,'Attribute Lists'!$B$106:$C$110,0),0)</f>
        <v>0</v>
      </c>
      <c r="AH27" s="2" t="str">
        <f>'Test Cases'!AQ28</f>
        <v>Y</v>
      </c>
      <c r="AI27" s="2" t="str">
        <f>IF(VLOOKUP('Test Cases'!AR28,'Attribute Lists'!$B$16:$D$18,3,FALSE)="Y","Extended","Limited")</f>
        <v>Extended</v>
      </c>
      <c r="AJ27" s="47" t="s">
        <v>45</v>
      </c>
      <c r="AK27" s="2" t="str">
        <f>'Test Cases'!AS28</f>
        <v>N</v>
      </c>
      <c r="AL27" s="2">
        <f>SUBSTITUTE(SUBSTITUTE('Test Cases'!AT28,"R",""),",","")*1</f>
        <v>30000</v>
      </c>
      <c r="AM27" s="2" t="str">
        <f>'Test Cases'!AU28</f>
        <v>N</v>
      </c>
      <c r="AN27" s="2" t="str">
        <f>'Test Cases'!A28</f>
        <v>Other</v>
      </c>
    </row>
    <row r="28" spans="1:40" x14ac:dyDescent="0.2">
      <c r="A28" s="2" t="str">
        <f>"Test case "&amp;'Test Cases'!B29</f>
        <v>Test case 27</v>
      </c>
      <c r="B28" s="2">
        <f>'Test Cases'!O29</f>
        <v>1000</v>
      </c>
      <c r="C28" s="2">
        <f>'Test Cases'!P29</f>
        <v>1000</v>
      </c>
      <c r="D28" s="2">
        <f>'Test Cases'!Q29</f>
        <v>0</v>
      </c>
      <c r="E28" s="2">
        <f>'Test Cases'!I29</f>
        <v>0</v>
      </c>
      <c r="F28" s="2">
        <f>'Test Cases'!J29</f>
        <v>1</v>
      </c>
      <c r="G28" s="2">
        <f>'Test Cases'!K29</f>
        <v>0</v>
      </c>
      <c r="H28" s="43">
        <v>0</v>
      </c>
      <c r="I28" s="44">
        <f>'Test Cases'!C29</f>
        <v>44440</v>
      </c>
      <c r="J28" s="2">
        <f>'Test Cases'!R29</f>
        <v>2170</v>
      </c>
      <c r="K28" s="43" t="s">
        <v>22</v>
      </c>
      <c r="L28" s="45">
        <f>'Test Cases'!U29</f>
        <v>2000000</v>
      </c>
      <c r="M28" s="43" t="s">
        <v>387</v>
      </c>
      <c r="N28" s="2">
        <f>'Test Cases'!H29</f>
        <v>0</v>
      </c>
      <c r="O28" s="2" t="str">
        <f>VLOOKUP('Test Cases'!V29,'Attribute Lists'!$B$155:$D$166,3,FALSE)</f>
        <v>Standard</v>
      </c>
      <c r="P28" s="2" t="str">
        <f>'Test Cases'!Y29</f>
        <v>N</v>
      </c>
      <c r="Q28" s="2" t="str">
        <f>'Test Cases'!AX29</f>
        <v>N</v>
      </c>
      <c r="R28" s="2">
        <f>'Test Cases'!AW29</f>
        <v>3</v>
      </c>
      <c r="S28" s="43">
        <v>1</v>
      </c>
      <c r="T28" s="43">
        <v>1</v>
      </c>
      <c r="U28" s="2" t="str">
        <f>VLOOKUP('Test Cases'!AC29,'Attribute Lists'!$B$170:$D$185,3,FALSE)</f>
        <v>No Fence / Wall</v>
      </c>
      <c r="V28" s="2" t="str">
        <f>'Test Cases'!X29</f>
        <v>N</v>
      </c>
      <c r="W28" s="2" t="str">
        <f>VLOOKUP('Test Cases'!W29,'Attribute Lists'!$B$139:$D$151,3,FALSE)</f>
        <v>Asbestos</v>
      </c>
      <c r="X28" s="43" t="s">
        <v>388</v>
      </c>
      <c r="Y28" s="2" t="str">
        <f>'Test Cases'!AQ29</f>
        <v>N</v>
      </c>
      <c r="Z28" s="43" t="s">
        <v>45</v>
      </c>
      <c r="AA28" s="2" t="str">
        <f>'Test Cases'!AJ29</f>
        <v>N</v>
      </c>
      <c r="AB28" s="2">
        <f>'Test Cases'!AK29</f>
        <v>0</v>
      </c>
      <c r="AC28" s="2" t="str">
        <f>'Test Cases'!AL29</f>
        <v>N</v>
      </c>
      <c r="AD28" s="2" t="str">
        <f>'Test Cases'!AM29</f>
        <v>N</v>
      </c>
      <c r="AE28" s="2">
        <f>'Test Cases'!AN29</f>
        <v>0</v>
      </c>
      <c r="AF28" s="2" t="str">
        <f>'Test Cases'!AO29</f>
        <v>N</v>
      </c>
      <c r="AG28" s="2">
        <f>IFERROR(VLOOKUP('Test Cases'!AP29,'Attribute Lists'!$B$106:$C$110,0),0)</f>
        <v>0</v>
      </c>
      <c r="AH28" s="2" t="str">
        <f>'Test Cases'!AQ29</f>
        <v>N</v>
      </c>
      <c r="AI28" s="2" t="str">
        <f>IF(VLOOKUP('Test Cases'!AR29,'Attribute Lists'!$B$16:$D$18,3,FALSE)="Y","Extended","Limited")</f>
        <v>Limited</v>
      </c>
      <c r="AJ28" s="47" t="s">
        <v>45</v>
      </c>
      <c r="AK28" s="2" t="str">
        <f>'Test Cases'!AS29</f>
        <v>N</v>
      </c>
      <c r="AL28" s="2">
        <f>SUBSTITUTE(SUBSTITUTE('Test Cases'!AT29,"R",""),",","")*1</f>
        <v>50000</v>
      </c>
      <c r="AM28" s="2" t="str">
        <f>'Test Cases'!AU29</f>
        <v>N</v>
      </c>
      <c r="AN28" s="2" t="str">
        <f>'Test Cases'!A29</f>
        <v>Other</v>
      </c>
    </row>
    <row r="29" spans="1:40" x14ac:dyDescent="0.2">
      <c r="A29" s="2" t="str">
        <f>"Test case "&amp;'Test Cases'!B30</f>
        <v>Test case 28</v>
      </c>
      <c r="B29" s="2">
        <f>'Test Cases'!O30</f>
        <v>1000</v>
      </c>
      <c r="C29" s="2">
        <f>'Test Cases'!P30</f>
        <v>1000</v>
      </c>
      <c r="D29" s="2">
        <f>'Test Cases'!Q30</f>
        <v>0</v>
      </c>
      <c r="E29" s="2">
        <f>'Test Cases'!I30</f>
        <v>0</v>
      </c>
      <c r="F29" s="2">
        <f>'Test Cases'!J30</f>
        <v>0</v>
      </c>
      <c r="G29" s="2">
        <f>'Test Cases'!K30</f>
        <v>1</v>
      </c>
      <c r="H29" s="43">
        <v>0</v>
      </c>
      <c r="I29" s="44">
        <f>'Test Cases'!C30</f>
        <v>44440</v>
      </c>
      <c r="J29" s="2">
        <f>'Test Cases'!R30</f>
        <v>2170</v>
      </c>
      <c r="K29" s="43" t="s">
        <v>22</v>
      </c>
      <c r="L29" s="45">
        <f>'Test Cases'!U30</f>
        <v>2000000</v>
      </c>
      <c r="M29" s="43" t="s">
        <v>387</v>
      </c>
      <c r="N29" s="2">
        <f>'Test Cases'!H30</f>
        <v>0</v>
      </c>
      <c r="O29" s="2" t="str">
        <f>VLOOKUP('Test Cases'!V30,'Attribute Lists'!$B$155:$D$166,3,FALSE)</f>
        <v>Standard</v>
      </c>
      <c r="P29" s="2" t="str">
        <f>'Test Cases'!Y30</f>
        <v>N</v>
      </c>
      <c r="Q29" s="2" t="str">
        <f>'Test Cases'!AX30</f>
        <v>N</v>
      </c>
      <c r="R29" s="2">
        <f>'Test Cases'!AW30</f>
        <v>3</v>
      </c>
      <c r="S29" s="43">
        <v>1</v>
      </c>
      <c r="T29" s="43">
        <v>1</v>
      </c>
      <c r="U29" s="2" t="str">
        <f>VLOOKUP('Test Cases'!AC30,'Attribute Lists'!$B$170:$D$185,3,FALSE)</f>
        <v>No Fence / Wall</v>
      </c>
      <c r="V29" s="2" t="str">
        <f>'Test Cases'!X30</f>
        <v>N</v>
      </c>
      <c r="W29" s="2" t="str">
        <f>VLOOKUP('Test Cases'!W30,'Attribute Lists'!$B$139:$D$151,3,FALSE)</f>
        <v>Timber frame with Gypsum cladding</v>
      </c>
      <c r="X29" s="43" t="s">
        <v>388</v>
      </c>
      <c r="Y29" s="2" t="str">
        <f>'Test Cases'!AQ30</f>
        <v>N</v>
      </c>
      <c r="Z29" s="43" t="s">
        <v>45</v>
      </c>
      <c r="AA29" s="2" t="str">
        <f>'Test Cases'!AJ30</f>
        <v>N</v>
      </c>
      <c r="AB29" s="2">
        <f>'Test Cases'!AK30</f>
        <v>0</v>
      </c>
      <c r="AC29" s="2" t="str">
        <f>'Test Cases'!AL30</f>
        <v>N</v>
      </c>
      <c r="AD29" s="2" t="str">
        <f>'Test Cases'!AM30</f>
        <v>N</v>
      </c>
      <c r="AE29" s="2">
        <f>'Test Cases'!AN30</f>
        <v>0</v>
      </c>
      <c r="AF29" s="2" t="str">
        <f>'Test Cases'!AO30</f>
        <v>N</v>
      </c>
      <c r="AG29" s="2">
        <f>IFERROR(VLOOKUP('Test Cases'!AP30,'Attribute Lists'!$B$106:$C$110,0),0)</f>
        <v>0</v>
      </c>
      <c r="AH29" s="2" t="str">
        <f>'Test Cases'!AQ30</f>
        <v>N</v>
      </c>
      <c r="AI29" s="2" t="str">
        <f>IF(VLOOKUP('Test Cases'!AR30,'Attribute Lists'!$B$16:$D$18,3,FALSE)="Y","Extended","Limited")</f>
        <v>Limited</v>
      </c>
      <c r="AJ29" s="47" t="s">
        <v>45</v>
      </c>
      <c r="AK29" s="2" t="str">
        <f>'Test Cases'!AS30</f>
        <v>N</v>
      </c>
      <c r="AL29" s="2">
        <f>SUBSTITUTE(SUBSTITUTE('Test Cases'!AT30,"R",""),",","")*1</f>
        <v>100000</v>
      </c>
      <c r="AM29" s="2" t="str">
        <f>'Test Cases'!AU30</f>
        <v>N</v>
      </c>
      <c r="AN29" s="2" t="str">
        <f>'Test Cases'!A30</f>
        <v>Other</v>
      </c>
    </row>
    <row r="30" spans="1:40" x14ac:dyDescent="0.2">
      <c r="A30" s="2" t="str">
        <f>"Test case "&amp;'Test Cases'!B31</f>
        <v>Test case 29</v>
      </c>
      <c r="B30" s="2">
        <f>'Test Cases'!O31</f>
        <v>1000</v>
      </c>
      <c r="C30" s="2">
        <f>'Test Cases'!P31</f>
        <v>1000</v>
      </c>
      <c r="D30" s="2">
        <f>'Test Cases'!Q31</f>
        <v>0</v>
      </c>
      <c r="E30" s="2">
        <f>'Test Cases'!I31</f>
        <v>1</v>
      </c>
      <c r="F30" s="2">
        <f>'Test Cases'!J31</f>
        <v>1</v>
      </c>
      <c r="G30" s="2">
        <f>'Test Cases'!K31</f>
        <v>1</v>
      </c>
      <c r="H30" s="43">
        <v>0</v>
      </c>
      <c r="I30" s="44">
        <f>'Test Cases'!C31</f>
        <v>44440</v>
      </c>
      <c r="J30" s="2">
        <f>'Test Cases'!R31</f>
        <v>157</v>
      </c>
      <c r="K30" s="43" t="s">
        <v>22</v>
      </c>
      <c r="L30" s="45">
        <f>'Test Cases'!U31</f>
        <v>2000000</v>
      </c>
      <c r="M30" s="43" t="s">
        <v>387</v>
      </c>
      <c r="N30" s="2">
        <f>'Test Cases'!H31</f>
        <v>0</v>
      </c>
      <c r="O30" s="2" t="str">
        <f>VLOOKUP('Test Cases'!V31,'Attribute Lists'!$B$155:$D$166,3,FALSE)</f>
        <v>Standard</v>
      </c>
      <c r="P30" s="2" t="str">
        <f>'Test Cases'!Y31</f>
        <v>N</v>
      </c>
      <c r="Q30" s="2" t="str">
        <f>'Test Cases'!AX31</f>
        <v>Y</v>
      </c>
      <c r="R30" s="2">
        <f>'Test Cases'!AW31</f>
        <v>63</v>
      </c>
      <c r="S30" s="43">
        <v>1</v>
      </c>
      <c r="T30" s="43">
        <v>1</v>
      </c>
      <c r="U30" s="2" t="str">
        <f>VLOOKUP('Test Cases'!AC31,'Attribute Lists'!$B$170:$D$185,3,FALSE)</f>
        <v>No Fence / Wall</v>
      </c>
      <c r="V30" s="2" t="str">
        <f>'Test Cases'!X31</f>
        <v>N</v>
      </c>
      <c r="W30" s="2" t="str">
        <f>VLOOKUP('Test Cases'!W31,'Attribute Lists'!$B$139:$D$151,3,FALSE)</f>
        <v>Standard</v>
      </c>
      <c r="X30" s="43" t="s">
        <v>388</v>
      </c>
      <c r="Y30" s="2" t="str">
        <f>'Test Cases'!AQ31</f>
        <v>N</v>
      </c>
      <c r="Z30" s="43" t="s">
        <v>45</v>
      </c>
      <c r="AA30" s="2" t="str">
        <f>'Test Cases'!AJ31</f>
        <v>N</v>
      </c>
      <c r="AB30" s="2">
        <f>'Test Cases'!AK31</f>
        <v>0</v>
      </c>
      <c r="AC30" s="2" t="str">
        <f>'Test Cases'!AL31</f>
        <v>N</v>
      </c>
      <c r="AD30" s="2" t="str">
        <f>'Test Cases'!AM31</f>
        <v>N</v>
      </c>
      <c r="AE30" s="2">
        <f>'Test Cases'!AN31</f>
        <v>0</v>
      </c>
      <c r="AF30" s="2" t="str">
        <f>'Test Cases'!AO31</f>
        <v>N</v>
      </c>
      <c r="AG30" s="2">
        <f>IFERROR(VLOOKUP('Test Cases'!AP31,'Attribute Lists'!$B$106:$C$110,0),0)</f>
        <v>0</v>
      </c>
      <c r="AH30" s="2" t="str">
        <f>'Test Cases'!AQ31</f>
        <v>N</v>
      </c>
      <c r="AI30" s="2" t="str">
        <f>IF(VLOOKUP('Test Cases'!AR31,'Attribute Lists'!$B$16:$D$18,3,FALSE)="Y","Extended","Limited")</f>
        <v>Limited</v>
      </c>
      <c r="AJ30" s="47" t="s">
        <v>45</v>
      </c>
      <c r="AK30" s="2" t="str">
        <f>'Test Cases'!AS31</f>
        <v>N</v>
      </c>
      <c r="AL30" s="2">
        <f>SUBSTITUTE(SUBSTITUTE('Test Cases'!AT31,"R",""),",","")*1</f>
        <v>250000</v>
      </c>
      <c r="AM30" s="2" t="str">
        <f>'Test Cases'!AU31</f>
        <v>N</v>
      </c>
      <c r="AN30" s="2" t="str">
        <f>'Test Cases'!A31</f>
        <v>Other</v>
      </c>
    </row>
    <row r="31" spans="1:40" x14ac:dyDescent="0.2">
      <c r="A31" s="2" t="str">
        <f>"Test case "&amp;'Test Cases'!B32</f>
        <v>Test case 30</v>
      </c>
      <c r="B31" s="2">
        <f>'Test Cases'!O32</f>
        <v>1000</v>
      </c>
      <c r="C31" s="2">
        <f>'Test Cases'!P32</f>
        <v>1000</v>
      </c>
      <c r="D31" s="2">
        <f>'Test Cases'!Q32</f>
        <v>0</v>
      </c>
      <c r="E31" s="2">
        <f>'Test Cases'!I32</f>
        <v>2</v>
      </c>
      <c r="F31" s="2">
        <f>'Test Cases'!J32</f>
        <v>0</v>
      </c>
      <c r="G31" s="2">
        <f>'Test Cases'!K32</f>
        <v>0</v>
      </c>
      <c r="H31" s="43">
        <v>0</v>
      </c>
      <c r="I31" s="44">
        <f>'Test Cases'!C32</f>
        <v>44440</v>
      </c>
      <c r="J31" s="2">
        <f>'Test Cases'!R32</f>
        <v>1459</v>
      </c>
      <c r="K31" s="43" t="s">
        <v>22</v>
      </c>
      <c r="L31" s="45">
        <f>'Test Cases'!U32</f>
        <v>2000000</v>
      </c>
      <c r="M31" s="43" t="s">
        <v>387</v>
      </c>
      <c r="N31" s="2">
        <f>'Test Cases'!H32</f>
        <v>0</v>
      </c>
      <c r="O31" s="2" t="str">
        <f>VLOOKUP('Test Cases'!V32,'Attribute Lists'!$B$155:$D$166,3,FALSE)</f>
        <v>Standard</v>
      </c>
      <c r="P31" s="2" t="str">
        <f>'Test Cases'!Y32</f>
        <v>N</v>
      </c>
      <c r="Q31" s="2" t="str">
        <f>'Test Cases'!AX32</f>
        <v>N</v>
      </c>
      <c r="R31" s="2">
        <f>'Test Cases'!AW32</f>
        <v>3</v>
      </c>
      <c r="S31" s="43">
        <v>1</v>
      </c>
      <c r="T31" s="43">
        <v>1</v>
      </c>
      <c r="U31" s="2" t="str">
        <f>VLOOKUP('Test Cases'!AC32,'Attribute Lists'!$B$170:$D$185,3,FALSE)</f>
        <v>No Fence / Wall</v>
      </c>
      <c r="V31" s="2" t="str">
        <f>'Test Cases'!X32</f>
        <v>N</v>
      </c>
      <c r="W31" s="2" t="str">
        <f>VLOOKUP('Test Cases'!W32,'Attribute Lists'!$B$139:$D$151,3,FALSE)</f>
        <v>Standard</v>
      </c>
      <c r="X31" s="43" t="s">
        <v>388</v>
      </c>
      <c r="Y31" s="2" t="str">
        <f>'Test Cases'!AQ32</f>
        <v>N</v>
      </c>
      <c r="Z31" s="43" t="s">
        <v>45</v>
      </c>
      <c r="AA31" s="2" t="str">
        <f>'Test Cases'!AJ32</f>
        <v>N</v>
      </c>
      <c r="AB31" s="2">
        <f>'Test Cases'!AK32</f>
        <v>0</v>
      </c>
      <c r="AC31" s="2" t="str">
        <f>'Test Cases'!AL32</f>
        <v>N</v>
      </c>
      <c r="AD31" s="2" t="str">
        <f>'Test Cases'!AM32</f>
        <v>N</v>
      </c>
      <c r="AE31" s="2">
        <f>'Test Cases'!AN32</f>
        <v>0</v>
      </c>
      <c r="AF31" s="2" t="str">
        <f>'Test Cases'!AO32</f>
        <v>N</v>
      </c>
      <c r="AG31" s="2">
        <f>IFERROR(VLOOKUP('Test Cases'!AP32,'Attribute Lists'!$B$106:$C$110,0),0)</f>
        <v>0</v>
      </c>
      <c r="AH31" s="2" t="str">
        <f>'Test Cases'!AQ32</f>
        <v>N</v>
      </c>
      <c r="AI31" s="2" t="str">
        <f>IF(VLOOKUP('Test Cases'!AR32,'Attribute Lists'!$B$16:$D$18,3,FALSE)="Y","Extended","Limited")</f>
        <v>Limited</v>
      </c>
      <c r="AJ31" s="47" t="s">
        <v>45</v>
      </c>
      <c r="AK31" s="2" t="str">
        <f>'Test Cases'!AS32</f>
        <v>N</v>
      </c>
      <c r="AL31" s="2">
        <f>SUBSTITUTE(SUBSTITUTE('Test Cases'!AT32,"R",""),",","")*1</f>
        <v>0</v>
      </c>
      <c r="AM31" s="2" t="str">
        <f>'Test Cases'!AU32</f>
        <v>Y</v>
      </c>
      <c r="AN31" s="2" t="str">
        <f>'Test Cases'!A32</f>
        <v>Other</v>
      </c>
    </row>
    <row r="32" spans="1:40" x14ac:dyDescent="0.2">
      <c r="A32" s="2" t="str">
        <f>"Test case "&amp;'Test Cases'!B33</f>
        <v>Test case 31</v>
      </c>
      <c r="B32" s="2">
        <f>'Test Cases'!O33</f>
        <v>1000</v>
      </c>
      <c r="C32" s="2">
        <f>'Test Cases'!P33</f>
        <v>1000</v>
      </c>
      <c r="D32" s="2">
        <f>'Test Cases'!Q33</f>
        <v>0</v>
      </c>
      <c r="E32" s="2">
        <f>'Test Cases'!I33</f>
        <v>1</v>
      </c>
      <c r="F32" s="2">
        <f>'Test Cases'!J33</f>
        <v>1</v>
      </c>
      <c r="G32" s="2">
        <f>'Test Cases'!K33</f>
        <v>0</v>
      </c>
      <c r="H32" s="43">
        <v>0</v>
      </c>
      <c r="I32" s="44">
        <f>'Test Cases'!C33</f>
        <v>44440</v>
      </c>
      <c r="J32" s="2">
        <f>'Test Cases'!R33</f>
        <v>2090</v>
      </c>
      <c r="K32" s="43" t="s">
        <v>22</v>
      </c>
      <c r="L32" s="45">
        <f>'Test Cases'!U33</f>
        <v>2000000</v>
      </c>
      <c r="M32" s="43" t="s">
        <v>387</v>
      </c>
      <c r="N32" s="2">
        <f>'Test Cases'!H33</f>
        <v>0</v>
      </c>
      <c r="O32" s="2" t="str">
        <f>VLOOKUP('Test Cases'!V33,'Attribute Lists'!$B$155:$D$166,3,FALSE)</f>
        <v>Standard</v>
      </c>
      <c r="P32" s="2" t="str">
        <f>'Test Cases'!Y33</f>
        <v>Y</v>
      </c>
      <c r="Q32" s="2" t="str">
        <f>'Test Cases'!AX33</f>
        <v>N</v>
      </c>
      <c r="R32" s="2">
        <f>'Test Cases'!AW33</f>
        <v>3</v>
      </c>
      <c r="S32" s="43">
        <v>1</v>
      </c>
      <c r="T32" s="43">
        <v>1</v>
      </c>
      <c r="U32" s="2" t="str">
        <f>VLOOKUP('Test Cases'!AC33,'Attribute Lists'!$B$170:$D$185,3,FALSE)</f>
        <v>No Fence / Wall</v>
      </c>
      <c r="V32" s="2" t="str">
        <f>'Test Cases'!X33</f>
        <v>Y</v>
      </c>
      <c r="W32" s="2" t="str">
        <f>VLOOKUP('Test Cases'!W33,'Attribute Lists'!$B$139:$D$151,3,FALSE)</f>
        <v>Non-standard</v>
      </c>
      <c r="X32" s="43" t="s">
        <v>388</v>
      </c>
      <c r="Y32" s="2" t="str">
        <f>'Test Cases'!AQ33</f>
        <v>N</v>
      </c>
      <c r="Z32" s="43" t="s">
        <v>45</v>
      </c>
      <c r="AA32" s="2" t="str">
        <f>'Test Cases'!AJ33</f>
        <v>N</v>
      </c>
      <c r="AB32" s="2">
        <f>'Test Cases'!AK33</f>
        <v>0</v>
      </c>
      <c r="AC32" s="2" t="str">
        <f>'Test Cases'!AL33</f>
        <v>N</v>
      </c>
      <c r="AD32" s="2" t="str">
        <f>'Test Cases'!AM33</f>
        <v>N</v>
      </c>
      <c r="AE32" s="2">
        <f>'Test Cases'!AN33</f>
        <v>0</v>
      </c>
      <c r="AF32" s="2" t="str">
        <f>'Test Cases'!AO33</f>
        <v>N</v>
      </c>
      <c r="AG32" s="2">
        <f>IFERROR(VLOOKUP('Test Cases'!AP33,'Attribute Lists'!$B$106:$C$110,0),0)</f>
        <v>0</v>
      </c>
      <c r="AH32" s="2" t="str">
        <f>'Test Cases'!AQ33</f>
        <v>N</v>
      </c>
      <c r="AI32" s="2" t="str">
        <f>IF(VLOOKUP('Test Cases'!AR33,'Attribute Lists'!$B$16:$D$18,3,FALSE)="Y","Extended","Limited")</f>
        <v>Limited</v>
      </c>
      <c r="AJ32" s="47" t="s">
        <v>45</v>
      </c>
      <c r="AK32" s="2" t="str">
        <f>'Test Cases'!AS33</f>
        <v>N</v>
      </c>
      <c r="AL32" s="2">
        <f>SUBSTITUTE(SUBSTITUTE('Test Cases'!AT33,"R",""),",","")*1</f>
        <v>0</v>
      </c>
      <c r="AM32" s="2" t="str">
        <f>'Test Cases'!AU33</f>
        <v>N</v>
      </c>
      <c r="AN32" s="2" t="str">
        <f>'Test Cases'!A33</f>
        <v>Other</v>
      </c>
    </row>
    <row r="33" spans="1:40" x14ac:dyDescent="0.2">
      <c r="A33" s="2" t="str">
        <f>"Test case "&amp;'Test Cases'!B34</f>
        <v>Test case 32</v>
      </c>
      <c r="B33" s="2">
        <f>'Test Cases'!O34</f>
        <v>1000</v>
      </c>
      <c r="C33" s="2">
        <f>'Test Cases'!P34</f>
        <v>1000</v>
      </c>
      <c r="D33" s="2">
        <f>'Test Cases'!Q34</f>
        <v>0</v>
      </c>
      <c r="E33" s="2">
        <f>'Test Cases'!I34</f>
        <v>0</v>
      </c>
      <c r="F33" s="2">
        <f>'Test Cases'!J34</f>
        <v>2</v>
      </c>
      <c r="G33" s="2">
        <f>'Test Cases'!K34</f>
        <v>0</v>
      </c>
      <c r="H33" s="43">
        <v>0</v>
      </c>
      <c r="I33" s="44">
        <f>'Test Cases'!C34</f>
        <v>44440</v>
      </c>
      <c r="J33" s="2">
        <f>'Test Cases'!R34</f>
        <v>5252</v>
      </c>
      <c r="K33" s="43" t="s">
        <v>22</v>
      </c>
      <c r="L33" s="45">
        <f>'Test Cases'!U34</f>
        <v>2000000</v>
      </c>
      <c r="M33" s="43" t="s">
        <v>387</v>
      </c>
      <c r="N33" s="2">
        <f>'Test Cases'!H34</f>
        <v>0</v>
      </c>
      <c r="O33" s="2" t="str">
        <f>VLOOKUP('Test Cases'!V34,'Attribute Lists'!$B$155:$D$166,3,FALSE)</f>
        <v>Standard</v>
      </c>
      <c r="P33" s="2" t="str">
        <f>'Test Cases'!Y34</f>
        <v>N</v>
      </c>
      <c r="Q33" s="2" t="str">
        <f>'Test Cases'!AX34</f>
        <v>N</v>
      </c>
      <c r="R33" s="2">
        <f>'Test Cases'!AW34</f>
        <v>3</v>
      </c>
      <c r="S33" s="43">
        <v>1</v>
      </c>
      <c r="T33" s="43">
        <v>1</v>
      </c>
      <c r="U33" s="2" t="str">
        <f>VLOOKUP('Test Cases'!AC34,'Attribute Lists'!$B$170:$D$185,3,FALSE)</f>
        <v>No Fence / Wall</v>
      </c>
      <c r="V33" s="2" t="str">
        <f>'Test Cases'!X34</f>
        <v>Y</v>
      </c>
      <c r="W33" s="2" t="str">
        <f>VLOOKUP('Test Cases'!W34,'Attribute Lists'!$B$139:$D$151,3,FALSE)</f>
        <v>Non-standard</v>
      </c>
      <c r="X33" s="43" t="s">
        <v>388</v>
      </c>
      <c r="Y33" s="2" t="str">
        <f>'Test Cases'!AQ34</f>
        <v>N</v>
      </c>
      <c r="Z33" s="43" t="s">
        <v>45</v>
      </c>
      <c r="AA33" s="2" t="str">
        <f>'Test Cases'!AJ34</f>
        <v>N</v>
      </c>
      <c r="AB33" s="2">
        <f>'Test Cases'!AK34</f>
        <v>0</v>
      </c>
      <c r="AC33" s="2" t="str">
        <f>'Test Cases'!AL34</f>
        <v>N</v>
      </c>
      <c r="AD33" s="2" t="str">
        <f>'Test Cases'!AM34</f>
        <v>N</v>
      </c>
      <c r="AE33" s="2">
        <f>'Test Cases'!AN34</f>
        <v>0</v>
      </c>
      <c r="AF33" s="2" t="str">
        <f>'Test Cases'!AO34</f>
        <v>N</v>
      </c>
      <c r="AG33" s="2">
        <f>IFERROR(VLOOKUP('Test Cases'!AP34,'Attribute Lists'!$B$106:$C$110,0),0)</f>
        <v>0</v>
      </c>
      <c r="AH33" s="2" t="str">
        <f>'Test Cases'!AQ34</f>
        <v>N</v>
      </c>
      <c r="AI33" s="2" t="str">
        <f>IF(VLOOKUP('Test Cases'!AR34,'Attribute Lists'!$B$16:$D$18,3,FALSE)="Y","Extended","Limited")</f>
        <v>Limited</v>
      </c>
      <c r="AJ33" s="47" t="s">
        <v>45</v>
      </c>
      <c r="AK33" s="2" t="str">
        <f>'Test Cases'!AS34</f>
        <v>N</v>
      </c>
      <c r="AL33" s="2">
        <f>SUBSTITUTE(SUBSTITUTE('Test Cases'!AT34,"R",""),",","")*1</f>
        <v>0</v>
      </c>
      <c r="AM33" s="2" t="str">
        <f>'Test Cases'!AU34</f>
        <v>N</v>
      </c>
      <c r="AN33" s="2" t="str">
        <f>'Test Cases'!A34</f>
        <v>Other</v>
      </c>
    </row>
    <row r="34" spans="1:40" x14ac:dyDescent="0.2">
      <c r="A34" s="2" t="str">
        <f>"Test case "&amp;'Test Cases'!B35</f>
        <v>Test case 33</v>
      </c>
      <c r="B34" s="2">
        <f>'Test Cases'!O35</f>
        <v>1000</v>
      </c>
      <c r="C34" s="2">
        <f>'Test Cases'!P35</f>
        <v>1000</v>
      </c>
      <c r="D34" s="2">
        <f>'Test Cases'!Q35</f>
        <v>0</v>
      </c>
      <c r="E34" s="2">
        <f>'Test Cases'!I35</f>
        <v>0</v>
      </c>
      <c r="F34" s="2">
        <f>'Test Cases'!J35</f>
        <v>0</v>
      </c>
      <c r="G34" s="2">
        <f>'Test Cases'!K35</f>
        <v>0</v>
      </c>
      <c r="H34" s="43">
        <v>0</v>
      </c>
      <c r="I34" s="44">
        <f>'Test Cases'!C35</f>
        <v>44440</v>
      </c>
      <c r="J34" s="2">
        <f>'Test Cases'!R35</f>
        <v>5252</v>
      </c>
      <c r="K34" s="43" t="s">
        <v>22</v>
      </c>
      <c r="L34" s="45">
        <f>'Test Cases'!U35</f>
        <v>2000000</v>
      </c>
      <c r="M34" s="43" t="s">
        <v>387</v>
      </c>
      <c r="N34" s="2">
        <f>'Test Cases'!H35</f>
        <v>0</v>
      </c>
      <c r="O34" s="2" t="str">
        <f>VLOOKUP('Test Cases'!V35,'Attribute Lists'!$B$155:$D$166,3,FALSE)</f>
        <v>Asbestos</v>
      </c>
      <c r="P34" s="2" t="str">
        <f>'Test Cases'!Y35</f>
        <v>N</v>
      </c>
      <c r="Q34" s="2" t="str">
        <f>'Test Cases'!AX35</f>
        <v>N</v>
      </c>
      <c r="R34" s="2">
        <f>'Test Cases'!AW35</f>
        <v>3</v>
      </c>
      <c r="S34" s="43">
        <v>1</v>
      </c>
      <c r="T34" s="43">
        <v>1</v>
      </c>
      <c r="U34" s="2" t="str">
        <f>VLOOKUP('Test Cases'!AC35,'Attribute Lists'!$B$170:$D$185,3,FALSE)</f>
        <v>No Fence / Wall</v>
      </c>
      <c r="V34" s="2" t="str">
        <f>'Test Cases'!X35</f>
        <v>N</v>
      </c>
      <c r="W34" s="2" t="str">
        <f>VLOOKUP('Test Cases'!W35,'Attribute Lists'!$B$139:$D$151,3,FALSE)</f>
        <v>Standard</v>
      </c>
      <c r="X34" s="43" t="s">
        <v>388</v>
      </c>
      <c r="Y34" s="2" t="str">
        <f>'Test Cases'!AQ35</f>
        <v>N</v>
      </c>
      <c r="Z34" s="43" t="s">
        <v>45</v>
      </c>
      <c r="AA34" s="2" t="str">
        <f>'Test Cases'!AJ35</f>
        <v>N</v>
      </c>
      <c r="AB34" s="2">
        <f>'Test Cases'!AK35</f>
        <v>0</v>
      </c>
      <c r="AC34" s="2" t="str">
        <f>'Test Cases'!AL35</f>
        <v>N</v>
      </c>
      <c r="AD34" s="2" t="str">
        <f>'Test Cases'!AM35</f>
        <v>N</v>
      </c>
      <c r="AE34" s="2">
        <f>'Test Cases'!AN35</f>
        <v>0</v>
      </c>
      <c r="AF34" s="2" t="str">
        <f>'Test Cases'!AO35</f>
        <v>N</v>
      </c>
      <c r="AG34" s="2">
        <f>IFERROR(VLOOKUP('Test Cases'!AP35,'Attribute Lists'!$B$106:$C$110,0),0)</f>
        <v>0</v>
      </c>
      <c r="AH34" s="2" t="str">
        <f>'Test Cases'!AQ35</f>
        <v>N</v>
      </c>
      <c r="AI34" s="2" t="str">
        <f>IF(VLOOKUP('Test Cases'!AR35,'Attribute Lists'!$B$16:$D$18,3,FALSE)="Y","Extended","Limited")</f>
        <v>Limited</v>
      </c>
      <c r="AJ34" s="47" t="s">
        <v>45</v>
      </c>
      <c r="AK34" s="2" t="str">
        <f>'Test Cases'!AS35</f>
        <v>N</v>
      </c>
      <c r="AL34" s="2">
        <f>SUBSTITUTE(SUBSTITUTE('Test Cases'!AT35,"R",""),",","")*1</f>
        <v>0</v>
      </c>
      <c r="AM34" s="2" t="str">
        <f>'Test Cases'!AU35</f>
        <v>N</v>
      </c>
      <c r="AN34" s="2" t="str">
        <f>'Test Cases'!A35</f>
        <v>Other</v>
      </c>
    </row>
    <row r="35" spans="1:40" x14ac:dyDescent="0.2">
      <c r="A35" s="2" t="str">
        <f>"Test case "&amp;'Test Cases'!B36</f>
        <v>Test case 34</v>
      </c>
      <c r="B35" s="2">
        <f>'Test Cases'!O36</f>
        <v>1000</v>
      </c>
      <c r="C35" s="2">
        <f>'Test Cases'!P36</f>
        <v>1000</v>
      </c>
      <c r="D35" s="2">
        <f>'Test Cases'!Q36</f>
        <v>0</v>
      </c>
      <c r="E35" s="2">
        <f>'Test Cases'!I36</f>
        <v>1</v>
      </c>
      <c r="F35" s="2">
        <f>'Test Cases'!J36</f>
        <v>0</v>
      </c>
      <c r="G35" s="2">
        <f>'Test Cases'!K36</f>
        <v>0</v>
      </c>
      <c r="H35" s="43">
        <v>0</v>
      </c>
      <c r="I35" s="44">
        <f>'Test Cases'!C36</f>
        <v>44440</v>
      </c>
      <c r="J35" s="2">
        <f>'Test Cases'!R36</f>
        <v>5252</v>
      </c>
      <c r="K35" s="43" t="s">
        <v>22</v>
      </c>
      <c r="L35" s="45">
        <f>'Test Cases'!U36</f>
        <v>2000000</v>
      </c>
      <c r="M35" s="43" t="s">
        <v>387</v>
      </c>
      <c r="N35" s="2">
        <f>'Test Cases'!H36</f>
        <v>0</v>
      </c>
      <c r="O35" s="2" t="str">
        <f>VLOOKUP('Test Cases'!V36,'Attribute Lists'!$B$155:$D$166,3,FALSE)</f>
        <v>Chromadeck</v>
      </c>
      <c r="P35" s="2" t="str">
        <f>'Test Cases'!Y36</f>
        <v>N</v>
      </c>
      <c r="Q35" s="2" t="str">
        <f>'Test Cases'!AX36</f>
        <v>Y</v>
      </c>
      <c r="R35" s="2">
        <f>'Test Cases'!AW36</f>
        <v>3</v>
      </c>
      <c r="S35" s="43">
        <v>1</v>
      </c>
      <c r="T35" s="43">
        <v>1</v>
      </c>
      <c r="U35" s="2" t="str">
        <f>VLOOKUP('Test Cases'!AC36,'Attribute Lists'!$B$170:$D$185,3,FALSE)</f>
        <v>No Fence / Wall</v>
      </c>
      <c r="V35" s="2" t="str">
        <f>'Test Cases'!X36</f>
        <v>N</v>
      </c>
      <c r="W35" s="2" t="str">
        <f>VLOOKUP('Test Cases'!W36,'Attribute Lists'!$B$139:$D$151,3,FALSE)</f>
        <v>Standard</v>
      </c>
      <c r="X35" s="43" t="s">
        <v>388</v>
      </c>
      <c r="Y35" s="2" t="str">
        <f>'Test Cases'!AQ36</f>
        <v>N</v>
      </c>
      <c r="Z35" s="43" t="s">
        <v>45</v>
      </c>
      <c r="AA35" s="2" t="str">
        <f>'Test Cases'!AJ36</f>
        <v>Y</v>
      </c>
      <c r="AB35" s="2">
        <f>'Test Cases'!AK36</f>
        <v>10000</v>
      </c>
      <c r="AC35" s="2" t="str">
        <f>'Test Cases'!AL36</f>
        <v>N</v>
      </c>
      <c r="AD35" s="2" t="str">
        <f>'Test Cases'!AM36</f>
        <v>N</v>
      </c>
      <c r="AE35" s="2">
        <f>'Test Cases'!AN36</f>
        <v>0</v>
      </c>
      <c r="AF35" s="2" t="str">
        <f>'Test Cases'!AO36</f>
        <v>N</v>
      </c>
      <c r="AG35" s="2">
        <f>IFERROR(VLOOKUP('Test Cases'!AP36,'Attribute Lists'!$B$106:$C$110,0),0)</f>
        <v>0</v>
      </c>
      <c r="AH35" s="2" t="str">
        <f>'Test Cases'!AQ36</f>
        <v>N</v>
      </c>
      <c r="AI35" s="2" t="str">
        <f>IF(VLOOKUP('Test Cases'!AR36,'Attribute Lists'!$B$16:$D$18,3,FALSE)="Y","Extended","Limited")</f>
        <v>Limited</v>
      </c>
      <c r="AJ35" s="47" t="s">
        <v>45</v>
      </c>
      <c r="AK35" s="2" t="str">
        <f>'Test Cases'!AS36</f>
        <v>N</v>
      </c>
      <c r="AL35" s="2">
        <f>SUBSTITUTE(SUBSTITUTE('Test Cases'!AT36,"R",""),",","")*1</f>
        <v>0</v>
      </c>
      <c r="AM35" s="2" t="str">
        <f>'Test Cases'!AU36</f>
        <v>N</v>
      </c>
      <c r="AN35" s="2" t="str">
        <f>'Test Cases'!A36</f>
        <v>Other</v>
      </c>
    </row>
    <row r="36" spans="1:40" x14ac:dyDescent="0.2">
      <c r="A36" s="2" t="str">
        <f>"Test case "&amp;'Test Cases'!B37</f>
        <v>Test case 35</v>
      </c>
      <c r="B36" s="2">
        <f>'Test Cases'!O37</f>
        <v>1000</v>
      </c>
      <c r="C36" s="2">
        <f>'Test Cases'!P37</f>
        <v>1000</v>
      </c>
      <c r="D36" s="2">
        <f>'Test Cases'!Q37</f>
        <v>0</v>
      </c>
      <c r="E36" s="2">
        <f>'Test Cases'!I37</f>
        <v>0</v>
      </c>
      <c r="F36" s="2">
        <f>'Test Cases'!J37</f>
        <v>1</v>
      </c>
      <c r="G36" s="2">
        <f>'Test Cases'!K37</f>
        <v>0</v>
      </c>
      <c r="H36" s="43">
        <v>0</v>
      </c>
      <c r="I36" s="44">
        <f>'Test Cases'!C37</f>
        <v>44440</v>
      </c>
      <c r="J36" s="2">
        <f>'Test Cases'!R37</f>
        <v>5252</v>
      </c>
      <c r="K36" s="43" t="s">
        <v>22</v>
      </c>
      <c r="L36" s="45">
        <f>'Test Cases'!U37</f>
        <v>2000000</v>
      </c>
      <c r="M36" s="43" t="s">
        <v>387</v>
      </c>
      <c r="N36" s="2">
        <f>'Test Cases'!H37</f>
        <v>0</v>
      </c>
      <c r="O36" s="2" t="str">
        <f>VLOOKUP('Test Cases'!V37,'Attribute Lists'!$B$155:$D$166,3,FALSE)</f>
        <v>Concrete</v>
      </c>
      <c r="P36" s="2" t="str">
        <f>'Test Cases'!Y37</f>
        <v>N</v>
      </c>
      <c r="Q36" s="2" t="str">
        <f>'Test Cases'!AX37</f>
        <v>N</v>
      </c>
      <c r="R36" s="2">
        <f>'Test Cases'!AW37</f>
        <v>3</v>
      </c>
      <c r="S36" s="43">
        <v>1</v>
      </c>
      <c r="T36" s="43">
        <v>1</v>
      </c>
      <c r="U36" s="2" t="str">
        <f>VLOOKUP('Test Cases'!AC37,'Attribute Lists'!$B$170:$D$185,3,FALSE)</f>
        <v>No Fence / Wall</v>
      </c>
      <c r="V36" s="2" t="str">
        <f>'Test Cases'!X37</f>
        <v>N</v>
      </c>
      <c r="W36" s="2" t="str">
        <f>VLOOKUP('Test Cases'!W37,'Attribute Lists'!$B$139:$D$151,3,FALSE)</f>
        <v>Standard</v>
      </c>
      <c r="X36" s="43" t="s">
        <v>388</v>
      </c>
      <c r="Y36" s="2" t="str">
        <f>'Test Cases'!AQ37</f>
        <v>N</v>
      </c>
      <c r="Z36" s="43" t="s">
        <v>45</v>
      </c>
      <c r="AA36" s="2" t="str">
        <f>'Test Cases'!AJ37</f>
        <v>Y</v>
      </c>
      <c r="AB36" s="2">
        <f>'Test Cases'!AK37</f>
        <v>10000</v>
      </c>
      <c r="AC36" s="2" t="str">
        <f>'Test Cases'!AL37</f>
        <v>N</v>
      </c>
      <c r="AD36" s="2" t="str">
        <f>'Test Cases'!AM37</f>
        <v>N</v>
      </c>
      <c r="AE36" s="2">
        <f>'Test Cases'!AN37</f>
        <v>0</v>
      </c>
      <c r="AF36" s="2" t="str">
        <f>'Test Cases'!AO37</f>
        <v>N</v>
      </c>
      <c r="AG36" s="2">
        <f>IFERROR(VLOOKUP('Test Cases'!AP37,'Attribute Lists'!$B$106:$C$110,0),0)</f>
        <v>0</v>
      </c>
      <c r="AH36" s="2" t="str">
        <f>'Test Cases'!AQ37</f>
        <v>N</v>
      </c>
      <c r="AI36" s="2" t="str">
        <f>IF(VLOOKUP('Test Cases'!AR37,'Attribute Lists'!$B$16:$D$18,3,FALSE)="Y","Extended","Limited")</f>
        <v>Limited</v>
      </c>
      <c r="AJ36" s="47" t="s">
        <v>45</v>
      </c>
      <c r="AK36" s="2" t="str">
        <f>'Test Cases'!AS37</f>
        <v>N</v>
      </c>
      <c r="AL36" s="2">
        <f>SUBSTITUTE(SUBSTITUTE('Test Cases'!AT37,"R",""),",","")*1</f>
        <v>0</v>
      </c>
      <c r="AM36" s="2" t="str">
        <f>'Test Cases'!AU37</f>
        <v>N</v>
      </c>
      <c r="AN36" s="2" t="str">
        <f>'Test Cases'!A37</f>
        <v>Other</v>
      </c>
    </row>
    <row r="37" spans="1:40" x14ac:dyDescent="0.2">
      <c r="A37" s="2" t="str">
        <f>"Test case "&amp;'Test Cases'!B38</f>
        <v>Test case 36</v>
      </c>
      <c r="B37" s="2">
        <f>'Test Cases'!O38</f>
        <v>1000</v>
      </c>
      <c r="C37" s="2">
        <f>'Test Cases'!P38</f>
        <v>1000</v>
      </c>
      <c r="D37" s="2">
        <f>'Test Cases'!Q38</f>
        <v>0</v>
      </c>
      <c r="E37" s="2">
        <f>'Test Cases'!I38</f>
        <v>0</v>
      </c>
      <c r="F37" s="2">
        <f>'Test Cases'!J38</f>
        <v>0</v>
      </c>
      <c r="G37" s="2">
        <f>'Test Cases'!K38</f>
        <v>1</v>
      </c>
      <c r="H37" s="43">
        <v>0</v>
      </c>
      <c r="I37" s="44">
        <f>'Test Cases'!C38</f>
        <v>44440</v>
      </c>
      <c r="J37" s="2">
        <f>'Test Cases'!R38</f>
        <v>5252</v>
      </c>
      <c r="K37" s="43" t="s">
        <v>22</v>
      </c>
      <c r="L37" s="45">
        <f>'Test Cases'!U38</f>
        <v>2000000</v>
      </c>
      <c r="M37" s="43" t="s">
        <v>387</v>
      </c>
      <c r="N37" s="2">
        <f>'Test Cases'!H38</f>
        <v>0</v>
      </c>
      <c r="O37" s="2" t="str">
        <f>VLOOKUP('Test Cases'!V38,'Attribute Lists'!$B$155:$D$166,3,FALSE)</f>
        <v>Corrugated Iron</v>
      </c>
      <c r="P37" s="2" t="str">
        <f>'Test Cases'!Y38</f>
        <v>N</v>
      </c>
      <c r="Q37" s="2" t="str">
        <f>'Test Cases'!AX38</f>
        <v>N</v>
      </c>
      <c r="R37" s="2">
        <f>'Test Cases'!AW38</f>
        <v>3</v>
      </c>
      <c r="S37" s="43">
        <v>1</v>
      </c>
      <c r="T37" s="43">
        <v>1</v>
      </c>
      <c r="U37" s="2" t="str">
        <f>VLOOKUP('Test Cases'!AC38,'Attribute Lists'!$B$170:$D$185,3,FALSE)</f>
        <v>No Fence / Wall</v>
      </c>
      <c r="V37" s="2" t="str">
        <f>'Test Cases'!X38</f>
        <v>N</v>
      </c>
      <c r="W37" s="2" t="str">
        <f>VLOOKUP('Test Cases'!W38,'Attribute Lists'!$B$139:$D$151,3,FALSE)</f>
        <v>Standard</v>
      </c>
      <c r="X37" s="43" t="s">
        <v>388</v>
      </c>
      <c r="Y37" s="2" t="str">
        <f>'Test Cases'!AQ38</f>
        <v>N</v>
      </c>
      <c r="Z37" s="43" t="s">
        <v>45</v>
      </c>
      <c r="AA37" s="2" t="str">
        <f>'Test Cases'!AJ38</f>
        <v>N</v>
      </c>
      <c r="AB37" s="2">
        <f>'Test Cases'!AK38</f>
        <v>0</v>
      </c>
      <c r="AC37" s="2" t="str">
        <f>'Test Cases'!AL38</f>
        <v>N</v>
      </c>
      <c r="AD37" s="2" t="str">
        <f>'Test Cases'!AM38</f>
        <v>N</v>
      </c>
      <c r="AE37" s="2">
        <f>'Test Cases'!AN38</f>
        <v>0</v>
      </c>
      <c r="AF37" s="2" t="str">
        <f>'Test Cases'!AO38</f>
        <v>N</v>
      </c>
      <c r="AG37" s="2">
        <f>IFERROR(VLOOKUP('Test Cases'!AP38,'Attribute Lists'!$B$106:$C$110,0),0)</f>
        <v>0</v>
      </c>
      <c r="AH37" s="2" t="str">
        <f>'Test Cases'!AQ38</f>
        <v>N</v>
      </c>
      <c r="AI37" s="2" t="str">
        <f>IF(VLOOKUP('Test Cases'!AR38,'Attribute Lists'!$B$16:$D$18,3,FALSE)="Y","Extended","Limited")</f>
        <v>Limited</v>
      </c>
      <c r="AJ37" s="47" t="s">
        <v>45</v>
      </c>
      <c r="AK37" s="2" t="str">
        <f>'Test Cases'!AS38</f>
        <v>N</v>
      </c>
      <c r="AL37" s="2">
        <f>SUBSTITUTE(SUBSTITUTE('Test Cases'!AT38,"R",""),",","")*1</f>
        <v>0</v>
      </c>
      <c r="AM37" s="2" t="str">
        <f>'Test Cases'!AU38</f>
        <v>N</v>
      </c>
      <c r="AN37" s="2" t="str">
        <f>'Test Cases'!A38</f>
        <v>Other</v>
      </c>
    </row>
    <row r="38" spans="1:40" x14ac:dyDescent="0.2">
      <c r="A38" s="2" t="str">
        <f>"Test case "&amp;'Test Cases'!B39</f>
        <v>Test case 37</v>
      </c>
      <c r="B38" s="2">
        <f>'Test Cases'!O39</f>
        <v>1000</v>
      </c>
      <c r="C38" s="2">
        <f>'Test Cases'!P39</f>
        <v>1000</v>
      </c>
      <c r="D38" s="2">
        <f>'Test Cases'!Q39</f>
        <v>0</v>
      </c>
      <c r="E38" s="2">
        <f>'Test Cases'!I39</f>
        <v>1</v>
      </c>
      <c r="F38" s="2">
        <f>'Test Cases'!J39</f>
        <v>1</v>
      </c>
      <c r="G38" s="2">
        <f>'Test Cases'!K39</f>
        <v>1</v>
      </c>
      <c r="H38" s="43">
        <v>0</v>
      </c>
      <c r="I38" s="44">
        <f>'Test Cases'!C39</f>
        <v>44440</v>
      </c>
      <c r="J38" s="2">
        <f>'Test Cases'!R39</f>
        <v>7780</v>
      </c>
      <c r="K38" s="43" t="s">
        <v>22</v>
      </c>
      <c r="L38" s="45">
        <f>'Test Cases'!U39</f>
        <v>2000000</v>
      </c>
      <c r="M38" s="43" t="s">
        <v>387</v>
      </c>
      <c r="N38" s="2">
        <f>'Test Cases'!H39</f>
        <v>0</v>
      </c>
      <c r="O38" s="2" t="str">
        <f>VLOOKUP('Test Cases'!V39,'Attribute Lists'!$B$155:$D$166,3,FALSE)</f>
        <v>Standard</v>
      </c>
      <c r="P38" s="2" t="str">
        <f>'Test Cases'!Y39</f>
        <v>Y</v>
      </c>
      <c r="Q38" s="2" t="str">
        <f>'Test Cases'!AX39</f>
        <v>Y</v>
      </c>
      <c r="R38" s="2">
        <f>'Test Cases'!AW39</f>
        <v>63</v>
      </c>
      <c r="S38" s="43">
        <v>1</v>
      </c>
      <c r="T38" s="43">
        <v>1</v>
      </c>
      <c r="U38" s="2" t="str">
        <f>VLOOKUP('Test Cases'!AC39,'Attribute Lists'!$B$170:$D$185,3,FALSE)</f>
        <v>Wire Fence (Any Height)</v>
      </c>
      <c r="V38" s="2" t="str">
        <f>'Test Cases'!X39</f>
        <v>Y</v>
      </c>
      <c r="W38" s="2" t="str">
        <f>VLOOKUP('Test Cases'!W39,'Attribute Lists'!$B$139:$D$151,3,FALSE)</f>
        <v>Standard</v>
      </c>
      <c r="X38" s="43" t="s">
        <v>388</v>
      </c>
      <c r="Y38" s="2" t="str">
        <f>'Test Cases'!AQ39</f>
        <v>N</v>
      </c>
      <c r="Z38" s="43" t="s">
        <v>45</v>
      </c>
      <c r="AA38" s="2" t="str">
        <f>'Test Cases'!AJ39</f>
        <v>N</v>
      </c>
      <c r="AB38" s="2">
        <f>'Test Cases'!AK39</f>
        <v>0</v>
      </c>
      <c r="AC38" s="2" t="str">
        <f>'Test Cases'!AL39</f>
        <v>N</v>
      </c>
      <c r="AD38" s="2" t="str">
        <f>'Test Cases'!AM39</f>
        <v>N</v>
      </c>
      <c r="AE38" s="2">
        <f>'Test Cases'!AN39</f>
        <v>0</v>
      </c>
      <c r="AF38" s="2" t="str">
        <f>'Test Cases'!AO39</f>
        <v>N</v>
      </c>
      <c r="AG38" s="2">
        <f>IFERROR(VLOOKUP('Test Cases'!AP39,'Attribute Lists'!$B$106:$C$110,0),0)</f>
        <v>0</v>
      </c>
      <c r="AH38" s="2" t="str">
        <f>'Test Cases'!AQ39</f>
        <v>N</v>
      </c>
      <c r="AI38" s="2" t="str">
        <f>IF(VLOOKUP('Test Cases'!AR39,'Attribute Lists'!$B$16:$D$18,3,FALSE)="Y","Extended","Limited")</f>
        <v>Limited</v>
      </c>
      <c r="AJ38" s="47" t="s">
        <v>45</v>
      </c>
      <c r="AK38" s="2" t="str">
        <f>'Test Cases'!AS39</f>
        <v>N</v>
      </c>
      <c r="AL38" s="2">
        <f>SUBSTITUTE(SUBSTITUTE('Test Cases'!AT39,"R",""),",","")*1</f>
        <v>0</v>
      </c>
      <c r="AM38" s="2" t="str">
        <f>'Test Cases'!AU39</f>
        <v>N</v>
      </c>
      <c r="AN38" s="2" t="str">
        <f>'Test Cases'!A39</f>
        <v>Other</v>
      </c>
    </row>
    <row r="39" spans="1:40" x14ac:dyDescent="0.2">
      <c r="A39" s="2" t="str">
        <f>"Test case "&amp;'Test Cases'!B40</f>
        <v>Test case 38</v>
      </c>
      <c r="B39" s="2">
        <f>'Test Cases'!O40</f>
        <v>1000</v>
      </c>
      <c r="C39" s="2">
        <f>'Test Cases'!P40</f>
        <v>1000</v>
      </c>
      <c r="D39" s="2">
        <f>'Test Cases'!Q40</f>
        <v>0</v>
      </c>
      <c r="E39" s="2">
        <f>'Test Cases'!I40</f>
        <v>2</v>
      </c>
      <c r="F39" s="2">
        <f>'Test Cases'!J40</f>
        <v>0</v>
      </c>
      <c r="G39" s="2">
        <f>'Test Cases'!K40</f>
        <v>0</v>
      </c>
      <c r="H39" s="43">
        <v>0</v>
      </c>
      <c r="I39" s="44">
        <f>'Test Cases'!C40</f>
        <v>44440</v>
      </c>
      <c r="J39" s="2">
        <f>'Test Cases'!R40</f>
        <v>3201</v>
      </c>
      <c r="K39" s="43" t="s">
        <v>22</v>
      </c>
      <c r="L39" s="45">
        <f>'Test Cases'!U40</f>
        <v>2000000</v>
      </c>
      <c r="M39" s="43" t="s">
        <v>387</v>
      </c>
      <c r="N39" s="2">
        <f>'Test Cases'!H40</f>
        <v>0</v>
      </c>
      <c r="O39" s="2" t="str">
        <f>VLOOKUP('Test Cases'!V40,'Attribute Lists'!$B$155:$D$166,3,FALSE)</f>
        <v>Other</v>
      </c>
      <c r="P39" s="2" t="str">
        <f>'Test Cases'!Y40</f>
        <v>N</v>
      </c>
      <c r="Q39" s="2" t="str">
        <f>'Test Cases'!AX40</f>
        <v>N</v>
      </c>
      <c r="R39" s="2">
        <f>'Test Cases'!AW40</f>
        <v>3</v>
      </c>
      <c r="S39" s="43">
        <v>1</v>
      </c>
      <c r="T39" s="43">
        <v>1</v>
      </c>
      <c r="U39" s="2" t="str">
        <f>VLOOKUP('Test Cases'!AC40,'Attribute Lists'!$B$170:$D$185,3,FALSE)</f>
        <v>Brick wall less than 1.8m</v>
      </c>
      <c r="V39" s="2" t="str">
        <f>'Test Cases'!X40</f>
        <v>N</v>
      </c>
      <c r="W39" s="2" t="str">
        <f>VLOOKUP('Test Cases'!W40,'Attribute Lists'!$B$139:$D$151,3,FALSE)</f>
        <v>Standard</v>
      </c>
      <c r="X39" s="43" t="s">
        <v>388</v>
      </c>
      <c r="Y39" s="2" t="str">
        <f>'Test Cases'!AQ40</f>
        <v>N</v>
      </c>
      <c r="Z39" s="43" t="s">
        <v>45</v>
      </c>
      <c r="AA39" s="2" t="str">
        <f>'Test Cases'!AJ40</f>
        <v>N</v>
      </c>
      <c r="AB39" s="2">
        <f>'Test Cases'!AK40</f>
        <v>0</v>
      </c>
      <c r="AC39" s="2" t="str">
        <f>'Test Cases'!AL40</f>
        <v>N</v>
      </c>
      <c r="AD39" s="2" t="str">
        <f>'Test Cases'!AM40</f>
        <v>N</v>
      </c>
      <c r="AE39" s="2">
        <f>'Test Cases'!AN40</f>
        <v>0</v>
      </c>
      <c r="AF39" s="2" t="str">
        <f>'Test Cases'!AO40</f>
        <v>N</v>
      </c>
      <c r="AG39" s="2">
        <f>IFERROR(VLOOKUP('Test Cases'!AP40,'Attribute Lists'!$B$106:$C$110,0),0)</f>
        <v>0</v>
      </c>
      <c r="AH39" s="2" t="str">
        <f>'Test Cases'!AQ40</f>
        <v>N</v>
      </c>
      <c r="AI39" s="2" t="str">
        <f>IF(VLOOKUP('Test Cases'!AR40,'Attribute Lists'!$B$16:$D$18,3,FALSE)="Y","Extended","Limited")</f>
        <v>Limited</v>
      </c>
      <c r="AJ39" s="47" t="s">
        <v>45</v>
      </c>
      <c r="AK39" s="2" t="str">
        <f>'Test Cases'!AS40</f>
        <v>N</v>
      </c>
      <c r="AL39" s="2">
        <f>SUBSTITUTE(SUBSTITUTE('Test Cases'!AT40,"R",""),",","")*1</f>
        <v>0</v>
      </c>
      <c r="AM39" s="2" t="str">
        <f>'Test Cases'!AU40</f>
        <v>N</v>
      </c>
      <c r="AN39" s="2" t="str">
        <f>'Test Cases'!A40</f>
        <v>Other</v>
      </c>
    </row>
    <row r="40" spans="1:40" x14ac:dyDescent="0.2">
      <c r="A40" s="2" t="str">
        <f>"Test case "&amp;'Test Cases'!B41</f>
        <v>Test case 39</v>
      </c>
      <c r="B40" s="2">
        <f>'Test Cases'!O41</f>
        <v>1000</v>
      </c>
      <c r="C40" s="2">
        <f>'Test Cases'!P41</f>
        <v>1000</v>
      </c>
      <c r="D40" s="2">
        <f>'Test Cases'!Q41</f>
        <v>0</v>
      </c>
      <c r="E40" s="2">
        <f>'Test Cases'!I41</f>
        <v>1</v>
      </c>
      <c r="F40" s="2">
        <f>'Test Cases'!J41</f>
        <v>1</v>
      </c>
      <c r="G40" s="2">
        <f>'Test Cases'!K41</f>
        <v>0</v>
      </c>
      <c r="H40" s="43">
        <v>0</v>
      </c>
      <c r="I40" s="44">
        <f>'Test Cases'!C41</f>
        <v>44440</v>
      </c>
      <c r="J40" s="2">
        <f>'Test Cases'!R41</f>
        <v>3610</v>
      </c>
      <c r="K40" s="43" t="s">
        <v>22</v>
      </c>
      <c r="L40" s="45">
        <f>'Test Cases'!U41</f>
        <v>2000000</v>
      </c>
      <c r="M40" s="43" t="s">
        <v>387</v>
      </c>
      <c r="N40" s="2">
        <f>'Test Cases'!H41</f>
        <v>0</v>
      </c>
      <c r="O40" s="2" t="str">
        <f>VLOOKUP('Test Cases'!V41,'Attribute Lists'!$B$155:$D$166,3,FALSE)</f>
        <v>Shingles</v>
      </c>
      <c r="P40" s="2" t="str">
        <f>'Test Cases'!Y41</f>
        <v>N</v>
      </c>
      <c r="Q40" s="2" t="str">
        <f>'Test Cases'!AX41</f>
        <v>N</v>
      </c>
      <c r="R40" s="2">
        <f>'Test Cases'!AW41</f>
        <v>3</v>
      </c>
      <c r="S40" s="43">
        <v>1</v>
      </c>
      <c r="T40" s="43">
        <v>1</v>
      </c>
      <c r="U40" s="2" t="str">
        <f>VLOOKUP('Test Cases'!AC41,'Attribute Lists'!$B$170:$D$185,3,FALSE)</f>
        <v>Brick Wall (At Least 1.8M)</v>
      </c>
      <c r="V40" s="2" t="str">
        <f>'Test Cases'!X41</f>
        <v>N</v>
      </c>
      <c r="W40" s="2" t="str">
        <f>VLOOKUP('Test Cases'!W41,'Attribute Lists'!$B$139:$D$151,3,FALSE)</f>
        <v>Standard</v>
      </c>
      <c r="X40" s="43" t="s">
        <v>388</v>
      </c>
      <c r="Y40" s="2" t="str">
        <f>'Test Cases'!AQ41</f>
        <v>N</v>
      </c>
      <c r="Z40" s="43" t="s">
        <v>45</v>
      </c>
      <c r="AA40" s="2" t="str">
        <f>'Test Cases'!AJ41</f>
        <v>N</v>
      </c>
      <c r="AB40" s="2">
        <f>'Test Cases'!AK41</f>
        <v>0</v>
      </c>
      <c r="AC40" s="2" t="str">
        <f>'Test Cases'!AL41</f>
        <v>N</v>
      </c>
      <c r="AD40" s="2" t="str">
        <f>'Test Cases'!AM41</f>
        <v>Y</v>
      </c>
      <c r="AE40" s="2">
        <f>'Test Cases'!AN41</f>
        <v>20000</v>
      </c>
      <c r="AF40" s="2" t="str">
        <f>'Test Cases'!AO41</f>
        <v>N</v>
      </c>
      <c r="AG40" s="2">
        <f>IFERROR(VLOOKUP('Test Cases'!AP41,'Attribute Lists'!$B$106:$C$110,0),0)</f>
        <v>0</v>
      </c>
      <c r="AH40" s="2" t="str">
        <f>'Test Cases'!AQ41</f>
        <v>N</v>
      </c>
      <c r="AI40" s="2" t="str">
        <f>IF(VLOOKUP('Test Cases'!AR41,'Attribute Lists'!$B$16:$D$18,3,FALSE)="Y","Extended","Limited")</f>
        <v>Limited</v>
      </c>
      <c r="AJ40" s="47" t="s">
        <v>45</v>
      </c>
      <c r="AK40" s="2" t="str">
        <f>'Test Cases'!AS41</f>
        <v>N</v>
      </c>
      <c r="AL40" s="2">
        <f>SUBSTITUTE(SUBSTITUTE('Test Cases'!AT41,"R",""),",","")*1</f>
        <v>0</v>
      </c>
      <c r="AM40" s="2" t="str">
        <f>'Test Cases'!AU41</f>
        <v>N</v>
      </c>
      <c r="AN40" s="2" t="str">
        <f>'Test Cases'!A41</f>
        <v>Other</v>
      </c>
    </row>
    <row r="41" spans="1:40" x14ac:dyDescent="0.2">
      <c r="A41" s="2" t="str">
        <f>"Test case "&amp;'Test Cases'!B42</f>
        <v>Test case 40</v>
      </c>
      <c r="B41" s="2">
        <f>'Test Cases'!O42</f>
        <v>1000</v>
      </c>
      <c r="C41" s="2">
        <f>'Test Cases'!P42</f>
        <v>1000</v>
      </c>
      <c r="D41" s="2">
        <f>'Test Cases'!Q42</f>
        <v>0</v>
      </c>
      <c r="E41" s="2">
        <f>'Test Cases'!I42</f>
        <v>0</v>
      </c>
      <c r="F41" s="2">
        <f>'Test Cases'!J42</f>
        <v>2</v>
      </c>
      <c r="G41" s="2">
        <f>'Test Cases'!K42</f>
        <v>0</v>
      </c>
      <c r="H41" s="43">
        <v>0</v>
      </c>
      <c r="I41" s="44">
        <f>'Test Cases'!C42</f>
        <v>44440</v>
      </c>
      <c r="J41" s="2">
        <f>'Test Cases'!R42</f>
        <v>3610</v>
      </c>
      <c r="K41" s="43" t="s">
        <v>22</v>
      </c>
      <c r="L41" s="45">
        <f>'Test Cases'!U42</f>
        <v>2000000</v>
      </c>
      <c r="M41" s="43" t="s">
        <v>387</v>
      </c>
      <c r="N41" s="2">
        <f>'Test Cases'!H42</f>
        <v>0</v>
      </c>
      <c r="O41" s="2" t="str">
        <f>VLOOKUP('Test Cases'!V42,'Attribute Lists'!$B$155:$D$166,3,FALSE)</f>
        <v>Slate</v>
      </c>
      <c r="P41" s="2" t="str">
        <f>'Test Cases'!Y42</f>
        <v>N</v>
      </c>
      <c r="Q41" s="2" t="str">
        <f>'Test Cases'!AX42</f>
        <v>N</v>
      </c>
      <c r="R41" s="2">
        <f>'Test Cases'!AW42</f>
        <v>3</v>
      </c>
      <c r="S41" s="43">
        <v>1</v>
      </c>
      <c r="T41" s="43">
        <v>1</v>
      </c>
      <c r="U41" s="2" t="str">
        <f>VLOOKUP('Test Cases'!AC42,'Attribute Lists'!$B$170:$D$185,3,FALSE)</f>
        <v>Brick Wall (At Least 1.8M) With Electric Fencing</v>
      </c>
      <c r="V41" s="2" t="str">
        <f>'Test Cases'!X42</f>
        <v>N</v>
      </c>
      <c r="W41" s="2" t="str">
        <f>VLOOKUP('Test Cases'!W42,'Attribute Lists'!$B$139:$D$151,3,FALSE)</f>
        <v>Standard</v>
      </c>
      <c r="X41" s="43" t="s">
        <v>388</v>
      </c>
      <c r="Y41" s="2" t="str">
        <f>'Test Cases'!AQ42</f>
        <v>N</v>
      </c>
      <c r="Z41" s="43" t="s">
        <v>45</v>
      </c>
      <c r="AA41" s="2" t="str">
        <f>'Test Cases'!AJ42</f>
        <v>N</v>
      </c>
      <c r="AB41" s="2">
        <f>'Test Cases'!AK42</f>
        <v>0</v>
      </c>
      <c r="AC41" s="2" t="str">
        <f>'Test Cases'!AL42</f>
        <v>N</v>
      </c>
      <c r="AD41" s="2" t="str">
        <f>'Test Cases'!AM42</f>
        <v>N</v>
      </c>
      <c r="AE41" s="2">
        <f>'Test Cases'!AN42</f>
        <v>0</v>
      </c>
      <c r="AF41" s="2" t="str">
        <f>'Test Cases'!AO42</f>
        <v>N</v>
      </c>
      <c r="AG41" s="2">
        <f>IFERROR(VLOOKUP('Test Cases'!AP42,'Attribute Lists'!$B$106:$C$110,0),0)</f>
        <v>0</v>
      </c>
      <c r="AH41" s="2" t="str">
        <f>'Test Cases'!AQ42</f>
        <v>N</v>
      </c>
      <c r="AI41" s="2" t="str">
        <f>IF(VLOOKUP('Test Cases'!AR42,'Attribute Lists'!$B$16:$D$18,3,FALSE)="Y","Extended","Limited")</f>
        <v>Limited</v>
      </c>
      <c r="AJ41" s="47" t="s">
        <v>45</v>
      </c>
      <c r="AK41" s="2" t="str">
        <f>'Test Cases'!AS42</f>
        <v>N</v>
      </c>
      <c r="AL41" s="2">
        <f>SUBSTITUTE(SUBSTITUTE('Test Cases'!AT42,"R",""),",","")*1</f>
        <v>0</v>
      </c>
      <c r="AM41" s="2" t="str">
        <f>'Test Cases'!AU42</f>
        <v>N</v>
      </c>
      <c r="AN41" s="2" t="str">
        <f>'Test Cases'!A42</f>
        <v>Other</v>
      </c>
    </row>
    <row r="42" spans="1:40" x14ac:dyDescent="0.2">
      <c r="A42" s="2" t="str">
        <f>"Test case "&amp;'Test Cases'!B43</f>
        <v>Test case 41</v>
      </c>
      <c r="B42" s="2">
        <f>'Test Cases'!O43</f>
        <v>1000</v>
      </c>
      <c r="C42" s="2">
        <f>'Test Cases'!P43</f>
        <v>1000</v>
      </c>
      <c r="D42" s="2">
        <f>'Test Cases'!Q43</f>
        <v>0</v>
      </c>
      <c r="E42" s="2">
        <f>'Test Cases'!I43</f>
        <v>0</v>
      </c>
      <c r="F42" s="2">
        <f>'Test Cases'!J43</f>
        <v>0</v>
      </c>
      <c r="G42" s="2">
        <f>'Test Cases'!K43</f>
        <v>0</v>
      </c>
      <c r="H42" s="43">
        <v>0</v>
      </c>
      <c r="I42" s="44">
        <f>'Test Cases'!C43</f>
        <v>44440</v>
      </c>
      <c r="J42" s="2">
        <f>'Test Cases'!R43</f>
        <v>2193</v>
      </c>
      <c r="K42" s="43" t="s">
        <v>22</v>
      </c>
      <c r="L42" s="45">
        <f>'Test Cases'!U43</f>
        <v>2000000</v>
      </c>
      <c r="M42" s="43" t="s">
        <v>387</v>
      </c>
      <c r="N42" s="2">
        <f>'Test Cases'!H43</f>
        <v>0</v>
      </c>
      <c r="O42" s="2" t="str">
        <f>VLOOKUP('Test Cases'!V43,'Attribute Lists'!$B$155:$D$166,3,FALSE)</f>
        <v>Standard</v>
      </c>
      <c r="P42" s="2" t="str">
        <f>'Test Cases'!Y43</f>
        <v>N</v>
      </c>
      <c r="Q42" s="2" t="str">
        <f>'Test Cases'!AX43</f>
        <v>N</v>
      </c>
      <c r="R42" s="2">
        <f>'Test Cases'!AW43</f>
        <v>3</v>
      </c>
      <c r="S42" s="43">
        <v>1</v>
      </c>
      <c r="T42" s="43">
        <v>1</v>
      </c>
      <c r="U42" s="2" t="str">
        <f>VLOOKUP('Test Cases'!AC43,'Attribute Lists'!$B$170:$D$185,3,FALSE)</f>
        <v>Pre-cast wall less than 1.8m</v>
      </c>
      <c r="V42" s="2" t="str">
        <f>'Test Cases'!X43</f>
        <v>N</v>
      </c>
      <c r="W42" s="2" t="str">
        <f>VLOOKUP('Test Cases'!W43,'Attribute Lists'!$B$139:$D$151,3,FALSE)</f>
        <v>Standard</v>
      </c>
      <c r="X42" s="43" t="s">
        <v>388</v>
      </c>
      <c r="Y42" s="2" t="str">
        <f>'Test Cases'!AQ43</f>
        <v>N</v>
      </c>
      <c r="Z42" s="43" t="s">
        <v>45</v>
      </c>
      <c r="AA42" s="2" t="str">
        <f>'Test Cases'!AJ43</f>
        <v>N</v>
      </c>
      <c r="AB42" s="2">
        <f>'Test Cases'!AK43</f>
        <v>0</v>
      </c>
      <c r="AC42" s="2" t="str">
        <f>'Test Cases'!AL43</f>
        <v>N</v>
      </c>
      <c r="AD42" s="2" t="str">
        <f>'Test Cases'!AM43</f>
        <v>N</v>
      </c>
      <c r="AE42" s="2">
        <f>'Test Cases'!AN43</f>
        <v>0</v>
      </c>
      <c r="AF42" s="2" t="str">
        <f>'Test Cases'!AO43</f>
        <v>N</v>
      </c>
      <c r="AG42" s="2">
        <f>IFERROR(VLOOKUP('Test Cases'!AP43,'Attribute Lists'!$B$106:$C$110,0),0)</f>
        <v>0</v>
      </c>
      <c r="AH42" s="2" t="str">
        <f>'Test Cases'!AQ43</f>
        <v>N</v>
      </c>
      <c r="AI42" s="2" t="str">
        <f>IF(VLOOKUP('Test Cases'!AR43,'Attribute Lists'!$B$16:$D$18,3,FALSE)="Y","Extended","Limited")</f>
        <v>Limited</v>
      </c>
      <c r="AJ42" s="47" t="s">
        <v>45</v>
      </c>
      <c r="AK42" s="2" t="str">
        <f>'Test Cases'!AS43</f>
        <v>N</v>
      </c>
      <c r="AL42" s="2">
        <f>SUBSTITUTE(SUBSTITUTE('Test Cases'!AT43,"R",""),",","")*1</f>
        <v>0</v>
      </c>
      <c r="AM42" s="2" t="str">
        <f>'Test Cases'!AU43</f>
        <v>N</v>
      </c>
      <c r="AN42" s="2" t="str">
        <f>'Test Cases'!A43</f>
        <v>Other</v>
      </c>
    </row>
    <row r="43" spans="1:40" x14ac:dyDescent="0.2">
      <c r="A43" s="2" t="str">
        <f>"Test case "&amp;'Test Cases'!B44</f>
        <v>Test case 42</v>
      </c>
      <c r="B43" s="2">
        <f>'Test Cases'!O44</f>
        <v>1000</v>
      </c>
      <c r="C43" s="2">
        <f>'Test Cases'!P44</f>
        <v>1000</v>
      </c>
      <c r="D43" s="2">
        <f>'Test Cases'!Q44</f>
        <v>0</v>
      </c>
      <c r="E43" s="2">
        <f>'Test Cases'!I44</f>
        <v>1</v>
      </c>
      <c r="F43" s="2">
        <f>'Test Cases'!J44</f>
        <v>0</v>
      </c>
      <c r="G43" s="2">
        <f>'Test Cases'!K44</f>
        <v>0</v>
      </c>
      <c r="H43" s="43">
        <v>0</v>
      </c>
      <c r="I43" s="44">
        <f>'Test Cases'!C44</f>
        <v>44440</v>
      </c>
      <c r="J43" s="2">
        <f>'Test Cases'!R44</f>
        <v>2193</v>
      </c>
      <c r="K43" s="43" t="s">
        <v>22</v>
      </c>
      <c r="L43" s="45">
        <f>'Test Cases'!U44</f>
        <v>2000000</v>
      </c>
      <c r="M43" s="43" t="s">
        <v>387</v>
      </c>
      <c r="N43" s="2">
        <f>'Test Cases'!H44</f>
        <v>0</v>
      </c>
      <c r="O43" s="2" t="str">
        <f>VLOOKUP('Test Cases'!V44,'Attribute Lists'!$B$155:$D$166,3,FALSE)</f>
        <v>Thatch</v>
      </c>
      <c r="P43" s="2" t="str">
        <f>'Test Cases'!Y44</f>
        <v>N</v>
      </c>
      <c r="Q43" s="2" t="str">
        <f>'Test Cases'!AX44</f>
        <v>Y</v>
      </c>
      <c r="R43" s="2">
        <f>'Test Cases'!AW44</f>
        <v>3</v>
      </c>
      <c r="S43" s="43">
        <v>1</v>
      </c>
      <c r="T43" s="43">
        <v>1</v>
      </c>
      <c r="U43" s="2" t="str">
        <f>VLOOKUP('Test Cases'!AC44,'Attribute Lists'!$B$170:$D$185,3,FALSE)</f>
        <v>Precast Wall (At Least 1.8M)</v>
      </c>
      <c r="V43" s="2" t="str">
        <f>'Test Cases'!X44</f>
        <v>N</v>
      </c>
      <c r="W43" s="2" t="str">
        <f>VLOOKUP('Test Cases'!W44,'Attribute Lists'!$B$139:$D$151,3,FALSE)</f>
        <v>Standard</v>
      </c>
      <c r="X43" s="43" t="s">
        <v>388</v>
      </c>
      <c r="Y43" s="2" t="str">
        <f>'Test Cases'!AQ44</f>
        <v>N</v>
      </c>
      <c r="Z43" s="43" t="s">
        <v>45</v>
      </c>
      <c r="AA43" s="2" t="str">
        <f>'Test Cases'!AJ44</f>
        <v>N</v>
      </c>
      <c r="AB43" s="2">
        <f>'Test Cases'!AK44</f>
        <v>0</v>
      </c>
      <c r="AC43" s="2" t="str">
        <f>'Test Cases'!AL44</f>
        <v>N</v>
      </c>
      <c r="AD43" s="2" t="str">
        <f>'Test Cases'!AM44</f>
        <v>N</v>
      </c>
      <c r="AE43" s="2">
        <f>'Test Cases'!AN44</f>
        <v>0</v>
      </c>
      <c r="AF43" s="2" t="str">
        <f>'Test Cases'!AO44</f>
        <v>N</v>
      </c>
      <c r="AG43" s="2">
        <f>IFERROR(VLOOKUP('Test Cases'!AP44,'Attribute Lists'!$B$106:$C$110,0),0)</f>
        <v>0</v>
      </c>
      <c r="AH43" s="2" t="str">
        <f>'Test Cases'!AQ44</f>
        <v>N</v>
      </c>
      <c r="AI43" s="2" t="str">
        <f>IF(VLOOKUP('Test Cases'!AR44,'Attribute Lists'!$B$16:$D$18,3,FALSE)="Y","Extended","Limited")</f>
        <v>Limited</v>
      </c>
      <c r="AJ43" s="47" t="s">
        <v>45</v>
      </c>
      <c r="AK43" s="2" t="str">
        <f>'Test Cases'!AS44</f>
        <v>N</v>
      </c>
      <c r="AL43" s="2">
        <f>SUBSTITUTE(SUBSTITUTE('Test Cases'!AT44,"R",""),",","")*1</f>
        <v>0</v>
      </c>
      <c r="AM43" s="2" t="str">
        <f>'Test Cases'!AU44</f>
        <v>N</v>
      </c>
      <c r="AN43" s="2" t="str">
        <f>'Test Cases'!A44</f>
        <v>Other</v>
      </c>
    </row>
    <row r="44" spans="1:40" x14ac:dyDescent="0.2">
      <c r="A44" s="2" t="str">
        <f>"Test case "&amp;'Test Cases'!B45</f>
        <v>Test case 43</v>
      </c>
      <c r="B44" s="2">
        <f>'Test Cases'!O45</f>
        <v>1000</v>
      </c>
      <c r="C44" s="2">
        <f>'Test Cases'!P45</f>
        <v>1000</v>
      </c>
      <c r="D44" s="2">
        <f>'Test Cases'!Q45</f>
        <v>0</v>
      </c>
      <c r="E44" s="2">
        <f>'Test Cases'!I45</f>
        <v>0</v>
      </c>
      <c r="F44" s="2">
        <f>'Test Cases'!J45</f>
        <v>1</v>
      </c>
      <c r="G44" s="2">
        <f>'Test Cases'!K45</f>
        <v>0</v>
      </c>
      <c r="H44" s="43">
        <v>0</v>
      </c>
      <c r="I44" s="44">
        <f>'Test Cases'!C45</f>
        <v>44440</v>
      </c>
      <c r="J44" s="2">
        <f>'Test Cases'!R45</f>
        <v>2193</v>
      </c>
      <c r="K44" s="43" t="s">
        <v>22</v>
      </c>
      <c r="L44" s="45">
        <f>'Test Cases'!U45</f>
        <v>2000000</v>
      </c>
      <c r="M44" s="43" t="s">
        <v>387</v>
      </c>
      <c r="N44" s="2">
        <f>'Test Cases'!H45</f>
        <v>0</v>
      </c>
      <c r="O44" s="2" t="str">
        <f>VLOOKUP('Test Cases'!V45,'Attribute Lists'!$B$155:$D$166,3,FALSE)</f>
        <v>Tiles</v>
      </c>
      <c r="P44" s="2" t="str">
        <f>'Test Cases'!Y45</f>
        <v>N</v>
      </c>
      <c r="Q44" s="2" t="str">
        <f>'Test Cases'!AX45</f>
        <v>N</v>
      </c>
      <c r="R44" s="2">
        <f>'Test Cases'!AW45</f>
        <v>3</v>
      </c>
      <c r="S44" s="43">
        <v>1</v>
      </c>
      <c r="T44" s="43">
        <v>1</v>
      </c>
      <c r="U44" s="2" t="str">
        <f>VLOOKUP('Test Cases'!AC45,'Attribute Lists'!$B$170:$D$185,3,FALSE)</f>
        <v>Pre-cast wall more than 1.8m with electric fencing</v>
      </c>
      <c r="V44" s="2" t="str">
        <f>'Test Cases'!X45</f>
        <v>N</v>
      </c>
      <c r="W44" s="2" t="str">
        <f>VLOOKUP('Test Cases'!W45,'Attribute Lists'!$B$139:$D$151,3,FALSE)</f>
        <v>Standard</v>
      </c>
      <c r="X44" s="43" t="s">
        <v>388</v>
      </c>
      <c r="Y44" s="2" t="str">
        <f>'Test Cases'!AQ45</f>
        <v>N</v>
      </c>
      <c r="Z44" s="43" t="s">
        <v>45</v>
      </c>
      <c r="AA44" s="2" t="str">
        <f>'Test Cases'!AJ45</f>
        <v>N</v>
      </c>
      <c r="AB44" s="2">
        <f>'Test Cases'!AK45</f>
        <v>0</v>
      </c>
      <c r="AC44" s="2" t="str">
        <f>'Test Cases'!AL45</f>
        <v>N</v>
      </c>
      <c r="AD44" s="2" t="str">
        <f>'Test Cases'!AM45</f>
        <v>N</v>
      </c>
      <c r="AE44" s="2">
        <f>'Test Cases'!AN45</f>
        <v>0</v>
      </c>
      <c r="AF44" s="2" t="str">
        <f>'Test Cases'!AO45</f>
        <v>N</v>
      </c>
      <c r="AG44" s="2">
        <f>IFERROR(VLOOKUP('Test Cases'!AP45,'Attribute Lists'!$B$106:$C$110,0),0)</f>
        <v>0</v>
      </c>
      <c r="AH44" s="2" t="str">
        <f>'Test Cases'!AQ45</f>
        <v>N</v>
      </c>
      <c r="AI44" s="2" t="str">
        <f>IF(VLOOKUP('Test Cases'!AR45,'Attribute Lists'!$B$16:$D$18,3,FALSE)="Y","Extended","Limited")</f>
        <v>Limited</v>
      </c>
      <c r="AJ44" s="47" t="s">
        <v>45</v>
      </c>
      <c r="AK44" s="2" t="str">
        <f>'Test Cases'!AS45</f>
        <v>N</v>
      </c>
      <c r="AL44" s="2">
        <f>SUBSTITUTE(SUBSTITUTE('Test Cases'!AT45,"R",""),",","")*1</f>
        <v>0</v>
      </c>
      <c r="AM44" s="2" t="str">
        <f>'Test Cases'!AU45</f>
        <v>N</v>
      </c>
      <c r="AN44" s="2" t="str">
        <f>'Test Cases'!A45</f>
        <v>Other</v>
      </c>
    </row>
    <row r="45" spans="1:40" x14ac:dyDescent="0.2">
      <c r="A45" s="2" t="str">
        <f>"Test case "&amp;'Test Cases'!B46</f>
        <v>Test case 44</v>
      </c>
      <c r="B45" s="2">
        <f>'Test Cases'!O46</f>
        <v>1000</v>
      </c>
      <c r="C45" s="2">
        <f>'Test Cases'!P46</f>
        <v>1000</v>
      </c>
      <c r="D45" s="2">
        <f>'Test Cases'!Q46</f>
        <v>0</v>
      </c>
      <c r="E45" s="2">
        <f>'Test Cases'!I46</f>
        <v>0</v>
      </c>
      <c r="F45" s="2">
        <f>'Test Cases'!J46</f>
        <v>0</v>
      </c>
      <c r="G45" s="2">
        <f>'Test Cases'!K46</f>
        <v>1</v>
      </c>
      <c r="H45" s="43">
        <v>0</v>
      </c>
      <c r="I45" s="44">
        <f>'Test Cases'!C46</f>
        <v>44440</v>
      </c>
      <c r="J45" s="2">
        <f>'Test Cases'!R46</f>
        <v>7130</v>
      </c>
      <c r="K45" s="43" t="s">
        <v>22</v>
      </c>
      <c r="L45" s="45">
        <f>'Test Cases'!U46</f>
        <v>2000000</v>
      </c>
      <c r="M45" s="43" t="s">
        <v>387</v>
      </c>
      <c r="N45" s="2">
        <f>'Test Cases'!H46</f>
        <v>0</v>
      </c>
      <c r="O45" s="2" t="str">
        <f>VLOOKUP('Test Cases'!V46,'Attribute Lists'!$B$155:$D$166,3,FALSE)</f>
        <v>Run-Off</v>
      </c>
      <c r="P45" s="2" t="str">
        <f>'Test Cases'!Y46</f>
        <v>N</v>
      </c>
      <c r="Q45" s="2" t="str">
        <f>'Test Cases'!AX46</f>
        <v>N</v>
      </c>
      <c r="R45" s="2">
        <f>'Test Cases'!AW46</f>
        <v>3</v>
      </c>
      <c r="S45" s="43">
        <v>1</v>
      </c>
      <c r="T45" s="43">
        <v>1</v>
      </c>
      <c r="U45" s="2" t="str">
        <f>VLOOKUP('Test Cases'!AC46,'Attribute Lists'!$B$170:$D$185,3,FALSE)</f>
        <v>Palisade fence less than 1.8m</v>
      </c>
      <c r="V45" s="2" t="str">
        <f>'Test Cases'!X46</f>
        <v>N</v>
      </c>
      <c r="W45" s="2" t="str">
        <f>VLOOKUP('Test Cases'!W46,'Attribute Lists'!$B$139:$D$151,3,FALSE)</f>
        <v>Standard</v>
      </c>
      <c r="X45" s="43" t="s">
        <v>388</v>
      </c>
      <c r="Y45" s="2" t="str">
        <f>'Test Cases'!AQ46</f>
        <v>N</v>
      </c>
      <c r="Z45" s="43" t="s">
        <v>45</v>
      </c>
      <c r="AA45" s="2" t="str">
        <f>'Test Cases'!AJ46</f>
        <v>N</v>
      </c>
      <c r="AB45" s="2">
        <f>'Test Cases'!AK46</f>
        <v>0</v>
      </c>
      <c r="AC45" s="2" t="str">
        <f>'Test Cases'!AL46</f>
        <v>N</v>
      </c>
      <c r="AD45" s="2" t="str">
        <f>'Test Cases'!AM46</f>
        <v>N</v>
      </c>
      <c r="AE45" s="2">
        <f>'Test Cases'!AN46</f>
        <v>0</v>
      </c>
      <c r="AF45" s="2" t="str">
        <f>'Test Cases'!AO46</f>
        <v>N</v>
      </c>
      <c r="AG45" s="2">
        <f>IFERROR(VLOOKUP('Test Cases'!AP46,'Attribute Lists'!$B$106:$C$110,0),0)</f>
        <v>0</v>
      </c>
      <c r="AH45" s="2" t="str">
        <f>'Test Cases'!AQ46</f>
        <v>N</v>
      </c>
      <c r="AI45" s="2" t="str">
        <f>IF(VLOOKUP('Test Cases'!AR46,'Attribute Lists'!$B$16:$D$18,3,FALSE)="Y","Extended","Limited")</f>
        <v>Limited</v>
      </c>
      <c r="AJ45" s="47" t="s">
        <v>45</v>
      </c>
      <c r="AK45" s="2" t="str">
        <f>'Test Cases'!AS46</f>
        <v>N</v>
      </c>
      <c r="AL45" s="2">
        <f>SUBSTITUTE(SUBSTITUTE('Test Cases'!AT46,"R",""),",","")*1</f>
        <v>0</v>
      </c>
      <c r="AM45" s="2" t="str">
        <f>'Test Cases'!AU46</f>
        <v>N</v>
      </c>
      <c r="AN45" s="2" t="str">
        <f>'Test Cases'!A46</f>
        <v>Other</v>
      </c>
    </row>
    <row r="46" spans="1:40" x14ac:dyDescent="0.2">
      <c r="A46" s="2" t="str">
        <f>"Test case "&amp;'Test Cases'!B47</f>
        <v>Test case 45</v>
      </c>
      <c r="B46" s="2">
        <f>'Test Cases'!O47</f>
        <v>1000</v>
      </c>
      <c r="C46" s="2">
        <f>'Test Cases'!P47</f>
        <v>1000</v>
      </c>
      <c r="D46" s="2">
        <f>'Test Cases'!Q47</f>
        <v>0</v>
      </c>
      <c r="E46" s="2">
        <f>'Test Cases'!I47</f>
        <v>1</v>
      </c>
      <c r="F46" s="2">
        <f>'Test Cases'!J47</f>
        <v>1</v>
      </c>
      <c r="G46" s="2">
        <f>'Test Cases'!K47</f>
        <v>1</v>
      </c>
      <c r="H46" s="43">
        <v>0</v>
      </c>
      <c r="I46" s="44">
        <f>'Test Cases'!C47</f>
        <v>44440</v>
      </c>
      <c r="J46" s="2">
        <f>'Test Cases'!R47</f>
        <v>2193</v>
      </c>
      <c r="K46" s="43" t="s">
        <v>22</v>
      </c>
      <c r="L46" s="45">
        <f>'Test Cases'!U47</f>
        <v>2000000</v>
      </c>
      <c r="M46" s="43" t="s">
        <v>387</v>
      </c>
      <c r="N46" s="2">
        <f>'Test Cases'!H47</f>
        <v>0</v>
      </c>
      <c r="O46" s="2" t="str">
        <f>VLOOKUP('Test Cases'!V47,'Attribute Lists'!$B$155:$D$166,3,FALSE)</f>
        <v>Standard</v>
      </c>
      <c r="P46" s="2" t="str">
        <f>'Test Cases'!Y47</f>
        <v>N</v>
      </c>
      <c r="Q46" s="2" t="str">
        <f>'Test Cases'!AX47</f>
        <v>Y</v>
      </c>
      <c r="R46" s="2">
        <f>'Test Cases'!AW47</f>
        <v>63</v>
      </c>
      <c r="S46" s="43">
        <v>1</v>
      </c>
      <c r="T46" s="43">
        <v>1</v>
      </c>
      <c r="U46" s="2" t="str">
        <f>VLOOKUP('Test Cases'!AC47,'Attribute Lists'!$B$170:$D$185,3,FALSE)</f>
        <v>Palisade fence more than 1.8m</v>
      </c>
      <c r="V46" s="2" t="str">
        <f>'Test Cases'!X47</f>
        <v>N</v>
      </c>
      <c r="W46" s="2" t="str">
        <f>VLOOKUP('Test Cases'!W47,'Attribute Lists'!$B$139:$D$151,3,FALSE)</f>
        <v>Standard</v>
      </c>
      <c r="X46" s="43" t="s">
        <v>388</v>
      </c>
      <c r="Y46" s="2" t="str">
        <f>'Test Cases'!AQ47</f>
        <v>N</v>
      </c>
      <c r="Z46" s="43" t="s">
        <v>45</v>
      </c>
      <c r="AA46" s="2" t="str">
        <f>'Test Cases'!AJ47</f>
        <v>N</v>
      </c>
      <c r="AB46" s="2">
        <f>'Test Cases'!AK47</f>
        <v>0</v>
      </c>
      <c r="AC46" s="2" t="str">
        <f>'Test Cases'!AL47</f>
        <v>N</v>
      </c>
      <c r="AD46" s="2" t="str">
        <f>'Test Cases'!AM47</f>
        <v>N</v>
      </c>
      <c r="AE46" s="2">
        <f>'Test Cases'!AN47</f>
        <v>0</v>
      </c>
      <c r="AF46" s="2" t="str">
        <f>'Test Cases'!AO47</f>
        <v>N</v>
      </c>
      <c r="AG46" s="2">
        <f>IFERROR(VLOOKUP('Test Cases'!AP47,'Attribute Lists'!$B$106:$C$110,0),0)</f>
        <v>0</v>
      </c>
      <c r="AH46" s="2" t="str">
        <f>'Test Cases'!AQ47</f>
        <v>N</v>
      </c>
      <c r="AI46" s="2" t="str">
        <f>IF(VLOOKUP('Test Cases'!AR47,'Attribute Lists'!$B$16:$D$18,3,FALSE)="Y","Extended","Limited")</f>
        <v>Limited</v>
      </c>
      <c r="AJ46" s="47" t="s">
        <v>45</v>
      </c>
      <c r="AK46" s="2" t="str">
        <f>'Test Cases'!AS47</f>
        <v>N</v>
      </c>
      <c r="AL46" s="2">
        <f>SUBSTITUTE(SUBSTITUTE('Test Cases'!AT47,"R",""),",","")*1</f>
        <v>0</v>
      </c>
      <c r="AM46" s="2" t="str">
        <f>'Test Cases'!AU47</f>
        <v>N</v>
      </c>
      <c r="AN46" s="2" t="str">
        <f>'Test Cases'!A47</f>
        <v>Other</v>
      </c>
    </row>
    <row r="47" spans="1:40" x14ac:dyDescent="0.2">
      <c r="A47" s="2" t="str">
        <f>"Test case "&amp;'Test Cases'!B48</f>
        <v>Test case 46</v>
      </c>
      <c r="B47" s="2">
        <f>'Test Cases'!O48</f>
        <v>1000</v>
      </c>
      <c r="C47" s="2">
        <f>'Test Cases'!P48</f>
        <v>1000</v>
      </c>
      <c r="D47" s="2">
        <f>'Test Cases'!Q48</f>
        <v>0</v>
      </c>
      <c r="E47" s="2">
        <f>'Test Cases'!I48</f>
        <v>2</v>
      </c>
      <c r="F47" s="2">
        <f>'Test Cases'!J48</f>
        <v>0</v>
      </c>
      <c r="G47" s="2">
        <f>'Test Cases'!K48</f>
        <v>0</v>
      </c>
      <c r="H47" s="43">
        <v>0</v>
      </c>
      <c r="I47" s="44">
        <f>'Test Cases'!C48</f>
        <v>44440</v>
      </c>
      <c r="J47" s="2">
        <f>'Test Cases'!R48</f>
        <v>2170</v>
      </c>
      <c r="K47" s="43" t="s">
        <v>22</v>
      </c>
      <c r="L47" s="45">
        <f>'Test Cases'!U48</f>
        <v>2000000</v>
      </c>
      <c r="M47" s="43" t="s">
        <v>387</v>
      </c>
      <c r="N47" s="2">
        <f>'Test Cases'!H48</f>
        <v>0</v>
      </c>
      <c r="O47" s="2" t="str">
        <f>VLOOKUP('Test Cases'!V48,'Attribute Lists'!$B$155:$D$166,3,FALSE)</f>
        <v>Standard</v>
      </c>
      <c r="P47" s="2" t="str">
        <f>'Test Cases'!Y48</f>
        <v>N</v>
      </c>
      <c r="Q47" s="2" t="str">
        <f>'Test Cases'!AX48</f>
        <v>N</v>
      </c>
      <c r="R47" s="2">
        <f>'Test Cases'!AW48</f>
        <v>3</v>
      </c>
      <c r="S47" s="43">
        <v>1</v>
      </c>
      <c r="T47" s="43">
        <v>1</v>
      </c>
      <c r="U47" s="2" t="str">
        <f>VLOOKUP('Test Cases'!AC48,'Attribute Lists'!$B$170:$D$185,3,FALSE)</f>
        <v>Palisade fence more than 1.8m with electric fencing</v>
      </c>
      <c r="V47" s="2" t="str">
        <f>'Test Cases'!X48</f>
        <v>N</v>
      </c>
      <c r="W47" s="2" t="str">
        <f>VLOOKUP('Test Cases'!W48,'Attribute Lists'!$B$139:$D$151,3,FALSE)</f>
        <v>Standard</v>
      </c>
      <c r="X47" s="43" t="s">
        <v>388</v>
      </c>
      <c r="Y47" s="2" t="str">
        <f>'Test Cases'!AQ48</f>
        <v>N</v>
      </c>
      <c r="Z47" s="43" t="s">
        <v>45</v>
      </c>
      <c r="AA47" s="2" t="str">
        <f>'Test Cases'!AJ48</f>
        <v>N</v>
      </c>
      <c r="AB47" s="2">
        <f>'Test Cases'!AK48</f>
        <v>0</v>
      </c>
      <c r="AC47" s="2" t="str">
        <f>'Test Cases'!AL48</f>
        <v>N</v>
      </c>
      <c r="AD47" s="2" t="str">
        <f>'Test Cases'!AM48</f>
        <v>N</v>
      </c>
      <c r="AE47" s="2">
        <f>'Test Cases'!AN48</f>
        <v>0</v>
      </c>
      <c r="AF47" s="2" t="str">
        <f>'Test Cases'!AO48</f>
        <v>N</v>
      </c>
      <c r="AG47" s="2">
        <f>IFERROR(VLOOKUP('Test Cases'!AP48,'Attribute Lists'!$B$106:$C$110,0),0)</f>
        <v>0</v>
      </c>
      <c r="AH47" s="2" t="str">
        <f>'Test Cases'!AQ48</f>
        <v>N</v>
      </c>
      <c r="AI47" s="2" t="str">
        <f>IF(VLOOKUP('Test Cases'!AR48,'Attribute Lists'!$B$16:$D$18,3,FALSE)="Y","Extended","Limited")</f>
        <v>Limited</v>
      </c>
      <c r="AJ47" s="47" t="s">
        <v>45</v>
      </c>
      <c r="AK47" s="2" t="str">
        <f>'Test Cases'!AS48</f>
        <v>N</v>
      </c>
      <c r="AL47" s="2">
        <f>SUBSTITUTE(SUBSTITUTE('Test Cases'!AT48,"R",""),",","")*1</f>
        <v>0</v>
      </c>
      <c r="AM47" s="2" t="str">
        <f>'Test Cases'!AU48</f>
        <v>N</v>
      </c>
      <c r="AN47" s="2" t="str">
        <f>'Test Cases'!A48</f>
        <v>Other</v>
      </c>
    </row>
    <row r="48" spans="1:40" x14ac:dyDescent="0.2">
      <c r="A48" s="2" t="str">
        <f>"Test case "&amp;'Test Cases'!B49</f>
        <v>Test case 47</v>
      </c>
      <c r="B48" s="2">
        <f>'Test Cases'!O49</f>
        <v>1000</v>
      </c>
      <c r="C48" s="2">
        <f>'Test Cases'!P49</f>
        <v>1000</v>
      </c>
      <c r="D48" s="2">
        <f>'Test Cases'!Q49</f>
        <v>0</v>
      </c>
      <c r="E48" s="2">
        <f>'Test Cases'!I49</f>
        <v>1</v>
      </c>
      <c r="F48" s="2">
        <f>'Test Cases'!J49</f>
        <v>1</v>
      </c>
      <c r="G48" s="2">
        <f>'Test Cases'!K49</f>
        <v>0</v>
      </c>
      <c r="H48" s="43">
        <v>0</v>
      </c>
      <c r="I48" s="44">
        <f>'Test Cases'!C49</f>
        <v>44440</v>
      </c>
      <c r="J48" s="2">
        <f>'Test Cases'!R49</f>
        <v>2193</v>
      </c>
      <c r="K48" s="43" t="s">
        <v>22</v>
      </c>
      <c r="L48" s="45">
        <f>'Test Cases'!U49</f>
        <v>2000000</v>
      </c>
      <c r="M48" s="43" t="s">
        <v>387</v>
      </c>
      <c r="N48" s="2">
        <f>'Test Cases'!H49</f>
        <v>0</v>
      </c>
      <c r="O48" s="2" t="str">
        <f>VLOOKUP('Test Cases'!V49,'Attribute Lists'!$B$155:$D$166,3,FALSE)</f>
        <v>Standard</v>
      </c>
      <c r="P48" s="2" t="str">
        <f>'Test Cases'!Y49</f>
        <v>N</v>
      </c>
      <c r="Q48" s="2" t="str">
        <f>'Test Cases'!AX49</f>
        <v>N</v>
      </c>
      <c r="R48" s="2">
        <f>'Test Cases'!AW49</f>
        <v>3</v>
      </c>
      <c r="S48" s="43">
        <v>1</v>
      </c>
      <c r="T48" s="43">
        <v>1</v>
      </c>
      <c r="U48" s="2" t="str">
        <f>VLOOKUP('Test Cases'!AC49,'Attribute Lists'!$B$170:$D$185,3,FALSE)</f>
        <v>Wood fence less than 1.8m</v>
      </c>
      <c r="V48" s="2" t="str">
        <f>'Test Cases'!X49</f>
        <v>N</v>
      </c>
      <c r="W48" s="2" t="str">
        <f>VLOOKUP('Test Cases'!W49,'Attribute Lists'!$B$139:$D$151,3,FALSE)</f>
        <v>Standard</v>
      </c>
      <c r="X48" s="43" t="s">
        <v>388</v>
      </c>
      <c r="Y48" s="2" t="str">
        <f>'Test Cases'!AQ49</f>
        <v>N</v>
      </c>
      <c r="Z48" s="43" t="s">
        <v>45</v>
      </c>
      <c r="AA48" s="2" t="str">
        <f>'Test Cases'!AJ49</f>
        <v>N</v>
      </c>
      <c r="AB48" s="2">
        <f>'Test Cases'!AK49</f>
        <v>0</v>
      </c>
      <c r="AC48" s="2" t="str">
        <f>'Test Cases'!AL49</f>
        <v>N</v>
      </c>
      <c r="AD48" s="2" t="str">
        <f>'Test Cases'!AM49</f>
        <v>N</v>
      </c>
      <c r="AE48" s="2">
        <f>'Test Cases'!AN49</f>
        <v>0</v>
      </c>
      <c r="AF48" s="2" t="str">
        <f>'Test Cases'!AO49</f>
        <v>N</v>
      </c>
      <c r="AG48" s="2">
        <f>IFERROR(VLOOKUP('Test Cases'!AP49,'Attribute Lists'!$B$106:$C$110,0),0)</f>
        <v>0</v>
      </c>
      <c r="AH48" s="2" t="str">
        <f>'Test Cases'!AQ49</f>
        <v>N</v>
      </c>
      <c r="AI48" s="2" t="str">
        <f>IF(VLOOKUP('Test Cases'!AR49,'Attribute Lists'!$B$16:$D$18,3,FALSE)="Y","Extended","Limited")</f>
        <v>Limited</v>
      </c>
      <c r="AJ48" s="47" t="s">
        <v>45</v>
      </c>
      <c r="AK48" s="2" t="str">
        <f>'Test Cases'!AS49</f>
        <v>N</v>
      </c>
      <c r="AL48" s="2">
        <f>SUBSTITUTE(SUBSTITUTE('Test Cases'!AT49,"R",""),",","")*1</f>
        <v>0</v>
      </c>
      <c r="AM48" s="2" t="str">
        <f>'Test Cases'!AU49</f>
        <v>N</v>
      </c>
      <c r="AN48" s="2" t="str">
        <f>'Test Cases'!A49</f>
        <v>Other</v>
      </c>
    </row>
    <row r="49" spans="1:40" x14ac:dyDescent="0.2">
      <c r="A49" s="2" t="str">
        <f>"Test case "&amp;'Test Cases'!B50</f>
        <v>Test case 48</v>
      </c>
      <c r="B49" s="2">
        <f>'Test Cases'!O50</f>
        <v>1000</v>
      </c>
      <c r="C49" s="2">
        <f>'Test Cases'!P50</f>
        <v>1000</v>
      </c>
      <c r="D49" s="2">
        <f>'Test Cases'!Q50</f>
        <v>0</v>
      </c>
      <c r="E49" s="2">
        <f>'Test Cases'!I50</f>
        <v>0</v>
      </c>
      <c r="F49" s="2">
        <f>'Test Cases'!J50</f>
        <v>2</v>
      </c>
      <c r="G49" s="2">
        <f>'Test Cases'!K50</f>
        <v>0</v>
      </c>
      <c r="H49" s="43">
        <v>0</v>
      </c>
      <c r="I49" s="44">
        <f>'Test Cases'!C50</f>
        <v>44440</v>
      </c>
      <c r="J49" s="2">
        <f>'Test Cases'!R50</f>
        <v>299</v>
      </c>
      <c r="K49" s="43" t="s">
        <v>22</v>
      </c>
      <c r="L49" s="45">
        <f>'Test Cases'!U50</f>
        <v>2000000</v>
      </c>
      <c r="M49" s="43" t="s">
        <v>387</v>
      </c>
      <c r="N49" s="2">
        <f>'Test Cases'!H50</f>
        <v>0</v>
      </c>
      <c r="O49" s="2" t="str">
        <f>VLOOKUP('Test Cases'!V50,'Attribute Lists'!$B$155:$D$166,3,FALSE)</f>
        <v>Standard</v>
      </c>
      <c r="P49" s="2" t="str">
        <f>'Test Cases'!Y50</f>
        <v>N</v>
      </c>
      <c r="Q49" s="2" t="str">
        <f>'Test Cases'!AX50</f>
        <v>N</v>
      </c>
      <c r="R49" s="2">
        <f>'Test Cases'!AW50</f>
        <v>3</v>
      </c>
      <c r="S49" s="43">
        <v>1</v>
      </c>
      <c r="T49" s="43">
        <v>1</v>
      </c>
      <c r="U49" s="2" t="str">
        <f>VLOOKUP('Test Cases'!AC50,'Attribute Lists'!$B$170:$D$185,3,FALSE)</f>
        <v>Wood Fence (At Least 1.8M)</v>
      </c>
      <c r="V49" s="2" t="str">
        <f>'Test Cases'!X50</f>
        <v>N</v>
      </c>
      <c r="W49" s="2" t="str">
        <f>VLOOKUP('Test Cases'!W50,'Attribute Lists'!$B$139:$D$151,3,FALSE)</f>
        <v>Standard</v>
      </c>
      <c r="X49" s="43" t="s">
        <v>388</v>
      </c>
      <c r="Y49" s="2" t="str">
        <f>'Test Cases'!AQ50</f>
        <v>N</v>
      </c>
      <c r="Z49" s="43" t="s">
        <v>45</v>
      </c>
      <c r="AA49" s="2" t="str">
        <f>'Test Cases'!AJ50</f>
        <v>N</v>
      </c>
      <c r="AB49" s="2">
        <f>'Test Cases'!AK50</f>
        <v>0</v>
      </c>
      <c r="AC49" s="2" t="str">
        <f>'Test Cases'!AL50</f>
        <v>N</v>
      </c>
      <c r="AD49" s="2" t="str">
        <f>'Test Cases'!AM50</f>
        <v>N</v>
      </c>
      <c r="AE49" s="2">
        <f>'Test Cases'!AN50</f>
        <v>0</v>
      </c>
      <c r="AF49" s="2" t="str">
        <f>'Test Cases'!AO50</f>
        <v>N</v>
      </c>
      <c r="AG49" s="2">
        <f>IFERROR(VLOOKUP('Test Cases'!AP50,'Attribute Lists'!$B$106:$C$110,0),0)</f>
        <v>0</v>
      </c>
      <c r="AH49" s="2" t="str">
        <f>'Test Cases'!AQ50</f>
        <v>N</v>
      </c>
      <c r="AI49" s="2" t="str">
        <f>IF(VLOOKUP('Test Cases'!AR50,'Attribute Lists'!$B$16:$D$18,3,FALSE)="Y","Extended","Limited")</f>
        <v>Limited</v>
      </c>
      <c r="AJ49" s="47" t="s">
        <v>45</v>
      </c>
      <c r="AK49" s="2" t="str">
        <f>'Test Cases'!AS50</f>
        <v>N</v>
      </c>
      <c r="AL49" s="2">
        <f>SUBSTITUTE(SUBSTITUTE('Test Cases'!AT50,"R",""),",","")*1</f>
        <v>0</v>
      </c>
      <c r="AM49" s="2" t="str">
        <f>'Test Cases'!AU50</f>
        <v>N</v>
      </c>
      <c r="AN49" s="2" t="str">
        <f>'Test Cases'!A50</f>
        <v>Other</v>
      </c>
    </row>
    <row r="50" spans="1:40" x14ac:dyDescent="0.2">
      <c r="A50" s="2" t="str">
        <f>"Test case "&amp;'Test Cases'!B51</f>
        <v>Test case 49</v>
      </c>
      <c r="B50" s="2">
        <f>'Test Cases'!O51</f>
        <v>1000</v>
      </c>
      <c r="C50" s="2">
        <f>'Test Cases'!P51</f>
        <v>1000</v>
      </c>
      <c r="D50" s="2">
        <f>'Test Cases'!Q51</f>
        <v>0</v>
      </c>
      <c r="E50" s="2">
        <f>'Test Cases'!I51</f>
        <v>0</v>
      </c>
      <c r="F50" s="2">
        <f>'Test Cases'!J51</f>
        <v>0</v>
      </c>
      <c r="G50" s="2">
        <f>'Test Cases'!K51</f>
        <v>0</v>
      </c>
      <c r="H50" s="43">
        <v>0</v>
      </c>
      <c r="I50" s="44">
        <f>'Test Cases'!C51</f>
        <v>44440</v>
      </c>
      <c r="J50" s="2">
        <f>'Test Cases'!R51</f>
        <v>299</v>
      </c>
      <c r="K50" s="43" t="s">
        <v>22</v>
      </c>
      <c r="L50" s="45">
        <f>'Test Cases'!U51</f>
        <v>2000000</v>
      </c>
      <c r="M50" s="43" t="s">
        <v>387</v>
      </c>
      <c r="N50" s="2">
        <f>'Test Cases'!H51</f>
        <v>0</v>
      </c>
      <c r="O50" s="2" t="str">
        <f>VLOOKUP('Test Cases'!V51,'Attribute Lists'!$B$155:$D$166,3,FALSE)</f>
        <v>Standard</v>
      </c>
      <c r="P50" s="2" t="str">
        <f>'Test Cases'!Y51</f>
        <v>N</v>
      </c>
      <c r="Q50" s="2" t="str">
        <f>'Test Cases'!AX51</f>
        <v>N</v>
      </c>
      <c r="R50" s="2">
        <f>'Test Cases'!AW51</f>
        <v>3</v>
      </c>
      <c r="S50" s="43">
        <v>1</v>
      </c>
      <c r="T50" s="43">
        <v>1</v>
      </c>
      <c r="U50" s="2" t="str">
        <f>VLOOKUP('Test Cases'!AC51,'Attribute Lists'!$B$170:$D$185,3,FALSE)</f>
        <v>Wood fence more than 1.8m with electric fencing</v>
      </c>
      <c r="V50" s="2" t="str">
        <f>'Test Cases'!X51</f>
        <v>N</v>
      </c>
      <c r="W50" s="2" t="str">
        <f>VLOOKUP('Test Cases'!W51,'Attribute Lists'!$B$139:$D$151,3,FALSE)</f>
        <v>Standard</v>
      </c>
      <c r="X50" s="43" t="s">
        <v>388</v>
      </c>
      <c r="Y50" s="2" t="str">
        <f>'Test Cases'!AQ51</f>
        <v>N</v>
      </c>
      <c r="Z50" s="43" t="s">
        <v>45</v>
      </c>
      <c r="AA50" s="2" t="str">
        <f>'Test Cases'!AJ51</f>
        <v>N</v>
      </c>
      <c r="AB50" s="2">
        <f>'Test Cases'!AK51</f>
        <v>0</v>
      </c>
      <c r="AC50" s="2" t="str">
        <f>'Test Cases'!AL51</f>
        <v>N</v>
      </c>
      <c r="AD50" s="2" t="str">
        <f>'Test Cases'!AM51</f>
        <v>N</v>
      </c>
      <c r="AE50" s="2">
        <f>'Test Cases'!AN51</f>
        <v>0</v>
      </c>
      <c r="AF50" s="2" t="str">
        <f>'Test Cases'!AO51</f>
        <v>N</v>
      </c>
      <c r="AG50" s="2">
        <f>IFERROR(VLOOKUP('Test Cases'!AP51,'Attribute Lists'!$B$106:$C$110,0),0)</f>
        <v>0</v>
      </c>
      <c r="AH50" s="2" t="str">
        <f>'Test Cases'!AQ51</f>
        <v>N</v>
      </c>
      <c r="AI50" s="2" t="str">
        <f>IF(VLOOKUP('Test Cases'!AR51,'Attribute Lists'!$B$16:$D$18,3,FALSE)="Y","Extended","Limited")</f>
        <v>Limited</v>
      </c>
      <c r="AJ50" s="47" t="s">
        <v>45</v>
      </c>
      <c r="AK50" s="2" t="str">
        <f>'Test Cases'!AS51</f>
        <v>N</v>
      </c>
      <c r="AL50" s="2">
        <f>SUBSTITUTE(SUBSTITUTE('Test Cases'!AT51,"R",""),",","")*1</f>
        <v>0</v>
      </c>
      <c r="AM50" s="2" t="str">
        <f>'Test Cases'!AU51</f>
        <v>N</v>
      </c>
      <c r="AN50" s="2" t="str">
        <f>'Test Cases'!A51</f>
        <v>Other</v>
      </c>
    </row>
    <row r="51" spans="1:40" x14ac:dyDescent="0.2">
      <c r="A51" s="2" t="str">
        <f>"Test case "&amp;'Test Cases'!B52</f>
        <v>Test case 50</v>
      </c>
      <c r="B51" s="2">
        <f>'Test Cases'!O52</f>
        <v>1000</v>
      </c>
      <c r="C51" s="2">
        <f>'Test Cases'!P52</f>
        <v>1000</v>
      </c>
      <c r="D51" s="2">
        <f>'Test Cases'!Q52</f>
        <v>0</v>
      </c>
      <c r="E51" s="2">
        <f>'Test Cases'!I52</f>
        <v>0</v>
      </c>
      <c r="F51" s="2">
        <f>'Test Cases'!J52</f>
        <v>0</v>
      </c>
      <c r="G51" s="2">
        <f>'Test Cases'!K52</f>
        <v>0</v>
      </c>
      <c r="H51" s="43">
        <v>0</v>
      </c>
      <c r="I51" s="44">
        <f>'Test Cases'!C52</f>
        <v>44440</v>
      </c>
      <c r="J51" s="2">
        <f>'Test Cases'!R52</f>
        <v>299</v>
      </c>
      <c r="K51" s="43" t="s">
        <v>22</v>
      </c>
      <c r="L51" s="45">
        <f>'Test Cases'!U52</f>
        <v>2000000</v>
      </c>
      <c r="M51" s="43" t="s">
        <v>387</v>
      </c>
      <c r="N51" s="2">
        <f>'Test Cases'!H52</f>
        <v>0</v>
      </c>
      <c r="O51" s="2" t="str">
        <f>VLOOKUP('Test Cases'!V52,'Attribute Lists'!$B$155:$D$166,3,FALSE)</f>
        <v>Standard</v>
      </c>
      <c r="P51" s="2" t="str">
        <f>'Test Cases'!Y52</f>
        <v>N</v>
      </c>
      <c r="Q51" s="2" t="str">
        <f>'Test Cases'!AX52</f>
        <v>N</v>
      </c>
      <c r="R51" s="2">
        <f>'Test Cases'!AW52</f>
        <v>3</v>
      </c>
      <c r="S51" s="43">
        <v>1</v>
      </c>
      <c r="T51" s="43">
        <v>1</v>
      </c>
      <c r="U51" s="2" t="str">
        <f>VLOOKUP('Test Cases'!AC52,'Attribute Lists'!$B$170:$D$185,3,FALSE)</f>
        <v>Electric Fencing only</v>
      </c>
      <c r="V51" s="2" t="str">
        <f>'Test Cases'!X52</f>
        <v>N</v>
      </c>
      <c r="W51" s="2" t="str">
        <f>VLOOKUP('Test Cases'!W52,'Attribute Lists'!$B$139:$D$151,3,FALSE)</f>
        <v>Standard</v>
      </c>
      <c r="X51" s="43" t="s">
        <v>388</v>
      </c>
      <c r="Y51" s="2" t="str">
        <f>'Test Cases'!AQ52</f>
        <v>N</v>
      </c>
      <c r="Z51" s="43" t="s">
        <v>45</v>
      </c>
      <c r="AA51" s="2" t="str">
        <f>'Test Cases'!AJ52</f>
        <v>N</v>
      </c>
      <c r="AB51" s="2">
        <f>'Test Cases'!AK52</f>
        <v>0</v>
      </c>
      <c r="AC51" s="2" t="str">
        <f>'Test Cases'!AL52</f>
        <v>N</v>
      </c>
      <c r="AD51" s="2" t="str">
        <f>'Test Cases'!AM52</f>
        <v>N</v>
      </c>
      <c r="AE51" s="2">
        <f>'Test Cases'!AN52</f>
        <v>0</v>
      </c>
      <c r="AF51" s="2" t="str">
        <f>'Test Cases'!AO52</f>
        <v>N</v>
      </c>
      <c r="AG51" s="2">
        <f>IFERROR(VLOOKUP('Test Cases'!AP52,'Attribute Lists'!$B$106:$C$110,0),0)</f>
        <v>0</v>
      </c>
      <c r="AH51" s="2" t="str">
        <f>'Test Cases'!AQ52</f>
        <v>N</v>
      </c>
      <c r="AI51" s="2" t="str">
        <f>IF(VLOOKUP('Test Cases'!AR52,'Attribute Lists'!$B$16:$D$18,3,FALSE)="Y","Extended","Limited")</f>
        <v>Limited</v>
      </c>
      <c r="AJ51" s="47" t="s">
        <v>45</v>
      </c>
      <c r="AK51" s="2" t="str">
        <f>'Test Cases'!AS52</f>
        <v>N</v>
      </c>
      <c r="AL51" s="2">
        <f>SUBSTITUTE(SUBSTITUTE('Test Cases'!AT52,"R",""),",","")*1</f>
        <v>0</v>
      </c>
      <c r="AM51" s="2" t="str">
        <f>'Test Cases'!AU52</f>
        <v>N</v>
      </c>
      <c r="AN51" s="2" t="str">
        <f>'Test Cases'!A52</f>
        <v>Other</v>
      </c>
    </row>
    <row r="52" spans="1:40" x14ac:dyDescent="0.2">
      <c r="A52" s="2" t="str">
        <f>"Test case "&amp;'Test Cases'!B53</f>
        <v>Test case 51</v>
      </c>
      <c r="B52" s="2">
        <f>'Test Cases'!O53</f>
        <v>1000</v>
      </c>
      <c r="C52" s="2">
        <f>'Test Cases'!P53</f>
        <v>1000</v>
      </c>
      <c r="D52" s="2">
        <f>'Test Cases'!Q53</f>
        <v>0</v>
      </c>
      <c r="E52" s="2">
        <f>'Test Cases'!I53</f>
        <v>0</v>
      </c>
      <c r="F52" s="2">
        <f>'Test Cases'!J53</f>
        <v>0</v>
      </c>
      <c r="G52" s="2">
        <f>'Test Cases'!K53</f>
        <v>0</v>
      </c>
      <c r="H52" s="43">
        <v>0</v>
      </c>
      <c r="I52" s="44">
        <f>'Test Cases'!C53</f>
        <v>44440</v>
      </c>
      <c r="J52" s="2">
        <f>'Test Cases'!R53</f>
        <v>5252</v>
      </c>
      <c r="K52" s="43" t="s">
        <v>22</v>
      </c>
      <c r="L52" s="45">
        <f>'Test Cases'!U53</f>
        <v>2000000</v>
      </c>
      <c r="M52" s="43" t="s">
        <v>387</v>
      </c>
      <c r="N52" s="2">
        <f>'Test Cases'!H53</f>
        <v>0</v>
      </c>
      <c r="O52" s="2" t="str">
        <f>VLOOKUP('Test Cases'!V53,'Attribute Lists'!$B$155:$D$166,3,FALSE)</f>
        <v>Standard</v>
      </c>
      <c r="P52" s="2" t="str">
        <f>'Test Cases'!Y53</f>
        <v>N</v>
      </c>
      <c r="Q52" s="2" t="str">
        <f>'Test Cases'!AX53</f>
        <v>N</v>
      </c>
      <c r="R52" s="2">
        <f>'Test Cases'!AW53</f>
        <v>3</v>
      </c>
      <c r="S52" s="43">
        <v>1</v>
      </c>
      <c r="T52" s="43">
        <v>1</v>
      </c>
      <c r="U52" s="2" t="str">
        <f>VLOOKUP('Test Cases'!AC53,'Attribute Lists'!$B$170:$D$185,3,FALSE)</f>
        <v>Unknown</v>
      </c>
      <c r="V52" s="2" t="str">
        <f>'Test Cases'!X53</f>
        <v>N</v>
      </c>
      <c r="W52" s="2" t="str">
        <f>VLOOKUP('Test Cases'!W53,'Attribute Lists'!$B$139:$D$151,3,FALSE)</f>
        <v>Standard</v>
      </c>
      <c r="X52" s="43" t="s">
        <v>388</v>
      </c>
      <c r="Y52" s="2" t="str">
        <f>'Test Cases'!AQ53</f>
        <v>N</v>
      </c>
      <c r="Z52" s="43" t="s">
        <v>45</v>
      </c>
      <c r="AA52" s="2" t="str">
        <f>'Test Cases'!AJ53</f>
        <v>N</v>
      </c>
      <c r="AB52" s="2">
        <f>'Test Cases'!AK53</f>
        <v>0</v>
      </c>
      <c r="AC52" s="2" t="str">
        <f>'Test Cases'!AL53</f>
        <v>N</v>
      </c>
      <c r="AD52" s="2" t="str">
        <f>'Test Cases'!AM53</f>
        <v>N</v>
      </c>
      <c r="AE52" s="2">
        <f>'Test Cases'!AN53</f>
        <v>0</v>
      </c>
      <c r="AF52" s="2" t="str">
        <f>'Test Cases'!AO53</f>
        <v>N</v>
      </c>
      <c r="AG52" s="2">
        <f>IFERROR(VLOOKUP('Test Cases'!AP53,'Attribute Lists'!$B$106:$C$110,0),0)</f>
        <v>0</v>
      </c>
      <c r="AH52" s="2" t="str">
        <f>'Test Cases'!AQ53</f>
        <v>N</v>
      </c>
      <c r="AI52" s="2" t="str">
        <f>IF(VLOOKUP('Test Cases'!AR53,'Attribute Lists'!$B$16:$D$18,3,FALSE)="Y","Extended","Limited")</f>
        <v>Limited</v>
      </c>
      <c r="AJ52" s="47" t="s">
        <v>45</v>
      </c>
      <c r="AK52" s="2" t="str">
        <f>'Test Cases'!AS53</f>
        <v>N</v>
      </c>
      <c r="AL52" s="2">
        <f>SUBSTITUTE(SUBSTITUTE('Test Cases'!AT53,"R",""),",","")*1</f>
        <v>0</v>
      </c>
      <c r="AM52" s="2" t="str">
        <f>'Test Cases'!AU53</f>
        <v>N</v>
      </c>
      <c r="AN52" s="2" t="str">
        <f>'Test Cases'!A53</f>
        <v>Other</v>
      </c>
    </row>
    <row r="53" spans="1:40" x14ac:dyDescent="0.2">
      <c r="A53" s="2" t="str">
        <f>"Test case "&amp;'Test Cases'!B54</f>
        <v>Test case 52</v>
      </c>
      <c r="B53" s="2">
        <f>'Test Cases'!O54</f>
        <v>1000</v>
      </c>
      <c r="C53" s="2">
        <f>'Test Cases'!P54</f>
        <v>1000</v>
      </c>
      <c r="D53" s="2">
        <f>'Test Cases'!Q54</f>
        <v>0</v>
      </c>
      <c r="E53" s="2">
        <f>'Test Cases'!I54</f>
        <v>0</v>
      </c>
      <c r="F53" s="2">
        <f>'Test Cases'!J54</f>
        <v>0</v>
      </c>
      <c r="G53" s="2">
        <f>'Test Cases'!K54</f>
        <v>0</v>
      </c>
      <c r="H53" s="43">
        <v>0</v>
      </c>
      <c r="I53" s="44">
        <f>'Test Cases'!C54</f>
        <v>44440</v>
      </c>
      <c r="J53" s="2">
        <f>'Test Cases'!R54</f>
        <v>5252</v>
      </c>
      <c r="K53" s="43" t="s">
        <v>22</v>
      </c>
      <c r="L53" s="45">
        <f>'Test Cases'!U54</f>
        <v>2000000</v>
      </c>
      <c r="M53" s="43" t="s">
        <v>387</v>
      </c>
      <c r="N53" s="2">
        <f>'Test Cases'!H54</f>
        <v>0</v>
      </c>
      <c r="O53" s="2" t="str">
        <f>VLOOKUP('Test Cases'!V54,'Attribute Lists'!$B$155:$D$166,3,FALSE)</f>
        <v>Standard</v>
      </c>
      <c r="P53" s="2" t="str">
        <f>'Test Cases'!Y54</f>
        <v>N</v>
      </c>
      <c r="Q53" s="2" t="str">
        <f>'Test Cases'!AX54</f>
        <v>N</v>
      </c>
      <c r="R53" s="2">
        <f>'Test Cases'!AW54</f>
        <v>3</v>
      </c>
      <c r="S53" s="43">
        <v>1</v>
      </c>
      <c r="T53" s="43">
        <v>1</v>
      </c>
      <c r="U53" s="2" t="str">
        <f>VLOOKUP('Test Cases'!AC54,'Attribute Lists'!$B$170:$D$185,3,FALSE)</f>
        <v>No Fence / Wall</v>
      </c>
      <c r="V53" s="2" t="str">
        <f>'Test Cases'!X54</f>
        <v>N</v>
      </c>
      <c r="W53" s="2" t="str">
        <f>VLOOKUP('Test Cases'!W54,'Attribute Lists'!$B$139:$D$151,3,FALSE)</f>
        <v>Standard</v>
      </c>
      <c r="X53" s="43" t="s">
        <v>388</v>
      </c>
      <c r="Y53" s="2" t="str">
        <f>'Test Cases'!AQ54</f>
        <v>N</v>
      </c>
      <c r="Z53" s="43" t="s">
        <v>45</v>
      </c>
      <c r="AA53" s="2" t="str">
        <f>'Test Cases'!AJ54</f>
        <v>N</v>
      </c>
      <c r="AB53" s="2">
        <f>'Test Cases'!AK54</f>
        <v>0</v>
      </c>
      <c r="AC53" s="2" t="str">
        <f>'Test Cases'!AL54</f>
        <v>N</v>
      </c>
      <c r="AD53" s="2" t="str">
        <f>'Test Cases'!AM54</f>
        <v>N</v>
      </c>
      <c r="AE53" s="2">
        <f>'Test Cases'!AN54</f>
        <v>0</v>
      </c>
      <c r="AF53" s="2" t="str">
        <f>'Test Cases'!AO54</f>
        <v>N</v>
      </c>
      <c r="AG53" s="2">
        <f>IFERROR(VLOOKUP('Test Cases'!AP54,'Attribute Lists'!$B$106:$C$110,0),0)</f>
        <v>0</v>
      </c>
      <c r="AH53" s="2" t="str">
        <f>'Test Cases'!AQ54</f>
        <v>N</v>
      </c>
      <c r="AI53" s="2" t="str">
        <f>IF(VLOOKUP('Test Cases'!AR54,'Attribute Lists'!$B$16:$D$18,3,FALSE)="Y","Extended","Limited")</f>
        <v>Limited</v>
      </c>
      <c r="AJ53" s="47" t="s">
        <v>45</v>
      </c>
      <c r="AK53" s="2" t="str">
        <f>'Test Cases'!AS54</f>
        <v>N</v>
      </c>
      <c r="AL53" s="2">
        <f>SUBSTITUTE(SUBSTITUTE('Test Cases'!AT54,"R",""),",","")*1</f>
        <v>0</v>
      </c>
      <c r="AM53" s="2" t="str">
        <f>'Test Cases'!AU54</f>
        <v>N</v>
      </c>
      <c r="AN53" s="2" t="str">
        <f>'Test Cases'!A54</f>
        <v>Other</v>
      </c>
    </row>
    <row r="54" spans="1:40" x14ac:dyDescent="0.2">
      <c r="A54" s="2" t="str">
        <f>"Test case "&amp;'Test Cases'!B55</f>
        <v>Test case 53</v>
      </c>
      <c r="B54" s="2">
        <f>'Test Cases'!O55</f>
        <v>1000</v>
      </c>
      <c r="C54" s="2">
        <f>'Test Cases'!P55</f>
        <v>1000</v>
      </c>
      <c r="D54" s="2">
        <f>'Test Cases'!Q55</f>
        <v>0</v>
      </c>
      <c r="E54" s="2">
        <f>'Test Cases'!I55</f>
        <v>0</v>
      </c>
      <c r="F54" s="2">
        <f>'Test Cases'!J55</f>
        <v>0</v>
      </c>
      <c r="G54" s="2">
        <f>'Test Cases'!K55</f>
        <v>0</v>
      </c>
      <c r="H54" s="43">
        <v>0</v>
      </c>
      <c r="I54" s="44">
        <f>'Test Cases'!C55</f>
        <v>44440</v>
      </c>
      <c r="J54" s="2">
        <f>'Test Cases'!R55</f>
        <v>5252</v>
      </c>
      <c r="K54" s="43" t="s">
        <v>22</v>
      </c>
      <c r="L54" s="45">
        <f>'Test Cases'!U55</f>
        <v>2000000</v>
      </c>
      <c r="M54" s="43" t="s">
        <v>387</v>
      </c>
      <c r="N54" s="2">
        <f>'Test Cases'!H55</f>
        <v>0</v>
      </c>
      <c r="O54" s="2" t="str">
        <f>VLOOKUP('Test Cases'!V55,'Attribute Lists'!$B$155:$D$166,3,FALSE)</f>
        <v>Standard</v>
      </c>
      <c r="P54" s="2" t="str">
        <f>'Test Cases'!Y55</f>
        <v>N</v>
      </c>
      <c r="Q54" s="2" t="str">
        <f>'Test Cases'!AX55</f>
        <v>N</v>
      </c>
      <c r="R54" s="2">
        <f>'Test Cases'!AW55</f>
        <v>3</v>
      </c>
      <c r="S54" s="43">
        <v>1</v>
      </c>
      <c r="T54" s="43">
        <v>1</v>
      </c>
      <c r="U54" s="2" t="str">
        <f>VLOOKUP('Test Cases'!AC55,'Attribute Lists'!$B$170:$D$185,3,FALSE)</f>
        <v>No Fence / Wall</v>
      </c>
      <c r="V54" s="2" t="str">
        <f>'Test Cases'!X55</f>
        <v>N</v>
      </c>
      <c r="W54" s="2" t="str">
        <f>VLOOKUP('Test Cases'!W55,'Attribute Lists'!$B$139:$D$151,3,FALSE)</f>
        <v>Standard</v>
      </c>
      <c r="X54" s="43" t="s">
        <v>388</v>
      </c>
      <c r="Y54" s="2" t="str">
        <f>'Test Cases'!AQ55</f>
        <v>N</v>
      </c>
      <c r="Z54" s="43" t="s">
        <v>45</v>
      </c>
      <c r="AA54" s="2" t="str">
        <f>'Test Cases'!AJ55</f>
        <v>N</v>
      </c>
      <c r="AB54" s="2">
        <f>'Test Cases'!AK55</f>
        <v>0</v>
      </c>
      <c r="AC54" s="2" t="str">
        <f>'Test Cases'!AL55</f>
        <v>N</v>
      </c>
      <c r="AD54" s="2" t="str">
        <f>'Test Cases'!AM55</f>
        <v>N</v>
      </c>
      <c r="AE54" s="2">
        <f>'Test Cases'!AN55</f>
        <v>0</v>
      </c>
      <c r="AF54" s="2" t="str">
        <f>'Test Cases'!AO55</f>
        <v>N</v>
      </c>
      <c r="AG54" s="2">
        <f>IFERROR(VLOOKUP('Test Cases'!AP55,'Attribute Lists'!$B$106:$C$110,0),0)</f>
        <v>0</v>
      </c>
      <c r="AH54" s="2" t="str">
        <f>'Test Cases'!AQ55</f>
        <v>N</v>
      </c>
      <c r="AI54" s="2" t="str">
        <f>IF(VLOOKUP('Test Cases'!AR55,'Attribute Lists'!$B$16:$D$18,3,FALSE)="Y","Extended","Limited")</f>
        <v>Limited</v>
      </c>
      <c r="AJ54" s="47" t="s">
        <v>45</v>
      </c>
      <c r="AK54" s="2" t="str">
        <f>'Test Cases'!AS55</f>
        <v>N</v>
      </c>
      <c r="AL54" s="2">
        <f>SUBSTITUTE(SUBSTITUTE('Test Cases'!AT55,"R",""),",","")*1</f>
        <v>0</v>
      </c>
      <c r="AM54" s="2" t="str">
        <f>'Test Cases'!AU55</f>
        <v>N</v>
      </c>
      <c r="AN54" s="2" t="str">
        <f>'Test Cases'!A55</f>
        <v>Other</v>
      </c>
    </row>
    <row r="55" spans="1:40" x14ac:dyDescent="0.2">
      <c r="A55" s="2" t="str">
        <f>"Test case "&amp;'Test Cases'!B56</f>
        <v>Test case 54</v>
      </c>
      <c r="B55" s="2">
        <f>'Test Cases'!O56</f>
        <v>1000</v>
      </c>
      <c r="C55" s="2">
        <f>'Test Cases'!P56</f>
        <v>1000</v>
      </c>
      <c r="D55" s="2">
        <f>'Test Cases'!Q56</f>
        <v>0</v>
      </c>
      <c r="E55" s="2">
        <f>'Test Cases'!I56</f>
        <v>0</v>
      </c>
      <c r="F55" s="2">
        <f>'Test Cases'!J56</f>
        <v>0</v>
      </c>
      <c r="G55" s="2">
        <f>'Test Cases'!K56</f>
        <v>0</v>
      </c>
      <c r="H55" s="43">
        <v>0</v>
      </c>
      <c r="I55" s="44">
        <f>'Test Cases'!C56</f>
        <v>44440</v>
      </c>
      <c r="J55" s="2">
        <f>'Test Cases'!R56</f>
        <v>5252</v>
      </c>
      <c r="K55" s="43" t="s">
        <v>22</v>
      </c>
      <c r="L55" s="45">
        <f>'Test Cases'!U56</f>
        <v>2000000</v>
      </c>
      <c r="M55" s="43" t="s">
        <v>387</v>
      </c>
      <c r="N55" s="2">
        <f>'Test Cases'!H56</f>
        <v>0</v>
      </c>
      <c r="O55" s="2" t="str">
        <f>VLOOKUP('Test Cases'!V56,'Attribute Lists'!$B$155:$D$166,3,FALSE)</f>
        <v>Standard</v>
      </c>
      <c r="P55" s="2" t="str">
        <f>'Test Cases'!Y56</f>
        <v>N</v>
      </c>
      <c r="Q55" s="2" t="str">
        <f>'Test Cases'!AX56</f>
        <v>N</v>
      </c>
      <c r="R55" s="2">
        <f>'Test Cases'!AW56</f>
        <v>3</v>
      </c>
      <c r="S55" s="43">
        <v>1</v>
      </c>
      <c r="T55" s="43">
        <v>1</v>
      </c>
      <c r="U55" s="2" t="str">
        <f>VLOOKUP('Test Cases'!AC56,'Attribute Lists'!$B$170:$D$185,3,FALSE)</f>
        <v>No Fence / Wall</v>
      </c>
      <c r="V55" s="2" t="str">
        <f>'Test Cases'!X56</f>
        <v>N</v>
      </c>
      <c r="W55" s="2" t="str">
        <f>VLOOKUP('Test Cases'!W56,'Attribute Lists'!$B$139:$D$151,3,FALSE)</f>
        <v>Standard</v>
      </c>
      <c r="X55" s="43" t="s">
        <v>388</v>
      </c>
      <c r="Y55" s="2" t="str">
        <f>'Test Cases'!AQ56</f>
        <v>N</v>
      </c>
      <c r="Z55" s="43" t="s">
        <v>45</v>
      </c>
      <c r="AA55" s="2" t="str">
        <f>'Test Cases'!AJ56</f>
        <v>N</v>
      </c>
      <c r="AB55" s="2">
        <f>'Test Cases'!AK56</f>
        <v>0</v>
      </c>
      <c r="AC55" s="2" t="str">
        <f>'Test Cases'!AL56</f>
        <v>N</v>
      </c>
      <c r="AD55" s="2" t="str">
        <f>'Test Cases'!AM56</f>
        <v>N</v>
      </c>
      <c r="AE55" s="2">
        <f>'Test Cases'!AN56</f>
        <v>0</v>
      </c>
      <c r="AF55" s="2" t="str">
        <f>'Test Cases'!AO56</f>
        <v>N</v>
      </c>
      <c r="AG55" s="2">
        <f>IFERROR(VLOOKUP('Test Cases'!AP56,'Attribute Lists'!$B$106:$C$110,0),0)</f>
        <v>0</v>
      </c>
      <c r="AH55" s="2" t="str">
        <f>'Test Cases'!AQ56</f>
        <v>N</v>
      </c>
      <c r="AI55" s="2" t="str">
        <f>IF(VLOOKUP('Test Cases'!AR56,'Attribute Lists'!$B$16:$D$18,3,FALSE)="Y","Extended","Limited")</f>
        <v>Limited</v>
      </c>
      <c r="AJ55" s="47" t="s">
        <v>45</v>
      </c>
      <c r="AK55" s="2" t="str">
        <f>'Test Cases'!AS56</f>
        <v>N</v>
      </c>
      <c r="AL55" s="2">
        <f>SUBSTITUTE(SUBSTITUTE('Test Cases'!AT56,"R",""),",","")*1</f>
        <v>0</v>
      </c>
      <c r="AM55" s="2" t="str">
        <f>'Test Cases'!AU56</f>
        <v>N</v>
      </c>
      <c r="AN55" s="2" t="str">
        <f>'Test Cases'!A56</f>
        <v>Other</v>
      </c>
    </row>
    <row r="56" spans="1:40" x14ac:dyDescent="0.2">
      <c r="A56" s="2" t="str">
        <f>"Test case "&amp;'Test Cases'!B57</f>
        <v>Test case 55</v>
      </c>
      <c r="B56" s="2">
        <f>'Test Cases'!O57</f>
        <v>1000</v>
      </c>
      <c r="C56" s="2">
        <f>'Test Cases'!P57</f>
        <v>1000</v>
      </c>
      <c r="D56" s="2">
        <f>'Test Cases'!Q57</f>
        <v>0</v>
      </c>
      <c r="E56" s="2">
        <f>'Test Cases'!I57</f>
        <v>1</v>
      </c>
      <c r="F56" s="2">
        <f>'Test Cases'!J57</f>
        <v>0</v>
      </c>
      <c r="G56" s="2">
        <f>'Test Cases'!K57</f>
        <v>0</v>
      </c>
      <c r="H56" s="43">
        <v>0</v>
      </c>
      <c r="I56" s="44">
        <f>'Test Cases'!C57</f>
        <v>44440</v>
      </c>
      <c r="J56" s="2">
        <f>'Test Cases'!R57</f>
        <v>3201</v>
      </c>
      <c r="K56" s="43" t="s">
        <v>22</v>
      </c>
      <c r="L56" s="45">
        <f>'Test Cases'!U57</f>
        <v>3500000</v>
      </c>
      <c r="M56" s="43" t="s">
        <v>387</v>
      </c>
      <c r="N56" s="2">
        <f>'Test Cases'!H57</f>
        <v>0</v>
      </c>
      <c r="O56" s="2" t="str">
        <f>VLOOKUP('Test Cases'!V57,'Attribute Lists'!$B$155:$D$166,3,FALSE)</f>
        <v>Thatch</v>
      </c>
      <c r="P56" s="2" t="str">
        <f>'Test Cases'!Y57</f>
        <v>N</v>
      </c>
      <c r="Q56" s="2" t="str">
        <f>'Test Cases'!AX57</f>
        <v>N</v>
      </c>
      <c r="R56" s="2">
        <f>'Test Cases'!AW57</f>
        <v>3</v>
      </c>
      <c r="S56" s="43">
        <v>1</v>
      </c>
      <c r="T56" s="43">
        <v>1</v>
      </c>
      <c r="U56" s="2" t="str">
        <f>VLOOKUP('Test Cases'!AC57,'Attribute Lists'!$B$170:$D$185,3,FALSE)</f>
        <v>Precast Wall (At Least 1.8M)</v>
      </c>
      <c r="V56" s="2" t="str">
        <f>'Test Cases'!X57</f>
        <v>N</v>
      </c>
      <c r="W56" s="2" t="str">
        <f>VLOOKUP('Test Cases'!W57,'Attribute Lists'!$B$139:$D$151,3,FALSE)</f>
        <v>Standard</v>
      </c>
      <c r="X56" s="43" t="s">
        <v>388</v>
      </c>
      <c r="Y56" s="2" t="str">
        <f>'Test Cases'!AQ57</f>
        <v>N</v>
      </c>
      <c r="Z56" s="43" t="s">
        <v>45</v>
      </c>
      <c r="AA56" s="2" t="str">
        <f>'Test Cases'!AJ57</f>
        <v>N</v>
      </c>
      <c r="AB56" s="2">
        <f>'Test Cases'!AK57</f>
        <v>0</v>
      </c>
      <c r="AC56" s="2" t="str">
        <f>'Test Cases'!AL57</f>
        <v>N</v>
      </c>
      <c r="AD56" s="2" t="str">
        <f>'Test Cases'!AM57</f>
        <v>N</v>
      </c>
      <c r="AE56" s="2">
        <f>'Test Cases'!AN57</f>
        <v>0</v>
      </c>
      <c r="AF56" s="2" t="str">
        <f>'Test Cases'!AO57</f>
        <v>N</v>
      </c>
      <c r="AG56" s="2">
        <f>IFERROR(VLOOKUP('Test Cases'!AP57,'Attribute Lists'!$B$106:$C$110,0),0)</f>
        <v>0</v>
      </c>
      <c r="AH56" s="2" t="str">
        <f>'Test Cases'!AQ57</f>
        <v>N</v>
      </c>
      <c r="AI56" s="2" t="str">
        <f>IF(VLOOKUP('Test Cases'!AR57,'Attribute Lists'!$B$16:$D$18,3,FALSE)="Y","Extended","Limited")</f>
        <v>Limited</v>
      </c>
      <c r="AJ56" s="47" t="s">
        <v>45</v>
      </c>
      <c r="AK56" s="2" t="str">
        <f>'Test Cases'!AS57</f>
        <v>N</v>
      </c>
      <c r="AL56" s="2">
        <f>SUBSTITUTE(SUBSTITUTE('Test Cases'!AT57,"R",""),",","")*1</f>
        <v>0</v>
      </c>
      <c r="AM56" s="2" t="str">
        <f>'Test Cases'!AU57</f>
        <v>N</v>
      </c>
      <c r="AN56" s="2" t="str">
        <f>'Test Cases'!A57</f>
        <v>Other</v>
      </c>
    </row>
    <row r="57" spans="1:40" x14ac:dyDescent="0.2">
      <c r="A57" s="2" t="str">
        <f>"Test case "&amp;'Test Cases'!B58</f>
        <v>Test case 56</v>
      </c>
      <c r="B57" s="2">
        <f>'Test Cases'!O58</f>
        <v>1000</v>
      </c>
      <c r="C57" s="2">
        <f>'Test Cases'!P58</f>
        <v>1000</v>
      </c>
      <c r="D57" s="2">
        <f>'Test Cases'!Q58</f>
        <v>0</v>
      </c>
      <c r="E57" s="2">
        <f>'Test Cases'!I58</f>
        <v>1</v>
      </c>
      <c r="F57" s="2">
        <f>'Test Cases'!J58</f>
        <v>1</v>
      </c>
      <c r="G57" s="2">
        <f>'Test Cases'!K58</f>
        <v>1</v>
      </c>
      <c r="H57" s="43">
        <v>0</v>
      </c>
      <c r="I57" s="44">
        <f>'Test Cases'!C58</f>
        <v>44440</v>
      </c>
      <c r="J57" s="2">
        <f>'Test Cases'!R58</f>
        <v>2170</v>
      </c>
      <c r="K57" s="43" t="s">
        <v>22</v>
      </c>
      <c r="L57" s="45">
        <f>'Test Cases'!U58</f>
        <v>2000000</v>
      </c>
      <c r="M57" s="43" t="s">
        <v>387</v>
      </c>
      <c r="N57" s="2">
        <f>'Test Cases'!H58</f>
        <v>0</v>
      </c>
      <c r="O57" s="2" t="str">
        <f>VLOOKUP('Test Cases'!V58,'Attribute Lists'!$B$155:$D$166,3,FALSE)</f>
        <v>Thatch</v>
      </c>
      <c r="P57" s="2" t="str">
        <f>'Test Cases'!Y58</f>
        <v>N</v>
      </c>
      <c r="Q57" s="2" t="str">
        <f>'Test Cases'!AX58</f>
        <v>Y</v>
      </c>
      <c r="R57" s="2">
        <f>'Test Cases'!AW58</f>
        <v>63</v>
      </c>
      <c r="S57" s="43">
        <v>1</v>
      </c>
      <c r="T57" s="43">
        <v>1</v>
      </c>
      <c r="U57" s="2" t="str">
        <f>VLOOKUP('Test Cases'!AC58,'Attribute Lists'!$B$170:$D$185,3,FALSE)</f>
        <v>No Fence / Wall</v>
      </c>
      <c r="V57" s="2" t="str">
        <f>'Test Cases'!X58</f>
        <v>N</v>
      </c>
      <c r="W57" s="2" t="str">
        <f>VLOOKUP('Test Cases'!W58,'Attribute Lists'!$B$139:$D$151,3,FALSE)</f>
        <v>Non-standard</v>
      </c>
      <c r="X57" s="43" t="s">
        <v>388</v>
      </c>
      <c r="Y57" s="2" t="str">
        <f>'Test Cases'!AQ58</f>
        <v>Y</v>
      </c>
      <c r="Z57" s="43" t="s">
        <v>45</v>
      </c>
      <c r="AA57" s="2" t="str">
        <f>'Test Cases'!AJ58</f>
        <v>N</v>
      </c>
      <c r="AB57" s="2">
        <f>'Test Cases'!AK58</f>
        <v>0</v>
      </c>
      <c r="AC57" s="2" t="str">
        <f>'Test Cases'!AL58</f>
        <v>N</v>
      </c>
      <c r="AD57" s="2" t="str">
        <f>'Test Cases'!AM58</f>
        <v>N</v>
      </c>
      <c r="AE57" s="2">
        <f>'Test Cases'!AN58</f>
        <v>0</v>
      </c>
      <c r="AF57" s="2" t="str">
        <f>'Test Cases'!AO58</f>
        <v>N</v>
      </c>
      <c r="AG57" s="2">
        <f>IFERROR(VLOOKUP('Test Cases'!AP58,'Attribute Lists'!$B$106:$C$110,0),0)</f>
        <v>0</v>
      </c>
      <c r="AH57" s="2" t="str">
        <f>'Test Cases'!AQ58</f>
        <v>Y</v>
      </c>
      <c r="AI57" s="2" t="str">
        <f>IF(VLOOKUP('Test Cases'!AR58,'Attribute Lists'!$B$16:$D$18,3,FALSE)="Y","Extended","Limited")</f>
        <v>Extended</v>
      </c>
      <c r="AJ57" s="47" t="s">
        <v>45</v>
      </c>
      <c r="AK57" s="2" t="str">
        <f>'Test Cases'!AS58</f>
        <v>N</v>
      </c>
      <c r="AL57" s="2">
        <f>SUBSTITUTE(SUBSTITUTE('Test Cases'!AT58,"R",""),",","")*1</f>
        <v>0</v>
      </c>
      <c r="AM57" s="2" t="str">
        <f>'Test Cases'!AU58</f>
        <v>N</v>
      </c>
      <c r="AN57" s="2" t="str">
        <f>'Test Cases'!A58</f>
        <v>Other</v>
      </c>
    </row>
    <row r="58" spans="1:40" x14ac:dyDescent="0.2">
      <c r="A58" s="2" t="str">
        <f>"Test case "&amp;'Test Cases'!B59</f>
        <v>Test case 57</v>
      </c>
      <c r="B58" s="2">
        <f>'Test Cases'!O59</f>
        <v>1000</v>
      </c>
      <c r="C58" s="2">
        <f>'Test Cases'!P59</f>
        <v>1000</v>
      </c>
      <c r="D58" s="2">
        <f>'Test Cases'!Q59</f>
        <v>0</v>
      </c>
      <c r="E58" s="2">
        <f>'Test Cases'!I59</f>
        <v>1</v>
      </c>
      <c r="F58" s="2">
        <f>'Test Cases'!J59</f>
        <v>0</v>
      </c>
      <c r="G58" s="2">
        <f>'Test Cases'!K59</f>
        <v>0</v>
      </c>
      <c r="H58" s="43">
        <v>0</v>
      </c>
      <c r="I58" s="44">
        <f>'Test Cases'!C59</f>
        <v>44440</v>
      </c>
      <c r="J58" s="2">
        <f>'Test Cases'!R59</f>
        <v>3201</v>
      </c>
      <c r="K58" s="43" t="s">
        <v>22</v>
      </c>
      <c r="L58" s="45">
        <f>'Test Cases'!U59</f>
        <v>12000000</v>
      </c>
      <c r="M58" s="43" t="s">
        <v>387</v>
      </c>
      <c r="N58" s="2">
        <f>'Test Cases'!H59</f>
        <v>0</v>
      </c>
      <c r="O58" s="2" t="str">
        <f>VLOOKUP('Test Cases'!V59,'Attribute Lists'!$B$155:$D$166,3,FALSE)</f>
        <v>Standard</v>
      </c>
      <c r="P58" s="2" t="str">
        <f>'Test Cases'!Y59</f>
        <v>N</v>
      </c>
      <c r="Q58" s="2" t="str">
        <f>'Test Cases'!AX59</f>
        <v>Y</v>
      </c>
      <c r="R58" s="2">
        <f>'Test Cases'!AW59</f>
        <v>3</v>
      </c>
      <c r="S58" s="43">
        <v>1</v>
      </c>
      <c r="T58" s="43">
        <v>1</v>
      </c>
      <c r="U58" s="2" t="str">
        <f>VLOOKUP('Test Cases'!AC59,'Attribute Lists'!$B$170:$D$185,3,FALSE)</f>
        <v>No Fence / Wall</v>
      </c>
      <c r="V58" s="2" t="str">
        <f>'Test Cases'!X59</f>
        <v>N</v>
      </c>
      <c r="W58" s="2" t="str">
        <f>VLOOKUP('Test Cases'!W59,'Attribute Lists'!$B$139:$D$151,3,FALSE)</f>
        <v>Standard</v>
      </c>
      <c r="X58" s="43" t="s">
        <v>388</v>
      </c>
      <c r="Y58" s="2" t="str">
        <f>'Test Cases'!AQ59</f>
        <v>N</v>
      </c>
      <c r="Z58" s="43" t="s">
        <v>45</v>
      </c>
      <c r="AA58" s="2" t="str">
        <f>'Test Cases'!AJ59</f>
        <v>N</v>
      </c>
      <c r="AB58" s="2">
        <f>'Test Cases'!AK59</f>
        <v>0</v>
      </c>
      <c r="AC58" s="2" t="str">
        <f>'Test Cases'!AL59</f>
        <v>N</v>
      </c>
      <c r="AD58" s="2" t="str">
        <f>'Test Cases'!AM59</f>
        <v>N</v>
      </c>
      <c r="AE58" s="2">
        <f>'Test Cases'!AN59</f>
        <v>0</v>
      </c>
      <c r="AF58" s="2" t="str">
        <f>'Test Cases'!AO59</f>
        <v>N</v>
      </c>
      <c r="AG58" s="2">
        <f>IFERROR(VLOOKUP('Test Cases'!AP59,'Attribute Lists'!$B$106:$C$110,0),0)</f>
        <v>0</v>
      </c>
      <c r="AH58" s="2" t="str">
        <f>'Test Cases'!AQ59</f>
        <v>N</v>
      </c>
      <c r="AI58" s="2" t="str">
        <f>IF(VLOOKUP('Test Cases'!AR59,'Attribute Lists'!$B$16:$D$18,3,FALSE)="Y","Extended","Limited")</f>
        <v>Limited</v>
      </c>
      <c r="AJ58" s="47" t="s">
        <v>45</v>
      </c>
      <c r="AK58" s="2" t="str">
        <f>'Test Cases'!AS59</f>
        <v>N</v>
      </c>
      <c r="AL58" s="2">
        <f>SUBSTITUTE(SUBSTITUTE('Test Cases'!AT59,"R",""),",","")*1</f>
        <v>0</v>
      </c>
      <c r="AM58" s="2" t="str">
        <f>'Test Cases'!AU59</f>
        <v>N</v>
      </c>
      <c r="AN58" s="2" t="str">
        <f>'Test Cases'!A59</f>
        <v>Other</v>
      </c>
    </row>
  </sheetData>
  <autoFilter ref="A1:AN58" xr:uid="{AAFF6FDD-8B7D-4357-9641-BB080573313B}"/>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O60"/>
  <sheetViews>
    <sheetView zoomScaleNormal="100" workbookViewId="0">
      <pane xSplit="1" ySplit="3" topLeftCell="B4" activePane="bottomRight" state="frozen"/>
      <selection pane="topRight" activeCell="B1" sqref="B1"/>
      <selection pane="bottomLeft" activeCell="A3" sqref="A3"/>
      <selection pane="bottomRight" activeCell="F35" sqref="F35"/>
    </sheetView>
  </sheetViews>
  <sheetFormatPr baseColWidth="10" defaultColWidth="8.83203125" defaultRowHeight="15" x14ac:dyDescent="0.2"/>
  <cols>
    <col min="1" max="1" width="9.5" bestFit="1" customWidth="1" collapsed="1"/>
    <col min="2" max="9" width="9.5" customWidth="1" collapsed="1"/>
    <col min="10" max="13" width="14.5" style="2" bestFit="1" customWidth="1" collapsed="1"/>
    <col min="14" max="16" width="19.5" style="2" bestFit="1" customWidth="1" collapsed="1"/>
    <col min="17" max="18" width="23.1640625" style="2" bestFit="1" customWidth="1" collapsed="1"/>
    <col min="19" max="19" width="20" style="2" bestFit="1" customWidth="1" collapsed="1"/>
    <col min="20" max="21" width="14.1640625" style="2" customWidth="1" collapsed="1"/>
    <col min="22" max="22" width="15.33203125" bestFit="1" customWidth="1" collapsed="1"/>
    <col min="23" max="23" width="11.6640625" bestFit="1" customWidth="1" collapsed="1"/>
    <col min="24" max="24" width="16" bestFit="1" customWidth="1" collapsed="1"/>
    <col min="25" max="25" width="22.5" style="2" bestFit="1" customWidth="1" collapsed="1"/>
    <col min="26" max="27" width="16.1640625" style="2" customWidth="1" collapsed="1"/>
    <col min="28" max="28" width="12" bestFit="1" customWidth="1" collapsed="1"/>
    <col min="29" max="29" width="26" style="2" bestFit="1" customWidth="1" collapsed="1"/>
    <col min="30" max="30" width="16.5" bestFit="1" customWidth="1" collapsed="1"/>
    <col min="31" max="31" width="26" style="2" bestFit="1" customWidth="1" collapsed="1"/>
    <col min="32" max="32" width="21.1640625" style="2" bestFit="1" customWidth="1" collapsed="1"/>
    <col min="33" max="34" width="21.1640625" style="2" customWidth="1" collapsed="1"/>
    <col min="35" max="35" width="23.83203125" style="2" bestFit="1" customWidth="1" collapsed="1"/>
    <col min="36" max="37" width="26.6640625" style="2" customWidth="1" collapsed="1"/>
    <col min="38" max="38" width="21.1640625" style="2" customWidth="1" collapsed="1"/>
    <col min="39" max="39" width="23.83203125" style="2" bestFit="1" customWidth="1" collapsed="1"/>
    <col min="40" max="41" width="26.6640625" style="2" customWidth="1" collapsed="1"/>
  </cols>
  <sheetData>
    <row r="1" spans="1:41" ht="16" thickBot="1" x14ac:dyDescent="0.25">
      <c r="B1">
        <v>22</v>
      </c>
      <c r="C1">
        <v>23</v>
      </c>
      <c r="D1">
        <v>24</v>
      </c>
      <c r="E1">
        <v>25</v>
      </c>
      <c r="F1">
        <v>26</v>
      </c>
      <c r="G1">
        <v>27</v>
      </c>
      <c r="H1">
        <v>28</v>
      </c>
      <c r="I1">
        <v>29</v>
      </c>
    </row>
    <row r="2" spans="1:41" ht="16" thickBot="1" x14ac:dyDescent="0.25">
      <c r="B2" s="109" t="s">
        <v>389</v>
      </c>
      <c r="C2" s="109"/>
      <c r="D2" s="109"/>
      <c r="E2" s="109"/>
      <c r="F2" s="109"/>
      <c r="G2" s="109"/>
      <c r="H2" s="109"/>
      <c r="I2" s="110"/>
      <c r="J2" s="115" t="s">
        <v>390</v>
      </c>
      <c r="K2" s="116"/>
      <c r="L2" s="116"/>
      <c r="M2" s="117"/>
      <c r="N2" s="103" t="s">
        <v>391</v>
      </c>
      <c r="O2" s="105"/>
      <c r="P2" s="105"/>
      <c r="Q2" s="104"/>
      <c r="R2" s="103" t="s">
        <v>392</v>
      </c>
      <c r="S2" s="105"/>
      <c r="T2" s="105"/>
      <c r="U2" s="104"/>
      <c r="V2" s="103" t="s">
        <v>393</v>
      </c>
      <c r="W2" s="105"/>
      <c r="X2" s="105"/>
      <c r="Y2" s="104"/>
      <c r="Z2" s="103" t="s">
        <v>394</v>
      </c>
      <c r="AA2" s="105"/>
      <c r="AB2" s="105"/>
      <c r="AC2" s="104"/>
      <c r="AD2" s="103" t="s">
        <v>395</v>
      </c>
      <c r="AE2" s="105"/>
      <c r="AF2" s="105"/>
      <c r="AG2" s="104"/>
      <c r="AH2" s="103" t="s">
        <v>396</v>
      </c>
      <c r="AI2" s="105"/>
      <c r="AJ2" s="105"/>
      <c r="AK2" s="104"/>
      <c r="AL2" s="103" t="s">
        <v>397</v>
      </c>
      <c r="AM2" s="105"/>
      <c r="AN2" s="105"/>
      <c r="AO2" s="104"/>
    </row>
    <row r="3" spans="1:41" s="2" customFormat="1" ht="80" x14ac:dyDescent="0.2">
      <c r="A3" s="21" t="s">
        <v>239</v>
      </c>
      <c r="B3" s="33" t="s">
        <v>398</v>
      </c>
      <c r="C3" s="33" t="s">
        <v>399</v>
      </c>
      <c r="D3" s="33" t="s">
        <v>400</v>
      </c>
      <c r="E3" s="33" t="s">
        <v>401</v>
      </c>
      <c r="F3" s="33" t="s">
        <v>402</v>
      </c>
      <c r="G3" s="33" t="s">
        <v>403</v>
      </c>
      <c r="H3" s="33" t="s">
        <v>404</v>
      </c>
      <c r="I3" s="33" t="s">
        <v>405</v>
      </c>
      <c r="J3" s="23" t="s">
        <v>406</v>
      </c>
      <c r="K3" s="7" t="s">
        <v>407</v>
      </c>
      <c r="L3" s="7" t="s">
        <v>408</v>
      </c>
      <c r="M3" s="24" t="s">
        <v>409</v>
      </c>
      <c r="N3" s="23" t="s">
        <v>410</v>
      </c>
      <c r="O3" s="7" t="s">
        <v>411</v>
      </c>
      <c r="P3" s="7" t="s">
        <v>412</v>
      </c>
      <c r="Q3" s="24" t="s">
        <v>413</v>
      </c>
      <c r="R3" s="23" t="s">
        <v>414</v>
      </c>
      <c r="S3" s="7" t="s">
        <v>415</v>
      </c>
      <c r="T3" s="7" t="s">
        <v>416</v>
      </c>
      <c r="U3" s="24" t="s">
        <v>417</v>
      </c>
      <c r="V3" s="23" t="s">
        <v>418</v>
      </c>
      <c r="W3" s="7" t="s">
        <v>419</v>
      </c>
      <c r="X3" s="7" t="s">
        <v>420</v>
      </c>
      <c r="Y3" s="24" t="s">
        <v>421</v>
      </c>
      <c r="Z3" s="23" t="s">
        <v>422</v>
      </c>
      <c r="AA3" s="7" t="s">
        <v>423</v>
      </c>
      <c r="AB3" s="7" t="s">
        <v>424</v>
      </c>
      <c r="AC3" s="24" t="s">
        <v>425</v>
      </c>
      <c r="AD3" s="23" t="s">
        <v>426</v>
      </c>
      <c r="AE3" s="7" t="s">
        <v>427</v>
      </c>
      <c r="AF3" s="7" t="s">
        <v>428</v>
      </c>
      <c r="AG3" s="24" t="s">
        <v>429</v>
      </c>
      <c r="AH3" s="23" t="s">
        <v>430</v>
      </c>
      <c r="AI3" s="7" t="s">
        <v>431</v>
      </c>
      <c r="AJ3" s="7" t="s">
        <v>432</v>
      </c>
      <c r="AK3" s="24" t="s">
        <v>433</v>
      </c>
      <c r="AL3" s="23" t="s">
        <v>434</v>
      </c>
      <c r="AM3" s="7" t="s">
        <v>435</v>
      </c>
      <c r="AN3" s="7" t="s">
        <v>436</v>
      </c>
      <c r="AO3" s="24" t="s">
        <v>437</v>
      </c>
    </row>
    <row r="4" spans="1:41" s="2" customFormat="1" ht="14" x14ac:dyDescent="0.2">
      <c r="A4" s="22">
        <v>1</v>
      </c>
      <c r="B4" s="78">
        <v>250</v>
      </c>
      <c r="C4" s="78">
        <v>0</v>
      </c>
      <c r="D4" s="78">
        <v>0</v>
      </c>
      <c r="E4" s="78">
        <v>0</v>
      </c>
      <c r="F4" s="78">
        <v>0</v>
      </c>
      <c r="G4" s="78">
        <v>0</v>
      </c>
      <c r="H4" s="78">
        <v>0</v>
      </c>
      <c r="I4" s="78">
        <v>250</v>
      </c>
      <c r="J4" s="25"/>
      <c r="K4" s="34">
        <f t="shared" ref="K4:K35" si="0">IF(B4=0,0,B4-J4)</f>
        <v>250</v>
      </c>
      <c r="L4" s="20" t="str">
        <f>IF(OR(K4&gt;0.01,K4&lt;-0.01),"Fail","Pass")</f>
        <v>Fail</v>
      </c>
      <c r="M4" s="26"/>
      <c r="N4" s="27"/>
      <c r="O4" s="34">
        <f t="shared" ref="O4:O35" si="1">IF(C4=0,0,C4-N4)</f>
        <v>0</v>
      </c>
      <c r="P4" s="20" t="str">
        <f>IF(O4=0,"n/a",IF(OR(O4&gt;0.01,O4&lt;-0.01),"Fail","Pass"))</f>
        <v>n/a</v>
      </c>
      <c r="Q4" s="26"/>
      <c r="R4" s="28"/>
      <c r="S4" s="34">
        <f t="shared" ref="S4:S35" si="2">IF(D4=0,0,D4-R4)</f>
        <v>0</v>
      </c>
      <c r="T4" s="20" t="str">
        <f>IF(S4=0,"n/a",IF(OR(S4&gt;0.01,S4&lt;-0.01),"Fail","Pass"))</f>
        <v>n/a</v>
      </c>
      <c r="U4" s="29">
        <f>MIN(ROUNDDOWN((J4-S4)/365,0),80)</f>
        <v>0</v>
      </c>
      <c r="V4" s="28"/>
      <c r="W4" s="34">
        <f t="shared" ref="W4:W35" si="3">IF(E4=0,0,E4-V4)</f>
        <v>0</v>
      </c>
      <c r="X4" s="20" t="str">
        <f>IF(W4=0,"n/a",IF(OR(W4&gt;0.01,W4&lt;-0.01),"Fail","Pass"))</f>
        <v>n/a</v>
      </c>
      <c r="Y4" s="26"/>
      <c r="Z4" s="27"/>
      <c r="AA4" s="34">
        <f t="shared" ref="AA4:AA35" si="4">IF(F4=0,0,F4-Z4)</f>
        <v>0</v>
      </c>
      <c r="AB4" s="20" t="str">
        <f>IF(AA4=0,"n/a",IF(OR(AA4&gt;0.01,AA4&lt;-0.01),"Fail","Pass"))</f>
        <v>n/a</v>
      </c>
      <c r="AC4" s="30"/>
      <c r="AD4" s="27"/>
      <c r="AE4" s="34">
        <f t="shared" ref="AE4:AE35" si="5">IF(G4=0,0,G4-AD4)</f>
        <v>0</v>
      </c>
      <c r="AF4" s="20" t="str">
        <f>IF(AE4=0,"n/a",IF(OR(AE4&gt;0.01,AE4&lt;-0.01),"Fail","Pass"))</f>
        <v>n/a</v>
      </c>
      <c r="AG4" s="31"/>
      <c r="AH4" s="27"/>
      <c r="AI4" s="34">
        <f t="shared" ref="AI4:AI35" si="6">IF(H4=0,0,H4-AH4)</f>
        <v>0</v>
      </c>
      <c r="AJ4" s="20" t="str">
        <f>IF(AI4=0,"n/a",IF(OR(AI4&gt;0.01,AI4&lt;-0.01),"Fail","Pass"))</f>
        <v>n/a</v>
      </c>
      <c r="AK4" s="26"/>
      <c r="AL4" s="27"/>
      <c r="AM4" s="34">
        <f>IF(I4=0,0,I4-AL4)</f>
        <v>250</v>
      </c>
      <c r="AN4" s="20" t="str">
        <f>IF(AM4=0,"n/a",IF(OR(AM4&gt;0.01,AM4&lt;-0.01),"Fail","Pass"))</f>
        <v>Fail</v>
      </c>
      <c r="AO4" s="26"/>
    </row>
    <row r="5" spans="1:41" s="2" customFormat="1" ht="14" x14ac:dyDescent="0.2">
      <c r="A5" s="22">
        <f>A4+1</f>
        <v>2</v>
      </c>
      <c r="B5" s="78" t="e">
        <v>#N/A</v>
      </c>
      <c r="C5" s="78">
        <v>0</v>
      </c>
      <c r="D5" s="78">
        <v>0</v>
      </c>
      <c r="E5" s="78">
        <v>0</v>
      </c>
      <c r="F5" s="78">
        <v>0</v>
      </c>
      <c r="G5" s="78">
        <v>0</v>
      </c>
      <c r="H5" s="78">
        <v>0</v>
      </c>
      <c r="I5" s="78" t="e">
        <v>#N/A</v>
      </c>
      <c r="J5" s="25"/>
      <c r="K5" s="34" t="e">
        <f t="shared" si="0"/>
        <v>#N/A</v>
      </c>
      <c r="L5" s="20" t="e">
        <f t="shared" ref="L5:L58" si="7">IF(OR(K5&gt;0.01,K5&lt;-0.01),"Fail","Pass")</f>
        <v>#N/A</v>
      </c>
      <c r="M5" s="26"/>
      <c r="N5" s="27"/>
      <c r="O5" s="34">
        <f t="shared" si="1"/>
        <v>0</v>
      </c>
      <c r="P5" s="20" t="str">
        <f t="shared" ref="P5:P58" si="8">IF(O5=0,"n/a",IF(OR(O5&gt;0.01,O5&lt;-0.01),"Fail","Pass"))</f>
        <v>n/a</v>
      </c>
      <c r="Q5" s="26"/>
      <c r="R5" s="28"/>
      <c r="S5" s="34">
        <f t="shared" si="2"/>
        <v>0</v>
      </c>
      <c r="T5" s="20" t="str">
        <f t="shared" ref="T5:T58" si="9">IF(S5=0,"n/a",IF(OR(S5&gt;0.01,S5&lt;-0.01),"Fail","Pass"))</f>
        <v>n/a</v>
      </c>
      <c r="U5" s="29">
        <f t="shared" ref="U5:U58" si="10">MIN(ROUNDDOWN((J5-S5)/365,0),80)</f>
        <v>0</v>
      </c>
      <c r="V5" s="28"/>
      <c r="W5" s="34">
        <f t="shared" si="3"/>
        <v>0</v>
      </c>
      <c r="X5" s="20" t="str">
        <f t="shared" ref="X5:X58" si="11">IF(W5=0,"n/a",IF(OR(W5&gt;0.01,W5&lt;-0.01),"Fail","Pass"))</f>
        <v>n/a</v>
      </c>
      <c r="Y5" s="26"/>
      <c r="Z5" s="27"/>
      <c r="AA5" s="34">
        <f t="shared" si="4"/>
        <v>0</v>
      </c>
      <c r="AB5" s="20" t="str">
        <f t="shared" ref="AB5:AB58" si="12">IF(AA5=0,"n/a",IF(OR(AA5&gt;0.01,AA5&lt;-0.01),"Fail","Pass"))</f>
        <v>n/a</v>
      </c>
      <c r="AC5" s="30"/>
      <c r="AD5" s="27"/>
      <c r="AE5" s="34">
        <f t="shared" si="5"/>
        <v>0</v>
      </c>
      <c r="AF5" s="20" t="str">
        <f t="shared" ref="AF5:AF58" si="13">IF(AE5=0,"n/a",IF(OR(AE5&gt;0.01,AE5&lt;-0.01),"Fail","Pass"))</f>
        <v>n/a</v>
      </c>
      <c r="AG5" s="31"/>
      <c r="AH5" s="27"/>
      <c r="AI5" s="34">
        <f t="shared" si="6"/>
        <v>0</v>
      </c>
      <c r="AJ5" s="20" t="str">
        <f t="shared" ref="AJ5:AJ58" si="14">IF(AI5=0,"n/a",IF(OR(AI5&gt;0.01,AI5&lt;-0.01),"Fail","Pass"))</f>
        <v>n/a</v>
      </c>
      <c r="AK5" s="26"/>
      <c r="AL5" s="27"/>
      <c r="AM5" s="34" t="e">
        <f t="shared" ref="AM5:AM60" si="15">IF(I5=0,0,I5-AL5)</f>
        <v>#N/A</v>
      </c>
      <c r="AN5" s="20" t="e">
        <f t="shared" ref="AN5:AN60" si="16">IF(AM5=0,"n/a",IF(OR(AM5&gt;0.01,AM5&lt;-0.01),"Fail","Pass"))</f>
        <v>#N/A</v>
      </c>
      <c r="AO5" s="26"/>
    </row>
    <row r="6" spans="1:41" s="2" customFormat="1" ht="14" x14ac:dyDescent="0.2">
      <c r="A6" s="22">
        <f t="shared" ref="A6:A58" si="17">A5+1</f>
        <v>3</v>
      </c>
      <c r="B6" s="78">
        <v>381.33831533501979</v>
      </c>
      <c r="C6" s="78">
        <v>0</v>
      </c>
      <c r="D6" s="78">
        <v>0</v>
      </c>
      <c r="E6" s="78">
        <v>0</v>
      </c>
      <c r="F6" s="78">
        <v>0</v>
      </c>
      <c r="G6" s="78">
        <v>0</v>
      </c>
      <c r="H6" s="78">
        <v>0</v>
      </c>
      <c r="I6" s="78">
        <v>381.33831533501979</v>
      </c>
      <c r="J6" s="25"/>
      <c r="K6" s="34">
        <f t="shared" si="0"/>
        <v>381.33831533501979</v>
      </c>
      <c r="L6" s="20" t="str">
        <f t="shared" si="7"/>
        <v>Fail</v>
      </c>
      <c r="M6" s="26"/>
      <c r="N6" s="27"/>
      <c r="O6" s="34">
        <f t="shared" si="1"/>
        <v>0</v>
      </c>
      <c r="P6" s="20" t="str">
        <f t="shared" si="8"/>
        <v>n/a</v>
      </c>
      <c r="Q6" s="26"/>
      <c r="R6" s="28"/>
      <c r="S6" s="34">
        <f t="shared" si="2"/>
        <v>0</v>
      </c>
      <c r="T6" s="20" t="str">
        <f t="shared" si="9"/>
        <v>n/a</v>
      </c>
      <c r="U6" s="29">
        <f t="shared" si="10"/>
        <v>0</v>
      </c>
      <c r="V6" s="28"/>
      <c r="W6" s="34">
        <f t="shared" si="3"/>
        <v>0</v>
      </c>
      <c r="X6" s="20" t="str">
        <f t="shared" si="11"/>
        <v>n/a</v>
      </c>
      <c r="Y6" s="26"/>
      <c r="Z6" s="27"/>
      <c r="AA6" s="34">
        <f t="shared" si="4"/>
        <v>0</v>
      </c>
      <c r="AB6" s="20" t="str">
        <f t="shared" si="12"/>
        <v>n/a</v>
      </c>
      <c r="AC6" s="30"/>
      <c r="AD6" s="27"/>
      <c r="AE6" s="34">
        <f t="shared" si="5"/>
        <v>0</v>
      </c>
      <c r="AF6" s="20" t="str">
        <f t="shared" si="13"/>
        <v>n/a</v>
      </c>
      <c r="AG6" s="31"/>
      <c r="AH6" s="27"/>
      <c r="AI6" s="34">
        <f t="shared" si="6"/>
        <v>0</v>
      </c>
      <c r="AJ6" s="20" t="str">
        <f t="shared" si="14"/>
        <v>n/a</v>
      </c>
      <c r="AK6" s="26"/>
      <c r="AL6" s="27"/>
      <c r="AM6" s="34">
        <f t="shared" si="15"/>
        <v>381.33831533501979</v>
      </c>
      <c r="AN6" s="20" t="str">
        <f t="shared" si="16"/>
        <v>Fail</v>
      </c>
      <c r="AO6" s="26"/>
    </row>
    <row r="7" spans="1:41" s="2" customFormat="1" ht="14" x14ac:dyDescent="0.2">
      <c r="A7" s="22">
        <f t="shared" si="17"/>
        <v>4</v>
      </c>
      <c r="B7" s="78">
        <v>401.87083570945106</v>
      </c>
      <c r="C7" s="78">
        <v>0</v>
      </c>
      <c r="D7" s="78">
        <v>0</v>
      </c>
      <c r="E7" s="78">
        <v>0</v>
      </c>
      <c r="F7" s="78">
        <v>0</v>
      </c>
      <c r="G7" s="78">
        <v>0</v>
      </c>
      <c r="H7" s="78">
        <v>0</v>
      </c>
      <c r="I7" s="78">
        <v>401.87083570945106</v>
      </c>
      <c r="J7" s="25"/>
      <c r="K7" s="34">
        <f t="shared" si="0"/>
        <v>401.87083570945106</v>
      </c>
      <c r="L7" s="20" t="str">
        <f t="shared" si="7"/>
        <v>Fail</v>
      </c>
      <c r="M7" s="26"/>
      <c r="N7" s="27"/>
      <c r="O7" s="34">
        <f t="shared" si="1"/>
        <v>0</v>
      </c>
      <c r="P7" s="20" t="str">
        <f t="shared" si="8"/>
        <v>n/a</v>
      </c>
      <c r="Q7" s="26"/>
      <c r="R7" s="28"/>
      <c r="S7" s="34">
        <f t="shared" si="2"/>
        <v>0</v>
      </c>
      <c r="T7" s="20" t="str">
        <f t="shared" si="9"/>
        <v>n/a</v>
      </c>
      <c r="U7" s="29">
        <f t="shared" si="10"/>
        <v>0</v>
      </c>
      <c r="V7" s="28"/>
      <c r="W7" s="34">
        <f t="shared" si="3"/>
        <v>0</v>
      </c>
      <c r="X7" s="20" t="str">
        <f t="shared" si="11"/>
        <v>n/a</v>
      </c>
      <c r="Y7" s="26"/>
      <c r="Z7" s="27"/>
      <c r="AA7" s="34">
        <f t="shared" si="4"/>
        <v>0</v>
      </c>
      <c r="AB7" s="20" t="str">
        <f t="shared" si="12"/>
        <v>n/a</v>
      </c>
      <c r="AC7" s="30"/>
      <c r="AD7" s="27"/>
      <c r="AE7" s="34">
        <f t="shared" si="5"/>
        <v>0</v>
      </c>
      <c r="AF7" s="20" t="str">
        <f t="shared" si="13"/>
        <v>n/a</v>
      </c>
      <c r="AG7" s="31"/>
      <c r="AH7" s="27"/>
      <c r="AI7" s="34">
        <f t="shared" si="6"/>
        <v>0</v>
      </c>
      <c r="AJ7" s="20" t="str">
        <f t="shared" si="14"/>
        <v>n/a</v>
      </c>
      <c r="AK7" s="26"/>
      <c r="AL7" s="27"/>
      <c r="AM7" s="34">
        <f t="shared" si="15"/>
        <v>401.87083570945106</v>
      </c>
      <c r="AN7" s="20" t="str">
        <f t="shared" si="16"/>
        <v>Fail</v>
      </c>
      <c r="AO7" s="26"/>
    </row>
    <row r="8" spans="1:41" s="2" customFormat="1" ht="14" x14ac:dyDescent="0.2">
      <c r="A8" s="22">
        <f t="shared" si="17"/>
        <v>5</v>
      </c>
      <c r="B8" s="78">
        <v>401.87083570945106</v>
      </c>
      <c r="C8" s="78">
        <v>0</v>
      </c>
      <c r="D8" s="78">
        <v>0</v>
      </c>
      <c r="E8" s="78">
        <v>0</v>
      </c>
      <c r="F8" s="78">
        <v>0</v>
      </c>
      <c r="G8" s="78">
        <v>25.219298245614027</v>
      </c>
      <c r="H8" s="78">
        <v>0</v>
      </c>
      <c r="I8" s="78">
        <v>427.09013395506508</v>
      </c>
      <c r="J8" s="25"/>
      <c r="K8" s="34">
        <f t="shared" si="0"/>
        <v>401.87083570945106</v>
      </c>
      <c r="L8" s="20" t="str">
        <f t="shared" si="7"/>
        <v>Fail</v>
      </c>
      <c r="M8" s="26"/>
      <c r="N8" s="27"/>
      <c r="O8" s="34">
        <f t="shared" si="1"/>
        <v>0</v>
      </c>
      <c r="P8" s="20" t="str">
        <f t="shared" si="8"/>
        <v>n/a</v>
      </c>
      <c r="Q8" s="26"/>
      <c r="R8" s="28"/>
      <c r="S8" s="34">
        <f t="shared" si="2"/>
        <v>0</v>
      </c>
      <c r="T8" s="20" t="str">
        <f t="shared" si="9"/>
        <v>n/a</v>
      </c>
      <c r="U8" s="29">
        <f t="shared" si="10"/>
        <v>0</v>
      </c>
      <c r="V8" s="28"/>
      <c r="W8" s="34">
        <f t="shared" si="3"/>
        <v>0</v>
      </c>
      <c r="X8" s="20" t="str">
        <f t="shared" si="11"/>
        <v>n/a</v>
      </c>
      <c r="Y8" s="26"/>
      <c r="Z8" s="27"/>
      <c r="AA8" s="34">
        <f t="shared" si="4"/>
        <v>0</v>
      </c>
      <c r="AB8" s="20" t="str">
        <f t="shared" si="12"/>
        <v>n/a</v>
      </c>
      <c r="AC8" s="30"/>
      <c r="AD8" s="27"/>
      <c r="AE8" s="34">
        <f t="shared" si="5"/>
        <v>25.219298245614027</v>
      </c>
      <c r="AF8" s="20" t="str">
        <f t="shared" si="13"/>
        <v>Fail</v>
      </c>
      <c r="AG8" s="31"/>
      <c r="AH8" s="27"/>
      <c r="AI8" s="34">
        <f t="shared" si="6"/>
        <v>0</v>
      </c>
      <c r="AJ8" s="20" t="str">
        <f t="shared" si="14"/>
        <v>n/a</v>
      </c>
      <c r="AK8" s="26"/>
      <c r="AL8" s="27"/>
      <c r="AM8" s="34">
        <f t="shared" si="15"/>
        <v>427.09013395506508</v>
      </c>
      <c r="AN8" s="20" t="str">
        <f t="shared" si="16"/>
        <v>Fail</v>
      </c>
      <c r="AO8" s="26"/>
    </row>
    <row r="9" spans="1:41" s="2" customFormat="1" ht="14" x14ac:dyDescent="0.2">
      <c r="A9" s="22">
        <f t="shared" si="17"/>
        <v>6</v>
      </c>
      <c r="B9" s="78">
        <v>597.72842749942845</v>
      </c>
      <c r="C9" s="78">
        <v>0</v>
      </c>
      <c r="D9" s="78">
        <v>0</v>
      </c>
      <c r="E9" s="78">
        <v>0</v>
      </c>
      <c r="F9" s="78">
        <v>0</v>
      </c>
      <c r="G9" s="78">
        <v>0</v>
      </c>
      <c r="H9" s="78">
        <v>0</v>
      </c>
      <c r="I9" s="78">
        <v>597.72842749942845</v>
      </c>
      <c r="J9" s="25"/>
      <c r="K9" s="34">
        <f t="shared" si="0"/>
        <v>597.72842749942845</v>
      </c>
      <c r="L9" s="20" t="str">
        <f t="shared" si="7"/>
        <v>Fail</v>
      </c>
      <c r="M9" s="26"/>
      <c r="N9" s="27"/>
      <c r="O9" s="34">
        <f t="shared" si="1"/>
        <v>0</v>
      </c>
      <c r="P9" s="20" t="str">
        <f t="shared" si="8"/>
        <v>n/a</v>
      </c>
      <c r="Q9" s="26"/>
      <c r="R9" s="28"/>
      <c r="S9" s="34">
        <f t="shared" si="2"/>
        <v>0</v>
      </c>
      <c r="T9" s="20" t="str">
        <f t="shared" si="9"/>
        <v>n/a</v>
      </c>
      <c r="U9" s="29">
        <f t="shared" si="10"/>
        <v>0</v>
      </c>
      <c r="V9" s="28"/>
      <c r="W9" s="34">
        <f t="shared" si="3"/>
        <v>0</v>
      </c>
      <c r="X9" s="20" t="str">
        <f t="shared" si="11"/>
        <v>n/a</v>
      </c>
      <c r="Y9" s="26"/>
      <c r="Z9" s="27"/>
      <c r="AA9" s="34">
        <f t="shared" si="4"/>
        <v>0</v>
      </c>
      <c r="AB9" s="20" t="str">
        <f t="shared" si="12"/>
        <v>n/a</v>
      </c>
      <c r="AC9" s="30"/>
      <c r="AD9" s="27"/>
      <c r="AE9" s="34">
        <f t="shared" si="5"/>
        <v>0</v>
      </c>
      <c r="AF9" s="20" t="str">
        <f t="shared" si="13"/>
        <v>n/a</v>
      </c>
      <c r="AG9" s="31"/>
      <c r="AH9" s="27"/>
      <c r="AI9" s="34">
        <f t="shared" si="6"/>
        <v>0</v>
      </c>
      <c r="AJ9" s="20" t="str">
        <f t="shared" si="14"/>
        <v>n/a</v>
      </c>
      <c r="AK9" s="26"/>
      <c r="AL9" s="27"/>
      <c r="AM9" s="34">
        <f t="shared" si="15"/>
        <v>597.72842749942845</v>
      </c>
      <c r="AN9" s="20" t="str">
        <f t="shared" si="16"/>
        <v>Fail</v>
      </c>
      <c r="AO9" s="26"/>
    </row>
    <row r="10" spans="1:41" s="2" customFormat="1" ht="14" x14ac:dyDescent="0.2">
      <c r="A10" s="22">
        <f t="shared" si="17"/>
        <v>7</v>
      </c>
      <c r="B10" s="78">
        <v>558.69461193032782</v>
      </c>
      <c r="C10" s="78">
        <v>0</v>
      </c>
      <c r="D10" s="78">
        <v>0</v>
      </c>
      <c r="E10" s="78">
        <v>0</v>
      </c>
      <c r="F10" s="78">
        <v>0</v>
      </c>
      <c r="G10" s="78">
        <v>0</v>
      </c>
      <c r="H10" s="78">
        <v>0</v>
      </c>
      <c r="I10" s="78">
        <v>558.69461193032782</v>
      </c>
      <c r="J10" s="25"/>
      <c r="K10" s="34">
        <f t="shared" si="0"/>
        <v>558.69461193032782</v>
      </c>
      <c r="L10" s="20" t="str">
        <f t="shared" si="7"/>
        <v>Fail</v>
      </c>
      <c r="M10" s="26"/>
      <c r="N10" s="27"/>
      <c r="O10" s="34">
        <f t="shared" si="1"/>
        <v>0</v>
      </c>
      <c r="P10" s="20" t="str">
        <f t="shared" si="8"/>
        <v>n/a</v>
      </c>
      <c r="Q10" s="26"/>
      <c r="R10" s="28"/>
      <c r="S10" s="34">
        <f t="shared" si="2"/>
        <v>0</v>
      </c>
      <c r="T10" s="20" t="str">
        <f t="shared" si="9"/>
        <v>n/a</v>
      </c>
      <c r="U10" s="29">
        <f t="shared" si="10"/>
        <v>0</v>
      </c>
      <c r="V10" s="28"/>
      <c r="W10" s="34">
        <f t="shared" si="3"/>
        <v>0</v>
      </c>
      <c r="X10" s="20" t="str">
        <f t="shared" si="11"/>
        <v>n/a</v>
      </c>
      <c r="Y10" s="26"/>
      <c r="Z10" s="27"/>
      <c r="AA10" s="34">
        <f t="shared" si="4"/>
        <v>0</v>
      </c>
      <c r="AB10" s="20" t="str">
        <f t="shared" si="12"/>
        <v>n/a</v>
      </c>
      <c r="AC10" s="30"/>
      <c r="AD10" s="27"/>
      <c r="AE10" s="34">
        <f t="shared" si="5"/>
        <v>0</v>
      </c>
      <c r="AF10" s="20" t="str">
        <f t="shared" si="13"/>
        <v>n/a</v>
      </c>
      <c r="AG10" s="31"/>
      <c r="AH10" s="27"/>
      <c r="AI10" s="34">
        <f t="shared" si="6"/>
        <v>0</v>
      </c>
      <c r="AJ10" s="20" t="str">
        <f t="shared" si="14"/>
        <v>n/a</v>
      </c>
      <c r="AK10" s="26"/>
      <c r="AL10" s="27"/>
      <c r="AM10" s="34">
        <f t="shared" si="15"/>
        <v>558.69461193032782</v>
      </c>
      <c r="AN10" s="20" t="str">
        <f t="shared" si="16"/>
        <v>Fail</v>
      </c>
      <c r="AO10" s="26"/>
    </row>
    <row r="11" spans="1:41" s="2" customFormat="1" ht="14" x14ac:dyDescent="0.2">
      <c r="A11" s="22">
        <f t="shared" si="17"/>
        <v>8</v>
      </c>
      <c r="B11" s="78">
        <v>352.61981899363394</v>
      </c>
      <c r="C11" s="78">
        <v>0</v>
      </c>
      <c r="D11" s="78">
        <v>0</v>
      </c>
      <c r="E11" s="78">
        <v>0</v>
      </c>
      <c r="F11" s="78">
        <v>0</v>
      </c>
      <c r="G11" s="78">
        <v>0</v>
      </c>
      <c r="H11" s="78">
        <v>0</v>
      </c>
      <c r="I11" s="78">
        <v>352.61981899363394</v>
      </c>
      <c r="J11" s="25"/>
      <c r="K11" s="34">
        <f t="shared" si="0"/>
        <v>352.61981899363394</v>
      </c>
      <c r="L11" s="20" t="str">
        <f t="shared" si="7"/>
        <v>Fail</v>
      </c>
      <c r="M11" s="26"/>
      <c r="N11" s="27"/>
      <c r="O11" s="34">
        <f t="shared" si="1"/>
        <v>0</v>
      </c>
      <c r="P11" s="20" t="str">
        <f t="shared" si="8"/>
        <v>n/a</v>
      </c>
      <c r="Q11" s="26"/>
      <c r="R11" s="28"/>
      <c r="S11" s="34">
        <f t="shared" si="2"/>
        <v>0</v>
      </c>
      <c r="T11" s="20" t="str">
        <f t="shared" si="9"/>
        <v>n/a</v>
      </c>
      <c r="U11" s="29">
        <f t="shared" si="10"/>
        <v>0</v>
      </c>
      <c r="V11" s="28"/>
      <c r="W11" s="34">
        <f t="shared" si="3"/>
        <v>0</v>
      </c>
      <c r="X11" s="20" t="str">
        <f t="shared" si="11"/>
        <v>n/a</v>
      </c>
      <c r="Y11" s="26"/>
      <c r="Z11" s="27"/>
      <c r="AA11" s="34">
        <f t="shared" si="4"/>
        <v>0</v>
      </c>
      <c r="AB11" s="20" t="str">
        <f t="shared" si="12"/>
        <v>n/a</v>
      </c>
      <c r="AC11" s="30"/>
      <c r="AD11" s="27"/>
      <c r="AE11" s="34">
        <f t="shared" si="5"/>
        <v>0</v>
      </c>
      <c r="AF11" s="20" t="str">
        <f t="shared" si="13"/>
        <v>n/a</v>
      </c>
      <c r="AG11" s="31"/>
      <c r="AH11" s="27"/>
      <c r="AI11" s="34">
        <f t="shared" si="6"/>
        <v>0</v>
      </c>
      <c r="AJ11" s="20" t="str">
        <f t="shared" si="14"/>
        <v>n/a</v>
      </c>
      <c r="AK11" s="26"/>
      <c r="AL11" s="27"/>
      <c r="AM11" s="34">
        <f t="shared" si="15"/>
        <v>352.61981899363394</v>
      </c>
      <c r="AN11" s="20" t="str">
        <f t="shared" si="16"/>
        <v>Fail</v>
      </c>
      <c r="AO11" s="26"/>
    </row>
    <row r="12" spans="1:41" s="2" customFormat="1" ht="14" x14ac:dyDescent="0.2">
      <c r="A12" s="22">
        <f t="shared" si="17"/>
        <v>9</v>
      </c>
      <c r="B12" s="78">
        <v>1796.8751250000003</v>
      </c>
      <c r="C12" s="78">
        <v>0</v>
      </c>
      <c r="D12" s="78">
        <v>0</v>
      </c>
      <c r="E12" s="78">
        <v>0</v>
      </c>
      <c r="F12" s="78">
        <v>0</v>
      </c>
      <c r="G12" s="78">
        <v>0</v>
      </c>
      <c r="H12" s="78">
        <v>0</v>
      </c>
      <c r="I12" s="78">
        <v>1796.8751250000003</v>
      </c>
      <c r="J12" s="25"/>
      <c r="K12" s="34">
        <f t="shared" si="0"/>
        <v>1796.8751250000003</v>
      </c>
      <c r="L12" s="20" t="str">
        <f t="shared" si="7"/>
        <v>Fail</v>
      </c>
      <c r="M12" s="26"/>
      <c r="N12" s="27"/>
      <c r="O12" s="34">
        <f t="shared" si="1"/>
        <v>0</v>
      </c>
      <c r="P12" s="20" t="str">
        <f t="shared" si="8"/>
        <v>n/a</v>
      </c>
      <c r="Q12" s="26"/>
      <c r="R12" s="28"/>
      <c r="S12" s="34">
        <f t="shared" si="2"/>
        <v>0</v>
      </c>
      <c r="T12" s="20" t="str">
        <f t="shared" si="9"/>
        <v>n/a</v>
      </c>
      <c r="U12" s="29">
        <f t="shared" si="10"/>
        <v>0</v>
      </c>
      <c r="V12" s="28"/>
      <c r="W12" s="34">
        <f t="shared" si="3"/>
        <v>0</v>
      </c>
      <c r="X12" s="20" t="str">
        <f t="shared" si="11"/>
        <v>n/a</v>
      </c>
      <c r="Y12" s="26"/>
      <c r="Z12" s="27"/>
      <c r="AA12" s="34">
        <f t="shared" si="4"/>
        <v>0</v>
      </c>
      <c r="AB12" s="20" t="str">
        <f t="shared" si="12"/>
        <v>n/a</v>
      </c>
      <c r="AC12" s="30"/>
      <c r="AD12" s="27"/>
      <c r="AE12" s="34">
        <f t="shared" si="5"/>
        <v>0</v>
      </c>
      <c r="AF12" s="20" t="str">
        <f t="shared" si="13"/>
        <v>n/a</v>
      </c>
      <c r="AG12" s="31"/>
      <c r="AH12" s="27"/>
      <c r="AI12" s="34">
        <f t="shared" si="6"/>
        <v>0</v>
      </c>
      <c r="AJ12" s="20" t="str">
        <f t="shared" si="14"/>
        <v>n/a</v>
      </c>
      <c r="AK12" s="26"/>
      <c r="AL12" s="27"/>
      <c r="AM12" s="34">
        <f t="shared" si="15"/>
        <v>1796.8751250000003</v>
      </c>
      <c r="AN12" s="20" t="str">
        <f t="shared" si="16"/>
        <v>Fail</v>
      </c>
      <c r="AO12" s="26"/>
    </row>
    <row r="13" spans="1:41" s="2" customFormat="1" ht="14" x14ac:dyDescent="0.2">
      <c r="A13" s="22">
        <f t="shared" si="17"/>
        <v>10</v>
      </c>
      <c r="B13" s="78">
        <v>386.02022466183348</v>
      </c>
      <c r="C13" s="78">
        <v>0</v>
      </c>
      <c r="D13" s="78">
        <v>0</v>
      </c>
      <c r="E13" s="78">
        <v>0</v>
      </c>
      <c r="F13" s="78">
        <v>0</v>
      </c>
      <c r="G13" s="78">
        <v>0</v>
      </c>
      <c r="H13" s="78">
        <v>0</v>
      </c>
      <c r="I13" s="78">
        <v>386.02022466183348</v>
      </c>
      <c r="J13" s="25"/>
      <c r="K13" s="34">
        <f t="shared" si="0"/>
        <v>386.02022466183348</v>
      </c>
      <c r="L13" s="20" t="str">
        <f t="shared" si="7"/>
        <v>Fail</v>
      </c>
      <c r="M13" s="26"/>
      <c r="N13" s="27"/>
      <c r="O13" s="34">
        <f t="shared" si="1"/>
        <v>0</v>
      </c>
      <c r="P13" s="20" t="str">
        <f t="shared" si="8"/>
        <v>n/a</v>
      </c>
      <c r="Q13" s="26"/>
      <c r="R13" s="28"/>
      <c r="S13" s="34">
        <f t="shared" si="2"/>
        <v>0</v>
      </c>
      <c r="T13" s="20" t="str">
        <f t="shared" si="9"/>
        <v>n/a</v>
      </c>
      <c r="U13" s="29">
        <f t="shared" si="10"/>
        <v>0</v>
      </c>
      <c r="V13" s="28"/>
      <c r="W13" s="34">
        <f t="shared" si="3"/>
        <v>0</v>
      </c>
      <c r="X13" s="20" t="str">
        <f t="shared" si="11"/>
        <v>n/a</v>
      </c>
      <c r="Y13" s="26"/>
      <c r="Z13" s="27"/>
      <c r="AA13" s="34">
        <f t="shared" si="4"/>
        <v>0</v>
      </c>
      <c r="AB13" s="20" t="str">
        <f t="shared" si="12"/>
        <v>n/a</v>
      </c>
      <c r="AC13" s="30"/>
      <c r="AD13" s="27"/>
      <c r="AE13" s="34">
        <f t="shared" si="5"/>
        <v>0</v>
      </c>
      <c r="AF13" s="20" t="str">
        <f t="shared" si="13"/>
        <v>n/a</v>
      </c>
      <c r="AG13" s="31"/>
      <c r="AH13" s="27"/>
      <c r="AI13" s="34">
        <f t="shared" si="6"/>
        <v>0</v>
      </c>
      <c r="AJ13" s="20" t="str">
        <f t="shared" si="14"/>
        <v>n/a</v>
      </c>
      <c r="AK13" s="26"/>
      <c r="AL13" s="27"/>
      <c r="AM13" s="34">
        <f t="shared" si="15"/>
        <v>386.02022466183348</v>
      </c>
      <c r="AN13" s="20" t="str">
        <f t="shared" si="16"/>
        <v>Fail</v>
      </c>
      <c r="AO13" s="26"/>
    </row>
    <row r="14" spans="1:41" s="2" customFormat="1" ht="14" x14ac:dyDescent="0.2">
      <c r="A14" s="22">
        <f t="shared" si="17"/>
        <v>11</v>
      </c>
      <c r="B14" s="78">
        <v>386.02022466183348</v>
      </c>
      <c r="C14" s="78">
        <v>0</v>
      </c>
      <c r="D14" s="78">
        <v>0</v>
      </c>
      <c r="E14" s="78">
        <v>0</v>
      </c>
      <c r="F14" s="78">
        <v>0</v>
      </c>
      <c r="G14" s="78">
        <v>0</v>
      </c>
      <c r="H14" s="78">
        <v>0</v>
      </c>
      <c r="I14" s="78">
        <v>386.02022466183348</v>
      </c>
      <c r="J14" s="25"/>
      <c r="K14" s="34">
        <f t="shared" si="0"/>
        <v>386.02022466183348</v>
      </c>
      <c r="L14" s="20" t="str">
        <f t="shared" si="7"/>
        <v>Fail</v>
      </c>
      <c r="M14" s="26"/>
      <c r="N14" s="27"/>
      <c r="O14" s="34">
        <f t="shared" si="1"/>
        <v>0</v>
      </c>
      <c r="P14" s="20" t="str">
        <f t="shared" si="8"/>
        <v>n/a</v>
      </c>
      <c r="Q14" s="26"/>
      <c r="R14" s="28"/>
      <c r="S14" s="34">
        <f t="shared" si="2"/>
        <v>0</v>
      </c>
      <c r="T14" s="20" t="str">
        <f t="shared" si="9"/>
        <v>n/a</v>
      </c>
      <c r="U14" s="29">
        <f t="shared" si="10"/>
        <v>0</v>
      </c>
      <c r="V14" s="28"/>
      <c r="W14" s="34">
        <f t="shared" si="3"/>
        <v>0</v>
      </c>
      <c r="X14" s="20" t="str">
        <f t="shared" si="11"/>
        <v>n/a</v>
      </c>
      <c r="Y14" s="26"/>
      <c r="Z14" s="27"/>
      <c r="AA14" s="34">
        <f t="shared" si="4"/>
        <v>0</v>
      </c>
      <c r="AB14" s="20" t="str">
        <f t="shared" si="12"/>
        <v>n/a</v>
      </c>
      <c r="AC14" s="30"/>
      <c r="AD14" s="27"/>
      <c r="AE14" s="34">
        <f t="shared" si="5"/>
        <v>0</v>
      </c>
      <c r="AF14" s="20" t="str">
        <f t="shared" si="13"/>
        <v>n/a</v>
      </c>
      <c r="AG14" s="31"/>
      <c r="AH14" s="27"/>
      <c r="AI14" s="34">
        <f t="shared" si="6"/>
        <v>0</v>
      </c>
      <c r="AJ14" s="20" t="str">
        <f t="shared" si="14"/>
        <v>n/a</v>
      </c>
      <c r="AK14" s="26"/>
      <c r="AL14" s="27"/>
      <c r="AM14" s="34">
        <f t="shared" si="15"/>
        <v>386.02022466183348</v>
      </c>
      <c r="AN14" s="20" t="str">
        <f t="shared" si="16"/>
        <v>Fail</v>
      </c>
      <c r="AO14" s="26"/>
    </row>
    <row r="15" spans="1:41" s="2" customFormat="1" ht="14" x14ac:dyDescent="0.2">
      <c r="A15" s="22">
        <f t="shared" si="17"/>
        <v>12</v>
      </c>
      <c r="B15" s="78">
        <v>386.02022466183348</v>
      </c>
      <c r="C15" s="78">
        <v>0</v>
      </c>
      <c r="D15" s="78">
        <v>0</v>
      </c>
      <c r="E15" s="78">
        <v>0</v>
      </c>
      <c r="F15" s="78">
        <v>0</v>
      </c>
      <c r="G15" s="78">
        <v>0</v>
      </c>
      <c r="H15" s="78">
        <v>0</v>
      </c>
      <c r="I15" s="78">
        <v>386.02022466183348</v>
      </c>
      <c r="J15" s="25"/>
      <c r="K15" s="34">
        <f t="shared" si="0"/>
        <v>386.02022466183348</v>
      </c>
      <c r="L15" s="20" t="str">
        <f t="shared" si="7"/>
        <v>Fail</v>
      </c>
      <c r="M15" s="26"/>
      <c r="N15" s="27"/>
      <c r="O15" s="34">
        <f t="shared" si="1"/>
        <v>0</v>
      </c>
      <c r="P15" s="20" t="str">
        <f t="shared" si="8"/>
        <v>n/a</v>
      </c>
      <c r="Q15" s="26"/>
      <c r="R15" s="28"/>
      <c r="S15" s="34">
        <f t="shared" si="2"/>
        <v>0</v>
      </c>
      <c r="T15" s="20" t="str">
        <f t="shared" si="9"/>
        <v>n/a</v>
      </c>
      <c r="U15" s="29">
        <f t="shared" si="10"/>
        <v>0</v>
      </c>
      <c r="V15" s="28"/>
      <c r="W15" s="34">
        <f t="shared" si="3"/>
        <v>0</v>
      </c>
      <c r="X15" s="20" t="str">
        <f t="shared" si="11"/>
        <v>n/a</v>
      </c>
      <c r="Y15" s="26"/>
      <c r="Z15" s="27"/>
      <c r="AA15" s="34">
        <f t="shared" si="4"/>
        <v>0</v>
      </c>
      <c r="AB15" s="20" t="str">
        <f t="shared" si="12"/>
        <v>n/a</v>
      </c>
      <c r="AC15" s="30"/>
      <c r="AD15" s="27"/>
      <c r="AE15" s="34">
        <f t="shared" si="5"/>
        <v>0</v>
      </c>
      <c r="AF15" s="20" t="str">
        <f t="shared" si="13"/>
        <v>n/a</v>
      </c>
      <c r="AG15" s="31"/>
      <c r="AH15" s="27"/>
      <c r="AI15" s="34">
        <f t="shared" si="6"/>
        <v>0</v>
      </c>
      <c r="AJ15" s="20" t="str">
        <f t="shared" si="14"/>
        <v>n/a</v>
      </c>
      <c r="AK15" s="26"/>
      <c r="AL15" s="27"/>
      <c r="AM15" s="34">
        <f t="shared" si="15"/>
        <v>386.02022466183348</v>
      </c>
      <c r="AN15" s="20" t="str">
        <f t="shared" si="16"/>
        <v>Fail</v>
      </c>
      <c r="AO15" s="26"/>
    </row>
    <row r="16" spans="1:41" s="2" customFormat="1" ht="14" x14ac:dyDescent="0.2">
      <c r="A16" s="22">
        <f t="shared" si="17"/>
        <v>13</v>
      </c>
      <c r="B16" s="78">
        <v>284.36226957395451</v>
      </c>
      <c r="C16" s="78">
        <v>0</v>
      </c>
      <c r="D16" s="78">
        <v>0</v>
      </c>
      <c r="E16" s="78">
        <v>0</v>
      </c>
      <c r="F16" s="78">
        <v>0</v>
      </c>
      <c r="G16" s="78">
        <v>0</v>
      </c>
      <c r="H16" s="78">
        <v>0</v>
      </c>
      <c r="I16" s="78">
        <v>284.36226957395451</v>
      </c>
      <c r="J16" s="25"/>
      <c r="K16" s="34">
        <f t="shared" si="0"/>
        <v>284.36226957395451</v>
      </c>
      <c r="L16" s="20" t="str">
        <f t="shared" si="7"/>
        <v>Fail</v>
      </c>
      <c r="M16" s="26"/>
      <c r="N16" s="27"/>
      <c r="O16" s="34">
        <f t="shared" si="1"/>
        <v>0</v>
      </c>
      <c r="P16" s="20" t="str">
        <f t="shared" si="8"/>
        <v>n/a</v>
      </c>
      <c r="Q16" s="26"/>
      <c r="R16" s="28"/>
      <c r="S16" s="34">
        <f t="shared" si="2"/>
        <v>0</v>
      </c>
      <c r="T16" s="20" t="str">
        <f t="shared" si="9"/>
        <v>n/a</v>
      </c>
      <c r="U16" s="29">
        <f t="shared" si="10"/>
        <v>0</v>
      </c>
      <c r="V16" s="28"/>
      <c r="W16" s="34">
        <f t="shared" si="3"/>
        <v>0</v>
      </c>
      <c r="X16" s="20" t="str">
        <f t="shared" si="11"/>
        <v>n/a</v>
      </c>
      <c r="Y16" s="26"/>
      <c r="Z16" s="27"/>
      <c r="AA16" s="34">
        <f t="shared" si="4"/>
        <v>0</v>
      </c>
      <c r="AB16" s="20" t="str">
        <f t="shared" si="12"/>
        <v>n/a</v>
      </c>
      <c r="AC16" s="30"/>
      <c r="AD16" s="27"/>
      <c r="AE16" s="34">
        <f t="shared" si="5"/>
        <v>0</v>
      </c>
      <c r="AF16" s="20" t="str">
        <f t="shared" si="13"/>
        <v>n/a</v>
      </c>
      <c r="AG16" s="31"/>
      <c r="AH16" s="27"/>
      <c r="AI16" s="34">
        <f t="shared" si="6"/>
        <v>0</v>
      </c>
      <c r="AJ16" s="20" t="str">
        <f t="shared" si="14"/>
        <v>n/a</v>
      </c>
      <c r="AK16" s="26"/>
      <c r="AL16" s="27"/>
      <c r="AM16" s="34">
        <f t="shared" si="15"/>
        <v>284.36226957395451</v>
      </c>
      <c r="AN16" s="20" t="str">
        <f t="shared" si="16"/>
        <v>Fail</v>
      </c>
      <c r="AO16" s="26"/>
    </row>
    <row r="17" spans="1:41" s="2" customFormat="1" ht="14" x14ac:dyDescent="0.2">
      <c r="A17" s="22">
        <f t="shared" si="17"/>
        <v>14</v>
      </c>
      <c r="B17" s="78">
        <v>250</v>
      </c>
      <c r="C17" s="78">
        <v>25.219298245614031</v>
      </c>
      <c r="D17" s="78">
        <v>0</v>
      </c>
      <c r="E17" s="78">
        <v>0</v>
      </c>
      <c r="F17" s="78">
        <v>0</v>
      </c>
      <c r="G17" s="78">
        <v>0</v>
      </c>
      <c r="H17" s="78">
        <v>0</v>
      </c>
      <c r="I17" s="78">
        <v>275.21929824561403</v>
      </c>
      <c r="J17" s="25"/>
      <c r="K17" s="34">
        <f t="shared" si="0"/>
        <v>250</v>
      </c>
      <c r="L17" s="20" t="str">
        <f t="shared" si="7"/>
        <v>Fail</v>
      </c>
      <c r="M17" s="26"/>
      <c r="N17" s="27"/>
      <c r="O17" s="34">
        <f t="shared" si="1"/>
        <v>25.219298245614031</v>
      </c>
      <c r="P17" s="20" t="str">
        <f t="shared" si="8"/>
        <v>Fail</v>
      </c>
      <c r="Q17" s="26"/>
      <c r="R17" s="28"/>
      <c r="S17" s="34">
        <f t="shared" si="2"/>
        <v>0</v>
      </c>
      <c r="T17" s="20" t="str">
        <f t="shared" si="9"/>
        <v>n/a</v>
      </c>
      <c r="U17" s="29">
        <f t="shared" si="10"/>
        <v>0</v>
      </c>
      <c r="V17" s="28"/>
      <c r="W17" s="34">
        <f t="shared" si="3"/>
        <v>0</v>
      </c>
      <c r="X17" s="20" t="str">
        <f t="shared" si="11"/>
        <v>n/a</v>
      </c>
      <c r="Y17" s="26"/>
      <c r="Z17" s="27"/>
      <c r="AA17" s="34">
        <f t="shared" si="4"/>
        <v>0</v>
      </c>
      <c r="AB17" s="20" t="str">
        <f t="shared" si="12"/>
        <v>n/a</v>
      </c>
      <c r="AC17" s="30"/>
      <c r="AD17" s="27"/>
      <c r="AE17" s="34">
        <f t="shared" si="5"/>
        <v>0</v>
      </c>
      <c r="AF17" s="20" t="str">
        <f t="shared" si="13"/>
        <v>n/a</v>
      </c>
      <c r="AG17" s="31"/>
      <c r="AH17" s="27"/>
      <c r="AI17" s="34">
        <f t="shared" si="6"/>
        <v>0</v>
      </c>
      <c r="AJ17" s="20" t="str">
        <f t="shared" si="14"/>
        <v>n/a</v>
      </c>
      <c r="AK17" s="26"/>
      <c r="AL17" s="27"/>
      <c r="AM17" s="34">
        <f t="shared" si="15"/>
        <v>275.21929824561403</v>
      </c>
      <c r="AN17" s="20" t="str">
        <f t="shared" si="16"/>
        <v>Fail</v>
      </c>
      <c r="AO17" s="26"/>
    </row>
    <row r="18" spans="1:41" s="2" customFormat="1" ht="14" x14ac:dyDescent="0.2">
      <c r="A18" s="22">
        <f t="shared" si="17"/>
        <v>15</v>
      </c>
      <c r="B18" s="78">
        <v>257.39440020357961</v>
      </c>
      <c r="C18" s="78">
        <v>25.219298245614031</v>
      </c>
      <c r="D18" s="78">
        <v>0</v>
      </c>
      <c r="E18" s="78">
        <v>0</v>
      </c>
      <c r="F18" s="78">
        <v>0</v>
      </c>
      <c r="G18" s="78">
        <v>0</v>
      </c>
      <c r="H18" s="78">
        <v>0</v>
      </c>
      <c r="I18" s="78">
        <v>282.61369844919363</v>
      </c>
      <c r="J18" s="25"/>
      <c r="K18" s="34">
        <f t="shared" si="0"/>
        <v>257.39440020357961</v>
      </c>
      <c r="L18" s="20" t="str">
        <f t="shared" si="7"/>
        <v>Fail</v>
      </c>
      <c r="M18" s="26"/>
      <c r="N18" s="27"/>
      <c r="O18" s="34">
        <f t="shared" si="1"/>
        <v>25.219298245614031</v>
      </c>
      <c r="P18" s="20" t="str">
        <f t="shared" si="8"/>
        <v>Fail</v>
      </c>
      <c r="Q18" s="26"/>
      <c r="R18" s="28"/>
      <c r="S18" s="34">
        <f t="shared" si="2"/>
        <v>0</v>
      </c>
      <c r="T18" s="20" t="str">
        <f t="shared" si="9"/>
        <v>n/a</v>
      </c>
      <c r="U18" s="29">
        <f t="shared" si="10"/>
        <v>0</v>
      </c>
      <c r="V18" s="28"/>
      <c r="W18" s="34">
        <f t="shared" si="3"/>
        <v>0</v>
      </c>
      <c r="X18" s="20" t="str">
        <f t="shared" si="11"/>
        <v>n/a</v>
      </c>
      <c r="Y18" s="26"/>
      <c r="Z18" s="27"/>
      <c r="AA18" s="34">
        <f t="shared" si="4"/>
        <v>0</v>
      </c>
      <c r="AB18" s="20" t="str">
        <f t="shared" si="12"/>
        <v>n/a</v>
      </c>
      <c r="AC18" s="30"/>
      <c r="AD18" s="27"/>
      <c r="AE18" s="34">
        <f t="shared" si="5"/>
        <v>0</v>
      </c>
      <c r="AF18" s="20" t="str">
        <f t="shared" si="13"/>
        <v>n/a</v>
      </c>
      <c r="AG18" s="31"/>
      <c r="AH18" s="27"/>
      <c r="AI18" s="34">
        <f t="shared" si="6"/>
        <v>0</v>
      </c>
      <c r="AJ18" s="20" t="str">
        <f t="shared" si="14"/>
        <v>n/a</v>
      </c>
      <c r="AK18" s="26"/>
      <c r="AL18" s="27"/>
      <c r="AM18" s="34">
        <f t="shared" si="15"/>
        <v>282.61369844919363</v>
      </c>
      <c r="AN18" s="20" t="str">
        <f t="shared" si="16"/>
        <v>Fail</v>
      </c>
      <c r="AO18" s="26"/>
    </row>
    <row r="19" spans="1:41" s="2" customFormat="1" ht="14" x14ac:dyDescent="0.2">
      <c r="A19" s="22">
        <f t="shared" si="17"/>
        <v>16</v>
      </c>
      <c r="B19" s="78">
        <v>375.03605899561751</v>
      </c>
      <c r="C19" s="78">
        <v>0</v>
      </c>
      <c r="D19" s="78">
        <v>0</v>
      </c>
      <c r="E19" s="78">
        <v>0</v>
      </c>
      <c r="F19" s="78">
        <v>0</v>
      </c>
      <c r="G19" s="78">
        <v>0</v>
      </c>
      <c r="H19" s="78">
        <v>0</v>
      </c>
      <c r="I19" s="78">
        <v>375.03605899561751</v>
      </c>
      <c r="J19" s="25"/>
      <c r="K19" s="34">
        <f t="shared" si="0"/>
        <v>375.03605899561751</v>
      </c>
      <c r="L19" s="20" t="str">
        <f t="shared" si="7"/>
        <v>Fail</v>
      </c>
      <c r="M19" s="26"/>
      <c r="N19" s="27"/>
      <c r="O19" s="34">
        <f t="shared" si="1"/>
        <v>0</v>
      </c>
      <c r="P19" s="20" t="str">
        <f t="shared" si="8"/>
        <v>n/a</v>
      </c>
      <c r="Q19" s="26"/>
      <c r="R19" s="28"/>
      <c r="S19" s="34">
        <f t="shared" si="2"/>
        <v>0</v>
      </c>
      <c r="T19" s="20" t="str">
        <f t="shared" si="9"/>
        <v>n/a</v>
      </c>
      <c r="U19" s="29">
        <f t="shared" si="10"/>
        <v>0</v>
      </c>
      <c r="V19" s="28"/>
      <c r="W19" s="34">
        <f t="shared" si="3"/>
        <v>0</v>
      </c>
      <c r="X19" s="20" t="str">
        <f t="shared" si="11"/>
        <v>n/a</v>
      </c>
      <c r="Y19" s="26"/>
      <c r="Z19" s="27"/>
      <c r="AA19" s="34">
        <f t="shared" si="4"/>
        <v>0</v>
      </c>
      <c r="AB19" s="20" t="str">
        <f t="shared" si="12"/>
        <v>n/a</v>
      </c>
      <c r="AC19" s="30"/>
      <c r="AD19" s="27"/>
      <c r="AE19" s="34">
        <f t="shared" si="5"/>
        <v>0</v>
      </c>
      <c r="AF19" s="20" t="str">
        <f t="shared" si="13"/>
        <v>n/a</v>
      </c>
      <c r="AG19" s="31"/>
      <c r="AH19" s="27"/>
      <c r="AI19" s="34">
        <f t="shared" si="6"/>
        <v>0</v>
      </c>
      <c r="AJ19" s="20" t="str">
        <f t="shared" si="14"/>
        <v>n/a</v>
      </c>
      <c r="AK19" s="26"/>
      <c r="AL19" s="27"/>
      <c r="AM19" s="34">
        <f t="shared" si="15"/>
        <v>375.03605899561751</v>
      </c>
      <c r="AN19" s="20" t="str">
        <f t="shared" si="16"/>
        <v>Fail</v>
      </c>
      <c r="AO19" s="26"/>
    </row>
    <row r="20" spans="1:41" s="2" customFormat="1" ht="14" x14ac:dyDescent="0.2">
      <c r="A20" s="22">
        <f t="shared" si="17"/>
        <v>17</v>
      </c>
      <c r="B20" s="78">
        <v>375.03605899561751</v>
      </c>
      <c r="C20" s="78">
        <v>0</v>
      </c>
      <c r="D20" s="78">
        <v>0</v>
      </c>
      <c r="E20" s="78">
        <v>0</v>
      </c>
      <c r="F20" s="78">
        <v>0</v>
      </c>
      <c r="G20" s="78">
        <v>0</v>
      </c>
      <c r="H20" s="78">
        <v>0</v>
      </c>
      <c r="I20" s="78">
        <v>375.03605899561751</v>
      </c>
      <c r="J20" s="25"/>
      <c r="K20" s="34">
        <f t="shared" si="0"/>
        <v>375.03605899561751</v>
      </c>
      <c r="L20" s="20" t="str">
        <f t="shared" si="7"/>
        <v>Fail</v>
      </c>
      <c r="M20" s="26"/>
      <c r="N20" s="27"/>
      <c r="O20" s="34">
        <f t="shared" si="1"/>
        <v>0</v>
      </c>
      <c r="P20" s="20" t="str">
        <f t="shared" si="8"/>
        <v>n/a</v>
      </c>
      <c r="Q20" s="26"/>
      <c r="R20" s="28"/>
      <c r="S20" s="34">
        <f t="shared" si="2"/>
        <v>0</v>
      </c>
      <c r="T20" s="20" t="str">
        <f t="shared" si="9"/>
        <v>n/a</v>
      </c>
      <c r="U20" s="29">
        <f t="shared" si="10"/>
        <v>0</v>
      </c>
      <c r="V20" s="28"/>
      <c r="W20" s="34">
        <f t="shared" si="3"/>
        <v>0</v>
      </c>
      <c r="X20" s="20" t="str">
        <f t="shared" si="11"/>
        <v>n/a</v>
      </c>
      <c r="Y20" s="26"/>
      <c r="Z20" s="27"/>
      <c r="AA20" s="34">
        <f t="shared" si="4"/>
        <v>0</v>
      </c>
      <c r="AB20" s="20" t="str">
        <f t="shared" si="12"/>
        <v>n/a</v>
      </c>
      <c r="AC20" s="30"/>
      <c r="AD20" s="27"/>
      <c r="AE20" s="34">
        <f t="shared" si="5"/>
        <v>0</v>
      </c>
      <c r="AF20" s="20" t="str">
        <f t="shared" si="13"/>
        <v>n/a</v>
      </c>
      <c r="AG20" s="31"/>
      <c r="AH20" s="27"/>
      <c r="AI20" s="34">
        <f t="shared" si="6"/>
        <v>0</v>
      </c>
      <c r="AJ20" s="20" t="str">
        <f t="shared" si="14"/>
        <v>n/a</v>
      </c>
      <c r="AK20" s="26"/>
      <c r="AL20" s="27"/>
      <c r="AM20" s="34">
        <f t="shared" si="15"/>
        <v>375.03605899561751</v>
      </c>
      <c r="AN20" s="20" t="str">
        <f t="shared" si="16"/>
        <v>Fail</v>
      </c>
      <c r="AO20" s="26"/>
    </row>
    <row r="21" spans="1:41" s="2" customFormat="1" ht="14" x14ac:dyDescent="0.2">
      <c r="A21" s="22">
        <f t="shared" si="17"/>
        <v>18</v>
      </c>
      <c r="B21" s="78">
        <v>375.03605899561751</v>
      </c>
      <c r="C21" s="78">
        <v>0</v>
      </c>
      <c r="D21" s="78">
        <v>0</v>
      </c>
      <c r="E21" s="78">
        <v>0</v>
      </c>
      <c r="F21" s="78">
        <v>0</v>
      </c>
      <c r="G21" s="78">
        <v>0</v>
      </c>
      <c r="H21" s="78">
        <v>0</v>
      </c>
      <c r="I21" s="78">
        <v>375.03605899561751</v>
      </c>
      <c r="J21" s="25"/>
      <c r="K21" s="34">
        <f t="shared" si="0"/>
        <v>375.03605899561751</v>
      </c>
      <c r="L21" s="20" t="str">
        <f t="shared" si="7"/>
        <v>Fail</v>
      </c>
      <c r="M21" s="26"/>
      <c r="N21" s="27"/>
      <c r="O21" s="34">
        <f t="shared" si="1"/>
        <v>0</v>
      </c>
      <c r="P21" s="20" t="str">
        <f t="shared" si="8"/>
        <v>n/a</v>
      </c>
      <c r="Q21" s="26"/>
      <c r="R21" s="28"/>
      <c r="S21" s="34">
        <f t="shared" si="2"/>
        <v>0</v>
      </c>
      <c r="T21" s="20" t="str">
        <f t="shared" si="9"/>
        <v>n/a</v>
      </c>
      <c r="U21" s="29">
        <f t="shared" si="10"/>
        <v>0</v>
      </c>
      <c r="V21" s="28"/>
      <c r="W21" s="34">
        <f t="shared" si="3"/>
        <v>0</v>
      </c>
      <c r="X21" s="20" t="str">
        <f t="shared" si="11"/>
        <v>n/a</v>
      </c>
      <c r="Y21" s="26"/>
      <c r="Z21" s="27"/>
      <c r="AA21" s="34">
        <f t="shared" si="4"/>
        <v>0</v>
      </c>
      <c r="AB21" s="20" t="str">
        <f t="shared" si="12"/>
        <v>n/a</v>
      </c>
      <c r="AC21" s="30"/>
      <c r="AD21" s="27"/>
      <c r="AE21" s="34">
        <f t="shared" si="5"/>
        <v>0</v>
      </c>
      <c r="AF21" s="20" t="str">
        <f t="shared" si="13"/>
        <v>n/a</v>
      </c>
      <c r="AG21" s="31"/>
      <c r="AH21" s="27"/>
      <c r="AI21" s="34">
        <f t="shared" si="6"/>
        <v>0</v>
      </c>
      <c r="AJ21" s="20" t="str">
        <f t="shared" si="14"/>
        <v>n/a</v>
      </c>
      <c r="AK21" s="26"/>
      <c r="AL21" s="27"/>
      <c r="AM21" s="34">
        <f t="shared" si="15"/>
        <v>375.03605899561751</v>
      </c>
      <c r="AN21" s="20" t="str">
        <f t="shared" si="16"/>
        <v>Fail</v>
      </c>
      <c r="AO21" s="26"/>
    </row>
    <row r="22" spans="1:41" s="2" customFormat="1" ht="14" x14ac:dyDescent="0.2">
      <c r="A22" s="22">
        <f t="shared" si="17"/>
        <v>19</v>
      </c>
      <c r="B22" s="78">
        <v>375.03605899561751</v>
      </c>
      <c r="C22" s="78">
        <v>0</v>
      </c>
      <c r="D22" s="78">
        <v>0</v>
      </c>
      <c r="E22" s="78">
        <v>10.087719298245613</v>
      </c>
      <c r="F22" s="78">
        <v>0</v>
      </c>
      <c r="G22" s="78">
        <v>0</v>
      </c>
      <c r="H22" s="78">
        <v>0</v>
      </c>
      <c r="I22" s="78">
        <v>385.1237782938631</v>
      </c>
      <c r="J22" s="25"/>
      <c r="K22" s="34">
        <f t="shared" si="0"/>
        <v>375.03605899561751</v>
      </c>
      <c r="L22" s="20" t="str">
        <f t="shared" si="7"/>
        <v>Fail</v>
      </c>
      <c r="M22" s="26"/>
      <c r="N22" s="27"/>
      <c r="O22" s="34">
        <f t="shared" si="1"/>
        <v>0</v>
      </c>
      <c r="P22" s="20" t="str">
        <f t="shared" si="8"/>
        <v>n/a</v>
      </c>
      <c r="Q22" s="26"/>
      <c r="R22" s="28"/>
      <c r="S22" s="34">
        <f t="shared" si="2"/>
        <v>0</v>
      </c>
      <c r="T22" s="20" t="str">
        <f t="shared" si="9"/>
        <v>n/a</v>
      </c>
      <c r="U22" s="29">
        <f t="shared" si="10"/>
        <v>0</v>
      </c>
      <c r="V22" s="28"/>
      <c r="W22" s="34">
        <f t="shared" si="3"/>
        <v>10.087719298245613</v>
      </c>
      <c r="X22" s="20" t="str">
        <f t="shared" si="11"/>
        <v>Fail</v>
      </c>
      <c r="Y22" s="26"/>
      <c r="Z22" s="27"/>
      <c r="AA22" s="34">
        <f t="shared" si="4"/>
        <v>0</v>
      </c>
      <c r="AB22" s="20" t="str">
        <f t="shared" si="12"/>
        <v>n/a</v>
      </c>
      <c r="AC22" s="30"/>
      <c r="AD22" s="27"/>
      <c r="AE22" s="34">
        <f t="shared" si="5"/>
        <v>0</v>
      </c>
      <c r="AF22" s="20" t="str">
        <f t="shared" si="13"/>
        <v>n/a</v>
      </c>
      <c r="AG22" s="31"/>
      <c r="AH22" s="27"/>
      <c r="AI22" s="34">
        <f t="shared" si="6"/>
        <v>0</v>
      </c>
      <c r="AJ22" s="20" t="str">
        <f t="shared" si="14"/>
        <v>n/a</v>
      </c>
      <c r="AK22" s="26"/>
      <c r="AL22" s="27"/>
      <c r="AM22" s="34">
        <f t="shared" si="15"/>
        <v>385.1237782938631</v>
      </c>
      <c r="AN22" s="20" t="str">
        <f t="shared" si="16"/>
        <v>Fail</v>
      </c>
      <c r="AO22" s="26"/>
    </row>
    <row r="23" spans="1:41" s="2" customFormat="1" ht="14" x14ac:dyDescent="0.2">
      <c r="A23" s="22">
        <f t="shared" si="17"/>
        <v>20</v>
      </c>
      <c r="B23" s="78">
        <v>402.02660378387736</v>
      </c>
      <c r="C23" s="78">
        <v>0</v>
      </c>
      <c r="D23" s="78">
        <v>0</v>
      </c>
      <c r="E23" s="78">
        <v>0</v>
      </c>
      <c r="F23" s="78">
        <v>0</v>
      </c>
      <c r="G23" s="78">
        <v>0</v>
      </c>
      <c r="H23" s="78">
        <v>0</v>
      </c>
      <c r="I23" s="78">
        <v>402.02660378387736</v>
      </c>
      <c r="J23" s="25"/>
      <c r="K23" s="34">
        <f t="shared" si="0"/>
        <v>402.02660378387736</v>
      </c>
      <c r="L23" s="20" t="str">
        <f t="shared" si="7"/>
        <v>Fail</v>
      </c>
      <c r="M23" s="26"/>
      <c r="N23" s="27"/>
      <c r="O23" s="34">
        <f t="shared" si="1"/>
        <v>0</v>
      </c>
      <c r="P23" s="20" t="str">
        <f t="shared" si="8"/>
        <v>n/a</v>
      </c>
      <c r="Q23" s="26"/>
      <c r="R23" s="28"/>
      <c r="S23" s="34">
        <f t="shared" si="2"/>
        <v>0</v>
      </c>
      <c r="T23" s="20" t="str">
        <f t="shared" si="9"/>
        <v>n/a</v>
      </c>
      <c r="U23" s="29">
        <f t="shared" si="10"/>
        <v>0</v>
      </c>
      <c r="V23" s="28"/>
      <c r="W23" s="34">
        <f t="shared" si="3"/>
        <v>0</v>
      </c>
      <c r="X23" s="20" t="str">
        <f t="shared" si="11"/>
        <v>n/a</v>
      </c>
      <c r="Y23" s="26"/>
      <c r="Z23" s="27"/>
      <c r="AA23" s="34">
        <f t="shared" si="4"/>
        <v>0</v>
      </c>
      <c r="AB23" s="20" t="str">
        <f t="shared" si="12"/>
        <v>n/a</v>
      </c>
      <c r="AC23" s="30"/>
      <c r="AD23" s="27"/>
      <c r="AE23" s="34">
        <f t="shared" si="5"/>
        <v>0</v>
      </c>
      <c r="AF23" s="20" t="str">
        <f t="shared" si="13"/>
        <v>n/a</v>
      </c>
      <c r="AG23" s="31"/>
      <c r="AH23" s="27"/>
      <c r="AI23" s="34">
        <f t="shared" si="6"/>
        <v>0</v>
      </c>
      <c r="AJ23" s="20" t="str">
        <f t="shared" si="14"/>
        <v>n/a</v>
      </c>
      <c r="AK23" s="26"/>
      <c r="AL23" s="27"/>
      <c r="AM23" s="34">
        <f t="shared" si="15"/>
        <v>402.02660378387736</v>
      </c>
      <c r="AN23" s="20" t="str">
        <f t="shared" si="16"/>
        <v>Fail</v>
      </c>
      <c r="AO23" s="26"/>
    </row>
    <row r="24" spans="1:41" s="2" customFormat="1" ht="14" x14ac:dyDescent="0.2">
      <c r="A24" s="22">
        <f t="shared" si="17"/>
        <v>21</v>
      </c>
      <c r="B24" s="78">
        <v>402.02660378387736</v>
      </c>
      <c r="C24" s="78">
        <v>0</v>
      </c>
      <c r="D24" s="78">
        <v>0</v>
      </c>
      <c r="E24" s="78">
        <v>0</v>
      </c>
      <c r="F24" s="78">
        <v>0</v>
      </c>
      <c r="G24" s="78">
        <v>0</v>
      </c>
      <c r="H24" s="78">
        <v>0</v>
      </c>
      <c r="I24" s="78">
        <v>402.02660378387736</v>
      </c>
      <c r="J24" s="25"/>
      <c r="K24" s="34">
        <f t="shared" si="0"/>
        <v>402.02660378387736</v>
      </c>
      <c r="L24" s="20" t="str">
        <f t="shared" si="7"/>
        <v>Fail</v>
      </c>
      <c r="M24" s="26"/>
      <c r="N24" s="27"/>
      <c r="O24" s="34">
        <f t="shared" si="1"/>
        <v>0</v>
      </c>
      <c r="P24" s="20" t="str">
        <f t="shared" si="8"/>
        <v>n/a</v>
      </c>
      <c r="Q24" s="26"/>
      <c r="R24" s="28"/>
      <c r="S24" s="34">
        <f t="shared" si="2"/>
        <v>0</v>
      </c>
      <c r="T24" s="20" t="str">
        <f t="shared" si="9"/>
        <v>n/a</v>
      </c>
      <c r="U24" s="29">
        <f t="shared" si="10"/>
        <v>0</v>
      </c>
      <c r="V24" s="28"/>
      <c r="W24" s="34">
        <f t="shared" si="3"/>
        <v>0</v>
      </c>
      <c r="X24" s="20" t="str">
        <f t="shared" si="11"/>
        <v>n/a</v>
      </c>
      <c r="Y24" s="26"/>
      <c r="Z24" s="27"/>
      <c r="AA24" s="34">
        <f t="shared" si="4"/>
        <v>0</v>
      </c>
      <c r="AB24" s="20" t="str">
        <f t="shared" si="12"/>
        <v>n/a</v>
      </c>
      <c r="AC24" s="30"/>
      <c r="AD24" s="27"/>
      <c r="AE24" s="34">
        <f t="shared" si="5"/>
        <v>0</v>
      </c>
      <c r="AF24" s="20" t="str">
        <f t="shared" si="13"/>
        <v>n/a</v>
      </c>
      <c r="AG24" s="31"/>
      <c r="AH24" s="27"/>
      <c r="AI24" s="34">
        <f t="shared" si="6"/>
        <v>0</v>
      </c>
      <c r="AJ24" s="20" t="str">
        <f t="shared" si="14"/>
        <v>n/a</v>
      </c>
      <c r="AK24" s="26"/>
      <c r="AL24" s="27"/>
      <c r="AM24" s="34">
        <f t="shared" si="15"/>
        <v>402.02660378387736</v>
      </c>
      <c r="AN24" s="20" t="str">
        <f t="shared" si="16"/>
        <v>Fail</v>
      </c>
      <c r="AO24" s="26"/>
    </row>
    <row r="25" spans="1:41" s="2" customFormat="1" ht="14" x14ac:dyDescent="0.2">
      <c r="A25" s="22">
        <f t="shared" si="17"/>
        <v>22</v>
      </c>
      <c r="B25" s="78">
        <v>375.03605899561751</v>
      </c>
      <c r="C25" s="78">
        <v>0</v>
      </c>
      <c r="D25" s="78">
        <v>0</v>
      </c>
      <c r="E25" s="78">
        <v>0</v>
      </c>
      <c r="F25" s="78">
        <v>0</v>
      </c>
      <c r="G25" s="78">
        <v>0</v>
      </c>
      <c r="H25" s="78">
        <v>0</v>
      </c>
      <c r="I25" s="78">
        <v>375.03605899561751</v>
      </c>
      <c r="J25" s="25"/>
      <c r="K25" s="34">
        <f t="shared" si="0"/>
        <v>375.03605899561751</v>
      </c>
      <c r="L25" s="20" t="str">
        <f t="shared" si="7"/>
        <v>Fail</v>
      </c>
      <c r="M25" s="26"/>
      <c r="N25" s="27"/>
      <c r="O25" s="34">
        <f t="shared" si="1"/>
        <v>0</v>
      </c>
      <c r="P25" s="20" t="str">
        <f t="shared" si="8"/>
        <v>n/a</v>
      </c>
      <c r="Q25" s="26"/>
      <c r="R25" s="28"/>
      <c r="S25" s="34">
        <f t="shared" si="2"/>
        <v>0</v>
      </c>
      <c r="T25" s="20" t="str">
        <f t="shared" si="9"/>
        <v>n/a</v>
      </c>
      <c r="U25" s="29">
        <f t="shared" si="10"/>
        <v>0</v>
      </c>
      <c r="V25" s="28"/>
      <c r="W25" s="34">
        <f t="shared" si="3"/>
        <v>0</v>
      </c>
      <c r="X25" s="20" t="str">
        <f t="shared" si="11"/>
        <v>n/a</v>
      </c>
      <c r="Y25" s="26"/>
      <c r="Z25" s="27"/>
      <c r="AA25" s="34">
        <f t="shared" si="4"/>
        <v>0</v>
      </c>
      <c r="AB25" s="20" t="str">
        <f t="shared" si="12"/>
        <v>n/a</v>
      </c>
      <c r="AC25" s="30"/>
      <c r="AD25" s="27"/>
      <c r="AE25" s="34">
        <f t="shared" si="5"/>
        <v>0</v>
      </c>
      <c r="AF25" s="20" t="str">
        <f t="shared" si="13"/>
        <v>n/a</v>
      </c>
      <c r="AG25" s="31"/>
      <c r="AH25" s="27"/>
      <c r="AI25" s="34">
        <f t="shared" si="6"/>
        <v>0</v>
      </c>
      <c r="AJ25" s="20" t="str">
        <f t="shared" si="14"/>
        <v>n/a</v>
      </c>
      <c r="AK25" s="26"/>
      <c r="AL25" s="27"/>
      <c r="AM25" s="34">
        <f t="shared" si="15"/>
        <v>375.03605899561751</v>
      </c>
      <c r="AN25" s="20" t="str">
        <f t="shared" si="16"/>
        <v>Fail</v>
      </c>
      <c r="AO25" s="26"/>
    </row>
    <row r="26" spans="1:41" s="2" customFormat="1" ht="14" x14ac:dyDescent="0.2">
      <c r="A26" s="22">
        <f t="shared" si="17"/>
        <v>23</v>
      </c>
      <c r="B26" s="78">
        <v>375.03605899561751</v>
      </c>
      <c r="C26" s="78">
        <v>0</v>
      </c>
      <c r="D26" s="78">
        <v>0</v>
      </c>
      <c r="E26" s="78">
        <v>0</v>
      </c>
      <c r="F26" s="78">
        <v>0</v>
      </c>
      <c r="G26" s="78">
        <v>0</v>
      </c>
      <c r="H26" s="78">
        <v>0</v>
      </c>
      <c r="I26" s="78">
        <v>375.03605899561751</v>
      </c>
      <c r="J26" s="25"/>
      <c r="K26" s="34">
        <f t="shared" si="0"/>
        <v>375.03605899561751</v>
      </c>
      <c r="L26" s="20" t="str">
        <f t="shared" si="7"/>
        <v>Fail</v>
      </c>
      <c r="M26" s="26"/>
      <c r="N26" s="27"/>
      <c r="O26" s="34">
        <f t="shared" si="1"/>
        <v>0</v>
      </c>
      <c r="P26" s="20" t="str">
        <f t="shared" si="8"/>
        <v>n/a</v>
      </c>
      <c r="Q26" s="26"/>
      <c r="R26" s="28"/>
      <c r="S26" s="34">
        <f t="shared" si="2"/>
        <v>0</v>
      </c>
      <c r="T26" s="20" t="str">
        <f t="shared" si="9"/>
        <v>n/a</v>
      </c>
      <c r="U26" s="29">
        <f t="shared" si="10"/>
        <v>0</v>
      </c>
      <c r="V26" s="28"/>
      <c r="W26" s="34">
        <f t="shared" si="3"/>
        <v>0</v>
      </c>
      <c r="X26" s="20" t="str">
        <f t="shared" si="11"/>
        <v>n/a</v>
      </c>
      <c r="Y26" s="26"/>
      <c r="Z26" s="27"/>
      <c r="AA26" s="34">
        <f t="shared" si="4"/>
        <v>0</v>
      </c>
      <c r="AB26" s="20" t="str">
        <f t="shared" si="12"/>
        <v>n/a</v>
      </c>
      <c r="AC26" s="30"/>
      <c r="AD26" s="27"/>
      <c r="AE26" s="34">
        <f t="shared" si="5"/>
        <v>0</v>
      </c>
      <c r="AF26" s="20" t="str">
        <f t="shared" si="13"/>
        <v>n/a</v>
      </c>
      <c r="AG26" s="31"/>
      <c r="AH26" s="27"/>
      <c r="AI26" s="34">
        <f t="shared" si="6"/>
        <v>0</v>
      </c>
      <c r="AJ26" s="20" t="str">
        <f t="shared" si="14"/>
        <v>n/a</v>
      </c>
      <c r="AK26" s="26"/>
      <c r="AL26" s="27"/>
      <c r="AM26" s="34">
        <f t="shared" si="15"/>
        <v>375.03605899561751</v>
      </c>
      <c r="AN26" s="20" t="str">
        <f t="shared" si="16"/>
        <v>Fail</v>
      </c>
      <c r="AO26" s="26"/>
    </row>
    <row r="27" spans="1:41" s="2" customFormat="1" ht="14" x14ac:dyDescent="0.2">
      <c r="A27" s="22">
        <f t="shared" si="17"/>
        <v>24</v>
      </c>
      <c r="B27" s="78">
        <v>402.02660378387736</v>
      </c>
      <c r="C27" s="78">
        <v>0</v>
      </c>
      <c r="D27" s="78">
        <v>0</v>
      </c>
      <c r="E27" s="78">
        <v>0</v>
      </c>
      <c r="F27" s="78">
        <v>0</v>
      </c>
      <c r="G27" s="78">
        <v>0</v>
      </c>
      <c r="H27" s="78">
        <v>0</v>
      </c>
      <c r="I27" s="78">
        <v>402.02660378387736</v>
      </c>
      <c r="J27" s="25"/>
      <c r="K27" s="34">
        <f t="shared" si="0"/>
        <v>402.02660378387736</v>
      </c>
      <c r="L27" s="20" t="str">
        <f t="shared" si="7"/>
        <v>Fail</v>
      </c>
      <c r="M27" s="26"/>
      <c r="N27" s="27"/>
      <c r="O27" s="34">
        <f t="shared" si="1"/>
        <v>0</v>
      </c>
      <c r="P27" s="20" t="str">
        <f t="shared" si="8"/>
        <v>n/a</v>
      </c>
      <c r="Q27" s="26"/>
      <c r="R27" s="28"/>
      <c r="S27" s="34">
        <f t="shared" si="2"/>
        <v>0</v>
      </c>
      <c r="T27" s="20" t="str">
        <f t="shared" si="9"/>
        <v>n/a</v>
      </c>
      <c r="U27" s="29">
        <f t="shared" si="10"/>
        <v>0</v>
      </c>
      <c r="V27" s="28"/>
      <c r="W27" s="34">
        <f t="shared" si="3"/>
        <v>0</v>
      </c>
      <c r="X27" s="20" t="str">
        <f t="shared" si="11"/>
        <v>n/a</v>
      </c>
      <c r="Y27" s="26"/>
      <c r="Z27" s="27"/>
      <c r="AA27" s="34">
        <f t="shared" si="4"/>
        <v>0</v>
      </c>
      <c r="AB27" s="20" t="str">
        <f t="shared" si="12"/>
        <v>n/a</v>
      </c>
      <c r="AC27" s="30"/>
      <c r="AD27" s="27"/>
      <c r="AE27" s="34">
        <f t="shared" si="5"/>
        <v>0</v>
      </c>
      <c r="AF27" s="20" t="str">
        <f t="shared" si="13"/>
        <v>n/a</v>
      </c>
      <c r="AG27" s="31"/>
      <c r="AH27" s="27"/>
      <c r="AI27" s="34">
        <f t="shared" si="6"/>
        <v>0</v>
      </c>
      <c r="AJ27" s="20" t="str">
        <f t="shared" si="14"/>
        <v>n/a</v>
      </c>
      <c r="AK27" s="26"/>
      <c r="AL27" s="27"/>
      <c r="AM27" s="34">
        <f t="shared" si="15"/>
        <v>402.02660378387736</v>
      </c>
      <c r="AN27" s="20" t="str">
        <f t="shared" si="16"/>
        <v>Fail</v>
      </c>
      <c r="AO27" s="26"/>
    </row>
    <row r="28" spans="1:41" s="2" customFormat="1" ht="14" x14ac:dyDescent="0.2">
      <c r="A28" s="22">
        <f t="shared" si="17"/>
        <v>25</v>
      </c>
      <c r="B28" s="78">
        <v>402.02660378387736</v>
      </c>
      <c r="C28" s="78">
        <v>25.219298245614031</v>
      </c>
      <c r="D28" s="78">
        <v>25.219298245614031</v>
      </c>
      <c r="E28" s="78">
        <v>10.087719298245613</v>
      </c>
      <c r="F28" s="78">
        <v>0</v>
      </c>
      <c r="G28" s="78">
        <v>25.219298245614027</v>
      </c>
      <c r="H28" s="78">
        <v>4.2032163742690054</v>
      </c>
      <c r="I28" s="78">
        <v>491.97543419323404</v>
      </c>
      <c r="J28" s="25"/>
      <c r="K28" s="34">
        <f t="shared" si="0"/>
        <v>402.02660378387736</v>
      </c>
      <c r="L28" s="20" t="str">
        <f t="shared" si="7"/>
        <v>Fail</v>
      </c>
      <c r="M28" s="26"/>
      <c r="N28" s="27"/>
      <c r="O28" s="34">
        <f t="shared" si="1"/>
        <v>25.219298245614031</v>
      </c>
      <c r="P28" s="20" t="str">
        <f t="shared" si="8"/>
        <v>Fail</v>
      </c>
      <c r="Q28" s="26"/>
      <c r="R28" s="28"/>
      <c r="S28" s="34">
        <f t="shared" si="2"/>
        <v>25.219298245614031</v>
      </c>
      <c r="T28" s="20" t="str">
        <f t="shared" si="9"/>
        <v>Fail</v>
      </c>
      <c r="U28" s="29">
        <f t="shared" si="10"/>
        <v>0</v>
      </c>
      <c r="V28" s="28"/>
      <c r="W28" s="34">
        <f t="shared" si="3"/>
        <v>10.087719298245613</v>
      </c>
      <c r="X28" s="20" t="str">
        <f t="shared" si="11"/>
        <v>Fail</v>
      </c>
      <c r="Y28" s="26"/>
      <c r="Z28" s="27"/>
      <c r="AA28" s="34">
        <f t="shared" si="4"/>
        <v>0</v>
      </c>
      <c r="AB28" s="20" t="str">
        <f t="shared" si="12"/>
        <v>n/a</v>
      </c>
      <c r="AC28" s="30"/>
      <c r="AD28" s="27"/>
      <c r="AE28" s="34">
        <f t="shared" si="5"/>
        <v>25.219298245614027</v>
      </c>
      <c r="AF28" s="20" t="str">
        <f t="shared" si="13"/>
        <v>Fail</v>
      </c>
      <c r="AG28" s="31"/>
      <c r="AH28" s="27"/>
      <c r="AI28" s="34">
        <f t="shared" si="6"/>
        <v>4.2032163742690054</v>
      </c>
      <c r="AJ28" s="20" t="str">
        <f t="shared" si="14"/>
        <v>Fail</v>
      </c>
      <c r="AK28" s="26"/>
      <c r="AL28" s="27"/>
      <c r="AM28" s="34">
        <f t="shared" si="15"/>
        <v>491.97543419323404</v>
      </c>
      <c r="AN28" s="20" t="str">
        <f t="shared" si="16"/>
        <v>Fail</v>
      </c>
      <c r="AO28" s="26"/>
    </row>
    <row r="29" spans="1:41" s="2" customFormat="1" ht="14" x14ac:dyDescent="0.2">
      <c r="A29" s="22">
        <f t="shared" si="17"/>
        <v>26</v>
      </c>
      <c r="B29" s="78" t="e">
        <v>#N/A</v>
      </c>
      <c r="C29" s="78">
        <v>0</v>
      </c>
      <c r="D29" s="78">
        <v>0</v>
      </c>
      <c r="E29" s="78">
        <v>0</v>
      </c>
      <c r="F29" s="78">
        <v>0</v>
      </c>
      <c r="G29" s="78">
        <v>25.219298245614027</v>
      </c>
      <c r="H29" s="78">
        <v>0</v>
      </c>
      <c r="I29" s="78" t="e">
        <v>#N/A</v>
      </c>
      <c r="J29" s="25"/>
      <c r="K29" s="34" t="e">
        <f t="shared" si="0"/>
        <v>#N/A</v>
      </c>
      <c r="L29" s="20" t="e">
        <f t="shared" si="7"/>
        <v>#N/A</v>
      </c>
      <c r="M29" s="26"/>
      <c r="N29" s="27"/>
      <c r="O29" s="34">
        <f t="shared" si="1"/>
        <v>0</v>
      </c>
      <c r="P29" s="20" t="str">
        <f t="shared" si="8"/>
        <v>n/a</v>
      </c>
      <c r="Q29" s="26"/>
      <c r="R29" s="28"/>
      <c r="S29" s="34">
        <f t="shared" si="2"/>
        <v>0</v>
      </c>
      <c r="T29" s="20" t="str">
        <f t="shared" si="9"/>
        <v>n/a</v>
      </c>
      <c r="U29" s="29">
        <f t="shared" si="10"/>
        <v>0</v>
      </c>
      <c r="V29" s="28"/>
      <c r="W29" s="34">
        <f t="shared" si="3"/>
        <v>0</v>
      </c>
      <c r="X29" s="20" t="str">
        <f t="shared" si="11"/>
        <v>n/a</v>
      </c>
      <c r="Y29" s="26"/>
      <c r="Z29" s="27"/>
      <c r="AA29" s="34">
        <f t="shared" si="4"/>
        <v>0</v>
      </c>
      <c r="AB29" s="20" t="str">
        <f t="shared" si="12"/>
        <v>n/a</v>
      </c>
      <c r="AC29" s="30"/>
      <c r="AD29" s="27"/>
      <c r="AE29" s="34">
        <f t="shared" si="5"/>
        <v>25.219298245614027</v>
      </c>
      <c r="AF29" s="20" t="str">
        <f t="shared" si="13"/>
        <v>Fail</v>
      </c>
      <c r="AG29" s="31"/>
      <c r="AH29" s="27"/>
      <c r="AI29" s="34">
        <f t="shared" si="6"/>
        <v>0</v>
      </c>
      <c r="AJ29" s="20" t="str">
        <f t="shared" si="14"/>
        <v>n/a</v>
      </c>
      <c r="AK29" s="26"/>
      <c r="AL29" s="27"/>
      <c r="AM29" s="34" t="e">
        <f t="shared" si="15"/>
        <v>#N/A</v>
      </c>
      <c r="AN29" s="20" t="e">
        <f t="shared" si="16"/>
        <v>#N/A</v>
      </c>
      <c r="AO29" s="26"/>
    </row>
    <row r="30" spans="1:41" s="2" customFormat="1" ht="14" x14ac:dyDescent="0.2">
      <c r="A30" s="22">
        <f t="shared" si="17"/>
        <v>27</v>
      </c>
      <c r="B30" s="78" t="e">
        <v>#N/A</v>
      </c>
      <c r="C30" s="78">
        <v>0</v>
      </c>
      <c r="D30" s="78">
        <v>0</v>
      </c>
      <c r="E30" s="78">
        <v>0</v>
      </c>
      <c r="F30" s="78">
        <v>0</v>
      </c>
      <c r="G30" s="78">
        <v>0</v>
      </c>
      <c r="H30" s="78">
        <v>0</v>
      </c>
      <c r="I30" s="78" t="e">
        <v>#N/A</v>
      </c>
      <c r="J30" s="25"/>
      <c r="K30" s="34" t="e">
        <f t="shared" si="0"/>
        <v>#N/A</v>
      </c>
      <c r="L30" s="20" t="e">
        <f t="shared" si="7"/>
        <v>#N/A</v>
      </c>
      <c r="M30" s="26"/>
      <c r="N30" s="27"/>
      <c r="O30" s="34">
        <f t="shared" si="1"/>
        <v>0</v>
      </c>
      <c r="P30" s="20" t="str">
        <f t="shared" si="8"/>
        <v>n/a</v>
      </c>
      <c r="Q30" s="26"/>
      <c r="R30" s="28"/>
      <c r="S30" s="34">
        <f t="shared" si="2"/>
        <v>0</v>
      </c>
      <c r="T30" s="20" t="str">
        <f t="shared" si="9"/>
        <v>n/a</v>
      </c>
      <c r="U30" s="29">
        <f t="shared" si="10"/>
        <v>0</v>
      </c>
      <c r="V30" s="28"/>
      <c r="W30" s="34">
        <f t="shared" si="3"/>
        <v>0</v>
      </c>
      <c r="X30" s="20" t="str">
        <f t="shared" si="11"/>
        <v>n/a</v>
      </c>
      <c r="Y30" s="26"/>
      <c r="Z30" s="27"/>
      <c r="AA30" s="34">
        <f t="shared" si="4"/>
        <v>0</v>
      </c>
      <c r="AB30" s="20" t="str">
        <f t="shared" si="12"/>
        <v>n/a</v>
      </c>
      <c r="AC30" s="30"/>
      <c r="AD30" s="27"/>
      <c r="AE30" s="34">
        <f t="shared" si="5"/>
        <v>0</v>
      </c>
      <c r="AF30" s="20" t="str">
        <f t="shared" si="13"/>
        <v>n/a</v>
      </c>
      <c r="AG30" s="31"/>
      <c r="AH30" s="27"/>
      <c r="AI30" s="34">
        <f t="shared" si="6"/>
        <v>0</v>
      </c>
      <c r="AJ30" s="20" t="str">
        <f t="shared" si="14"/>
        <v>n/a</v>
      </c>
      <c r="AK30" s="26"/>
      <c r="AL30" s="27"/>
      <c r="AM30" s="34" t="e">
        <f t="shared" si="15"/>
        <v>#N/A</v>
      </c>
      <c r="AN30" s="20" t="e">
        <f t="shared" si="16"/>
        <v>#N/A</v>
      </c>
      <c r="AO30" s="26"/>
    </row>
    <row r="31" spans="1:41" s="2" customFormat="1" ht="14" x14ac:dyDescent="0.2">
      <c r="A31" s="22">
        <f t="shared" si="17"/>
        <v>28</v>
      </c>
      <c r="B31" s="78" t="e">
        <v>#N/A</v>
      </c>
      <c r="C31" s="78">
        <v>0</v>
      </c>
      <c r="D31" s="78">
        <v>0</v>
      </c>
      <c r="E31" s="78">
        <v>0</v>
      </c>
      <c r="F31" s="78">
        <v>0</v>
      </c>
      <c r="G31" s="78">
        <v>0</v>
      </c>
      <c r="H31" s="78">
        <v>0</v>
      </c>
      <c r="I31" s="78" t="e">
        <v>#N/A</v>
      </c>
      <c r="J31" s="25"/>
      <c r="K31" s="34" t="e">
        <f t="shared" si="0"/>
        <v>#N/A</v>
      </c>
      <c r="L31" s="20" t="e">
        <f t="shared" si="7"/>
        <v>#N/A</v>
      </c>
      <c r="M31" s="26"/>
      <c r="N31" s="27"/>
      <c r="O31" s="34">
        <f t="shared" si="1"/>
        <v>0</v>
      </c>
      <c r="P31" s="20" t="str">
        <f t="shared" si="8"/>
        <v>n/a</v>
      </c>
      <c r="Q31" s="26"/>
      <c r="R31" s="28"/>
      <c r="S31" s="34">
        <f t="shared" si="2"/>
        <v>0</v>
      </c>
      <c r="T31" s="20" t="str">
        <f t="shared" si="9"/>
        <v>n/a</v>
      </c>
      <c r="U31" s="29">
        <f t="shared" si="10"/>
        <v>0</v>
      </c>
      <c r="V31" s="28"/>
      <c r="W31" s="34">
        <f t="shared" si="3"/>
        <v>0</v>
      </c>
      <c r="X31" s="20" t="str">
        <f t="shared" si="11"/>
        <v>n/a</v>
      </c>
      <c r="Y31" s="26"/>
      <c r="Z31" s="27"/>
      <c r="AA31" s="34">
        <f t="shared" si="4"/>
        <v>0</v>
      </c>
      <c r="AB31" s="20" t="str">
        <f t="shared" si="12"/>
        <v>n/a</v>
      </c>
      <c r="AC31" s="30"/>
      <c r="AD31" s="27"/>
      <c r="AE31" s="34">
        <f t="shared" si="5"/>
        <v>0</v>
      </c>
      <c r="AF31" s="20" t="str">
        <f t="shared" si="13"/>
        <v>n/a</v>
      </c>
      <c r="AG31" s="31"/>
      <c r="AH31" s="27"/>
      <c r="AI31" s="34">
        <f t="shared" si="6"/>
        <v>0</v>
      </c>
      <c r="AJ31" s="20" t="str">
        <f t="shared" si="14"/>
        <v>n/a</v>
      </c>
      <c r="AK31" s="26"/>
      <c r="AL31" s="27"/>
      <c r="AM31" s="34" t="e">
        <f t="shared" si="15"/>
        <v>#N/A</v>
      </c>
      <c r="AN31" s="20" t="e">
        <f t="shared" si="16"/>
        <v>#N/A</v>
      </c>
      <c r="AO31" s="26"/>
    </row>
    <row r="32" spans="1:41" s="2" customFormat="1" ht="14" x14ac:dyDescent="0.2">
      <c r="A32" s="22">
        <f t="shared" si="17"/>
        <v>29</v>
      </c>
      <c r="B32" s="78">
        <v>471.79667854868853</v>
      </c>
      <c r="C32" s="78">
        <v>0</v>
      </c>
      <c r="D32" s="78">
        <v>0</v>
      </c>
      <c r="E32" s="78">
        <v>0</v>
      </c>
      <c r="F32" s="78">
        <v>0</v>
      </c>
      <c r="G32" s="78">
        <v>0</v>
      </c>
      <c r="H32" s="78">
        <v>0</v>
      </c>
      <c r="I32" s="78">
        <v>471.79667854868853</v>
      </c>
      <c r="J32" s="25"/>
      <c r="K32" s="34">
        <f t="shared" si="0"/>
        <v>471.79667854868853</v>
      </c>
      <c r="L32" s="20" t="str">
        <f t="shared" si="7"/>
        <v>Fail</v>
      </c>
      <c r="M32" s="26"/>
      <c r="N32" s="27"/>
      <c r="O32" s="34">
        <f t="shared" si="1"/>
        <v>0</v>
      </c>
      <c r="P32" s="20" t="str">
        <f t="shared" si="8"/>
        <v>n/a</v>
      </c>
      <c r="Q32" s="26"/>
      <c r="R32" s="28"/>
      <c r="S32" s="34">
        <f t="shared" si="2"/>
        <v>0</v>
      </c>
      <c r="T32" s="20" t="str">
        <f t="shared" si="9"/>
        <v>n/a</v>
      </c>
      <c r="U32" s="29">
        <f t="shared" si="10"/>
        <v>0</v>
      </c>
      <c r="V32" s="28"/>
      <c r="W32" s="34">
        <f t="shared" si="3"/>
        <v>0</v>
      </c>
      <c r="X32" s="20" t="str">
        <f t="shared" si="11"/>
        <v>n/a</v>
      </c>
      <c r="Y32" s="26"/>
      <c r="Z32" s="27"/>
      <c r="AA32" s="34">
        <f t="shared" si="4"/>
        <v>0</v>
      </c>
      <c r="AB32" s="20" t="str">
        <f t="shared" si="12"/>
        <v>n/a</v>
      </c>
      <c r="AC32" s="30"/>
      <c r="AD32" s="27"/>
      <c r="AE32" s="34">
        <f t="shared" si="5"/>
        <v>0</v>
      </c>
      <c r="AF32" s="20" t="str">
        <f t="shared" si="13"/>
        <v>n/a</v>
      </c>
      <c r="AG32" s="31"/>
      <c r="AH32" s="27"/>
      <c r="AI32" s="34">
        <f t="shared" si="6"/>
        <v>0</v>
      </c>
      <c r="AJ32" s="20" t="str">
        <f t="shared" si="14"/>
        <v>n/a</v>
      </c>
      <c r="AK32" s="26"/>
      <c r="AL32" s="27"/>
      <c r="AM32" s="34">
        <f t="shared" si="15"/>
        <v>471.79667854868853</v>
      </c>
      <c r="AN32" s="20" t="str">
        <f t="shared" si="16"/>
        <v>Fail</v>
      </c>
      <c r="AO32" s="26"/>
    </row>
    <row r="33" spans="1:41" s="2" customFormat="1" ht="14" x14ac:dyDescent="0.2">
      <c r="A33" s="22">
        <f t="shared" si="17"/>
        <v>30</v>
      </c>
      <c r="B33" s="78">
        <v>551.32013677917143</v>
      </c>
      <c r="C33" s="78">
        <v>0</v>
      </c>
      <c r="D33" s="78">
        <v>0</v>
      </c>
      <c r="E33" s="78">
        <v>0</v>
      </c>
      <c r="F33" s="78">
        <v>0</v>
      </c>
      <c r="G33" s="78">
        <v>0</v>
      </c>
      <c r="H33" s="78">
        <v>0</v>
      </c>
      <c r="I33" s="78">
        <v>551.32013677917143</v>
      </c>
      <c r="J33" s="25"/>
      <c r="K33" s="34">
        <f t="shared" si="0"/>
        <v>551.32013677917143</v>
      </c>
      <c r="L33" s="20" t="str">
        <f t="shared" si="7"/>
        <v>Fail</v>
      </c>
      <c r="M33" s="26"/>
      <c r="N33" s="27"/>
      <c r="O33" s="34">
        <f t="shared" si="1"/>
        <v>0</v>
      </c>
      <c r="P33" s="20" t="str">
        <f t="shared" si="8"/>
        <v>n/a</v>
      </c>
      <c r="Q33" s="26"/>
      <c r="R33" s="28"/>
      <c r="S33" s="34">
        <f t="shared" si="2"/>
        <v>0</v>
      </c>
      <c r="T33" s="20" t="str">
        <f t="shared" si="9"/>
        <v>n/a</v>
      </c>
      <c r="U33" s="29">
        <f t="shared" si="10"/>
        <v>0</v>
      </c>
      <c r="V33" s="28"/>
      <c r="W33" s="34">
        <f t="shared" si="3"/>
        <v>0</v>
      </c>
      <c r="X33" s="20" t="str">
        <f t="shared" si="11"/>
        <v>n/a</v>
      </c>
      <c r="Y33" s="26"/>
      <c r="Z33" s="27"/>
      <c r="AA33" s="34">
        <f t="shared" si="4"/>
        <v>0</v>
      </c>
      <c r="AB33" s="20" t="str">
        <f t="shared" si="12"/>
        <v>n/a</v>
      </c>
      <c r="AC33" s="30"/>
      <c r="AD33" s="27"/>
      <c r="AE33" s="34">
        <f t="shared" si="5"/>
        <v>0</v>
      </c>
      <c r="AF33" s="20" t="str">
        <f t="shared" si="13"/>
        <v>n/a</v>
      </c>
      <c r="AG33" s="31"/>
      <c r="AH33" s="27"/>
      <c r="AI33" s="34">
        <f t="shared" si="6"/>
        <v>0</v>
      </c>
      <c r="AJ33" s="20" t="str">
        <f t="shared" si="14"/>
        <v>n/a</v>
      </c>
      <c r="AK33" s="26"/>
      <c r="AL33" s="27"/>
      <c r="AM33" s="34">
        <f t="shared" si="15"/>
        <v>551.32013677917143</v>
      </c>
      <c r="AN33" s="20" t="str">
        <f t="shared" si="16"/>
        <v>Fail</v>
      </c>
      <c r="AO33" s="26"/>
    </row>
    <row r="34" spans="1:41" s="2" customFormat="1" ht="14" x14ac:dyDescent="0.2">
      <c r="A34" s="22">
        <f t="shared" si="17"/>
        <v>31</v>
      </c>
      <c r="B34" s="78">
        <v>631.78030049859183</v>
      </c>
      <c r="C34" s="78">
        <v>0</v>
      </c>
      <c r="D34" s="78">
        <v>0</v>
      </c>
      <c r="E34" s="78">
        <v>0</v>
      </c>
      <c r="F34" s="78">
        <v>0</v>
      </c>
      <c r="G34" s="78">
        <v>0</v>
      </c>
      <c r="H34" s="78">
        <v>0</v>
      </c>
      <c r="I34" s="78">
        <v>631.78030049859183</v>
      </c>
      <c r="J34" s="25"/>
      <c r="K34" s="34">
        <f t="shared" si="0"/>
        <v>631.78030049859183</v>
      </c>
      <c r="L34" s="20" t="str">
        <f t="shared" si="7"/>
        <v>Fail</v>
      </c>
      <c r="M34" s="26"/>
      <c r="N34" s="27"/>
      <c r="O34" s="34">
        <f t="shared" si="1"/>
        <v>0</v>
      </c>
      <c r="P34" s="20" t="str">
        <f t="shared" si="8"/>
        <v>n/a</v>
      </c>
      <c r="Q34" s="26"/>
      <c r="R34" s="28"/>
      <c r="S34" s="34">
        <f t="shared" si="2"/>
        <v>0</v>
      </c>
      <c r="T34" s="20" t="str">
        <f t="shared" si="9"/>
        <v>n/a</v>
      </c>
      <c r="U34" s="29">
        <f t="shared" si="10"/>
        <v>0</v>
      </c>
      <c r="V34" s="28"/>
      <c r="W34" s="34">
        <f t="shared" si="3"/>
        <v>0</v>
      </c>
      <c r="X34" s="20" t="str">
        <f t="shared" si="11"/>
        <v>n/a</v>
      </c>
      <c r="Y34" s="26"/>
      <c r="Z34" s="27"/>
      <c r="AA34" s="34">
        <f t="shared" si="4"/>
        <v>0</v>
      </c>
      <c r="AB34" s="20" t="str">
        <f t="shared" si="12"/>
        <v>n/a</v>
      </c>
      <c r="AC34" s="30"/>
      <c r="AD34" s="27"/>
      <c r="AE34" s="34">
        <f t="shared" si="5"/>
        <v>0</v>
      </c>
      <c r="AF34" s="20" t="str">
        <f t="shared" si="13"/>
        <v>n/a</v>
      </c>
      <c r="AG34" s="31"/>
      <c r="AH34" s="27"/>
      <c r="AI34" s="34">
        <f t="shared" si="6"/>
        <v>0</v>
      </c>
      <c r="AJ34" s="20" t="str">
        <f t="shared" si="14"/>
        <v>n/a</v>
      </c>
      <c r="AK34" s="26"/>
      <c r="AL34" s="27"/>
      <c r="AM34" s="34">
        <f t="shared" si="15"/>
        <v>631.78030049859183</v>
      </c>
      <c r="AN34" s="20" t="str">
        <f t="shared" si="16"/>
        <v>Fail</v>
      </c>
      <c r="AO34" s="26"/>
    </row>
    <row r="35" spans="1:41" s="2" customFormat="1" ht="14" x14ac:dyDescent="0.2">
      <c r="A35" s="22">
        <f t="shared" si="17"/>
        <v>32</v>
      </c>
      <c r="B35" s="78">
        <v>250</v>
      </c>
      <c r="C35" s="78">
        <v>0</v>
      </c>
      <c r="D35" s="78">
        <v>0</v>
      </c>
      <c r="E35" s="78">
        <v>0</v>
      </c>
      <c r="F35" s="78">
        <v>0</v>
      </c>
      <c r="G35" s="78">
        <v>0</v>
      </c>
      <c r="H35" s="78">
        <v>0</v>
      </c>
      <c r="I35" s="78">
        <v>250</v>
      </c>
      <c r="J35" s="25"/>
      <c r="K35" s="34">
        <f t="shared" si="0"/>
        <v>250</v>
      </c>
      <c r="L35" s="20" t="str">
        <f t="shared" si="7"/>
        <v>Fail</v>
      </c>
      <c r="M35" s="26"/>
      <c r="N35" s="27"/>
      <c r="O35" s="34">
        <f t="shared" si="1"/>
        <v>0</v>
      </c>
      <c r="P35" s="20" t="str">
        <f t="shared" si="8"/>
        <v>n/a</v>
      </c>
      <c r="Q35" s="26"/>
      <c r="R35" s="28"/>
      <c r="S35" s="34">
        <f t="shared" si="2"/>
        <v>0</v>
      </c>
      <c r="T35" s="20" t="str">
        <f t="shared" si="9"/>
        <v>n/a</v>
      </c>
      <c r="U35" s="29">
        <f t="shared" si="10"/>
        <v>0</v>
      </c>
      <c r="V35" s="28"/>
      <c r="W35" s="34">
        <f t="shared" si="3"/>
        <v>0</v>
      </c>
      <c r="X35" s="20" t="str">
        <f t="shared" si="11"/>
        <v>n/a</v>
      </c>
      <c r="Y35" s="26"/>
      <c r="Z35" s="27"/>
      <c r="AA35" s="34">
        <f t="shared" si="4"/>
        <v>0</v>
      </c>
      <c r="AB35" s="20" t="str">
        <f t="shared" si="12"/>
        <v>n/a</v>
      </c>
      <c r="AC35" s="30"/>
      <c r="AD35" s="27"/>
      <c r="AE35" s="34">
        <f t="shared" si="5"/>
        <v>0</v>
      </c>
      <c r="AF35" s="20" t="str">
        <f t="shared" si="13"/>
        <v>n/a</v>
      </c>
      <c r="AG35" s="31"/>
      <c r="AH35" s="27"/>
      <c r="AI35" s="34">
        <f t="shared" si="6"/>
        <v>0</v>
      </c>
      <c r="AJ35" s="20" t="str">
        <f t="shared" si="14"/>
        <v>n/a</v>
      </c>
      <c r="AK35" s="26"/>
      <c r="AL35" s="27"/>
      <c r="AM35" s="34">
        <f t="shared" si="15"/>
        <v>250</v>
      </c>
      <c r="AN35" s="20" t="str">
        <f t="shared" si="16"/>
        <v>Fail</v>
      </c>
      <c r="AO35" s="26"/>
    </row>
    <row r="36" spans="1:41" s="2" customFormat="1" ht="14" x14ac:dyDescent="0.2">
      <c r="A36" s="22">
        <f t="shared" si="17"/>
        <v>33</v>
      </c>
      <c r="B36" s="78">
        <v>250</v>
      </c>
      <c r="C36" s="78">
        <v>0</v>
      </c>
      <c r="D36" s="78">
        <v>0</v>
      </c>
      <c r="E36" s="78">
        <v>0</v>
      </c>
      <c r="F36" s="78">
        <v>0</v>
      </c>
      <c r="G36" s="78">
        <v>0</v>
      </c>
      <c r="H36" s="78">
        <v>0</v>
      </c>
      <c r="I36" s="78">
        <v>250</v>
      </c>
      <c r="J36" s="25"/>
      <c r="K36" s="34">
        <f t="shared" ref="K36:K58" si="18">IF(B36=0,0,B36-J36)</f>
        <v>250</v>
      </c>
      <c r="L36" s="20" t="str">
        <f t="shared" si="7"/>
        <v>Fail</v>
      </c>
      <c r="M36" s="26"/>
      <c r="N36" s="27"/>
      <c r="O36" s="34">
        <f t="shared" ref="O36:O58" si="19">IF(C36=0,0,C36-N36)</f>
        <v>0</v>
      </c>
      <c r="P36" s="20" t="str">
        <f t="shared" si="8"/>
        <v>n/a</v>
      </c>
      <c r="Q36" s="26"/>
      <c r="R36" s="28"/>
      <c r="S36" s="34">
        <f t="shared" ref="S36:S58" si="20">IF(D36=0,0,D36-R36)</f>
        <v>0</v>
      </c>
      <c r="T36" s="20" t="str">
        <f t="shared" si="9"/>
        <v>n/a</v>
      </c>
      <c r="U36" s="29">
        <f t="shared" si="10"/>
        <v>0</v>
      </c>
      <c r="V36" s="28"/>
      <c r="W36" s="34">
        <f t="shared" ref="W36:W58" si="21">IF(E36=0,0,E36-V36)</f>
        <v>0</v>
      </c>
      <c r="X36" s="20" t="str">
        <f t="shared" si="11"/>
        <v>n/a</v>
      </c>
      <c r="Y36" s="26"/>
      <c r="Z36" s="27"/>
      <c r="AA36" s="34">
        <f t="shared" ref="AA36:AA58" si="22">IF(F36=0,0,F36-Z36)</f>
        <v>0</v>
      </c>
      <c r="AB36" s="20" t="str">
        <f t="shared" si="12"/>
        <v>n/a</v>
      </c>
      <c r="AC36" s="30"/>
      <c r="AD36" s="27"/>
      <c r="AE36" s="34">
        <f t="shared" ref="AE36:AE58" si="23">IF(G36=0,0,G36-AD36)</f>
        <v>0</v>
      </c>
      <c r="AF36" s="20" t="str">
        <f t="shared" si="13"/>
        <v>n/a</v>
      </c>
      <c r="AG36" s="31"/>
      <c r="AH36" s="27"/>
      <c r="AI36" s="34">
        <f t="shared" ref="AI36:AI58" si="24">IF(H36=0,0,H36-AH36)</f>
        <v>0</v>
      </c>
      <c r="AJ36" s="20" t="str">
        <f t="shared" si="14"/>
        <v>n/a</v>
      </c>
      <c r="AK36" s="26"/>
      <c r="AL36" s="27"/>
      <c r="AM36" s="34">
        <f t="shared" si="15"/>
        <v>250</v>
      </c>
      <c r="AN36" s="20" t="str">
        <f t="shared" si="16"/>
        <v>Fail</v>
      </c>
      <c r="AO36" s="26"/>
    </row>
    <row r="37" spans="1:41" s="2" customFormat="1" ht="14" x14ac:dyDescent="0.2">
      <c r="A37" s="22">
        <f t="shared" si="17"/>
        <v>34</v>
      </c>
      <c r="B37" s="78">
        <v>250</v>
      </c>
      <c r="C37" s="78">
        <v>25.219298245614031</v>
      </c>
      <c r="D37" s="78">
        <v>0</v>
      </c>
      <c r="E37" s="78">
        <v>0</v>
      </c>
      <c r="F37" s="78">
        <v>0</v>
      </c>
      <c r="G37" s="78">
        <v>0</v>
      </c>
      <c r="H37" s="78">
        <v>0</v>
      </c>
      <c r="I37" s="78">
        <v>275.21929824561403</v>
      </c>
      <c r="J37" s="25"/>
      <c r="K37" s="34">
        <f t="shared" si="18"/>
        <v>250</v>
      </c>
      <c r="L37" s="20" t="str">
        <f t="shared" si="7"/>
        <v>Fail</v>
      </c>
      <c r="M37" s="26"/>
      <c r="N37" s="27"/>
      <c r="O37" s="34">
        <f t="shared" si="19"/>
        <v>25.219298245614031</v>
      </c>
      <c r="P37" s="20" t="str">
        <f t="shared" si="8"/>
        <v>Fail</v>
      </c>
      <c r="Q37" s="26"/>
      <c r="R37" s="28"/>
      <c r="S37" s="34">
        <f t="shared" si="20"/>
        <v>0</v>
      </c>
      <c r="T37" s="20" t="str">
        <f t="shared" si="9"/>
        <v>n/a</v>
      </c>
      <c r="U37" s="29">
        <f t="shared" si="10"/>
        <v>0</v>
      </c>
      <c r="V37" s="28"/>
      <c r="W37" s="34">
        <f t="shared" si="21"/>
        <v>0</v>
      </c>
      <c r="X37" s="20" t="str">
        <f t="shared" si="11"/>
        <v>n/a</v>
      </c>
      <c r="Y37" s="26"/>
      <c r="Z37" s="27"/>
      <c r="AA37" s="34">
        <f t="shared" si="22"/>
        <v>0</v>
      </c>
      <c r="AB37" s="20" t="str">
        <f t="shared" si="12"/>
        <v>n/a</v>
      </c>
      <c r="AC37" s="30"/>
      <c r="AD37" s="27"/>
      <c r="AE37" s="34">
        <f t="shared" si="23"/>
        <v>0</v>
      </c>
      <c r="AF37" s="20" t="str">
        <f t="shared" si="13"/>
        <v>n/a</v>
      </c>
      <c r="AG37" s="31"/>
      <c r="AH37" s="27"/>
      <c r="AI37" s="34">
        <f t="shared" si="24"/>
        <v>0</v>
      </c>
      <c r="AJ37" s="20" t="str">
        <f t="shared" si="14"/>
        <v>n/a</v>
      </c>
      <c r="AK37" s="26"/>
      <c r="AL37" s="27"/>
      <c r="AM37" s="34">
        <f t="shared" si="15"/>
        <v>275.21929824561403</v>
      </c>
      <c r="AN37" s="20" t="str">
        <f t="shared" si="16"/>
        <v>Fail</v>
      </c>
      <c r="AO37" s="26"/>
    </row>
    <row r="38" spans="1:41" s="2" customFormat="1" ht="14" x14ac:dyDescent="0.2">
      <c r="A38" s="22">
        <f t="shared" si="17"/>
        <v>35</v>
      </c>
      <c r="B38" s="78">
        <v>250</v>
      </c>
      <c r="C38" s="78">
        <v>25.219298245614031</v>
      </c>
      <c r="D38" s="78">
        <v>0</v>
      </c>
      <c r="E38" s="78">
        <v>0</v>
      </c>
      <c r="F38" s="78">
        <v>0</v>
      </c>
      <c r="G38" s="78">
        <v>0</v>
      </c>
      <c r="H38" s="78">
        <v>0</v>
      </c>
      <c r="I38" s="78">
        <v>275.21929824561403</v>
      </c>
      <c r="J38" s="25"/>
      <c r="K38" s="34">
        <f t="shared" si="18"/>
        <v>250</v>
      </c>
      <c r="L38" s="20" t="str">
        <f t="shared" si="7"/>
        <v>Fail</v>
      </c>
      <c r="M38" s="26"/>
      <c r="N38" s="27"/>
      <c r="O38" s="34">
        <f t="shared" si="19"/>
        <v>25.219298245614031</v>
      </c>
      <c r="P38" s="20" t="str">
        <f t="shared" si="8"/>
        <v>Fail</v>
      </c>
      <c r="Q38" s="26"/>
      <c r="R38" s="28"/>
      <c r="S38" s="34">
        <f t="shared" si="20"/>
        <v>0</v>
      </c>
      <c r="T38" s="20" t="str">
        <f t="shared" si="9"/>
        <v>n/a</v>
      </c>
      <c r="U38" s="29">
        <f t="shared" si="10"/>
        <v>0</v>
      </c>
      <c r="V38" s="28"/>
      <c r="W38" s="34">
        <f t="shared" si="21"/>
        <v>0</v>
      </c>
      <c r="X38" s="20" t="str">
        <f t="shared" si="11"/>
        <v>n/a</v>
      </c>
      <c r="Y38" s="26"/>
      <c r="Z38" s="27"/>
      <c r="AA38" s="34">
        <f t="shared" si="22"/>
        <v>0</v>
      </c>
      <c r="AB38" s="20" t="str">
        <f t="shared" si="12"/>
        <v>n/a</v>
      </c>
      <c r="AC38" s="30"/>
      <c r="AD38" s="27"/>
      <c r="AE38" s="34">
        <f t="shared" si="23"/>
        <v>0</v>
      </c>
      <c r="AF38" s="20" t="str">
        <f t="shared" si="13"/>
        <v>n/a</v>
      </c>
      <c r="AG38" s="31"/>
      <c r="AH38" s="27"/>
      <c r="AI38" s="34">
        <f t="shared" si="24"/>
        <v>0</v>
      </c>
      <c r="AJ38" s="20" t="str">
        <f t="shared" si="14"/>
        <v>n/a</v>
      </c>
      <c r="AK38" s="26"/>
      <c r="AL38" s="27"/>
      <c r="AM38" s="34">
        <f t="shared" si="15"/>
        <v>275.21929824561403</v>
      </c>
      <c r="AN38" s="20" t="str">
        <f t="shared" si="16"/>
        <v>Fail</v>
      </c>
      <c r="AO38" s="26"/>
    </row>
    <row r="39" spans="1:41" s="2" customFormat="1" ht="14" x14ac:dyDescent="0.2">
      <c r="A39" s="22">
        <f t="shared" si="17"/>
        <v>36</v>
      </c>
      <c r="B39" s="78">
        <v>250</v>
      </c>
      <c r="C39" s="78">
        <v>0</v>
      </c>
      <c r="D39" s="78">
        <v>0</v>
      </c>
      <c r="E39" s="78">
        <v>0</v>
      </c>
      <c r="F39" s="78">
        <v>0</v>
      </c>
      <c r="G39" s="78">
        <v>0</v>
      </c>
      <c r="H39" s="78">
        <v>0</v>
      </c>
      <c r="I39" s="78">
        <v>250</v>
      </c>
      <c r="J39" s="25"/>
      <c r="K39" s="34">
        <f t="shared" si="18"/>
        <v>250</v>
      </c>
      <c r="L39" s="20" t="str">
        <f t="shared" si="7"/>
        <v>Fail</v>
      </c>
      <c r="M39" s="26"/>
      <c r="N39" s="27"/>
      <c r="O39" s="34">
        <f t="shared" si="19"/>
        <v>0</v>
      </c>
      <c r="P39" s="20" t="str">
        <f t="shared" si="8"/>
        <v>n/a</v>
      </c>
      <c r="Q39" s="26"/>
      <c r="R39" s="28"/>
      <c r="S39" s="34">
        <f t="shared" si="20"/>
        <v>0</v>
      </c>
      <c r="T39" s="20" t="str">
        <f t="shared" si="9"/>
        <v>n/a</v>
      </c>
      <c r="U39" s="29">
        <f t="shared" si="10"/>
        <v>0</v>
      </c>
      <c r="V39" s="28"/>
      <c r="W39" s="34">
        <f t="shared" si="21"/>
        <v>0</v>
      </c>
      <c r="X39" s="20" t="str">
        <f t="shared" si="11"/>
        <v>n/a</v>
      </c>
      <c r="Y39" s="26"/>
      <c r="Z39" s="27"/>
      <c r="AA39" s="34">
        <f t="shared" si="22"/>
        <v>0</v>
      </c>
      <c r="AB39" s="20" t="str">
        <f t="shared" si="12"/>
        <v>n/a</v>
      </c>
      <c r="AC39" s="30"/>
      <c r="AD39" s="27"/>
      <c r="AE39" s="34">
        <f t="shared" si="23"/>
        <v>0</v>
      </c>
      <c r="AF39" s="20" t="str">
        <f t="shared" si="13"/>
        <v>n/a</v>
      </c>
      <c r="AG39" s="31"/>
      <c r="AH39" s="27"/>
      <c r="AI39" s="34">
        <f t="shared" si="24"/>
        <v>0</v>
      </c>
      <c r="AJ39" s="20" t="str">
        <f t="shared" si="14"/>
        <v>n/a</v>
      </c>
      <c r="AK39" s="26"/>
      <c r="AL39" s="27"/>
      <c r="AM39" s="34">
        <f t="shared" si="15"/>
        <v>250</v>
      </c>
      <c r="AN39" s="20" t="str">
        <f t="shared" si="16"/>
        <v>Fail</v>
      </c>
      <c r="AO39" s="26"/>
    </row>
    <row r="40" spans="1:41" s="2" customFormat="1" ht="14" x14ac:dyDescent="0.2">
      <c r="A40" s="22">
        <f t="shared" si="17"/>
        <v>37</v>
      </c>
      <c r="B40" s="78">
        <v>353.18525043005332</v>
      </c>
      <c r="C40" s="78">
        <v>0</v>
      </c>
      <c r="D40" s="78">
        <v>0</v>
      </c>
      <c r="E40" s="78">
        <v>0</v>
      </c>
      <c r="F40" s="78">
        <v>0</v>
      </c>
      <c r="G40" s="78">
        <v>0</v>
      </c>
      <c r="H40" s="78">
        <v>0</v>
      </c>
      <c r="I40" s="78">
        <v>353.18525043005332</v>
      </c>
      <c r="J40" s="25"/>
      <c r="K40" s="34">
        <f t="shared" si="18"/>
        <v>353.18525043005332</v>
      </c>
      <c r="L40" s="20" t="str">
        <f t="shared" si="7"/>
        <v>Fail</v>
      </c>
      <c r="M40" s="26"/>
      <c r="N40" s="27"/>
      <c r="O40" s="34">
        <f t="shared" si="19"/>
        <v>0</v>
      </c>
      <c r="P40" s="20" t="str">
        <f t="shared" si="8"/>
        <v>n/a</v>
      </c>
      <c r="Q40" s="26"/>
      <c r="R40" s="28"/>
      <c r="S40" s="34">
        <f t="shared" si="20"/>
        <v>0</v>
      </c>
      <c r="T40" s="20" t="str">
        <f t="shared" si="9"/>
        <v>n/a</v>
      </c>
      <c r="U40" s="29">
        <f t="shared" si="10"/>
        <v>0</v>
      </c>
      <c r="V40" s="28"/>
      <c r="W40" s="34">
        <f t="shared" si="21"/>
        <v>0</v>
      </c>
      <c r="X40" s="20" t="str">
        <f t="shared" si="11"/>
        <v>n/a</v>
      </c>
      <c r="Y40" s="26"/>
      <c r="Z40" s="27"/>
      <c r="AA40" s="34">
        <f t="shared" si="22"/>
        <v>0</v>
      </c>
      <c r="AB40" s="20" t="str">
        <f t="shared" si="12"/>
        <v>n/a</v>
      </c>
      <c r="AC40" s="30"/>
      <c r="AD40" s="27"/>
      <c r="AE40" s="34">
        <f t="shared" si="23"/>
        <v>0</v>
      </c>
      <c r="AF40" s="20" t="str">
        <f t="shared" si="13"/>
        <v>n/a</v>
      </c>
      <c r="AG40" s="31"/>
      <c r="AH40" s="27"/>
      <c r="AI40" s="34">
        <f t="shared" si="24"/>
        <v>0</v>
      </c>
      <c r="AJ40" s="20" t="str">
        <f t="shared" si="14"/>
        <v>n/a</v>
      </c>
      <c r="AK40" s="26"/>
      <c r="AL40" s="27"/>
      <c r="AM40" s="34">
        <f t="shared" si="15"/>
        <v>353.18525043005332</v>
      </c>
      <c r="AN40" s="20" t="str">
        <f t="shared" si="16"/>
        <v>Fail</v>
      </c>
      <c r="AO40" s="26"/>
    </row>
    <row r="41" spans="1:41" s="2" customFormat="1" ht="14" x14ac:dyDescent="0.2">
      <c r="A41" s="22">
        <f t="shared" si="17"/>
        <v>38</v>
      </c>
      <c r="B41" s="78">
        <v>804.07279615562925</v>
      </c>
      <c r="C41" s="78">
        <v>0</v>
      </c>
      <c r="D41" s="78">
        <v>0</v>
      </c>
      <c r="E41" s="78">
        <v>0</v>
      </c>
      <c r="F41" s="78">
        <v>0</v>
      </c>
      <c r="G41" s="78">
        <v>0</v>
      </c>
      <c r="H41" s="78">
        <v>0</v>
      </c>
      <c r="I41" s="78">
        <v>804.07279615562925</v>
      </c>
      <c r="J41" s="25"/>
      <c r="K41" s="34">
        <f t="shared" si="18"/>
        <v>804.07279615562925</v>
      </c>
      <c r="L41" s="20" t="str">
        <f t="shared" si="7"/>
        <v>Fail</v>
      </c>
      <c r="M41" s="26"/>
      <c r="N41" s="27"/>
      <c r="O41" s="34">
        <f t="shared" si="19"/>
        <v>0</v>
      </c>
      <c r="P41" s="20" t="str">
        <f t="shared" si="8"/>
        <v>n/a</v>
      </c>
      <c r="Q41" s="26"/>
      <c r="R41" s="28"/>
      <c r="S41" s="34">
        <f t="shared" si="20"/>
        <v>0</v>
      </c>
      <c r="T41" s="20" t="str">
        <f t="shared" si="9"/>
        <v>n/a</v>
      </c>
      <c r="U41" s="29">
        <f t="shared" si="10"/>
        <v>0</v>
      </c>
      <c r="V41" s="28"/>
      <c r="W41" s="34">
        <f t="shared" si="21"/>
        <v>0</v>
      </c>
      <c r="X41" s="20" t="str">
        <f t="shared" si="11"/>
        <v>n/a</v>
      </c>
      <c r="Y41" s="26"/>
      <c r="Z41" s="27"/>
      <c r="AA41" s="34">
        <f t="shared" si="22"/>
        <v>0</v>
      </c>
      <c r="AB41" s="20" t="str">
        <f t="shared" si="12"/>
        <v>n/a</v>
      </c>
      <c r="AC41" s="30"/>
      <c r="AD41" s="27"/>
      <c r="AE41" s="34">
        <f t="shared" si="23"/>
        <v>0</v>
      </c>
      <c r="AF41" s="20" t="str">
        <f t="shared" si="13"/>
        <v>n/a</v>
      </c>
      <c r="AG41" s="31"/>
      <c r="AH41" s="27"/>
      <c r="AI41" s="34">
        <f t="shared" si="24"/>
        <v>0</v>
      </c>
      <c r="AJ41" s="20" t="str">
        <f t="shared" si="14"/>
        <v>n/a</v>
      </c>
      <c r="AK41" s="26"/>
      <c r="AL41" s="27"/>
      <c r="AM41" s="34">
        <f t="shared" si="15"/>
        <v>804.07279615562925</v>
      </c>
      <c r="AN41" s="20" t="str">
        <f t="shared" si="16"/>
        <v>Fail</v>
      </c>
      <c r="AO41" s="26"/>
    </row>
    <row r="42" spans="1:41" s="2" customFormat="1" ht="14" x14ac:dyDescent="0.2">
      <c r="A42" s="22">
        <f t="shared" si="17"/>
        <v>39</v>
      </c>
      <c r="B42" s="78">
        <v>669.50403551697889</v>
      </c>
      <c r="C42" s="78">
        <v>0</v>
      </c>
      <c r="D42" s="78">
        <v>0</v>
      </c>
      <c r="E42" s="78">
        <v>10.087719298245613</v>
      </c>
      <c r="F42" s="78">
        <v>0</v>
      </c>
      <c r="G42" s="78">
        <v>0</v>
      </c>
      <c r="H42" s="78">
        <v>0</v>
      </c>
      <c r="I42" s="78">
        <v>679.59175481522448</v>
      </c>
      <c r="J42" s="25"/>
      <c r="K42" s="34">
        <f t="shared" si="18"/>
        <v>669.50403551697889</v>
      </c>
      <c r="L42" s="20" t="str">
        <f t="shared" si="7"/>
        <v>Fail</v>
      </c>
      <c r="M42" s="26"/>
      <c r="N42" s="27"/>
      <c r="O42" s="34">
        <f t="shared" si="19"/>
        <v>0</v>
      </c>
      <c r="P42" s="20" t="str">
        <f t="shared" si="8"/>
        <v>n/a</v>
      </c>
      <c r="Q42" s="26"/>
      <c r="R42" s="28"/>
      <c r="S42" s="34">
        <f t="shared" si="20"/>
        <v>0</v>
      </c>
      <c r="T42" s="20" t="str">
        <f t="shared" si="9"/>
        <v>n/a</v>
      </c>
      <c r="U42" s="29">
        <f t="shared" si="10"/>
        <v>0</v>
      </c>
      <c r="V42" s="28"/>
      <c r="W42" s="34">
        <f t="shared" si="21"/>
        <v>10.087719298245613</v>
      </c>
      <c r="X42" s="20" t="str">
        <f t="shared" si="11"/>
        <v>Fail</v>
      </c>
      <c r="Y42" s="26"/>
      <c r="Z42" s="27"/>
      <c r="AA42" s="34">
        <f t="shared" si="22"/>
        <v>0</v>
      </c>
      <c r="AB42" s="20" t="str">
        <f t="shared" si="12"/>
        <v>n/a</v>
      </c>
      <c r="AC42" s="30"/>
      <c r="AD42" s="27"/>
      <c r="AE42" s="34">
        <f t="shared" si="23"/>
        <v>0</v>
      </c>
      <c r="AF42" s="20" t="str">
        <f t="shared" si="13"/>
        <v>n/a</v>
      </c>
      <c r="AG42" s="31"/>
      <c r="AH42" s="27"/>
      <c r="AI42" s="34">
        <f t="shared" si="24"/>
        <v>0</v>
      </c>
      <c r="AJ42" s="20" t="str">
        <f t="shared" si="14"/>
        <v>n/a</v>
      </c>
      <c r="AK42" s="26"/>
      <c r="AL42" s="27"/>
      <c r="AM42" s="34">
        <f t="shared" si="15"/>
        <v>679.59175481522448</v>
      </c>
      <c r="AN42" s="20" t="str">
        <f t="shared" si="16"/>
        <v>Fail</v>
      </c>
      <c r="AO42" s="26"/>
    </row>
    <row r="43" spans="1:41" s="2" customFormat="1" ht="14" x14ac:dyDescent="0.2">
      <c r="A43" s="22">
        <f t="shared" si="17"/>
        <v>40</v>
      </c>
      <c r="B43" s="78">
        <v>401.87083570945106</v>
      </c>
      <c r="C43" s="78">
        <v>0</v>
      </c>
      <c r="D43" s="78">
        <v>0</v>
      </c>
      <c r="E43" s="78">
        <v>0</v>
      </c>
      <c r="F43" s="78">
        <v>0</v>
      </c>
      <c r="G43" s="78">
        <v>0</v>
      </c>
      <c r="H43" s="78">
        <v>0</v>
      </c>
      <c r="I43" s="78">
        <v>401.87083570945106</v>
      </c>
      <c r="J43" s="25"/>
      <c r="K43" s="34">
        <f t="shared" si="18"/>
        <v>401.87083570945106</v>
      </c>
      <c r="L43" s="20" t="str">
        <f t="shared" si="7"/>
        <v>Fail</v>
      </c>
      <c r="M43" s="26"/>
      <c r="N43" s="27"/>
      <c r="O43" s="34">
        <f t="shared" si="19"/>
        <v>0</v>
      </c>
      <c r="P43" s="20" t="str">
        <f t="shared" si="8"/>
        <v>n/a</v>
      </c>
      <c r="Q43" s="26"/>
      <c r="R43" s="28"/>
      <c r="S43" s="34">
        <f t="shared" si="20"/>
        <v>0</v>
      </c>
      <c r="T43" s="20" t="str">
        <f t="shared" si="9"/>
        <v>n/a</v>
      </c>
      <c r="U43" s="29">
        <f t="shared" si="10"/>
        <v>0</v>
      </c>
      <c r="V43" s="28"/>
      <c r="W43" s="34">
        <f t="shared" si="21"/>
        <v>0</v>
      </c>
      <c r="X43" s="20" t="str">
        <f t="shared" si="11"/>
        <v>n/a</v>
      </c>
      <c r="Y43" s="26"/>
      <c r="Z43" s="27"/>
      <c r="AA43" s="34">
        <f t="shared" si="22"/>
        <v>0</v>
      </c>
      <c r="AB43" s="20" t="str">
        <f t="shared" si="12"/>
        <v>n/a</v>
      </c>
      <c r="AC43" s="30"/>
      <c r="AD43" s="27"/>
      <c r="AE43" s="34">
        <f t="shared" si="23"/>
        <v>0</v>
      </c>
      <c r="AF43" s="20" t="str">
        <f t="shared" si="13"/>
        <v>n/a</v>
      </c>
      <c r="AG43" s="31"/>
      <c r="AH43" s="27"/>
      <c r="AI43" s="34">
        <f t="shared" si="24"/>
        <v>0</v>
      </c>
      <c r="AJ43" s="20" t="str">
        <f t="shared" si="14"/>
        <v>n/a</v>
      </c>
      <c r="AK43" s="26"/>
      <c r="AL43" s="27"/>
      <c r="AM43" s="34">
        <f t="shared" si="15"/>
        <v>401.87083570945106</v>
      </c>
      <c r="AN43" s="20" t="str">
        <f t="shared" si="16"/>
        <v>Fail</v>
      </c>
      <c r="AO43" s="26"/>
    </row>
    <row r="44" spans="1:41" s="2" customFormat="1" ht="14" x14ac:dyDescent="0.2">
      <c r="A44" s="22">
        <f t="shared" si="17"/>
        <v>41</v>
      </c>
      <c r="B44" s="78">
        <v>597.72842749942845</v>
      </c>
      <c r="C44" s="78">
        <v>0</v>
      </c>
      <c r="D44" s="78">
        <v>0</v>
      </c>
      <c r="E44" s="78">
        <v>0</v>
      </c>
      <c r="F44" s="78">
        <v>0</v>
      </c>
      <c r="G44" s="78">
        <v>0</v>
      </c>
      <c r="H44" s="78">
        <v>0</v>
      </c>
      <c r="I44" s="78">
        <v>597.72842749942845</v>
      </c>
      <c r="J44" s="25"/>
      <c r="K44" s="34">
        <f t="shared" si="18"/>
        <v>597.72842749942845</v>
      </c>
      <c r="L44" s="20" t="str">
        <f t="shared" si="7"/>
        <v>Fail</v>
      </c>
      <c r="M44" s="26"/>
      <c r="N44" s="27"/>
      <c r="O44" s="34">
        <f t="shared" si="19"/>
        <v>0</v>
      </c>
      <c r="P44" s="20" t="str">
        <f t="shared" si="8"/>
        <v>n/a</v>
      </c>
      <c r="Q44" s="26"/>
      <c r="R44" s="28"/>
      <c r="S44" s="34">
        <f t="shared" si="20"/>
        <v>0</v>
      </c>
      <c r="T44" s="20" t="str">
        <f t="shared" si="9"/>
        <v>n/a</v>
      </c>
      <c r="U44" s="29">
        <f t="shared" si="10"/>
        <v>0</v>
      </c>
      <c r="V44" s="28"/>
      <c r="W44" s="34">
        <f t="shared" si="21"/>
        <v>0</v>
      </c>
      <c r="X44" s="20" t="str">
        <f t="shared" si="11"/>
        <v>n/a</v>
      </c>
      <c r="Y44" s="26"/>
      <c r="Z44" s="27"/>
      <c r="AA44" s="34">
        <f t="shared" si="22"/>
        <v>0</v>
      </c>
      <c r="AB44" s="20" t="str">
        <f t="shared" si="12"/>
        <v>n/a</v>
      </c>
      <c r="AC44" s="30"/>
      <c r="AD44" s="27"/>
      <c r="AE44" s="34">
        <f t="shared" si="23"/>
        <v>0</v>
      </c>
      <c r="AF44" s="20" t="str">
        <f t="shared" si="13"/>
        <v>n/a</v>
      </c>
      <c r="AG44" s="31"/>
      <c r="AH44" s="27"/>
      <c r="AI44" s="34">
        <f t="shared" si="24"/>
        <v>0</v>
      </c>
      <c r="AJ44" s="20" t="str">
        <f t="shared" si="14"/>
        <v>n/a</v>
      </c>
      <c r="AK44" s="26"/>
      <c r="AL44" s="27"/>
      <c r="AM44" s="34">
        <f t="shared" si="15"/>
        <v>597.72842749942845</v>
      </c>
      <c r="AN44" s="20" t="str">
        <f t="shared" si="16"/>
        <v>Fail</v>
      </c>
      <c r="AO44" s="26"/>
    </row>
    <row r="45" spans="1:41" s="2" customFormat="1" ht="14" x14ac:dyDescent="0.2">
      <c r="A45" s="22">
        <f t="shared" si="17"/>
        <v>42</v>
      </c>
      <c r="B45" s="78">
        <v>1059.9885822767651</v>
      </c>
      <c r="C45" s="78">
        <v>0</v>
      </c>
      <c r="D45" s="78">
        <v>0</v>
      </c>
      <c r="E45" s="78">
        <v>0</v>
      </c>
      <c r="F45" s="78">
        <v>0</v>
      </c>
      <c r="G45" s="78">
        <v>0</v>
      </c>
      <c r="H45" s="78">
        <v>0</v>
      </c>
      <c r="I45" s="78">
        <v>1059.9885822767651</v>
      </c>
      <c r="J45" s="25"/>
      <c r="K45" s="34">
        <f t="shared" si="18"/>
        <v>1059.9885822767651</v>
      </c>
      <c r="L45" s="20" t="str">
        <f t="shared" si="7"/>
        <v>Fail</v>
      </c>
      <c r="M45" s="26"/>
      <c r="N45" s="27"/>
      <c r="O45" s="34">
        <f t="shared" si="19"/>
        <v>0</v>
      </c>
      <c r="P45" s="20" t="str">
        <f t="shared" si="8"/>
        <v>n/a</v>
      </c>
      <c r="Q45" s="26"/>
      <c r="R45" s="28"/>
      <c r="S45" s="34">
        <f t="shared" si="20"/>
        <v>0</v>
      </c>
      <c r="T45" s="20" t="str">
        <f t="shared" si="9"/>
        <v>n/a</v>
      </c>
      <c r="U45" s="29">
        <f t="shared" si="10"/>
        <v>0</v>
      </c>
      <c r="V45" s="28"/>
      <c r="W45" s="34">
        <f t="shared" si="21"/>
        <v>0</v>
      </c>
      <c r="X45" s="20" t="str">
        <f t="shared" si="11"/>
        <v>n/a</v>
      </c>
      <c r="Y45" s="26"/>
      <c r="Z45" s="27"/>
      <c r="AA45" s="34">
        <f t="shared" si="22"/>
        <v>0</v>
      </c>
      <c r="AB45" s="20" t="str">
        <f t="shared" si="12"/>
        <v>n/a</v>
      </c>
      <c r="AC45" s="30"/>
      <c r="AD45" s="27"/>
      <c r="AE45" s="34">
        <f t="shared" si="23"/>
        <v>0</v>
      </c>
      <c r="AF45" s="20" t="str">
        <f t="shared" si="13"/>
        <v>n/a</v>
      </c>
      <c r="AG45" s="31"/>
      <c r="AH45" s="27"/>
      <c r="AI45" s="34">
        <f t="shared" si="24"/>
        <v>0</v>
      </c>
      <c r="AJ45" s="20" t="str">
        <f t="shared" si="14"/>
        <v>n/a</v>
      </c>
      <c r="AK45" s="26"/>
      <c r="AL45" s="27"/>
      <c r="AM45" s="34">
        <f t="shared" si="15"/>
        <v>1059.9885822767651</v>
      </c>
      <c r="AN45" s="20" t="str">
        <f t="shared" si="16"/>
        <v>Fail</v>
      </c>
      <c r="AO45" s="26"/>
    </row>
    <row r="46" spans="1:41" s="2" customFormat="1" ht="14" x14ac:dyDescent="0.2">
      <c r="A46" s="22">
        <f t="shared" si="17"/>
        <v>43</v>
      </c>
      <c r="B46" s="78">
        <v>597.72842749942845</v>
      </c>
      <c r="C46" s="78">
        <v>0</v>
      </c>
      <c r="D46" s="78">
        <v>0</v>
      </c>
      <c r="E46" s="78">
        <v>0</v>
      </c>
      <c r="F46" s="78">
        <v>0</v>
      </c>
      <c r="G46" s="78">
        <v>0</v>
      </c>
      <c r="H46" s="78">
        <v>0</v>
      </c>
      <c r="I46" s="78">
        <v>597.72842749942845</v>
      </c>
      <c r="J46" s="25"/>
      <c r="K46" s="34">
        <f t="shared" si="18"/>
        <v>597.72842749942845</v>
      </c>
      <c r="L46" s="20" t="str">
        <f t="shared" si="7"/>
        <v>Fail</v>
      </c>
      <c r="M46" s="26"/>
      <c r="N46" s="27"/>
      <c r="O46" s="34">
        <f t="shared" si="19"/>
        <v>0</v>
      </c>
      <c r="P46" s="20" t="str">
        <f t="shared" si="8"/>
        <v>n/a</v>
      </c>
      <c r="Q46" s="26"/>
      <c r="R46" s="28"/>
      <c r="S46" s="34">
        <f t="shared" si="20"/>
        <v>0</v>
      </c>
      <c r="T46" s="20" t="str">
        <f t="shared" si="9"/>
        <v>n/a</v>
      </c>
      <c r="U46" s="29">
        <f t="shared" si="10"/>
        <v>0</v>
      </c>
      <c r="V46" s="28"/>
      <c r="W46" s="34">
        <f t="shared" si="21"/>
        <v>0</v>
      </c>
      <c r="X46" s="20" t="str">
        <f t="shared" si="11"/>
        <v>n/a</v>
      </c>
      <c r="Y46" s="26"/>
      <c r="Z46" s="27"/>
      <c r="AA46" s="34">
        <f t="shared" si="22"/>
        <v>0</v>
      </c>
      <c r="AB46" s="20" t="str">
        <f t="shared" si="12"/>
        <v>n/a</v>
      </c>
      <c r="AC46" s="30"/>
      <c r="AD46" s="27"/>
      <c r="AE46" s="34">
        <f t="shared" si="23"/>
        <v>0</v>
      </c>
      <c r="AF46" s="20" t="str">
        <f t="shared" si="13"/>
        <v>n/a</v>
      </c>
      <c r="AG46" s="31"/>
      <c r="AH46" s="27"/>
      <c r="AI46" s="34">
        <f t="shared" si="24"/>
        <v>0</v>
      </c>
      <c r="AJ46" s="20" t="str">
        <f t="shared" si="14"/>
        <v>n/a</v>
      </c>
      <c r="AK46" s="26"/>
      <c r="AL46" s="27"/>
      <c r="AM46" s="34">
        <f t="shared" si="15"/>
        <v>597.72842749942845</v>
      </c>
      <c r="AN46" s="20" t="str">
        <f t="shared" si="16"/>
        <v>Fail</v>
      </c>
      <c r="AO46" s="26"/>
    </row>
    <row r="47" spans="1:41" s="2" customFormat="1" ht="14" x14ac:dyDescent="0.2">
      <c r="A47" s="22">
        <f t="shared" si="17"/>
        <v>44</v>
      </c>
      <c r="B47" s="78" t="e">
        <v>#N/A</v>
      </c>
      <c r="C47" s="78">
        <v>0</v>
      </c>
      <c r="D47" s="78">
        <v>0</v>
      </c>
      <c r="E47" s="78">
        <v>0</v>
      </c>
      <c r="F47" s="78">
        <v>0</v>
      </c>
      <c r="G47" s="78">
        <v>0</v>
      </c>
      <c r="H47" s="78">
        <v>0</v>
      </c>
      <c r="I47" s="78" t="e">
        <v>#N/A</v>
      </c>
      <c r="J47" s="25"/>
      <c r="K47" s="34" t="e">
        <f t="shared" si="18"/>
        <v>#N/A</v>
      </c>
      <c r="L47" s="20" t="e">
        <f t="shared" si="7"/>
        <v>#N/A</v>
      </c>
      <c r="M47" s="26"/>
      <c r="N47" s="27"/>
      <c r="O47" s="34">
        <f t="shared" si="19"/>
        <v>0</v>
      </c>
      <c r="P47" s="20" t="str">
        <f t="shared" si="8"/>
        <v>n/a</v>
      </c>
      <c r="Q47" s="26"/>
      <c r="R47" s="28"/>
      <c r="S47" s="34">
        <f t="shared" si="20"/>
        <v>0</v>
      </c>
      <c r="T47" s="20" t="str">
        <f t="shared" si="9"/>
        <v>n/a</v>
      </c>
      <c r="U47" s="29">
        <f t="shared" si="10"/>
        <v>0</v>
      </c>
      <c r="V47" s="28"/>
      <c r="W47" s="34">
        <f t="shared" si="21"/>
        <v>0</v>
      </c>
      <c r="X47" s="20" t="str">
        <f t="shared" si="11"/>
        <v>n/a</v>
      </c>
      <c r="Y47" s="26"/>
      <c r="Z47" s="27"/>
      <c r="AA47" s="34">
        <f t="shared" si="22"/>
        <v>0</v>
      </c>
      <c r="AB47" s="20" t="str">
        <f t="shared" si="12"/>
        <v>n/a</v>
      </c>
      <c r="AC47" s="30"/>
      <c r="AD47" s="27"/>
      <c r="AE47" s="34">
        <f t="shared" si="23"/>
        <v>0</v>
      </c>
      <c r="AF47" s="20" t="str">
        <f t="shared" si="13"/>
        <v>n/a</v>
      </c>
      <c r="AG47" s="31"/>
      <c r="AH47" s="27"/>
      <c r="AI47" s="34">
        <f t="shared" si="24"/>
        <v>0</v>
      </c>
      <c r="AJ47" s="20" t="str">
        <f t="shared" si="14"/>
        <v>n/a</v>
      </c>
      <c r="AK47" s="26"/>
      <c r="AL47" s="27"/>
      <c r="AM47" s="34" t="e">
        <f t="shared" si="15"/>
        <v>#N/A</v>
      </c>
      <c r="AN47" s="20" t="e">
        <f t="shared" si="16"/>
        <v>#N/A</v>
      </c>
      <c r="AO47" s="26"/>
    </row>
    <row r="48" spans="1:41" s="2" customFormat="1" ht="14" x14ac:dyDescent="0.2">
      <c r="A48" s="22">
        <f t="shared" si="17"/>
        <v>45</v>
      </c>
      <c r="B48" s="78">
        <v>597.72842749942845</v>
      </c>
      <c r="C48" s="78">
        <v>0</v>
      </c>
      <c r="D48" s="78">
        <v>0</v>
      </c>
      <c r="E48" s="78">
        <v>0</v>
      </c>
      <c r="F48" s="78">
        <v>0</v>
      </c>
      <c r="G48" s="78">
        <v>0</v>
      </c>
      <c r="H48" s="78">
        <v>0</v>
      </c>
      <c r="I48" s="78">
        <v>597.72842749942845</v>
      </c>
      <c r="J48" s="25"/>
      <c r="K48" s="34">
        <f t="shared" si="18"/>
        <v>597.72842749942845</v>
      </c>
      <c r="L48" s="20" t="str">
        <f t="shared" si="7"/>
        <v>Fail</v>
      </c>
      <c r="M48" s="26"/>
      <c r="N48" s="27"/>
      <c r="O48" s="34">
        <f t="shared" si="19"/>
        <v>0</v>
      </c>
      <c r="P48" s="20" t="str">
        <f t="shared" si="8"/>
        <v>n/a</v>
      </c>
      <c r="Q48" s="26"/>
      <c r="R48" s="28"/>
      <c r="S48" s="34">
        <f t="shared" si="20"/>
        <v>0</v>
      </c>
      <c r="T48" s="20" t="str">
        <f t="shared" si="9"/>
        <v>n/a</v>
      </c>
      <c r="U48" s="29">
        <f t="shared" si="10"/>
        <v>0</v>
      </c>
      <c r="V48" s="28"/>
      <c r="W48" s="34">
        <f t="shared" si="21"/>
        <v>0</v>
      </c>
      <c r="X48" s="20" t="str">
        <f t="shared" si="11"/>
        <v>n/a</v>
      </c>
      <c r="Y48" s="26"/>
      <c r="Z48" s="27"/>
      <c r="AA48" s="34">
        <f t="shared" si="22"/>
        <v>0</v>
      </c>
      <c r="AB48" s="20" t="str">
        <f t="shared" si="12"/>
        <v>n/a</v>
      </c>
      <c r="AC48" s="30"/>
      <c r="AD48" s="27"/>
      <c r="AE48" s="34">
        <f t="shared" si="23"/>
        <v>0</v>
      </c>
      <c r="AF48" s="20" t="str">
        <f t="shared" si="13"/>
        <v>n/a</v>
      </c>
      <c r="AG48" s="31"/>
      <c r="AH48" s="27"/>
      <c r="AI48" s="34">
        <f t="shared" si="24"/>
        <v>0</v>
      </c>
      <c r="AJ48" s="20" t="str">
        <f t="shared" si="14"/>
        <v>n/a</v>
      </c>
      <c r="AK48" s="26"/>
      <c r="AL48" s="27"/>
      <c r="AM48" s="34">
        <f t="shared" si="15"/>
        <v>597.72842749942845</v>
      </c>
      <c r="AN48" s="20" t="str">
        <f t="shared" si="16"/>
        <v>Fail</v>
      </c>
      <c r="AO48" s="26"/>
    </row>
    <row r="49" spans="1:41" s="2" customFormat="1" ht="14" x14ac:dyDescent="0.2">
      <c r="A49" s="22">
        <f t="shared" si="17"/>
        <v>46</v>
      </c>
      <c r="B49" s="78">
        <v>590.61595051976678</v>
      </c>
      <c r="C49" s="78">
        <v>0</v>
      </c>
      <c r="D49" s="78">
        <v>0</v>
      </c>
      <c r="E49" s="78">
        <v>0</v>
      </c>
      <c r="F49" s="78">
        <v>0</v>
      </c>
      <c r="G49" s="78">
        <v>0</v>
      </c>
      <c r="H49" s="78">
        <v>0</v>
      </c>
      <c r="I49" s="78">
        <v>590.61595051976678</v>
      </c>
      <c r="J49" s="25"/>
      <c r="K49" s="34">
        <f t="shared" si="18"/>
        <v>590.61595051976678</v>
      </c>
      <c r="L49" s="20" t="str">
        <f t="shared" si="7"/>
        <v>Fail</v>
      </c>
      <c r="M49" s="26"/>
      <c r="N49" s="27"/>
      <c r="O49" s="34">
        <f t="shared" si="19"/>
        <v>0</v>
      </c>
      <c r="P49" s="20" t="str">
        <f t="shared" si="8"/>
        <v>n/a</v>
      </c>
      <c r="Q49" s="26"/>
      <c r="R49" s="28"/>
      <c r="S49" s="34">
        <f t="shared" si="20"/>
        <v>0</v>
      </c>
      <c r="T49" s="20" t="str">
        <f t="shared" si="9"/>
        <v>n/a</v>
      </c>
      <c r="U49" s="29">
        <f t="shared" si="10"/>
        <v>0</v>
      </c>
      <c r="V49" s="28"/>
      <c r="W49" s="34">
        <f t="shared" si="21"/>
        <v>0</v>
      </c>
      <c r="X49" s="20" t="str">
        <f t="shared" si="11"/>
        <v>n/a</v>
      </c>
      <c r="Y49" s="26"/>
      <c r="Z49" s="27"/>
      <c r="AA49" s="34">
        <f t="shared" si="22"/>
        <v>0</v>
      </c>
      <c r="AB49" s="20" t="str">
        <f t="shared" si="12"/>
        <v>n/a</v>
      </c>
      <c r="AC49" s="30"/>
      <c r="AD49" s="27"/>
      <c r="AE49" s="34">
        <f t="shared" si="23"/>
        <v>0</v>
      </c>
      <c r="AF49" s="20" t="str">
        <f t="shared" si="13"/>
        <v>n/a</v>
      </c>
      <c r="AG49" s="31"/>
      <c r="AH49" s="27"/>
      <c r="AI49" s="34">
        <f t="shared" si="24"/>
        <v>0</v>
      </c>
      <c r="AJ49" s="20" t="str">
        <f t="shared" si="14"/>
        <v>n/a</v>
      </c>
      <c r="AK49" s="26"/>
      <c r="AL49" s="27"/>
      <c r="AM49" s="34">
        <f t="shared" si="15"/>
        <v>590.61595051976678</v>
      </c>
      <c r="AN49" s="20" t="str">
        <f t="shared" si="16"/>
        <v>Fail</v>
      </c>
      <c r="AO49" s="26"/>
    </row>
    <row r="50" spans="1:41" s="2" customFormat="1" ht="14" x14ac:dyDescent="0.2">
      <c r="A50" s="22">
        <f t="shared" si="17"/>
        <v>47</v>
      </c>
      <c r="B50" s="78">
        <v>597.72842749942845</v>
      </c>
      <c r="C50" s="78">
        <v>0</v>
      </c>
      <c r="D50" s="78">
        <v>0</v>
      </c>
      <c r="E50" s="78">
        <v>0</v>
      </c>
      <c r="F50" s="78">
        <v>0</v>
      </c>
      <c r="G50" s="78">
        <v>0</v>
      </c>
      <c r="H50" s="78">
        <v>0</v>
      </c>
      <c r="I50" s="78">
        <v>597.72842749942845</v>
      </c>
      <c r="J50" s="25"/>
      <c r="K50" s="34">
        <f t="shared" si="18"/>
        <v>597.72842749942845</v>
      </c>
      <c r="L50" s="20" t="str">
        <f t="shared" si="7"/>
        <v>Fail</v>
      </c>
      <c r="M50" s="26"/>
      <c r="N50" s="27"/>
      <c r="O50" s="34">
        <f t="shared" si="19"/>
        <v>0</v>
      </c>
      <c r="P50" s="20" t="str">
        <f t="shared" si="8"/>
        <v>n/a</v>
      </c>
      <c r="Q50" s="26"/>
      <c r="R50" s="28"/>
      <c r="S50" s="34">
        <f t="shared" si="20"/>
        <v>0</v>
      </c>
      <c r="T50" s="20" t="str">
        <f t="shared" si="9"/>
        <v>n/a</v>
      </c>
      <c r="U50" s="29">
        <f t="shared" si="10"/>
        <v>0</v>
      </c>
      <c r="V50" s="28"/>
      <c r="W50" s="34">
        <f t="shared" si="21"/>
        <v>0</v>
      </c>
      <c r="X50" s="20" t="str">
        <f t="shared" si="11"/>
        <v>n/a</v>
      </c>
      <c r="Y50" s="26"/>
      <c r="Z50" s="27"/>
      <c r="AA50" s="34">
        <f t="shared" si="22"/>
        <v>0</v>
      </c>
      <c r="AB50" s="20" t="str">
        <f t="shared" si="12"/>
        <v>n/a</v>
      </c>
      <c r="AC50" s="30"/>
      <c r="AD50" s="27"/>
      <c r="AE50" s="34">
        <f t="shared" si="23"/>
        <v>0</v>
      </c>
      <c r="AF50" s="20" t="str">
        <f t="shared" si="13"/>
        <v>n/a</v>
      </c>
      <c r="AG50" s="31"/>
      <c r="AH50" s="27"/>
      <c r="AI50" s="34">
        <f t="shared" si="24"/>
        <v>0</v>
      </c>
      <c r="AJ50" s="20" t="str">
        <f t="shared" si="14"/>
        <v>n/a</v>
      </c>
      <c r="AK50" s="26"/>
      <c r="AL50" s="27"/>
      <c r="AM50" s="34">
        <f t="shared" si="15"/>
        <v>597.72842749942845</v>
      </c>
      <c r="AN50" s="20" t="str">
        <f t="shared" si="16"/>
        <v>Fail</v>
      </c>
      <c r="AO50" s="26"/>
    </row>
    <row r="51" spans="1:41" s="2" customFormat="1" ht="14" x14ac:dyDescent="0.2">
      <c r="A51" s="22">
        <f t="shared" si="17"/>
        <v>48</v>
      </c>
      <c r="B51" s="78">
        <v>250</v>
      </c>
      <c r="C51" s="78">
        <v>0</v>
      </c>
      <c r="D51" s="78">
        <v>0</v>
      </c>
      <c r="E51" s="78">
        <v>0</v>
      </c>
      <c r="F51" s="78">
        <v>0</v>
      </c>
      <c r="G51" s="78">
        <v>0</v>
      </c>
      <c r="H51" s="78">
        <v>0</v>
      </c>
      <c r="I51" s="78">
        <v>250</v>
      </c>
      <c r="J51" s="25"/>
      <c r="K51" s="34">
        <f t="shared" si="18"/>
        <v>250</v>
      </c>
      <c r="L51" s="20" t="str">
        <f t="shared" si="7"/>
        <v>Fail</v>
      </c>
      <c r="M51" s="26"/>
      <c r="N51" s="27"/>
      <c r="O51" s="34">
        <f t="shared" si="19"/>
        <v>0</v>
      </c>
      <c r="P51" s="20" t="str">
        <f t="shared" si="8"/>
        <v>n/a</v>
      </c>
      <c r="Q51" s="26"/>
      <c r="R51" s="28"/>
      <c r="S51" s="34">
        <f t="shared" si="20"/>
        <v>0</v>
      </c>
      <c r="T51" s="20" t="str">
        <f t="shared" si="9"/>
        <v>n/a</v>
      </c>
      <c r="U51" s="29">
        <f t="shared" si="10"/>
        <v>0</v>
      </c>
      <c r="V51" s="28"/>
      <c r="W51" s="34">
        <f t="shared" si="21"/>
        <v>0</v>
      </c>
      <c r="X51" s="20" t="str">
        <f t="shared" si="11"/>
        <v>n/a</v>
      </c>
      <c r="Y51" s="26"/>
      <c r="Z51" s="27"/>
      <c r="AA51" s="34">
        <f t="shared" si="22"/>
        <v>0</v>
      </c>
      <c r="AB51" s="20" t="str">
        <f t="shared" si="12"/>
        <v>n/a</v>
      </c>
      <c r="AC51" s="30"/>
      <c r="AD51" s="27"/>
      <c r="AE51" s="34">
        <f t="shared" si="23"/>
        <v>0</v>
      </c>
      <c r="AF51" s="20" t="str">
        <f t="shared" si="13"/>
        <v>n/a</v>
      </c>
      <c r="AG51" s="31"/>
      <c r="AH51" s="27"/>
      <c r="AI51" s="34">
        <f t="shared" si="24"/>
        <v>0</v>
      </c>
      <c r="AJ51" s="20" t="str">
        <f t="shared" si="14"/>
        <v>n/a</v>
      </c>
      <c r="AK51" s="26"/>
      <c r="AL51" s="27"/>
      <c r="AM51" s="34">
        <f t="shared" si="15"/>
        <v>250</v>
      </c>
      <c r="AN51" s="20" t="str">
        <f t="shared" si="16"/>
        <v>Fail</v>
      </c>
      <c r="AO51" s="26"/>
    </row>
    <row r="52" spans="1:41" s="2" customFormat="1" ht="14" x14ac:dyDescent="0.2">
      <c r="A52" s="22">
        <f t="shared" si="17"/>
        <v>49</v>
      </c>
      <c r="B52" s="78">
        <v>250</v>
      </c>
      <c r="C52" s="78">
        <v>0</v>
      </c>
      <c r="D52" s="78">
        <v>0</v>
      </c>
      <c r="E52" s="78">
        <v>0</v>
      </c>
      <c r="F52" s="78">
        <v>0</v>
      </c>
      <c r="G52" s="78">
        <v>0</v>
      </c>
      <c r="H52" s="78">
        <v>0</v>
      </c>
      <c r="I52" s="78">
        <v>250</v>
      </c>
      <c r="J52" s="25"/>
      <c r="K52" s="34">
        <f t="shared" si="18"/>
        <v>250</v>
      </c>
      <c r="L52" s="20" t="str">
        <f t="shared" si="7"/>
        <v>Fail</v>
      </c>
      <c r="M52" s="26"/>
      <c r="N52" s="27"/>
      <c r="O52" s="34">
        <f t="shared" si="19"/>
        <v>0</v>
      </c>
      <c r="P52" s="20" t="str">
        <f t="shared" si="8"/>
        <v>n/a</v>
      </c>
      <c r="Q52" s="26"/>
      <c r="R52" s="28"/>
      <c r="S52" s="34">
        <f t="shared" si="20"/>
        <v>0</v>
      </c>
      <c r="T52" s="20" t="str">
        <f t="shared" si="9"/>
        <v>n/a</v>
      </c>
      <c r="U52" s="29">
        <f t="shared" si="10"/>
        <v>0</v>
      </c>
      <c r="V52" s="28"/>
      <c r="W52" s="34">
        <f t="shared" si="21"/>
        <v>0</v>
      </c>
      <c r="X52" s="20" t="str">
        <f t="shared" si="11"/>
        <v>n/a</v>
      </c>
      <c r="Y52" s="26"/>
      <c r="Z52" s="27"/>
      <c r="AA52" s="34">
        <f t="shared" si="22"/>
        <v>0</v>
      </c>
      <c r="AB52" s="20" t="str">
        <f t="shared" si="12"/>
        <v>n/a</v>
      </c>
      <c r="AC52" s="30"/>
      <c r="AD52" s="27"/>
      <c r="AE52" s="34">
        <f t="shared" si="23"/>
        <v>0</v>
      </c>
      <c r="AF52" s="20" t="str">
        <f t="shared" si="13"/>
        <v>n/a</v>
      </c>
      <c r="AG52" s="31"/>
      <c r="AH52" s="27"/>
      <c r="AI52" s="34">
        <f t="shared" si="24"/>
        <v>0</v>
      </c>
      <c r="AJ52" s="20" t="str">
        <f t="shared" si="14"/>
        <v>n/a</v>
      </c>
      <c r="AK52" s="26"/>
      <c r="AL52" s="27"/>
      <c r="AM52" s="34">
        <f t="shared" si="15"/>
        <v>250</v>
      </c>
      <c r="AN52" s="20" t="str">
        <f t="shared" si="16"/>
        <v>Fail</v>
      </c>
      <c r="AO52" s="26"/>
    </row>
    <row r="53" spans="1:41" s="2" customFormat="1" ht="14" x14ac:dyDescent="0.2">
      <c r="A53" s="22">
        <f t="shared" si="17"/>
        <v>50</v>
      </c>
      <c r="B53" s="78">
        <v>250</v>
      </c>
      <c r="C53" s="78">
        <v>0</v>
      </c>
      <c r="D53" s="78">
        <v>0</v>
      </c>
      <c r="E53" s="78">
        <v>0</v>
      </c>
      <c r="F53" s="78">
        <v>0</v>
      </c>
      <c r="G53" s="78">
        <v>0</v>
      </c>
      <c r="H53" s="78">
        <v>0</v>
      </c>
      <c r="I53" s="78">
        <v>250</v>
      </c>
      <c r="J53" s="25"/>
      <c r="K53" s="34">
        <f t="shared" si="18"/>
        <v>250</v>
      </c>
      <c r="L53" s="20" t="str">
        <f t="shared" si="7"/>
        <v>Fail</v>
      </c>
      <c r="M53" s="26"/>
      <c r="N53" s="27"/>
      <c r="O53" s="34">
        <f t="shared" si="19"/>
        <v>0</v>
      </c>
      <c r="P53" s="20" t="str">
        <f t="shared" si="8"/>
        <v>n/a</v>
      </c>
      <c r="Q53" s="26"/>
      <c r="R53" s="28"/>
      <c r="S53" s="34">
        <f t="shared" si="20"/>
        <v>0</v>
      </c>
      <c r="T53" s="20" t="str">
        <f t="shared" si="9"/>
        <v>n/a</v>
      </c>
      <c r="U53" s="29">
        <f t="shared" si="10"/>
        <v>0</v>
      </c>
      <c r="V53" s="28"/>
      <c r="W53" s="34">
        <f t="shared" si="21"/>
        <v>0</v>
      </c>
      <c r="X53" s="20" t="str">
        <f t="shared" si="11"/>
        <v>n/a</v>
      </c>
      <c r="Y53" s="26"/>
      <c r="Z53" s="27"/>
      <c r="AA53" s="34">
        <f t="shared" si="22"/>
        <v>0</v>
      </c>
      <c r="AB53" s="20" t="str">
        <f t="shared" si="12"/>
        <v>n/a</v>
      </c>
      <c r="AC53" s="30"/>
      <c r="AD53" s="27"/>
      <c r="AE53" s="34">
        <f t="shared" si="23"/>
        <v>0</v>
      </c>
      <c r="AF53" s="20" t="str">
        <f t="shared" si="13"/>
        <v>n/a</v>
      </c>
      <c r="AG53" s="31"/>
      <c r="AH53" s="27"/>
      <c r="AI53" s="34">
        <f t="shared" si="24"/>
        <v>0</v>
      </c>
      <c r="AJ53" s="20" t="str">
        <f t="shared" si="14"/>
        <v>n/a</v>
      </c>
      <c r="AK53" s="26"/>
      <c r="AL53" s="27"/>
      <c r="AM53" s="34">
        <f t="shared" si="15"/>
        <v>250</v>
      </c>
      <c r="AN53" s="20" t="str">
        <f t="shared" si="16"/>
        <v>Fail</v>
      </c>
      <c r="AO53" s="26"/>
    </row>
    <row r="54" spans="1:41" s="2" customFormat="1" ht="14" x14ac:dyDescent="0.2">
      <c r="A54" s="22">
        <f t="shared" si="17"/>
        <v>51</v>
      </c>
      <c r="B54" s="78">
        <v>250</v>
      </c>
      <c r="C54" s="78">
        <v>0</v>
      </c>
      <c r="D54" s="78">
        <v>0</v>
      </c>
      <c r="E54" s="78">
        <v>0</v>
      </c>
      <c r="F54" s="78">
        <v>0</v>
      </c>
      <c r="G54" s="78">
        <v>0</v>
      </c>
      <c r="H54" s="78">
        <v>0</v>
      </c>
      <c r="I54" s="78">
        <v>250</v>
      </c>
      <c r="J54" s="25"/>
      <c r="K54" s="34">
        <f t="shared" si="18"/>
        <v>250</v>
      </c>
      <c r="L54" s="20" t="str">
        <f t="shared" si="7"/>
        <v>Fail</v>
      </c>
      <c r="M54" s="26"/>
      <c r="N54" s="27"/>
      <c r="O54" s="34">
        <f t="shared" si="19"/>
        <v>0</v>
      </c>
      <c r="P54" s="20" t="str">
        <f t="shared" si="8"/>
        <v>n/a</v>
      </c>
      <c r="Q54" s="26"/>
      <c r="R54" s="28"/>
      <c r="S54" s="34">
        <f t="shared" si="20"/>
        <v>0</v>
      </c>
      <c r="T54" s="20" t="str">
        <f t="shared" si="9"/>
        <v>n/a</v>
      </c>
      <c r="U54" s="29">
        <f t="shared" si="10"/>
        <v>0</v>
      </c>
      <c r="V54" s="28"/>
      <c r="W54" s="34">
        <f t="shared" si="21"/>
        <v>0</v>
      </c>
      <c r="X54" s="20" t="str">
        <f t="shared" si="11"/>
        <v>n/a</v>
      </c>
      <c r="Y54" s="26"/>
      <c r="Z54" s="27"/>
      <c r="AA54" s="34">
        <f t="shared" si="22"/>
        <v>0</v>
      </c>
      <c r="AB54" s="20" t="str">
        <f t="shared" si="12"/>
        <v>n/a</v>
      </c>
      <c r="AC54" s="30"/>
      <c r="AD54" s="27"/>
      <c r="AE54" s="34">
        <f t="shared" si="23"/>
        <v>0</v>
      </c>
      <c r="AF54" s="20" t="str">
        <f t="shared" si="13"/>
        <v>n/a</v>
      </c>
      <c r="AG54" s="31"/>
      <c r="AH54" s="27"/>
      <c r="AI54" s="34">
        <f t="shared" si="24"/>
        <v>0</v>
      </c>
      <c r="AJ54" s="20" t="str">
        <f t="shared" si="14"/>
        <v>n/a</v>
      </c>
      <c r="AK54" s="26"/>
      <c r="AL54" s="27"/>
      <c r="AM54" s="34">
        <f t="shared" si="15"/>
        <v>250</v>
      </c>
      <c r="AN54" s="20" t="str">
        <f t="shared" si="16"/>
        <v>Fail</v>
      </c>
      <c r="AO54" s="26"/>
    </row>
    <row r="55" spans="1:41" s="2" customFormat="1" ht="14" x14ac:dyDescent="0.2">
      <c r="A55" s="22">
        <f t="shared" si="17"/>
        <v>52</v>
      </c>
      <c r="B55" s="78">
        <v>250</v>
      </c>
      <c r="C55" s="78">
        <v>0</v>
      </c>
      <c r="D55" s="78">
        <v>0</v>
      </c>
      <c r="E55" s="78">
        <v>0</v>
      </c>
      <c r="F55" s="78">
        <v>0</v>
      </c>
      <c r="G55" s="78">
        <v>0</v>
      </c>
      <c r="H55" s="78">
        <v>0</v>
      </c>
      <c r="I55" s="78">
        <v>250</v>
      </c>
      <c r="J55" s="25"/>
      <c r="K55" s="34">
        <f t="shared" si="18"/>
        <v>250</v>
      </c>
      <c r="L55" s="20" t="str">
        <f t="shared" si="7"/>
        <v>Fail</v>
      </c>
      <c r="M55" s="26"/>
      <c r="N55" s="27"/>
      <c r="O55" s="34">
        <f t="shared" si="19"/>
        <v>0</v>
      </c>
      <c r="P55" s="20" t="str">
        <f t="shared" si="8"/>
        <v>n/a</v>
      </c>
      <c r="Q55" s="26"/>
      <c r="R55" s="28"/>
      <c r="S55" s="34">
        <f t="shared" si="20"/>
        <v>0</v>
      </c>
      <c r="T55" s="20" t="str">
        <f t="shared" si="9"/>
        <v>n/a</v>
      </c>
      <c r="U55" s="29">
        <f t="shared" si="10"/>
        <v>0</v>
      </c>
      <c r="V55" s="28"/>
      <c r="W55" s="34">
        <f t="shared" si="21"/>
        <v>0</v>
      </c>
      <c r="X55" s="20" t="str">
        <f t="shared" si="11"/>
        <v>n/a</v>
      </c>
      <c r="Y55" s="26"/>
      <c r="Z55" s="27"/>
      <c r="AA55" s="34">
        <f t="shared" si="22"/>
        <v>0</v>
      </c>
      <c r="AB55" s="20" t="str">
        <f t="shared" si="12"/>
        <v>n/a</v>
      </c>
      <c r="AC55" s="30"/>
      <c r="AD55" s="27"/>
      <c r="AE55" s="34">
        <f t="shared" si="23"/>
        <v>0</v>
      </c>
      <c r="AF55" s="20" t="str">
        <f t="shared" si="13"/>
        <v>n/a</v>
      </c>
      <c r="AG55" s="31"/>
      <c r="AH55" s="27"/>
      <c r="AI55" s="34">
        <f t="shared" si="24"/>
        <v>0</v>
      </c>
      <c r="AJ55" s="20" t="str">
        <f t="shared" si="14"/>
        <v>n/a</v>
      </c>
      <c r="AK55" s="26"/>
      <c r="AL55" s="27"/>
      <c r="AM55" s="34">
        <f t="shared" si="15"/>
        <v>250</v>
      </c>
      <c r="AN55" s="20" t="str">
        <f t="shared" si="16"/>
        <v>Fail</v>
      </c>
      <c r="AO55" s="26"/>
    </row>
    <row r="56" spans="1:41" s="2" customFormat="1" ht="14" x14ac:dyDescent="0.2">
      <c r="A56" s="22">
        <f t="shared" si="17"/>
        <v>53</v>
      </c>
      <c r="B56" s="78">
        <v>250</v>
      </c>
      <c r="C56" s="78">
        <v>0</v>
      </c>
      <c r="D56" s="78">
        <v>0</v>
      </c>
      <c r="E56" s="78">
        <v>0</v>
      </c>
      <c r="F56" s="78">
        <v>0</v>
      </c>
      <c r="G56" s="78">
        <v>0</v>
      </c>
      <c r="H56" s="78">
        <v>0</v>
      </c>
      <c r="I56" s="78">
        <v>250</v>
      </c>
      <c r="J56" s="25"/>
      <c r="K56" s="34">
        <f t="shared" si="18"/>
        <v>250</v>
      </c>
      <c r="L56" s="20" t="str">
        <f t="shared" si="7"/>
        <v>Fail</v>
      </c>
      <c r="M56" s="26"/>
      <c r="N56" s="27"/>
      <c r="O56" s="34">
        <f t="shared" si="19"/>
        <v>0</v>
      </c>
      <c r="P56" s="20" t="str">
        <f t="shared" si="8"/>
        <v>n/a</v>
      </c>
      <c r="Q56" s="26"/>
      <c r="R56" s="28"/>
      <c r="S56" s="34">
        <f t="shared" si="20"/>
        <v>0</v>
      </c>
      <c r="T56" s="20" t="str">
        <f t="shared" si="9"/>
        <v>n/a</v>
      </c>
      <c r="U56" s="29">
        <f t="shared" si="10"/>
        <v>0</v>
      </c>
      <c r="V56" s="28"/>
      <c r="W56" s="34">
        <f t="shared" si="21"/>
        <v>0</v>
      </c>
      <c r="X56" s="20" t="str">
        <f t="shared" si="11"/>
        <v>n/a</v>
      </c>
      <c r="Y56" s="26"/>
      <c r="Z56" s="27"/>
      <c r="AA56" s="34">
        <f t="shared" si="22"/>
        <v>0</v>
      </c>
      <c r="AB56" s="20" t="str">
        <f t="shared" si="12"/>
        <v>n/a</v>
      </c>
      <c r="AC56" s="30"/>
      <c r="AD56" s="27"/>
      <c r="AE56" s="34">
        <f t="shared" si="23"/>
        <v>0</v>
      </c>
      <c r="AF56" s="20" t="str">
        <f t="shared" si="13"/>
        <v>n/a</v>
      </c>
      <c r="AG56" s="31"/>
      <c r="AH56" s="27"/>
      <c r="AI56" s="34">
        <f t="shared" si="24"/>
        <v>0</v>
      </c>
      <c r="AJ56" s="20" t="str">
        <f t="shared" si="14"/>
        <v>n/a</v>
      </c>
      <c r="AK56" s="26"/>
      <c r="AL56" s="27"/>
      <c r="AM56" s="34">
        <f t="shared" si="15"/>
        <v>250</v>
      </c>
      <c r="AN56" s="20" t="str">
        <f t="shared" si="16"/>
        <v>Fail</v>
      </c>
      <c r="AO56" s="26"/>
    </row>
    <row r="57" spans="1:41" s="2" customFormat="1" ht="14" x14ac:dyDescent="0.2">
      <c r="A57" s="22">
        <f t="shared" si="17"/>
        <v>54</v>
      </c>
      <c r="B57" s="78">
        <v>250</v>
      </c>
      <c r="C57" s="78">
        <v>0</v>
      </c>
      <c r="D57" s="78">
        <v>0</v>
      </c>
      <c r="E57" s="78">
        <v>0</v>
      </c>
      <c r="F57" s="78">
        <v>0</v>
      </c>
      <c r="G57" s="78">
        <v>0</v>
      </c>
      <c r="H57" s="78">
        <v>0</v>
      </c>
      <c r="I57" s="78">
        <v>250</v>
      </c>
      <c r="J57" s="25"/>
      <c r="K57" s="34">
        <f t="shared" si="18"/>
        <v>250</v>
      </c>
      <c r="L57" s="20" t="str">
        <f t="shared" si="7"/>
        <v>Fail</v>
      </c>
      <c r="M57" s="26"/>
      <c r="N57" s="27"/>
      <c r="O57" s="34">
        <f t="shared" si="19"/>
        <v>0</v>
      </c>
      <c r="P57" s="20" t="str">
        <f t="shared" si="8"/>
        <v>n/a</v>
      </c>
      <c r="Q57" s="26"/>
      <c r="R57" s="28"/>
      <c r="S57" s="34">
        <f t="shared" si="20"/>
        <v>0</v>
      </c>
      <c r="T57" s="20" t="str">
        <f t="shared" si="9"/>
        <v>n/a</v>
      </c>
      <c r="U57" s="29">
        <f t="shared" si="10"/>
        <v>0</v>
      </c>
      <c r="V57" s="28"/>
      <c r="W57" s="34">
        <f t="shared" si="21"/>
        <v>0</v>
      </c>
      <c r="X57" s="20" t="str">
        <f t="shared" si="11"/>
        <v>n/a</v>
      </c>
      <c r="Y57" s="26"/>
      <c r="Z57" s="27"/>
      <c r="AA57" s="34">
        <f t="shared" si="22"/>
        <v>0</v>
      </c>
      <c r="AB57" s="20" t="str">
        <f t="shared" si="12"/>
        <v>n/a</v>
      </c>
      <c r="AC57" s="30"/>
      <c r="AD57" s="27"/>
      <c r="AE57" s="34">
        <f t="shared" si="23"/>
        <v>0</v>
      </c>
      <c r="AF57" s="20" t="str">
        <f t="shared" si="13"/>
        <v>n/a</v>
      </c>
      <c r="AG57" s="31"/>
      <c r="AH57" s="27"/>
      <c r="AI57" s="34">
        <f t="shared" si="24"/>
        <v>0</v>
      </c>
      <c r="AJ57" s="20" t="str">
        <f t="shared" si="14"/>
        <v>n/a</v>
      </c>
      <c r="AK57" s="26"/>
      <c r="AL57" s="27"/>
      <c r="AM57" s="34">
        <f t="shared" si="15"/>
        <v>250</v>
      </c>
      <c r="AN57" s="20" t="str">
        <f t="shared" si="16"/>
        <v>Fail</v>
      </c>
      <c r="AO57" s="26"/>
    </row>
    <row r="58" spans="1:41" s="2" customFormat="1" ht="14" x14ac:dyDescent="0.2">
      <c r="A58" s="22">
        <f t="shared" si="17"/>
        <v>55</v>
      </c>
      <c r="B58" s="78">
        <v>1165.966678313627</v>
      </c>
      <c r="C58" s="78">
        <v>0</v>
      </c>
      <c r="D58" s="78">
        <v>0</v>
      </c>
      <c r="E58" s="78">
        <v>0</v>
      </c>
      <c r="F58" s="78">
        <v>0</v>
      </c>
      <c r="G58" s="78">
        <v>0</v>
      </c>
      <c r="H58" s="78">
        <v>0</v>
      </c>
      <c r="I58" s="78">
        <v>1165.966678313627</v>
      </c>
      <c r="J58" s="25"/>
      <c r="K58" s="34">
        <f t="shared" si="18"/>
        <v>1165.966678313627</v>
      </c>
      <c r="L58" s="20" t="str">
        <f t="shared" si="7"/>
        <v>Fail</v>
      </c>
      <c r="M58" s="26"/>
      <c r="N58" s="27"/>
      <c r="O58" s="34">
        <f t="shared" si="19"/>
        <v>0</v>
      </c>
      <c r="P58" s="20" t="str">
        <f t="shared" si="8"/>
        <v>n/a</v>
      </c>
      <c r="Q58" s="26"/>
      <c r="R58" s="28"/>
      <c r="S58" s="34">
        <f t="shared" si="20"/>
        <v>0</v>
      </c>
      <c r="T58" s="20" t="str">
        <f t="shared" si="9"/>
        <v>n/a</v>
      </c>
      <c r="U58" s="29">
        <f t="shared" si="10"/>
        <v>0</v>
      </c>
      <c r="V58" s="28"/>
      <c r="W58" s="34">
        <f t="shared" si="21"/>
        <v>0</v>
      </c>
      <c r="X58" s="20" t="str">
        <f t="shared" si="11"/>
        <v>n/a</v>
      </c>
      <c r="Y58" s="26"/>
      <c r="Z58" s="27"/>
      <c r="AA58" s="34">
        <f t="shared" si="22"/>
        <v>0</v>
      </c>
      <c r="AB58" s="20" t="str">
        <f t="shared" si="12"/>
        <v>n/a</v>
      </c>
      <c r="AC58" s="30"/>
      <c r="AD58" s="27"/>
      <c r="AE58" s="34">
        <f t="shared" si="23"/>
        <v>0</v>
      </c>
      <c r="AF58" s="20" t="str">
        <f t="shared" si="13"/>
        <v>n/a</v>
      </c>
      <c r="AG58" s="31"/>
      <c r="AH58" s="27"/>
      <c r="AI58" s="34">
        <f t="shared" si="24"/>
        <v>0</v>
      </c>
      <c r="AJ58" s="20" t="str">
        <f t="shared" si="14"/>
        <v>n/a</v>
      </c>
      <c r="AK58" s="26"/>
      <c r="AL58" s="27"/>
      <c r="AM58" s="34">
        <f t="shared" si="15"/>
        <v>1165.966678313627</v>
      </c>
      <c r="AN58" s="20" t="str">
        <f t="shared" si="16"/>
        <v>Fail</v>
      </c>
      <c r="AO58" s="26"/>
    </row>
    <row r="59" spans="1:41" s="2" customFormat="1" ht="14" x14ac:dyDescent="0.2">
      <c r="A59" s="22">
        <f t="shared" ref="A59:A60" si="25">A58+1</f>
        <v>56</v>
      </c>
      <c r="B59" s="78">
        <v>1552.1737767765972</v>
      </c>
      <c r="C59" s="78">
        <v>0</v>
      </c>
      <c r="D59" s="78">
        <v>0</v>
      </c>
      <c r="E59" s="78">
        <v>0</v>
      </c>
      <c r="F59" s="78">
        <v>0</v>
      </c>
      <c r="G59" s="78">
        <v>25.219298245614027</v>
      </c>
      <c r="H59" s="78">
        <v>0</v>
      </c>
      <c r="I59" s="78">
        <v>1577.3930750222112</v>
      </c>
      <c r="J59" s="25"/>
      <c r="K59" s="34">
        <f t="shared" ref="K59:K60" si="26">IF(B59=0,0,B59-J59)</f>
        <v>1552.1737767765972</v>
      </c>
      <c r="L59" s="20" t="str">
        <f t="shared" ref="L59:L60" si="27">IF(OR(K59&gt;0.01,K59&lt;-0.01),"Fail","Pass")</f>
        <v>Fail</v>
      </c>
      <c r="M59" s="26"/>
      <c r="N59" s="27"/>
      <c r="O59" s="34">
        <f t="shared" ref="O59:O60" si="28">IF(C59=0,0,C59-N59)</f>
        <v>0</v>
      </c>
      <c r="P59" s="20" t="str">
        <f t="shared" ref="P59:P60" si="29">IF(O59=0,"n/a",IF(OR(O59&gt;0.01,O59&lt;-0.01),"Fail","Pass"))</f>
        <v>n/a</v>
      </c>
      <c r="Q59" s="26"/>
      <c r="R59" s="28"/>
      <c r="S59" s="34">
        <f t="shared" ref="S59:S60" si="30">IF(D59=0,0,D59-R59)</f>
        <v>0</v>
      </c>
      <c r="T59" s="20" t="str">
        <f t="shared" ref="T59:T60" si="31">IF(S59=0,"n/a",IF(OR(S59&gt;0.01,S59&lt;-0.01),"Fail","Pass"))</f>
        <v>n/a</v>
      </c>
      <c r="U59" s="29">
        <f t="shared" ref="U59:U60" si="32">MIN(ROUNDDOWN((J59-S59)/365,0),80)</f>
        <v>0</v>
      </c>
      <c r="V59" s="28"/>
      <c r="W59" s="34">
        <f t="shared" ref="W59:W60" si="33">IF(E59=0,0,E59-V59)</f>
        <v>0</v>
      </c>
      <c r="X59" s="20" t="str">
        <f t="shared" ref="X59:X60" si="34">IF(W59=0,"n/a",IF(OR(W59&gt;0.01,W59&lt;-0.01),"Fail","Pass"))</f>
        <v>n/a</v>
      </c>
      <c r="Y59" s="26"/>
      <c r="Z59" s="27"/>
      <c r="AA59" s="34">
        <f t="shared" ref="AA59:AA60" si="35">IF(F59=0,0,F59-Z59)</f>
        <v>0</v>
      </c>
      <c r="AB59" s="20" t="str">
        <f t="shared" ref="AB59:AB60" si="36">IF(AA59=0,"n/a",IF(OR(AA59&gt;0.01,AA59&lt;-0.01),"Fail","Pass"))</f>
        <v>n/a</v>
      </c>
      <c r="AC59" s="30"/>
      <c r="AD59" s="27"/>
      <c r="AE59" s="34">
        <f t="shared" ref="AE59:AE60" si="37">IF(G59=0,0,G59-AD59)</f>
        <v>25.219298245614027</v>
      </c>
      <c r="AF59" s="20" t="str">
        <f t="shared" ref="AF59:AF60" si="38">IF(AE59=0,"n/a",IF(OR(AE59&gt;0.01,AE59&lt;-0.01),"Fail","Pass"))</f>
        <v>Fail</v>
      </c>
      <c r="AG59" s="31"/>
      <c r="AH59" s="27"/>
      <c r="AI59" s="34">
        <f t="shared" ref="AI59:AI60" si="39">IF(H59=0,0,H59-AH59)</f>
        <v>0</v>
      </c>
      <c r="AJ59" s="20" t="str">
        <f t="shared" ref="AJ59:AJ60" si="40">IF(AI59=0,"n/a",IF(OR(AI59&gt;0.01,AI59&lt;-0.01),"Fail","Pass"))</f>
        <v>n/a</v>
      </c>
      <c r="AK59" s="26"/>
      <c r="AL59" s="27"/>
      <c r="AM59" s="34">
        <f t="shared" si="15"/>
        <v>1577.3930750222112</v>
      </c>
      <c r="AN59" s="20" t="str">
        <f t="shared" si="16"/>
        <v>Fail</v>
      </c>
      <c r="AO59" s="26"/>
    </row>
    <row r="60" spans="1:41" s="2" customFormat="1" ht="14" x14ac:dyDescent="0.2">
      <c r="A60" s="22">
        <f t="shared" si="25"/>
        <v>57</v>
      </c>
      <c r="B60" s="78">
        <v>1500</v>
      </c>
      <c r="C60" s="78">
        <v>0</v>
      </c>
      <c r="D60" s="78">
        <v>0</v>
      </c>
      <c r="E60" s="78">
        <v>0</v>
      </c>
      <c r="F60" s="78">
        <v>0</v>
      </c>
      <c r="G60" s="78">
        <v>0</v>
      </c>
      <c r="H60" s="78">
        <v>0</v>
      </c>
      <c r="I60" s="78">
        <v>1500</v>
      </c>
      <c r="J60" s="25"/>
      <c r="K60" s="62">
        <f t="shared" si="26"/>
        <v>1500</v>
      </c>
      <c r="L60" s="20" t="str">
        <f t="shared" si="27"/>
        <v>Fail</v>
      </c>
      <c r="M60" s="26"/>
      <c r="N60" s="27"/>
      <c r="O60" s="62">
        <f t="shared" si="28"/>
        <v>0</v>
      </c>
      <c r="P60" s="20" t="str">
        <f t="shared" si="29"/>
        <v>n/a</v>
      </c>
      <c r="Q60" s="26"/>
      <c r="R60" s="28"/>
      <c r="S60" s="62">
        <f t="shared" si="30"/>
        <v>0</v>
      </c>
      <c r="T60" s="20" t="str">
        <f t="shared" si="31"/>
        <v>n/a</v>
      </c>
      <c r="U60" s="29">
        <f t="shared" si="32"/>
        <v>0</v>
      </c>
      <c r="V60" s="28"/>
      <c r="W60" s="62">
        <f t="shared" si="33"/>
        <v>0</v>
      </c>
      <c r="X60" s="20" t="str">
        <f t="shared" si="34"/>
        <v>n/a</v>
      </c>
      <c r="Y60" s="26"/>
      <c r="Z60" s="27"/>
      <c r="AA60" s="62">
        <f t="shared" si="35"/>
        <v>0</v>
      </c>
      <c r="AB60" s="20" t="str">
        <f t="shared" si="36"/>
        <v>n/a</v>
      </c>
      <c r="AC60" s="30"/>
      <c r="AD60" s="27"/>
      <c r="AE60" s="62">
        <f t="shared" si="37"/>
        <v>0</v>
      </c>
      <c r="AF60" s="20" t="str">
        <f t="shared" si="38"/>
        <v>n/a</v>
      </c>
      <c r="AG60" s="31"/>
      <c r="AH60" s="27"/>
      <c r="AI60" s="62">
        <f t="shared" si="39"/>
        <v>0</v>
      </c>
      <c r="AJ60" s="20" t="str">
        <f t="shared" si="40"/>
        <v>n/a</v>
      </c>
      <c r="AK60" s="26"/>
      <c r="AL60" s="27"/>
      <c r="AM60" s="62">
        <f t="shared" si="15"/>
        <v>1500</v>
      </c>
      <c r="AN60" s="20" t="str">
        <f t="shared" si="16"/>
        <v>Fail</v>
      </c>
      <c r="AO60" s="26"/>
    </row>
  </sheetData>
  <autoFilter ref="A3:AO3" xr:uid="{07E59AE2-FE43-4E15-B0B1-6771B545DD4E}"/>
  <mergeCells count="9">
    <mergeCell ref="B2:I2"/>
    <mergeCell ref="AL2:AO2"/>
    <mergeCell ref="AH2:AK2"/>
    <mergeCell ref="N2:Q2"/>
    <mergeCell ref="J2:M2"/>
    <mergeCell ref="R2:U2"/>
    <mergeCell ref="V2:Y2"/>
    <mergeCell ref="Z2:AC2"/>
    <mergeCell ref="AD2:AG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5336C-B7D0-4DFE-B21F-6553DD65ACE2}">
  <dimension ref="A1:AC58"/>
  <sheetViews>
    <sheetView workbookViewId="0"/>
  </sheetViews>
  <sheetFormatPr baseColWidth="10" defaultColWidth="8.83203125" defaultRowHeight="15" x14ac:dyDescent="0.2"/>
  <cols>
    <col min="1" max="1" width="8.6640625" bestFit="1" customWidth="1" collapsed="1"/>
    <col min="2" max="2" width="16.6640625" bestFit="1" customWidth="1" collapsed="1"/>
    <col min="3" max="3" width="6.83203125" bestFit="1" customWidth="1" collapsed="1"/>
    <col min="4" max="4" width="29.33203125" bestFit="1" customWidth="1" collapsed="1"/>
    <col min="5" max="5" width="17.6640625" bestFit="1" customWidth="1" collapsed="1"/>
    <col min="6" max="6" width="23.5" bestFit="1" customWidth="1" collapsed="1"/>
    <col min="7" max="7" width="11.33203125" bestFit="1" customWidth="1" collapsed="1"/>
    <col min="8" max="8" width="26" bestFit="1" customWidth="1" collapsed="1"/>
    <col min="9" max="9" width="10.5" bestFit="1" customWidth="1" collapsed="1"/>
    <col min="10" max="10" width="20.1640625" bestFit="1" customWidth="1" collapsed="1"/>
    <col min="11" max="11" width="14.6640625" bestFit="1" customWidth="1" collapsed="1"/>
    <col min="12" max="12" width="17.6640625" bestFit="1" customWidth="1" collapsed="1"/>
    <col min="13" max="13" width="11.5" bestFit="1" customWidth="1" collapsed="1"/>
    <col min="14" max="15" width="6.83203125" bestFit="1" customWidth="1" collapsed="1"/>
    <col min="16" max="16" width="8" bestFit="1" customWidth="1" collapsed="1"/>
    <col min="17" max="17" width="4.5" bestFit="1" customWidth="1" collapsed="1"/>
    <col min="18" max="18" width="23.33203125" bestFit="1" customWidth="1" collapsed="1"/>
    <col min="19" max="19" width="21" bestFit="1" customWidth="1" collapsed="1"/>
    <col min="20" max="20" width="9.83203125" bestFit="1" customWidth="1" collapsed="1"/>
    <col min="21" max="21" width="21.33203125" bestFit="1" customWidth="1" collapsed="1"/>
    <col min="22" max="22" width="27.6640625" bestFit="1" customWidth="1" collapsed="1"/>
    <col min="23" max="23" width="12.83203125" bestFit="1" customWidth="1" collapsed="1"/>
    <col min="24" max="24" width="14.1640625" bestFit="1" customWidth="1" collapsed="1"/>
    <col min="25" max="25" width="12.33203125" bestFit="1" customWidth="1" collapsed="1"/>
    <col min="26" max="26" width="13.33203125" bestFit="1" customWidth="1" collapsed="1"/>
    <col min="27" max="27" width="11.83203125" bestFit="1" customWidth="1" collapsed="1"/>
    <col min="28" max="28" width="11.6640625" bestFit="1" customWidth="1" collapsed="1"/>
    <col min="29" max="29" width="42.1640625" bestFit="1" customWidth="1" collapsed="1"/>
  </cols>
  <sheetData>
    <row r="1" spans="1:29" x14ac:dyDescent="0.2">
      <c r="A1" s="52" t="s">
        <v>239</v>
      </c>
      <c r="B1" s="52" t="s">
        <v>438</v>
      </c>
      <c r="C1" s="52" t="s">
        <v>439</v>
      </c>
      <c r="D1" s="52" t="s">
        <v>440</v>
      </c>
      <c r="E1" s="52" t="s">
        <v>441</v>
      </c>
      <c r="F1" s="52" t="s">
        <v>442</v>
      </c>
      <c r="G1" s="52" t="s">
        <v>443</v>
      </c>
      <c r="H1" s="52" t="s">
        <v>444</v>
      </c>
      <c r="I1" s="53" t="s">
        <v>445</v>
      </c>
      <c r="J1" s="53" t="s">
        <v>446</v>
      </c>
      <c r="K1" s="52" t="s">
        <v>447</v>
      </c>
      <c r="L1" s="52" t="s">
        <v>448</v>
      </c>
      <c r="M1" s="52" t="s">
        <v>449</v>
      </c>
      <c r="N1" s="52" t="s">
        <v>450</v>
      </c>
      <c r="O1" s="52" t="s">
        <v>451</v>
      </c>
      <c r="P1" s="52" t="s">
        <v>452</v>
      </c>
      <c r="Q1" s="52" t="s">
        <v>47</v>
      </c>
      <c r="R1" s="52" t="s">
        <v>453</v>
      </c>
      <c r="S1" s="52" t="s">
        <v>454</v>
      </c>
      <c r="T1" s="52" t="s">
        <v>455</v>
      </c>
      <c r="U1" s="52" t="s">
        <v>456</v>
      </c>
      <c r="V1" s="52" t="s">
        <v>457</v>
      </c>
      <c r="W1" s="52" t="s">
        <v>458</v>
      </c>
      <c r="X1" s="52" t="s">
        <v>459</v>
      </c>
      <c r="Y1" s="52" t="s">
        <v>460</v>
      </c>
      <c r="Z1" s="52" t="s">
        <v>461</v>
      </c>
      <c r="AA1" s="52" t="s">
        <v>462</v>
      </c>
      <c r="AB1" s="52" t="s">
        <v>463</v>
      </c>
      <c r="AC1" s="52" t="s">
        <v>464</v>
      </c>
    </row>
    <row r="2" spans="1:29" x14ac:dyDescent="0.2">
      <c r="A2" s="52">
        <v>1</v>
      </c>
      <c r="B2" s="54">
        <v>14.356399565281521</v>
      </c>
      <c r="C2" s="54">
        <v>8.5739196574502614</v>
      </c>
      <c r="D2" s="54">
        <v>26.741252916038842</v>
      </c>
      <c r="E2" s="54">
        <v>8.5079921165157604</v>
      </c>
      <c r="F2" s="54">
        <v>10.52330879441821</v>
      </c>
      <c r="G2" s="54">
        <v>22</v>
      </c>
      <c r="H2" s="55">
        <v>90.702873049704593</v>
      </c>
      <c r="I2" s="54">
        <v>1</v>
      </c>
      <c r="J2" s="54">
        <v>1</v>
      </c>
      <c r="K2" s="54">
        <v>0</v>
      </c>
      <c r="L2" s="56">
        <v>0.16</v>
      </c>
      <c r="M2" s="56">
        <v>0.2</v>
      </c>
      <c r="N2" s="57">
        <v>4.4999999999999998E-2</v>
      </c>
      <c r="O2" s="57">
        <v>2.5000000000000001E-2</v>
      </c>
      <c r="P2" s="58">
        <v>5.7000000000000009E-2</v>
      </c>
      <c r="Q2" s="59">
        <v>0.15</v>
      </c>
      <c r="R2" s="55">
        <v>203.33002730440597</v>
      </c>
      <c r="S2" s="60">
        <v>1.5E-3</v>
      </c>
      <c r="T2" s="54">
        <v>80</v>
      </c>
      <c r="U2" s="61">
        <v>1.2E-2</v>
      </c>
      <c r="V2" s="55">
        <v>250</v>
      </c>
      <c r="W2" s="54">
        <v>0</v>
      </c>
      <c r="X2" s="54">
        <v>0</v>
      </c>
      <c r="Y2" s="54">
        <v>0</v>
      </c>
      <c r="Z2" s="54">
        <v>0</v>
      </c>
      <c r="AA2" s="54">
        <v>0</v>
      </c>
      <c r="AB2" s="54">
        <v>0</v>
      </c>
      <c r="AC2" s="55">
        <v>250</v>
      </c>
    </row>
    <row r="3" spans="1:29" x14ac:dyDescent="0.2">
      <c r="A3" s="52">
        <v>2</v>
      </c>
      <c r="B3" s="54" t="e">
        <v>#N/A</v>
      </c>
      <c r="C3" s="54" t="e">
        <v>#N/A</v>
      </c>
      <c r="D3" s="54" t="e">
        <v>#N/A</v>
      </c>
      <c r="E3" s="54" t="e">
        <v>#N/A</v>
      </c>
      <c r="F3" s="54" t="e">
        <v>#N/A</v>
      </c>
      <c r="G3" s="54">
        <v>22</v>
      </c>
      <c r="H3" s="55" t="e">
        <v>#N/A</v>
      </c>
      <c r="I3" s="54">
        <v>1</v>
      </c>
      <c r="J3" s="54">
        <v>1</v>
      </c>
      <c r="K3" s="54">
        <v>0</v>
      </c>
      <c r="L3" s="56">
        <v>0.16</v>
      </c>
      <c r="M3" s="56">
        <v>0.2</v>
      </c>
      <c r="N3" s="57">
        <v>4.4999999999999998E-2</v>
      </c>
      <c r="O3" s="57">
        <v>2.5000000000000001E-2</v>
      </c>
      <c r="P3" s="58">
        <v>5.7000000000000009E-2</v>
      </c>
      <c r="Q3" s="59">
        <v>0.15</v>
      </c>
      <c r="R3" s="55" t="e">
        <v>#N/A</v>
      </c>
      <c r="S3" s="60">
        <v>1.5E-3</v>
      </c>
      <c r="T3" s="54">
        <v>80</v>
      </c>
      <c r="U3" s="61">
        <v>1.2E-2</v>
      </c>
      <c r="V3" s="55" t="e">
        <v>#N/A</v>
      </c>
      <c r="W3" s="54">
        <v>0</v>
      </c>
      <c r="X3" s="54">
        <v>0</v>
      </c>
      <c r="Y3" s="54">
        <v>0</v>
      </c>
      <c r="Z3" s="54">
        <v>0</v>
      </c>
      <c r="AA3" s="54">
        <v>0</v>
      </c>
      <c r="AB3" s="54">
        <v>0</v>
      </c>
      <c r="AC3" s="55" t="e">
        <v>#N/A</v>
      </c>
    </row>
    <row r="4" spans="1:29" x14ac:dyDescent="0.2">
      <c r="A4" s="52">
        <v>3</v>
      </c>
      <c r="B4" s="54">
        <v>17.003907503073975</v>
      </c>
      <c r="C4" s="54">
        <v>1.2491869656521739</v>
      </c>
      <c r="D4" s="54">
        <v>106.02352394121648</v>
      </c>
      <c r="E4" s="54">
        <v>10.498766938901632</v>
      </c>
      <c r="F4" s="54">
        <v>10.52330879441821</v>
      </c>
      <c r="G4" s="54">
        <v>22</v>
      </c>
      <c r="H4" s="55">
        <v>167.29869414326245</v>
      </c>
      <c r="I4" s="54">
        <v>1</v>
      </c>
      <c r="J4" s="54">
        <v>1</v>
      </c>
      <c r="K4" s="54">
        <v>0</v>
      </c>
      <c r="L4" s="56">
        <v>0.16</v>
      </c>
      <c r="M4" s="56">
        <v>0.2</v>
      </c>
      <c r="N4" s="57">
        <v>4.4999999999999998E-2</v>
      </c>
      <c r="O4" s="57">
        <v>2.5000000000000001E-2</v>
      </c>
      <c r="P4" s="58">
        <v>5.7000000000000009E-2</v>
      </c>
      <c r="Q4" s="59">
        <v>0.15</v>
      </c>
      <c r="R4" s="55">
        <v>375.03605899561751</v>
      </c>
      <c r="S4" s="60">
        <v>1.5E-3</v>
      </c>
      <c r="T4" s="54">
        <v>80</v>
      </c>
      <c r="U4" s="61">
        <v>1.2E-2</v>
      </c>
      <c r="V4" s="55">
        <v>375.03605899561751</v>
      </c>
      <c r="W4" s="54">
        <v>0</v>
      </c>
      <c r="X4" s="54">
        <v>0</v>
      </c>
      <c r="Y4" s="54">
        <v>0</v>
      </c>
      <c r="Z4" s="54">
        <v>0</v>
      </c>
      <c r="AA4" s="54">
        <v>0</v>
      </c>
      <c r="AB4" s="54">
        <v>0</v>
      </c>
      <c r="AC4" s="55">
        <v>375.03605899561751</v>
      </c>
    </row>
    <row r="5" spans="1:29" x14ac:dyDescent="0.2">
      <c r="A5" s="52">
        <v>4</v>
      </c>
      <c r="B5" s="54">
        <v>25.839677472854358</v>
      </c>
      <c r="C5" s="54">
        <v>19.818351210071739</v>
      </c>
      <c r="D5" s="54">
        <v>67.545546589086229</v>
      </c>
      <c r="E5" s="54">
        <v>9.3463606684782619</v>
      </c>
      <c r="F5" s="54">
        <v>13.001397512220173</v>
      </c>
      <c r="G5" s="54">
        <v>22</v>
      </c>
      <c r="H5" s="55">
        <v>157.55133345271076</v>
      </c>
      <c r="I5" s="54">
        <v>1</v>
      </c>
      <c r="J5" s="54">
        <v>1</v>
      </c>
      <c r="K5" s="54">
        <v>0</v>
      </c>
      <c r="L5" s="56">
        <v>0.16</v>
      </c>
      <c r="M5" s="56">
        <v>0.2</v>
      </c>
      <c r="N5" s="57">
        <v>4.4999999999999998E-2</v>
      </c>
      <c r="O5" s="57">
        <v>2.5000000000000001E-2</v>
      </c>
      <c r="P5" s="58">
        <v>5.7000000000000009E-2</v>
      </c>
      <c r="Q5" s="59">
        <v>0.15</v>
      </c>
      <c r="R5" s="55">
        <v>353.18525043005332</v>
      </c>
      <c r="S5" s="60">
        <v>1.5E-3</v>
      </c>
      <c r="T5" s="54">
        <v>80</v>
      </c>
      <c r="U5" s="61">
        <v>1.2E-2</v>
      </c>
      <c r="V5" s="55">
        <v>353.18525043005332</v>
      </c>
      <c r="W5" s="54">
        <v>0</v>
      </c>
      <c r="X5" s="54">
        <v>0</v>
      </c>
      <c r="Y5" s="54">
        <v>0</v>
      </c>
      <c r="Z5" s="54">
        <v>0</v>
      </c>
      <c r="AA5" s="54">
        <v>0</v>
      </c>
      <c r="AB5" s="54">
        <v>0</v>
      </c>
      <c r="AC5" s="55">
        <v>353.18525043005332</v>
      </c>
    </row>
    <row r="6" spans="1:29" x14ac:dyDescent="0.2">
      <c r="A6" s="52">
        <v>5</v>
      </c>
      <c r="B6" s="54">
        <v>56.205442428926069</v>
      </c>
      <c r="C6" s="54">
        <v>62.125565525386435</v>
      </c>
      <c r="D6" s="54">
        <v>90.54207403723855</v>
      </c>
      <c r="E6" s="54">
        <v>10.932438073919023</v>
      </c>
      <c r="F6" s="54">
        <v>21.660551775086812</v>
      </c>
      <c r="G6" s="54">
        <v>22</v>
      </c>
      <c r="H6" s="55">
        <v>263.46607184055688</v>
      </c>
      <c r="I6" s="54">
        <v>1</v>
      </c>
      <c r="J6" s="54">
        <v>1</v>
      </c>
      <c r="K6" s="54">
        <v>0</v>
      </c>
      <c r="L6" s="56">
        <v>0.16</v>
      </c>
      <c r="M6" s="56">
        <v>0.2</v>
      </c>
      <c r="N6" s="57">
        <v>4.4999999999999998E-2</v>
      </c>
      <c r="O6" s="57">
        <v>2.5000000000000001E-2</v>
      </c>
      <c r="P6" s="58">
        <v>5.7000000000000009E-2</v>
      </c>
      <c r="Q6" s="59">
        <v>0.15</v>
      </c>
      <c r="R6" s="55">
        <v>590.61595051976678</v>
      </c>
      <c r="S6" s="60">
        <v>1.5E-3</v>
      </c>
      <c r="T6" s="54">
        <v>80</v>
      </c>
      <c r="U6" s="61">
        <v>1.2E-2</v>
      </c>
      <c r="V6" s="55">
        <v>590.61595051976678</v>
      </c>
      <c r="W6" s="54">
        <v>0</v>
      </c>
      <c r="X6" s="54">
        <v>0</v>
      </c>
      <c r="Y6" s="54">
        <v>0</v>
      </c>
      <c r="Z6" s="54">
        <v>0</v>
      </c>
      <c r="AA6" s="54">
        <v>25.219298245614027</v>
      </c>
      <c r="AB6" s="54">
        <v>0</v>
      </c>
      <c r="AC6" s="55">
        <v>615.83524876538081</v>
      </c>
    </row>
    <row r="7" spans="1:29" x14ac:dyDescent="0.2">
      <c r="A7" s="52">
        <v>6</v>
      </c>
      <c r="B7" s="54">
        <v>37.212450701284553</v>
      </c>
      <c r="C7" s="54">
        <v>41.38056742419392</v>
      </c>
      <c r="D7" s="54">
        <v>89.999656842474863</v>
      </c>
      <c r="E7" s="54">
        <v>9.3463606684782619</v>
      </c>
      <c r="F7" s="54">
        <v>10.52330879441821</v>
      </c>
      <c r="G7" s="54">
        <v>22</v>
      </c>
      <c r="H7" s="55">
        <v>210.46234443084978</v>
      </c>
      <c r="I7" s="54">
        <v>1</v>
      </c>
      <c r="J7" s="54">
        <v>1</v>
      </c>
      <c r="K7" s="54">
        <v>0</v>
      </c>
      <c r="L7" s="56">
        <v>0.16</v>
      </c>
      <c r="M7" s="56">
        <v>0.2</v>
      </c>
      <c r="N7" s="57">
        <v>4.4999999999999998E-2</v>
      </c>
      <c r="O7" s="57">
        <v>2.5000000000000001E-2</v>
      </c>
      <c r="P7" s="58">
        <v>5.7000000000000009E-2</v>
      </c>
      <c r="Q7" s="59">
        <v>0.15</v>
      </c>
      <c r="R7" s="55">
        <v>471.79667854868853</v>
      </c>
      <c r="S7" s="60">
        <v>1.5E-3</v>
      </c>
      <c r="T7" s="54">
        <v>80</v>
      </c>
      <c r="U7" s="61">
        <v>1.2E-2</v>
      </c>
      <c r="V7" s="55">
        <v>471.79667854868853</v>
      </c>
      <c r="W7" s="54">
        <v>0</v>
      </c>
      <c r="X7" s="54">
        <v>0</v>
      </c>
      <c r="Y7" s="54">
        <v>0</v>
      </c>
      <c r="Z7" s="54">
        <v>0</v>
      </c>
      <c r="AA7" s="54">
        <v>0</v>
      </c>
      <c r="AB7" s="54">
        <v>0</v>
      </c>
      <c r="AC7" s="55">
        <v>471.79667854868853</v>
      </c>
    </row>
    <row r="8" spans="1:29" x14ac:dyDescent="0.2">
      <c r="A8" s="52">
        <v>7</v>
      </c>
      <c r="B8" s="54">
        <v>62.716009775080046</v>
      </c>
      <c r="C8" s="54">
        <v>62.125565525386435</v>
      </c>
      <c r="D8" s="54">
        <v>116.27237333066607</v>
      </c>
      <c r="E8" s="54">
        <v>7.4397030921086973</v>
      </c>
      <c r="F8" s="54">
        <v>14.901315200252348</v>
      </c>
      <c r="G8" s="54">
        <v>22</v>
      </c>
      <c r="H8" s="55">
        <v>285.45496692349354</v>
      </c>
      <c r="I8" s="54">
        <v>1</v>
      </c>
      <c r="J8" s="54">
        <v>1</v>
      </c>
      <c r="K8" s="54">
        <v>0</v>
      </c>
      <c r="L8" s="56">
        <v>0.16</v>
      </c>
      <c r="M8" s="56">
        <v>0.2</v>
      </c>
      <c r="N8" s="57">
        <v>4.4999999999999998E-2</v>
      </c>
      <c r="O8" s="57">
        <v>2.5000000000000001E-2</v>
      </c>
      <c r="P8" s="58">
        <v>5.7000000000000009E-2</v>
      </c>
      <c r="Q8" s="59">
        <v>0.15</v>
      </c>
      <c r="R8" s="55">
        <v>639.90879524759748</v>
      </c>
      <c r="S8" s="60">
        <v>1.5E-3</v>
      </c>
      <c r="T8" s="54">
        <v>80</v>
      </c>
      <c r="U8" s="61">
        <v>1.2E-2</v>
      </c>
      <c r="V8" s="55">
        <v>639.90879524759748</v>
      </c>
      <c r="W8" s="54">
        <v>0</v>
      </c>
      <c r="X8" s="54">
        <v>0</v>
      </c>
      <c r="Y8" s="54">
        <v>0</v>
      </c>
      <c r="Z8" s="54">
        <v>0</v>
      </c>
      <c r="AA8" s="54">
        <v>0</v>
      </c>
      <c r="AB8" s="54">
        <v>0</v>
      </c>
      <c r="AC8" s="55">
        <v>639.90879524759748</v>
      </c>
    </row>
    <row r="9" spans="1:29" x14ac:dyDescent="0.2">
      <c r="A9" s="52">
        <v>8</v>
      </c>
      <c r="B9" s="54">
        <v>46.043616309433993</v>
      </c>
      <c r="C9" s="54">
        <v>50.037807852253174</v>
      </c>
      <c r="D9" s="54">
        <v>107.21111931326777</v>
      </c>
      <c r="E9" s="54">
        <v>10.932438073919023</v>
      </c>
      <c r="F9" s="54">
        <v>13.001397512220173</v>
      </c>
      <c r="G9" s="54">
        <v>22</v>
      </c>
      <c r="H9" s="55">
        <v>249.22637906109412</v>
      </c>
      <c r="I9" s="54">
        <v>1</v>
      </c>
      <c r="J9" s="54">
        <v>1</v>
      </c>
      <c r="K9" s="54">
        <v>0</v>
      </c>
      <c r="L9" s="56">
        <v>0.16</v>
      </c>
      <c r="M9" s="56">
        <v>0.2</v>
      </c>
      <c r="N9" s="57">
        <v>4.4999999999999998E-2</v>
      </c>
      <c r="O9" s="57">
        <v>2.5000000000000001E-2</v>
      </c>
      <c r="P9" s="58">
        <v>5.7000000000000009E-2</v>
      </c>
      <c r="Q9" s="59">
        <v>0.15</v>
      </c>
      <c r="R9" s="55">
        <v>558.69461193032782</v>
      </c>
      <c r="S9" s="60">
        <v>1.5E-3</v>
      </c>
      <c r="T9" s="54">
        <v>80</v>
      </c>
      <c r="U9" s="61">
        <v>1.2E-2</v>
      </c>
      <c r="V9" s="55">
        <v>558.69461193032782</v>
      </c>
      <c r="W9" s="54">
        <v>0</v>
      </c>
      <c r="X9" s="54">
        <v>0</v>
      </c>
      <c r="Y9" s="54">
        <v>0</v>
      </c>
      <c r="Z9" s="54">
        <v>0</v>
      </c>
      <c r="AA9" s="54">
        <v>0</v>
      </c>
      <c r="AB9" s="54">
        <v>0</v>
      </c>
      <c r="AC9" s="55">
        <v>558.69461193032782</v>
      </c>
    </row>
    <row r="10" spans="1:29" x14ac:dyDescent="0.2">
      <c r="A10" s="52">
        <v>9</v>
      </c>
      <c r="B10" s="54">
        <v>54.075833589122396</v>
      </c>
      <c r="C10" s="54">
        <v>31.579796734540906</v>
      </c>
      <c r="D10" s="54">
        <v>70.173669921595646</v>
      </c>
      <c r="E10" s="54">
        <v>9.8347229109013696</v>
      </c>
      <c r="F10" s="54">
        <v>28.824526958942446</v>
      </c>
      <c r="G10" s="54">
        <v>22</v>
      </c>
      <c r="H10" s="55">
        <v>216.48855011510275</v>
      </c>
      <c r="I10" s="54">
        <v>1</v>
      </c>
      <c r="J10" s="54">
        <v>1</v>
      </c>
      <c r="K10" s="54">
        <v>0</v>
      </c>
      <c r="L10" s="56">
        <v>0.16</v>
      </c>
      <c r="M10" s="56">
        <v>0.2</v>
      </c>
      <c r="N10" s="57">
        <v>4.4999999999999998E-2</v>
      </c>
      <c r="O10" s="57">
        <v>2.5000000000000001E-2</v>
      </c>
      <c r="P10" s="58">
        <v>5.7000000000000009E-2</v>
      </c>
      <c r="Q10" s="59">
        <v>0.15</v>
      </c>
      <c r="R10" s="55">
        <v>485.30571663229654</v>
      </c>
      <c r="S10" s="60">
        <v>1.5E-3</v>
      </c>
      <c r="T10" s="54">
        <v>80</v>
      </c>
      <c r="U10" s="61">
        <v>1.2E-2</v>
      </c>
      <c r="V10" s="55">
        <v>1796.8751250000003</v>
      </c>
      <c r="W10" s="54">
        <v>0</v>
      </c>
      <c r="X10" s="54">
        <v>0</v>
      </c>
      <c r="Y10" s="54">
        <v>0</v>
      </c>
      <c r="Z10" s="54">
        <v>0</v>
      </c>
      <c r="AA10" s="54">
        <v>0</v>
      </c>
      <c r="AB10" s="54">
        <v>0</v>
      </c>
      <c r="AC10" s="55">
        <v>1796.8751250000003</v>
      </c>
    </row>
    <row r="11" spans="1:29" x14ac:dyDescent="0.2">
      <c r="A11" s="52">
        <v>10</v>
      </c>
      <c r="B11" s="54">
        <v>46.043616309433993</v>
      </c>
      <c r="C11" s="54">
        <v>14.196135433761</v>
      </c>
      <c r="D11" s="54">
        <v>66.897929962016093</v>
      </c>
      <c r="E11" s="54">
        <v>9.3463606684782619</v>
      </c>
      <c r="F11" s="54">
        <v>11.626006119236884</v>
      </c>
      <c r="G11" s="54">
        <v>22</v>
      </c>
      <c r="H11" s="55">
        <v>170.11004849292624</v>
      </c>
      <c r="I11" s="54">
        <v>1</v>
      </c>
      <c r="J11" s="54">
        <v>1</v>
      </c>
      <c r="K11" s="54">
        <v>0</v>
      </c>
      <c r="L11" s="56">
        <v>0.16</v>
      </c>
      <c r="M11" s="56">
        <v>0.2</v>
      </c>
      <c r="N11" s="57">
        <v>4.4999999999999998E-2</v>
      </c>
      <c r="O11" s="57">
        <v>2.5000000000000001E-2</v>
      </c>
      <c r="P11" s="58">
        <v>5.7000000000000009E-2</v>
      </c>
      <c r="Q11" s="59">
        <v>0.15</v>
      </c>
      <c r="R11" s="55">
        <v>381.33831533501979</v>
      </c>
      <c r="S11" s="60">
        <v>1.5E-3</v>
      </c>
      <c r="T11" s="54">
        <v>80</v>
      </c>
      <c r="U11" s="61">
        <v>1.2E-2</v>
      </c>
      <c r="V11" s="55">
        <v>381.33831533501979</v>
      </c>
      <c r="W11" s="54">
        <v>0</v>
      </c>
      <c r="X11" s="54">
        <v>0</v>
      </c>
      <c r="Y11" s="54">
        <v>0</v>
      </c>
      <c r="Z11" s="54">
        <v>0</v>
      </c>
      <c r="AA11" s="54">
        <v>0</v>
      </c>
      <c r="AB11" s="54">
        <v>0</v>
      </c>
      <c r="AC11" s="55">
        <v>381.33831533501979</v>
      </c>
    </row>
    <row r="12" spans="1:29" x14ac:dyDescent="0.2">
      <c r="A12" s="52">
        <v>11</v>
      </c>
      <c r="B12" s="54">
        <v>17.003907503073975</v>
      </c>
      <c r="C12" s="54">
        <v>1.2491869656521739</v>
      </c>
      <c r="D12" s="54">
        <v>106.02352394121648</v>
      </c>
      <c r="E12" s="54">
        <v>10.498766938901632</v>
      </c>
      <c r="F12" s="54">
        <v>10.52330879441821</v>
      </c>
      <c r="G12" s="54">
        <v>22</v>
      </c>
      <c r="H12" s="55">
        <v>167.29869414326245</v>
      </c>
      <c r="I12" s="54">
        <v>1</v>
      </c>
      <c r="J12" s="54">
        <v>1</v>
      </c>
      <c r="K12" s="54">
        <v>0</v>
      </c>
      <c r="L12" s="56">
        <v>0.16</v>
      </c>
      <c r="M12" s="56">
        <v>0.2</v>
      </c>
      <c r="N12" s="57">
        <v>4.4999999999999998E-2</v>
      </c>
      <c r="O12" s="57">
        <v>2.5000000000000001E-2</v>
      </c>
      <c r="P12" s="58">
        <v>5.7000000000000009E-2</v>
      </c>
      <c r="Q12" s="59">
        <v>0.15</v>
      </c>
      <c r="R12" s="55">
        <v>375.03605899561751</v>
      </c>
      <c r="S12" s="60">
        <v>1.5E-3</v>
      </c>
      <c r="T12" s="54">
        <v>80</v>
      </c>
      <c r="U12" s="61">
        <v>1.2E-2</v>
      </c>
      <c r="V12" s="55">
        <v>375.03605899561751</v>
      </c>
      <c r="W12" s="54">
        <v>0</v>
      </c>
      <c r="X12" s="54">
        <v>0</v>
      </c>
      <c r="Y12" s="54">
        <v>0</v>
      </c>
      <c r="Z12" s="54">
        <v>0</v>
      </c>
      <c r="AA12" s="54">
        <v>0</v>
      </c>
      <c r="AB12" s="54">
        <v>0</v>
      </c>
      <c r="AC12" s="55">
        <v>375.03605899561751</v>
      </c>
    </row>
    <row r="13" spans="1:29" x14ac:dyDescent="0.2">
      <c r="A13" s="52">
        <v>12</v>
      </c>
      <c r="B13" s="54">
        <v>25.839677472854358</v>
      </c>
      <c r="C13" s="54">
        <v>19.818351210071739</v>
      </c>
      <c r="D13" s="54">
        <v>67.545546589086229</v>
      </c>
      <c r="E13" s="54">
        <v>9.3463606684782619</v>
      </c>
      <c r="F13" s="54">
        <v>13.001397512220173</v>
      </c>
      <c r="G13" s="54">
        <v>22</v>
      </c>
      <c r="H13" s="55">
        <v>157.55133345271076</v>
      </c>
      <c r="I13" s="54">
        <v>1</v>
      </c>
      <c r="J13" s="54">
        <v>1</v>
      </c>
      <c r="K13" s="54">
        <v>0</v>
      </c>
      <c r="L13" s="56">
        <v>0.16</v>
      </c>
      <c r="M13" s="56">
        <v>0.2</v>
      </c>
      <c r="N13" s="57">
        <v>4.4999999999999998E-2</v>
      </c>
      <c r="O13" s="57">
        <v>2.5000000000000001E-2</v>
      </c>
      <c r="P13" s="58">
        <v>5.7000000000000009E-2</v>
      </c>
      <c r="Q13" s="59">
        <v>0.15</v>
      </c>
      <c r="R13" s="55">
        <v>353.18525043005332</v>
      </c>
      <c r="S13" s="60">
        <v>1.5E-3</v>
      </c>
      <c r="T13" s="54">
        <v>80</v>
      </c>
      <c r="U13" s="61">
        <v>1.2E-2</v>
      </c>
      <c r="V13" s="55">
        <v>353.18525043005332</v>
      </c>
      <c r="W13" s="54">
        <v>0</v>
      </c>
      <c r="X13" s="54">
        <v>0</v>
      </c>
      <c r="Y13" s="54">
        <v>0</v>
      </c>
      <c r="Z13" s="54">
        <v>0</v>
      </c>
      <c r="AA13" s="54">
        <v>0</v>
      </c>
      <c r="AB13" s="54">
        <v>0</v>
      </c>
      <c r="AC13" s="55">
        <v>353.18525043005332</v>
      </c>
    </row>
    <row r="14" spans="1:29" x14ac:dyDescent="0.2">
      <c r="A14" s="52">
        <v>13</v>
      </c>
      <c r="B14" s="54">
        <v>96.003402531620395</v>
      </c>
      <c r="C14" s="54">
        <v>62.125565525386435</v>
      </c>
      <c r="D14" s="54">
        <v>90.54207403723855</v>
      </c>
      <c r="E14" s="54">
        <v>10.932438073919023</v>
      </c>
      <c r="F14" s="54">
        <v>21.660551775086812</v>
      </c>
      <c r="G14" s="54">
        <v>22</v>
      </c>
      <c r="H14" s="55">
        <v>303.26403194325115</v>
      </c>
      <c r="I14" s="54">
        <v>1</v>
      </c>
      <c r="J14" s="54">
        <v>1</v>
      </c>
      <c r="K14" s="54">
        <v>0</v>
      </c>
      <c r="L14" s="56">
        <v>0.16</v>
      </c>
      <c r="M14" s="56">
        <v>0.2</v>
      </c>
      <c r="N14" s="57">
        <v>4.4999999999999998E-2</v>
      </c>
      <c r="O14" s="57">
        <v>2.5000000000000001E-2</v>
      </c>
      <c r="P14" s="58">
        <v>5.7000000000000009E-2</v>
      </c>
      <c r="Q14" s="59">
        <v>0.15</v>
      </c>
      <c r="R14" s="55">
        <v>679.83165055504639</v>
      </c>
      <c r="S14" s="60">
        <v>1.5E-3</v>
      </c>
      <c r="T14" s="54">
        <v>80</v>
      </c>
      <c r="U14" s="61">
        <v>1.2E-2</v>
      </c>
      <c r="V14" s="55">
        <v>679.83165055504639</v>
      </c>
      <c r="W14" s="54">
        <v>0</v>
      </c>
      <c r="X14" s="54">
        <v>0</v>
      </c>
      <c r="Y14" s="54">
        <v>0</v>
      </c>
      <c r="Z14" s="54">
        <v>0</v>
      </c>
      <c r="AA14" s="54">
        <v>0</v>
      </c>
      <c r="AB14" s="54">
        <v>0</v>
      </c>
      <c r="AC14" s="55">
        <v>679.83165055504639</v>
      </c>
    </row>
    <row r="15" spans="1:29" x14ac:dyDescent="0.2">
      <c r="A15" s="52">
        <v>14</v>
      </c>
      <c r="B15" s="54">
        <v>63.561849697759989</v>
      </c>
      <c r="C15" s="54">
        <v>41.38056742419392</v>
      </c>
      <c r="D15" s="54">
        <v>89.999656842474863</v>
      </c>
      <c r="E15" s="54">
        <v>9.3463606684782619</v>
      </c>
      <c r="F15" s="54">
        <v>10.52330879441821</v>
      </c>
      <c r="G15" s="54">
        <v>22</v>
      </c>
      <c r="H15" s="55">
        <v>236.81174342732524</v>
      </c>
      <c r="I15" s="54">
        <v>1</v>
      </c>
      <c r="J15" s="54">
        <v>1</v>
      </c>
      <c r="K15" s="54">
        <v>0</v>
      </c>
      <c r="L15" s="56">
        <v>0.16</v>
      </c>
      <c r="M15" s="56">
        <v>0.2</v>
      </c>
      <c r="N15" s="57">
        <v>4.4999999999999998E-2</v>
      </c>
      <c r="O15" s="57">
        <v>2.5000000000000001E-2</v>
      </c>
      <c r="P15" s="58">
        <v>5.7000000000000009E-2</v>
      </c>
      <c r="Q15" s="59">
        <v>0.15</v>
      </c>
      <c r="R15" s="55">
        <v>530.86453204955944</v>
      </c>
      <c r="S15" s="60">
        <v>1.5E-3</v>
      </c>
      <c r="T15" s="54">
        <v>80</v>
      </c>
      <c r="U15" s="61">
        <v>1.2E-2</v>
      </c>
      <c r="V15" s="55">
        <v>530.86453204955944</v>
      </c>
      <c r="W15" s="54">
        <v>25.219298245614031</v>
      </c>
      <c r="X15" s="54">
        <v>0</v>
      </c>
      <c r="Y15" s="54">
        <v>0</v>
      </c>
      <c r="Z15" s="54">
        <v>0</v>
      </c>
      <c r="AA15" s="54">
        <v>0</v>
      </c>
      <c r="AB15" s="54">
        <v>0</v>
      </c>
      <c r="AC15" s="55">
        <v>556.08383029517347</v>
      </c>
    </row>
    <row r="16" spans="1:29" x14ac:dyDescent="0.2">
      <c r="A16" s="52">
        <v>15</v>
      </c>
      <c r="B16" s="54">
        <v>45.916762878202341</v>
      </c>
      <c r="C16" s="54">
        <v>46.982215184201529</v>
      </c>
      <c r="D16" s="54">
        <v>88.923704642139228</v>
      </c>
      <c r="E16" s="54">
        <v>3.7839006708947838</v>
      </c>
      <c r="F16" s="54">
        <v>10.073861952532154</v>
      </c>
      <c r="G16" s="54">
        <v>22</v>
      </c>
      <c r="H16" s="55">
        <v>217.68044532797003</v>
      </c>
      <c r="I16" s="54">
        <v>1</v>
      </c>
      <c r="J16" s="54">
        <v>1</v>
      </c>
      <c r="K16" s="54">
        <v>0</v>
      </c>
      <c r="L16" s="56">
        <v>0.16</v>
      </c>
      <c r="M16" s="56">
        <v>0.2</v>
      </c>
      <c r="N16" s="57">
        <v>4.4999999999999998E-2</v>
      </c>
      <c r="O16" s="57">
        <v>2.5000000000000001E-2</v>
      </c>
      <c r="P16" s="58">
        <v>5.7000000000000009E-2</v>
      </c>
      <c r="Q16" s="59">
        <v>0.15</v>
      </c>
      <c r="R16" s="55">
        <v>487.97760648570278</v>
      </c>
      <c r="S16" s="60">
        <v>1.5E-3</v>
      </c>
      <c r="T16" s="54">
        <v>80</v>
      </c>
      <c r="U16" s="61">
        <v>1.2E-2</v>
      </c>
      <c r="V16" s="55">
        <v>487.97760648570278</v>
      </c>
      <c r="W16" s="54">
        <v>25.219298245614031</v>
      </c>
      <c r="X16" s="54">
        <v>0</v>
      </c>
      <c r="Y16" s="54">
        <v>0</v>
      </c>
      <c r="Z16" s="54">
        <v>0</v>
      </c>
      <c r="AA16" s="54">
        <v>0</v>
      </c>
      <c r="AB16" s="54">
        <v>0</v>
      </c>
      <c r="AC16" s="55">
        <v>513.19690473131686</v>
      </c>
    </row>
    <row r="17" spans="1:29" x14ac:dyDescent="0.2">
      <c r="A17" s="52">
        <v>16</v>
      </c>
      <c r="B17" s="54">
        <v>46.043616309433993</v>
      </c>
      <c r="C17" s="54">
        <v>50.037807852253174</v>
      </c>
      <c r="D17" s="54">
        <v>107.21111931326777</v>
      </c>
      <c r="E17" s="54">
        <v>10.932438073919023</v>
      </c>
      <c r="F17" s="54">
        <v>13.001397512220173</v>
      </c>
      <c r="G17" s="54">
        <v>22</v>
      </c>
      <c r="H17" s="55">
        <v>249.22637906109412</v>
      </c>
      <c r="I17" s="54">
        <v>1</v>
      </c>
      <c r="J17" s="54">
        <v>1</v>
      </c>
      <c r="K17" s="54">
        <v>0</v>
      </c>
      <c r="L17" s="56">
        <v>0.16</v>
      </c>
      <c r="M17" s="56">
        <v>0.2</v>
      </c>
      <c r="N17" s="57">
        <v>4.4999999999999998E-2</v>
      </c>
      <c r="O17" s="57">
        <v>2.5000000000000001E-2</v>
      </c>
      <c r="P17" s="58">
        <v>5.7000000000000009E-2</v>
      </c>
      <c r="Q17" s="59">
        <v>0.15</v>
      </c>
      <c r="R17" s="55">
        <v>558.69461193032782</v>
      </c>
      <c r="S17" s="60">
        <v>1.5E-3</v>
      </c>
      <c r="T17" s="54">
        <v>80</v>
      </c>
      <c r="U17" s="61">
        <v>1.2E-2</v>
      </c>
      <c r="V17" s="55">
        <v>558.69461193032782</v>
      </c>
      <c r="W17" s="54">
        <v>0</v>
      </c>
      <c r="X17" s="54">
        <v>0</v>
      </c>
      <c r="Y17" s="54">
        <v>0</v>
      </c>
      <c r="Z17" s="54">
        <v>0</v>
      </c>
      <c r="AA17" s="54">
        <v>0</v>
      </c>
      <c r="AB17" s="54">
        <v>0</v>
      </c>
      <c r="AC17" s="55">
        <v>558.69461193032782</v>
      </c>
    </row>
    <row r="18" spans="1:29" x14ac:dyDescent="0.2">
      <c r="A18" s="52">
        <v>17</v>
      </c>
      <c r="B18" s="54">
        <v>14.356399565281521</v>
      </c>
      <c r="C18" s="54">
        <v>8.5739196574502614</v>
      </c>
      <c r="D18" s="54">
        <v>26.741252916038842</v>
      </c>
      <c r="E18" s="54">
        <v>8.5079921165157604</v>
      </c>
      <c r="F18" s="54">
        <v>10.52330879441821</v>
      </c>
      <c r="G18" s="54">
        <v>22</v>
      </c>
      <c r="H18" s="55">
        <v>90.702873049704593</v>
      </c>
      <c r="I18" s="54">
        <v>1</v>
      </c>
      <c r="J18" s="54">
        <v>1</v>
      </c>
      <c r="K18" s="54">
        <v>0</v>
      </c>
      <c r="L18" s="56">
        <v>0.16</v>
      </c>
      <c r="M18" s="56">
        <v>0.2</v>
      </c>
      <c r="N18" s="57">
        <v>4.4999999999999998E-2</v>
      </c>
      <c r="O18" s="57">
        <v>2.5000000000000001E-2</v>
      </c>
      <c r="P18" s="58">
        <v>5.7000000000000009E-2</v>
      </c>
      <c r="Q18" s="59">
        <v>0.15</v>
      </c>
      <c r="R18" s="55">
        <v>203.33002730440597</v>
      </c>
      <c r="S18" s="60">
        <v>1.5E-3</v>
      </c>
      <c r="T18" s="54">
        <v>80</v>
      </c>
      <c r="U18" s="61">
        <v>1.2E-2</v>
      </c>
      <c r="V18" s="55">
        <v>250</v>
      </c>
      <c r="W18" s="54">
        <v>0</v>
      </c>
      <c r="X18" s="54">
        <v>0</v>
      </c>
      <c r="Y18" s="54">
        <v>0</v>
      </c>
      <c r="Z18" s="54">
        <v>0</v>
      </c>
      <c r="AA18" s="54">
        <v>0</v>
      </c>
      <c r="AB18" s="54">
        <v>0</v>
      </c>
      <c r="AC18" s="55">
        <v>250</v>
      </c>
    </row>
    <row r="19" spans="1:29" x14ac:dyDescent="0.2">
      <c r="A19" s="52">
        <v>18</v>
      </c>
      <c r="B19" s="54">
        <v>46.043616309433993</v>
      </c>
      <c r="C19" s="54">
        <v>14.196135433761</v>
      </c>
      <c r="D19" s="54">
        <v>66.897929962016093</v>
      </c>
      <c r="E19" s="54">
        <v>9.3463606684782619</v>
      </c>
      <c r="F19" s="54">
        <v>11.626006119236884</v>
      </c>
      <c r="G19" s="54">
        <v>22</v>
      </c>
      <c r="H19" s="55">
        <v>170.11004849292624</v>
      </c>
      <c r="I19" s="54">
        <v>1</v>
      </c>
      <c r="J19" s="54">
        <v>1</v>
      </c>
      <c r="K19" s="54">
        <v>0</v>
      </c>
      <c r="L19" s="56">
        <v>0.16</v>
      </c>
      <c r="M19" s="56">
        <v>0.2</v>
      </c>
      <c r="N19" s="57">
        <v>4.4999999999999998E-2</v>
      </c>
      <c r="O19" s="57">
        <v>2.5000000000000001E-2</v>
      </c>
      <c r="P19" s="58">
        <v>5.7000000000000009E-2</v>
      </c>
      <c r="Q19" s="59">
        <v>0.15</v>
      </c>
      <c r="R19" s="55">
        <v>381.33831533501979</v>
      </c>
      <c r="S19" s="60">
        <v>1.5E-3</v>
      </c>
      <c r="T19" s="54">
        <v>80</v>
      </c>
      <c r="U19" s="61">
        <v>1.2E-2</v>
      </c>
      <c r="V19" s="55">
        <v>381.33831533501979</v>
      </c>
      <c r="W19" s="54">
        <v>0</v>
      </c>
      <c r="X19" s="54">
        <v>0</v>
      </c>
      <c r="Y19" s="54">
        <v>0</v>
      </c>
      <c r="Z19" s="54">
        <v>0</v>
      </c>
      <c r="AA19" s="54">
        <v>0</v>
      </c>
      <c r="AB19" s="54">
        <v>0</v>
      </c>
      <c r="AC19" s="55">
        <v>381.33831533501979</v>
      </c>
    </row>
    <row r="20" spans="1:29" x14ac:dyDescent="0.2">
      <c r="A20" s="52">
        <v>19</v>
      </c>
      <c r="B20" s="54">
        <v>17.003907503073975</v>
      </c>
      <c r="C20" s="54">
        <v>1.2491869656521739</v>
      </c>
      <c r="D20" s="54">
        <v>106.02352394121648</v>
      </c>
      <c r="E20" s="54">
        <v>10.498766938901632</v>
      </c>
      <c r="F20" s="54">
        <v>10.52330879441821</v>
      </c>
      <c r="G20" s="54">
        <v>22</v>
      </c>
      <c r="H20" s="55">
        <v>167.29869414326245</v>
      </c>
      <c r="I20" s="54">
        <v>1</v>
      </c>
      <c r="J20" s="54">
        <v>1</v>
      </c>
      <c r="K20" s="54">
        <v>0</v>
      </c>
      <c r="L20" s="56">
        <v>0.16</v>
      </c>
      <c r="M20" s="56">
        <v>0.2</v>
      </c>
      <c r="N20" s="57">
        <v>4.4999999999999998E-2</v>
      </c>
      <c r="O20" s="57">
        <v>2.5000000000000001E-2</v>
      </c>
      <c r="P20" s="58">
        <v>5.7000000000000009E-2</v>
      </c>
      <c r="Q20" s="59">
        <v>0.15</v>
      </c>
      <c r="R20" s="55">
        <v>375.03605899561751</v>
      </c>
      <c r="S20" s="60">
        <v>1.5E-3</v>
      </c>
      <c r="T20" s="54">
        <v>80</v>
      </c>
      <c r="U20" s="61">
        <v>1.2E-2</v>
      </c>
      <c r="V20" s="55">
        <v>375.03605899561751</v>
      </c>
      <c r="W20" s="54">
        <v>0</v>
      </c>
      <c r="X20" s="54">
        <v>0</v>
      </c>
      <c r="Y20" s="54">
        <v>10.087719298245613</v>
      </c>
      <c r="Z20" s="54">
        <v>0</v>
      </c>
      <c r="AA20" s="54">
        <v>0</v>
      </c>
      <c r="AB20" s="54">
        <v>0</v>
      </c>
      <c r="AC20" s="55">
        <v>385.1237782938631</v>
      </c>
    </row>
    <row r="21" spans="1:29" x14ac:dyDescent="0.2">
      <c r="A21" s="52">
        <v>20</v>
      </c>
      <c r="B21" s="54">
        <v>44.136241091787802</v>
      </c>
      <c r="C21" s="54">
        <v>19.818351210071739</v>
      </c>
      <c r="D21" s="54">
        <v>67.545546589086229</v>
      </c>
      <c r="E21" s="54">
        <v>9.3463606684782619</v>
      </c>
      <c r="F21" s="54">
        <v>13.001397512220173</v>
      </c>
      <c r="G21" s="54">
        <v>22</v>
      </c>
      <c r="H21" s="55">
        <v>175.84789707164421</v>
      </c>
      <c r="I21" s="54">
        <v>1</v>
      </c>
      <c r="J21" s="54">
        <v>1</v>
      </c>
      <c r="K21" s="54">
        <v>0</v>
      </c>
      <c r="L21" s="56">
        <v>0.16</v>
      </c>
      <c r="M21" s="56">
        <v>0.2</v>
      </c>
      <c r="N21" s="57">
        <v>4.4999999999999998E-2</v>
      </c>
      <c r="O21" s="57">
        <v>2.5000000000000001E-2</v>
      </c>
      <c r="P21" s="58">
        <v>5.7000000000000009E-2</v>
      </c>
      <c r="Q21" s="59">
        <v>0.15</v>
      </c>
      <c r="R21" s="55">
        <v>394.20093885456299</v>
      </c>
      <c r="S21" s="60">
        <v>1.5E-3</v>
      </c>
      <c r="T21" s="54">
        <v>80</v>
      </c>
      <c r="U21" s="61">
        <v>1.2E-2</v>
      </c>
      <c r="V21" s="55">
        <v>394.20093885456299</v>
      </c>
      <c r="W21" s="54">
        <v>0</v>
      </c>
      <c r="X21" s="54">
        <v>0</v>
      </c>
      <c r="Y21" s="54">
        <v>0</v>
      </c>
      <c r="Z21" s="54">
        <v>0</v>
      </c>
      <c r="AA21" s="54">
        <v>0</v>
      </c>
      <c r="AB21" s="54">
        <v>0</v>
      </c>
      <c r="AC21" s="55">
        <v>394.20093885456299</v>
      </c>
    </row>
    <row r="22" spans="1:29" x14ac:dyDescent="0.2">
      <c r="A22" s="52">
        <v>21</v>
      </c>
      <c r="B22" s="54">
        <v>96.003402531620395</v>
      </c>
      <c r="C22" s="54">
        <v>62.125565525386435</v>
      </c>
      <c r="D22" s="54">
        <v>90.54207403723855</v>
      </c>
      <c r="E22" s="54">
        <v>10.932438073919023</v>
      </c>
      <c r="F22" s="54">
        <v>21.660551775086812</v>
      </c>
      <c r="G22" s="54">
        <v>22</v>
      </c>
      <c r="H22" s="55">
        <v>303.26403194325115</v>
      </c>
      <c r="I22" s="54">
        <v>1</v>
      </c>
      <c r="J22" s="54">
        <v>1</v>
      </c>
      <c r="K22" s="54">
        <v>0</v>
      </c>
      <c r="L22" s="56">
        <v>0.16</v>
      </c>
      <c r="M22" s="56">
        <v>0.2</v>
      </c>
      <c r="N22" s="57">
        <v>4.4999999999999998E-2</v>
      </c>
      <c r="O22" s="57">
        <v>2.5000000000000001E-2</v>
      </c>
      <c r="P22" s="58">
        <v>5.7000000000000009E-2</v>
      </c>
      <c r="Q22" s="59">
        <v>0.15</v>
      </c>
      <c r="R22" s="55">
        <v>679.83165055504639</v>
      </c>
      <c r="S22" s="60">
        <v>1.5E-3</v>
      </c>
      <c r="T22" s="54">
        <v>80</v>
      </c>
      <c r="U22" s="61">
        <v>1.2E-2</v>
      </c>
      <c r="V22" s="55">
        <v>679.83165055504639</v>
      </c>
      <c r="W22" s="54">
        <v>0</v>
      </c>
      <c r="X22" s="54">
        <v>0</v>
      </c>
      <c r="Y22" s="54">
        <v>0</v>
      </c>
      <c r="Z22" s="54">
        <v>0</v>
      </c>
      <c r="AA22" s="54">
        <v>0</v>
      </c>
      <c r="AB22" s="54">
        <v>0</v>
      </c>
      <c r="AC22" s="55">
        <v>679.83165055504639</v>
      </c>
    </row>
    <row r="23" spans="1:29" x14ac:dyDescent="0.2">
      <c r="A23" s="52">
        <v>22</v>
      </c>
      <c r="B23" s="54">
        <v>37.212450701284553</v>
      </c>
      <c r="C23" s="54">
        <v>41.38056742419392</v>
      </c>
      <c r="D23" s="54">
        <v>89.999656842474863</v>
      </c>
      <c r="E23" s="54">
        <v>9.3463606684782619</v>
      </c>
      <c r="F23" s="54">
        <v>10.52330879441821</v>
      </c>
      <c r="G23" s="54">
        <v>22</v>
      </c>
      <c r="H23" s="55">
        <v>210.46234443084978</v>
      </c>
      <c r="I23" s="54">
        <v>1</v>
      </c>
      <c r="J23" s="54">
        <v>1</v>
      </c>
      <c r="K23" s="54">
        <v>0</v>
      </c>
      <c r="L23" s="56">
        <v>0.16</v>
      </c>
      <c r="M23" s="56">
        <v>0.2</v>
      </c>
      <c r="N23" s="57">
        <v>4.4999999999999998E-2</v>
      </c>
      <c r="O23" s="57">
        <v>2.5000000000000001E-2</v>
      </c>
      <c r="P23" s="58">
        <v>5.7000000000000009E-2</v>
      </c>
      <c r="Q23" s="59">
        <v>0.15</v>
      </c>
      <c r="R23" s="55">
        <v>471.79667854868853</v>
      </c>
      <c r="S23" s="60">
        <v>1.5E-3</v>
      </c>
      <c r="T23" s="54">
        <v>80</v>
      </c>
      <c r="U23" s="61">
        <v>1.2E-2</v>
      </c>
      <c r="V23" s="55">
        <v>471.79667854868853</v>
      </c>
      <c r="W23" s="54">
        <v>0</v>
      </c>
      <c r="X23" s="54">
        <v>0</v>
      </c>
      <c r="Y23" s="54">
        <v>0</v>
      </c>
      <c r="Z23" s="54">
        <v>0</v>
      </c>
      <c r="AA23" s="54">
        <v>0</v>
      </c>
      <c r="AB23" s="54">
        <v>0</v>
      </c>
      <c r="AC23" s="55">
        <v>471.79667854868853</v>
      </c>
    </row>
    <row r="24" spans="1:29" x14ac:dyDescent="0.2">
      <c r="A24" s="52">
        <v>23</v>
      </c>
      <c r="B24" s="54">
        <v>62.716009775080046</v>
      </c>
      <c r="C24" s="54">
        <v>62.125565525386435</v>
      </c>
      <c r="D24" s="54">
        <v>116.27237333066607</v>
      </c>
      <c r="E24" s="54">
        <v>7.4397030921086973</v>
      </c>
      <c r="F24" s="54">
        <v>14.901315200252348</v>
      </c>
      <c r="G24" s="54">
        <v>22</v>
      </c>
      <c r="H24" s="55">
        <v>285.45496692349354</v>
      </c>
      <c r="I24" s="54">
        <v>1</v>
      </c>
      <c r="J24" s="54">
        <v>1</v>
      </c>
      <c r="K24" s="54">
        <v>0</v>
      </c>
      <c r="L24" s="56">
        <v>0.16</v>
      </c>
      <c r="M24" s="56">
        <v>0.2</v>
      </c>
      <c r="N24" s="57">
        <v>4.4999999999999998E-2</v>
      </c>
      <c r="O24" s="57">
        <v>2.5000000000000001E-2</v>
      </c>
      <c r="P24" s="58">
        <v>5.7000000000000009E-2</v>
      </c>
      <c r="Q24" s="59">
        <v>0.15</v>
      </c>
      <c r="R24" s="55">
        <v>639.90879524759748</v>
      </c>
      <c r="S24" s="60">
        <v>1.5E-3</v>
      </c>
      <c r="T24" s="54">
        <v>80</v>
      </c>
      <c r="U24" s="61">
        <v>1.2E-2</v>
      </c>
      <c r="V24" s="55">
        <v>639.90879524759748</v>
      </c>
      <c r="W24" s="54">
        <v>0</v>
      </c>
      <c r="X24" s="54">
        <v>0</v>
      </c>
      <c r="Y24" s="54">
        <v>0</v>
      </c>
      <c r="Z24" s="54">
        <v>0</v>
      </c>
      <c r="AA24" s="54">
        <v>0</v>
      </c>
      <c r="AB24" s="54">
        <v>0</v>
      </c>
      <c r="AC24" s="55">
        <v>639.90879524759748</v>
      </c>
    </row>
    <row r="25" spans="1:29" x14ac:dyDescent="0.2">
      <c r="A25" s="52">
        <v>24</v>
      </c>
      <c r="B25" s="54">
        <v>78.646188688146481</v>
      </c>
      <c r="C25" s="54">
        <v>50.037807852253174</v>
      </c>
      <c r="D25" s="54">
        <v>107.21111931326777</v>
      </c>
      <c r="E25" s="54">
        <v>10.932438073919023</v>
      </c>
      <c r="F25" s="54">
        <v>13.001397512220173</v>
      </c>
      <c r="G25" s="54">
        <v>22</v>
      </c>
      <c r="H25" s="55">
        <v>281.82895143980664</v>
      </c>
      <c r="I25" s="54">
        <v>1</v>
      </c>
      <c r="J25" s="54">
        <v>1</v>
      </c>
      <c r="K25" s="54">
        <v>0</v>
      </c>
      <c r="L25" s="56">
        <v>0.16</v>
      </c>
      <c r="M25" s="56">
        <v>0.2</v>
      </c>
      <c r="N25" s="57">
        <v>4.4999999999999998E-2</v>
      </c>
      <c r="O25" s="57">
        <v>2.5000000000000001E-2</v>
      </c>
      <c r="P25" s="58">
        <v>5.7000000000000009E-2</v>
      </c>
      <c r="Q25" s="59">
        <v>0.15</v>
      </c>
      <c r="R25" s="55">
        <v>631.78030049859183</v>
      </c>
      <c r="S25" s="60">
        <v>1.5E-3</v>
      </c>
      <c r="T25" s="54">
        <v>80</v>
      </c>
      <c r="U25" s="61">
        <v>1.2E-2</v>
      </c>
      <c r="V25" s="55">
        <v>631.78030049859183</v>
      </c>
      <c r="W25" s="54">
        <v>0</v>
      </c>
      <c r="X25" s="54">
        <v>0</v>
      </c>
      <c r="Y25" s="54">
        <v>0</v>
      </c>
      <c r="Z25" s="54">
        <v>0</v>
      </c>
      <c r="AA25" s="54">
        <v>0</v>
      </c>
      <c r="AB25" s="54">
        <v>0</v>
      </c>
      <c r="AC25" s="55">
        <v>631.78030049859183</v>
      </c>
    </row>
    <row r="26" spans="1:29" x14ac:dyDescent="0.2">
      <c r="A26" s="52">
        <v>25</v>
      </c>
      <c r="B26" s="54">
        <v>24.521881632964071</v>
      </c>
      <c r="C26" s="54">
        <v>8.5739196574502614</v>
      </c>
      <c r="D26" s="54">
        <v>26.741252916038842</v>
      </c>
      <c r="E26" s="54">
        <v>8.5079921165157604</v>
      </c>
      <c r="F26" s="54">
        <v>10.52330879441821</v>
      </c>
      <c r="G26" s="54">
        <v>22</v>
      </c>
      <c r="H26" s="55">
        <v>100.86835511738715</v>
      </c>
      <c r="I26" s="54">
        <v>1</v>
      </c>
      <c r="J26" s="54">
        <v>1</v>
      </c>
      <c r="K26" s="54">
        <v>0</v>
      </c>
      <c r="L26" s="56">
        <v>0.16</v>
      </c>
      <c r="M26" s="56">
        <v>0.2</v>
      </c>
      <c r="N26" s="57">
        <v>4.4999999999999998E-2</v>
      </c>
      <c r="O26" s="57">
        <v>2.5000000000000001E-2</v>
      </c>
      <c r="P26" s="58">
        <v>5.7000000000000009E-2</v>
      </c>
      <c r="Q26" s="59">
        <v>0.15</v>
      </c>
      <c r="R26" s="55">
        <v>226.11814499999068</v>
      </c>
      <c r="S26" s="60">
        <v>1.5E-3</v>
      </c>
      <c r="T26" s="54">
        <v>80</v>
      </c>
      <c r="U26" s="61">
        <v>1.2E-2</v>
      </c>
      <c r="V26" s="55">
        <v>250</v>
      </c>
      <c r="W26" s="54">
        <v>25.219298245614031</v>
      </c>
      <c r="X26" s="54">
        <v>25.219298245614031</v>
      </c>
      <c r="Y26" s="54">
        <v>10.087719298245613</v>
      </c>
      <c r="Z26" s="54">
        <v>0</v>
      </c>
      <c r="AA26" s="54">
        <v>25.219298245614027</v>
      </c>
      <c r="AB26" s="54">
        <v>4.2032163742690054</v>
      </c>
      <c r="AC26" s="55">
        <v>339.94883040935667</v>
      </c>
    </row>
    <row r="27" spans="1:29" x14ac:dyDescent="0.2">
      <c r="A27" s="52">
        <v>26</v>
      </c>
      <c r="B27" s="54" t="e">
        <v>#N/A</v>
      </c>
      <c r="C27" s="54">
        <v>14.196135433761</v>
      </c>
      <c r="D27" s="54">
        <v>66.897929962016093</v>
      </c>
      <c r="E27" s="54">
        <v>9.3463606684782619</v>
      </c>
      <c r="F27" s="54">
        <v>11.626006119236884</v>
      </c>
      <c r="G27" s="54">
        <v>22</v>
      </c>
      <c r="H27" s="55" t="e">
        <v>#N/A</v>
      </c>
      <c r="I27" s="54">
        <v>1</v>
      </c>
      <c r="J27" s="54">
        <v>1</v>
      </c>
      <c r="K27" s="54">
        <v>0</v>
      </c>
      <c r="L27" s="56">
        <v>0.16</v>
      </c>
      <c r="M27" s="56">
        <v>0.2</v>
      </c>
      <c r="N27" s="57">
        <v>4.4999999999999998E-2</v>
      </c>
      <c r="O27" s="57">
        <v>2.5000000000000001E-2</v>
      </c>
      <c r="P27" s="58">
        <v>5.7000000000000009E-2</v>
      </c>
      <c r="Q27" s="59">
        <v>0.15</v>
      </c>
      <c r="R27" s="55" t="e">
        <v>#N/A</v>
      </c>
      <c r="S27" s="60">
        <v>1.5E-3</v>
      </c>
      <c r="T27" s="54">
        <v>80</v>
      </c>
      <c r="U27" s="61">
        <v>1.2E-2</v>
      </c>
      <c r="V27" s="55" t="e">
        <v>#N/A</v>
      </c>
      <c r="W27" s="54">
        <v>0</v>
      </c>
      <c r="X27" s="54">
        <v>0</v>
      </c>
      <c r="Y27" s="54">
        <v>0</v>
      </c>
      <c r="Z27" s="54">
        <v>0</v>
      </c>
      <c r="AA27" s="54">
        <v>25.219298245614027</v>
      </c>
      <c r="AB27" s="54">
        <v>0</v>
      </c>
      <c r="AC27" s="55" t="e">
        <v>#N/A</v>
      </c>
    </row>
    <row r="28" spans="1:29" x14ac:dyDescent="0.2">
      <c r="A28" s="52">
        <v>27</v>
      </c>
      <c r="B28" s="54" t="e">
        <v>#N/A</v>
      </c>
      <c r="C28" s="54">
        <v>1.2491869656521739</v>
      </c>
      <c r="D28" s="54">
        <v>106.02352394121648</v>
      </c>
      <c r="E28" s="54">
        <v>10.498766938901632</v>
      </c>
      <c r="F28" s="54">
        <v>10.52330879441821</v>
      </c>
      <c r="G28" s="54">
        <v>22</v>
      </c>
      <c r="H28" s="55" t="e">
        <v>#N/A</v>
      </c>
      <c r="I28" s="54">
        <v>1</v>
      </c>
      <c r="J28" s="54">
        <v>1</v>
      </c>
      <c r="K28" s="54">
        <v>0</v>
      </c>
      <c r="L28" s="56">
        <v>0.16</v>
      </c>
      <c r="M28" s="56">
        <v>0.2</v>
      </c>
      <c r="N28" s="57">
        <v>4.4999999999999998E-2</v>
      </c>
      <c r="O28" s="57">
        <v>2.5000000000000001E-2</v>
      </c>
      <c r="P28" s="58">
        <v>5.7000000000000009E-2</v>
      </c>
      <c r="Q28" s="59">
        <v>0.15</v>
      </c>
      <c r="R28" s="55" t="e">
        <v>#N/A</v>
      </c>
      <c r="S28" s="60">
        <v>1.5E-3</v>
      </c>
      <c r="T28" s="54">
        <v>80</v>
      </c>
      <c r="U28" s="61">
        <v>1.2E-2</v>
      </c>
      <c r="V28" s="55" t="e">
        <v>#N/A</v>
      </c>
      <c r="W28" s="54">
        <v>0</v>
      </c>
      <c r="X28" s="54">
        <v>0</v>
      </c>
      <c r="Y28" s="54">
        <v>0</v>
      </c>
      <c r="Z28" s="54">
        <v>0</v>
      </c>
      <c r="AA28" s="54">
        <v>0</v>
      </c>
      <c r="AB28" s="54">
        <v>0</v>
      </c>
      <c r="AC28" s="55" t="e">
        <v>#N/A</v>
      </c>
    </row>
    <row r="29" spans="1:29" x14ac:dyDescent="0.2">
      <c r="A29" s="52">
        <v>28</v>
      </c>
      <c r="B29" s="54" t="e">
        <v>#N/A</v>
      </c>
      <c r="C29" s="54">
        <v>19.818351210071739</v>
      </c>
      <c r="D29" s="54">
        <v>67.545546589086229</v>
      </c>
      <c r="E29" s="54">
        <v>9.3463606684782619</v>
      </c>
      <c r="F29" s="54">
        <v>13.001397512220173</v>
      </c>
      <c r="G29" s="54">
        <v>22</v>
      </c>
      <c r="H29" s="55" t="e">
        <v>#N/A</v>
      </c>
      <c r="I29" s="54">
        <v>1</v>
      </c>
      <c r="J29" s="54">
        <v>1</v>
      </c>
      <c r="K29" s="54">
        <v>0</v>
      </c>
      <c r="L29" s="56">
        <v>0.16</v>
      </c>
      <c r="M29" s="56">
        <v>0.2</v>
      </c>
      <c r="N29" s="57">
        <v>4.4999999999999998E-2</v>
      </c>
      <c r="O29" s="57">
        <v>2.5000000000000001E-2</v>
      </c>
      <c r="P29" s="58">
        <v>5.7000000000000009E-2</v>
      </c>
      <c r="Q29" s="59">
        <v>0.15</v>
      </c>
      <c r="R29" s="55" t="e">
        <v>#N/A</v>
      </c>
      <c r="S29" s="60">
        <v>1.5E-3</v>
      </c>
      <c r="T29" s="54">
        <v>80</v>
      </c>
      <c r="U29" s="61">
        <v>1.2E-2</v>
      </c>
      <c r="V29" s="55" t="e">
        <v>#N/A</v>
      </c>
      <c r="W29" s="54">
        <v>0</v>
      </c>
      <c r="X29" s="54">
        <v>0</v>
      </c>
      <c r="Y29" s="54">
        <v>0</v>
      </c>
      <c r="Z29" s="54">
        <v>0</v>
      </c>
      <c r="AA29" s="54">
        <v>0</v>
      </c>
      <c r="AB29" s="54">
        <v>0</v>
      </c>
      <c r="AC29" s="55" t="e">
        <v>#N/A</v>
      </c>
    </row>
    <row r="30" spans="1:29" x14ac:dyDescent="0.2">
      <c r="A30" s="52">
        <v>29</v>
      </c>
      <c r="B30" s="54">
        <v>56.205442428926069</v>
      </c>
      <c r="C30" s="54">
        <v>62.125565525386435</v>
      </c>
      <c r="D30" s="54">
        <v>90.54207403723855</v>
      </c>
      <c r="E30" s="54">
        <v>10.932438073919023</v>
      </c>
      <c r="F30" s="54">
        <v>21.660551775086812</v>
      </c>
      <c r="G30" s="54">
        <v>22</v>
      </c>
      <c r="H30" s="55">
        <v>263.46607184055688</v>
      </c>
      <c r="I30" s="54">
        <v>1</v>
      </c>
      <c r="J30" s="54">
        <v>1</v>
      </c>
      <c r="K30" s="54">
        <v>0</v>
      </c>
      <c r="L30" s="56">
        <v>0.16</v>
      </c>
      <c r="M30" s="56">
        <v>0.2</v>
      </c>
      <c r="N30" s="57">
        <v>4.4999999999999998E-2</v>
      </c>
      <c r="O30" s="57">
        <v>2.5000000000000001E-2</v>
      </c>
      <c r="P30" s="58">
        <v>5.7000000000000009E-2</v>
      </c>
      <c r="Q30" s="59">
        <v>0.15</v>
      </c>
      <c r="R30" s="55">
        <v>590.61595051976678</v>
      </c>
      <c r="S30" s="60">
        <v>1.5E-3</v>
      </c>
      <c r="T30" s="54">
        <v>80</v>
      </c>
      <c r="U30" s="61">
        <v>1.2E-2</v>
      </c>
      <c r="V30" s="55">
        <v>590.61595051976678</v>
      </c>
      <c r="W30" s="54">
        <v>0</v>
      </c>
      <c r="X30" s="54">
        <v>0</v>
      </c>
      <c r="Y30" s="54">
        <v>0</v>
      </c>
      <c r="Z30" s="54">
        <v>0</v>
      </c>
      <c r="AA30" s="54">
        <v>0</v>
      </c>
      <c r="AB30" s="54">
        <v>0</v>
      </c>
      <c r="AC30" s="55">
        <v>590.61595051976678</v>
      </c>
    </row>
    <row r="31" spans="1:29" x14ac:dyDescent="0.2">
      <c r="A31" s="52">
        <v>30</v>
      </c>
      <c r="B31" s="54">
        <v>31.630583096091872</v>
      </c>
      <c r="C31" s="54">
        <v>35.173482310564829</v>
      </c>
      <c r="D31" s="54">
        <v>76.499708316103622</v>
      </c>
      <c r="E31" s="54">
        <v>7.9444065682065217</v>
      </c>
      <c r="F31" s="54">
        <v>8.9448124752554783</v>
      </c>
      <c r="G31" s="54">
        <v>22</v>
      </c>
      <c r="H31" s="55">
        <v>182.19299276622232</v>
      </c>
      <c r="I31" s="54">
        <v>1</v>
      </c>
      <c r="J31" s="54">
        <v>1</v>
      </c>
      <c r="K31" s="54">
        <v>0</v>
      </c>
      <c r="L31" s="56">
        <v>0.16</v>
      </c>
      <c r="M31" s="56">
        <v>0.2</v>
      </c>
      <c r="N31" s="57">
        <v>4.4999999999999998E-2</v>
      </c>
      <c r="O31" s="57">
        <v>2.5000000000000001E-2</v>
      </c>
      <c r="P31" s="58">
        <v>5.7000000000000009E-2</v>
      </c>
      <c r="Q31" s="59">
        <v>0.15</v>
      </c>
      <c r="R31" s="55">
        <v>408.42483758509877</v>
      </c>
      <c r="S31" s="60">
        <v>1.5E-3</v>
      </c>
      <c r="T31" s="54">
        <v>80</v>
      </c>
      <c r="U31" s="61">
        <v>1.2E-2</v>
      </c>
      <c r="V31" s="55">
        <v>408.42483758509877</v>
      </c>
      <c r="W31" s="54">
        <v>0</v>
      </c>
      <c r="X31" s="54">
        <v>0</v>
      </c>
      <c r="Y31" s="54">
        <v>0</v>
      </c>
      <c r="Z31" s="54">
        <v>0</v>
      </c>
      <c r="AA31" s="54">
        <v>0</v>
      </c>
      <c r="AB31" s="54">
        <v>0</v>
      </c>
      <c r="AC31" s="55">
        <v>408.42483758509877</v>
      </c>
    </row>
    <row r="32" spans="1:29" x14ac:dyDescent="0.2">
      <c r="A32" s="52">
        <v>31</v>
      </c>
      <c r="B32" s="54">
        <v>107.12397361212432</v>
      </c>
      <c r="C32" s="54">
        <v>62.125565525386435</v>
      </c>
      <c r="D32" s="54">
        <v>116.27237333066607</v>
      </c>
      <c r="E32" s="54">
        <v>7.4397030921086973</v>
      </c>
      <c r="F32" s="54">
        <v>14.901315200252348</v>
      </c>
      <c r="G32" s="54">
        <v>22</v>
      </c>
      <c r="H32" s="55">
        <v>329.86293076053784</v>
      </c>
      <c r="I32" s="54">
        <v>1</v>
      </c>
      <c r="J32" s="54">
        <v>1</v>
      </c>
      <c r="K32" s="54">
        <v>0</v>
      </c>
      <c r="L32" s="56">
        <v>0.16</v>
      </c>
      <c r="M32" s="56">
        <v>0.2</v>
      </c>
      <c r="N32" s="57">
        <v>4.4999999999999998E-2</v>
      </c>
      <c r="O32" s="57">
        <v>2.5000000000000001E-2</v>
      </c>
      <c r="P32" s="58">
        <v>5.7000000000000009E-2</v>
      </c>
      <c r="Q32" s="59">
        <v>0.15</v>
      </c>
      <c r="R32" s="55">
        <v>739.45881164642981</v>
      </c>
      <c r="S32" s="60">
        <v>1.5E-3</v>
      </c>
      <c r="T32" s="54">
        <v>80</v>
      </c>
      <c r="U32" s="61">
        <v>1.2E-2</v>
      </c>
      <c r="V32" s="55">
        <v>739.45881164642981</v>
      </c>
      <c r="W32" s="54">
        <v>0</v>
      </c>
      <c r="X32" s="54">
        <v>0</v>
      </c>
      <c r="Y32" s="54">
        <v>0</v>
      </c>
      <c r="Z32" s="54">
        <v>0</v>
      </c>
      <c r="AA32" s="54">
        <v>0</v>
      </c>
      <c r="AB32" s="54">
        <v>0</v>
      </c>
      <c r="AC32" s="55">
        <v>739.45881164642981</v>
      </c>
    </row>
    <row r="33" spans="1:29" x14ac:dyDescent="0.2">
      <c r="A33" s="52">
        <v>32</v>
      </c>
      <c r="B33" s="54">
        <v>78.646188688146481</v>
      </c>
      <c r="C33" s="54">
        <v>50.037807852253174</v>
      </c>
      <c r="D33" s="54">
        <v>107.21111931326777</v>
      </c>
      <c r="E33" s="54">
        <v>10.932438073919023</v>
      </c>
      <c r="F33" s="54">
        <v>13.001397512220173</v>
      </c>
      <c r="G33" s="54">
        <v>22</v>
      </c>
      <c r="H33" s="55">
        <v>281.82895143980664</v>
      </c>
      <c r="I33" s="54">
        <v>1</v>
      </c>
      <c r="J33" s="54">
        <v>1</v>
      </c>
      <c r="K33" s="54">
        <v>0</v>
      </c>
      <c r="L33" s="56">
        <v>0.16</v>
      </c>
      <c r="M33" s="56">
        <v>0.2</v>
      </c>
      <c r="N33" s="57">
        <v>4.4999999999999998E-2</v>
      </c>
      <c r="O33" s="57">
        <v>2.5000000000000001E-2</v>
      </c>
      <c r="P33" s="58">
        <v>5.7000000000000009E-2</v>
      </c>
      <c r="Q33" s="59">
        <v>0.15</v>
      </c>
      <c r="R33" s="55">
        <v>631.78030049859183</v>
      </c>
      <c r="S33" s="60">
        <v>1.5E-3</v>
      </c>
      <c r="T33" s="54">
        <v>80</v>
      </c>
      <c r="U33" s="61">
        <v>1.2E-2</v>
      </c>
      <c r="V33" s="55">
        <v>631.78030049859183</v>
      </c>
      <c r="W33" s="54">
        <v>0</v>
      </c>
      <c r="X33" s="54">
        <v>0</v>
      </c>
      <c r="Y33" s="54">
        <v>0</v>
      </c>
      <c r="Z33" s="54">
        <v>0</v>
      </c>
      <c r="AA33" s="54">
        <v>0</v>
      </c>
      <c r="AB33" s="54">
        <v>0</v>
      </c>
      <c r="AC33" s="55">
        <v>631.78030049859183</v>
      </c>
    </row>
    <row r="34" spans="1:29" x14ac:dyDescent="0.2">
      <c r="A34" s="52">
        <v>33</v>
      </c>
      <c r="B34" s="54">
        <v>14.356399565281521</v>
      </c>
      <c r="C34" s="54">
        <v>8.5739196574502614</v>
      </c>
      <c r="D34" s="54">
        <v>26.741252916038842</v>
      </c>
      <c r="E34" s="54">
        <v>8.5079921165157604</v>
      </c>
      <c r="F34" s="54">
        <v>10.52330879441821</v>
      </c>
      <c r="G34" s="54">
        <v>22</v>
      </c>
      <c r="H34" s="55">
        <v>90.702873049704593</v>
      </c>
      <c r="I34" s="54">
        <v>1</v>
      </c>
      <c r="J34" s="54">
        <v>1</v>
      </c>
      <c r="K34" s="54">
        <v>0</v>
      </c>
      <c r="L34" s="56">
        <v>0.16</v>
      </c>
      <c r="M34" s="56">
        <v>0.2</v>
      </c>
      <c r="N34" s="57">
        <v>4.4999999999999998E-2</v>
      </c>
      <c r="O34" s="57">
        <v>2.5000000000000001E-2</v>
      </c>
      <c r="P34" s="58">
        <v>5.7000000000000009E-2</v>
      </c>
      <c r="Q34" s="59">
        <v>0.15</v>
      </c>
      <c r="R34" s="55">
        <v>203.33002730440597</v>
      </c>
      <c r="S34" s="60">
        <v>1.5E-3</v>
      </c>
      <c r="T34" s="54">
        <v>80</v>
      </c>
      <c r="U34" s="61">
        <v>1.2E-2</v>
      </c>
      <c r="V34" s="55">
        <v>250</v>
      </c>
      <c r="W34" s="54">
        <v>0</v>
      </c>
      <c r="X34" s="54">
        <v>0</v>
      </c>
      <c r="Y34" s="54">
        <v>0</v>
      </c>
      <c r="Z34" s="54">
        <v>0</v>
      </c>
      <c r="AA34" s="54">
        <v>0</v>
      </c>
      <c r="AB34" s="54">
        <v>0</v>
      </c>
      <c r="AC34" s="55">
        <v>250</v>
      </c>
    </row>
    <row r="35" spans="1:29" x14ac:dyDescent="0.2">
      <c r="A35" s="52">
        <v>34</v>
      </c>
      <c r="B35" s="54">
        <v>46.043616309433993</v>
      </c>
      <c r="C35" s="54">
        <v>14.196135433761</v>
      </c>
      <c r="D35" s="54">
        <v>66.897929962016093</v>
      </c>
      <c r="E35" s="54">
        <v>9.3463606684782619</v>
      </c>
      <c r="F35" s="54">
        <v>11.626006119236884</v>
      </c>
      <c r="G35" s="54">
        <v>22</v>
      </c>
      <c r="H35" s="55">
        <v>170.11004849292624</v>
      </c>
      <c r="I35" s="54">
        <v>1</v>
      </c>
      <c r="J35" s="54">
        <v>1</v>
      </c>
      <c r="K35" s="54">
        <v>0</v>
      </c>
      <c r="L35" s="56">
        <v>0.16</v>
      </c>
      <c r="M35" s="56">
        <v>0.2</v>
      </c>
      <c r="N35" s="57">
        <v>4.4999999999999998E-2</v>
      </c>
      <c r="O35" s="57">
        <v>2.5000000000000001E-2</v>
      </c>
      <c r="P35" s="58">
        <v>5.7000000000000009E-2</v>
      </c>
      <c r="Q35" s="59">
        <v>0.15</v>
      </c>
      <c r="R35" s="55">
        <v>381.33831533501979</v>
      </c>
      <c r="S35" s="60">
        <v>1.5E-3</v>
      </c>
      <c r="T35" s="54">
        <v>80</v>
      </c>
      <c r="U35" s="61">
        <v>1.2E-2</v>
      </c>
      <c r="V35" s="55">
        <v>381.33831533501979</v>
      </c>
      <c r="W35" s="54">
        <v>25.219298245614031</v>
      </c>
      <c r="X35" s="54">
        <v>0</v>
      </c>
      <c r="Y35" s="54">
        <v>0</v>
      </c>
      <c r="Z35" s="54">
        <v>0</v>
      </c>
      <c r="AA35" s="54">
        <v>0</v>
      </c>
      <c r="AB35" s="54">
        <v>0</v>
      </c>
      <c r="AC35" s="55">
        <v>406.55761358063381</v>
      </c>
    </row>
    <row r="36" spans="1:29" x14ac:dyDescent="0.2">
      <c r="A36" s="52">
        <v>35</v>
      </c>
      <c r="B36" s="54">
        <v>17.003907503073975</v>
      </c>
      <c r="C36" s="54">
        <v>1.2491869656521739</v>
      </c>
      <c r="D36" s="54">
        <v>106.02352394121648</v>
      </c>
      <c r="E36" s="54">
        <v>10.498766938901632</v>
      </c>
      <c r="F36" s="54">
        <v>10.52330879441821</v>
      </c>
      <c r="G36" s="54">
        <v>22</v>
      </c>
      <c r="H36" s="55">
        <v>167.29869414326245</v>
      </c>
      <c r="I36" s="54">
        <v>1</v>
      </c>
      <c r="J36" s="54">
        <v>1</v>
      </c>
      <c r="K36" s="54">
        <v>0</v>
      </c>
      <c r="L36" s="56">
        <v>0.16</v>
      </c>
      <c r="M36" s="56">
        <v>0.2</v>
      </c>
      <c r="N36" s="57">
        <v>4.4999999999999998E-2</v>
      </c>
      <c r="O36" s="57">
        <v>2.5000000000000001E-2</v>
      </c>
      <c r="P36" s="58">
        <v>5.7000000000000009E-2</v>
      </c>
      <c r="Q36" s="59">
        <v>0.15</v>
      </c>
      <c r="R36" s="55">
        <v>375.03605899561751</v>
      </c>
      <c r="S36" s="60">
        <v>1.5E-3</v>
      </c>
      <c r="T36" s="54">
        <v>80</v>
      </c>
      <c r="U36" s="61">
        <v>1.2E-2</v>
      </c>
      <c r="V36" s="55">
        <v>375.03605899561751</v>
      </c>
      <c r="W36" s="54">
        <v>25.219298245614031</v>
      </c>
      <c r="X36" s="54">
        <v>0</v>
      </c>
      <c r="Y36" s="54">
        <v>0</v>
      </c>
      <c r="Z36" s="54">
        <v>0</v>
      </c>
      <c r="AA36" s="54">
        <v>0</v>
      </c>
      <c r="AB36" s="54">
        <v>0</v>
      </c>
      <c r="AC36" s="55">
        <v>400.25535724123154</v>
      </c>
    </row>
    <row r="37" spans="1:29" x14ac:dyDescent="0.2">
      <c r="A37" s="52">
        <v>36</v>
      </c>
      <c r="B37" s="54">
        <v>25.839677472854358</v>
      </c>
      <c r="C37" s="54">
        <v>19.818351210071739</v>
      </c>
      <c r="D37" s="54">
        <v>67.545546589086229</v>
      </c>
      <c r="E37" s="54">
        <v>9.3463606684782619</v>
      </c>
      <c r="F37" s="54">
        <v>13.001397512220173</v>
      </c>
      <c r="G37" s="54">
        <v>22</v>
      </c>
      <c r="H37" s="55">
        <v>157.55133345271076</v>
      </c>
      <c r="I37" s="54">
        <v>1</v>
      </c>
      <c r="J37" s="54">
        <v>1</v>
      </c>
      <c r="K37" s="54">
        <v>0</v>
      </c>
      <c r="L37" s="56">
        <v>0.16</v>
      </c>
      <c r="M37" s="56">
        <v>0.2</v>
      </c>
      <c r="N37" s="57">
        <v>4.4999999999999998E-2</v>
      </c>
      <c r="O37" s="57">
        <v>2.5000000000000001E-2</v>
      </c>
      <c r="P37" s="58">
        <v>5.7000000000000009E-2</v>
      </c>
      <c r="Q37" s="59">
        <v>0.15</v>
      </c>
      <c r="R37" s="55">
        <v>353.18525043005332</v>
      </c>
      <c r="S37" s="60">
        <v>1.5E-3</v>
      </c>
      <c r="T37" s="54">
        <v>80</v>
      </c>
      <c r="U37" s="61">
        <v>1.2E-2</v>
      </c>
      <c r="V37" s="55">
        <v>353.18525043005332</v>
      </c>
      <c r="W37" s="54">
        <v>0</v>
      </c>
      <c r="X37" s="54">
        <v>0</v>
      </c>
      <c r="Y37" s="54">
        <v>0</v>
      </c>
      <c r="Z37" s="54">
        <v>0</v>
      </c>
      <c r="AA37" s="54">
        <v>0</v>
      </c>
      <c r="AB37" s="54">
        <v>0</v>
      </c>
      <c r="AC37" s="55">
        <v>353.18525043005332</v>
      </c>
    </row>
    <row r="38" spans="1:29" x14ac:dyDescent="0.2">
      <c r="A38" s="52">
        <v>37</v>
      </c>
      <c r="B38" s="54">
        <v>56.205442428926069</v>
      </c>
      <c r="C38" s="54">
        <v>62.125565525386435</v>
      </c>
      <c r="D38" s="54">
        <v>90.54207403723855</v>
      </c>
      <c r="E38" s="54">
        <v>10.932438073919023</v>
      </c>
      <c r="F38" s="54">
        <v>21.660551775086812</v>
      </c>
      <c r="G38" s="54">
        <v>22</v>
      </c>
      <c r="H38" s="55">
        <v>263.46607184055688</v>
      </c>
      <c r="I38" s="54">
        <v>1</v>
      </c>
      <c r="J38" s="54">
        <v>1</v>
      </c>
      <c r="K38" s="54">
        <v>0</v>
      </c>
      <c r="L38" s="56">
        <v>0.16</v>
      </c>
      <c r="M38" s="56">
        <v>0.2</v>
      </c>
      <c r="N38" s="57">
        <v>4.4999999999999998E-2</v>
      </c>
      <c r="O38" s="57">
        <v>2.5000000000000001E-2</v>
      </c>
      <c r="P38" s="58">
        <v>5.7000000000000009E-2</v>
      </c>
      <c r="Q38" s="59">
        <v>0.15</v>
      </c>
      <c r="R38" s="55">
        <v>590.61595051976678</v>
      </c>
      <c r="S38" s="60">
        <v>1.5E-3</v>
      </c>
      <c r="T38" s="54">
        <v>80</v>
      </c>
      <c r="U38" s="61">
        <v>1.2E-2</v>
      </c>
      <c r="V38" s="55">
        <v>590.61595051976678</v>
      </c>
      <c r="W38" s="54">
        <v>0</v>
      </c>
      <c r="X38" s="54">
        <v>0</v>
      </c>
      <c r="Y38" s="54">
        <v>0</v>
      </c>
      <c r="Z38" s="54">
        <v>0</v>
      </c>
      <c r="AA38" s="54">
        <v>0</v>
      </c>
      <c r="AB38" s="54">
        <v>0</v>
      </c>
      <c r="AC38" s="55">
        <v>590.61595051976678</v>
      </c>
    </row>
    <row r="39" spans="1:29" x14ac:dyDescent="0.2">
      <c r="A39" s="52">
        <v>38</v>
      </c>
      <c r="B39" s="54">
        <v>189.61984704545691</v>
      </c>
      <c r="C39" s="54">
        <v>41.38056742419392</v>
      </c>
      <c r="D39" s="54">
        <v>89.999656842474863</v>
      </c>
      <c r="E39" s="54">
        <v>9.3463606684782619</v>
      </c>
      <c r="F39" s="54">
        <v>10.52330879441821</v>
      </c>
      <c r="G39" s="54">
        <v>22</v>
      </c>
      <c r="H39" s="55">
        <v>362.86974077502214</v>
      </c>
      <c r="I39" s="54">
        <v>1</v>
      </c>
      <c r="J39" s="54">
        <v>1</v>
      </c>
      <c r="K39" s="54">
        <v>0</v>
      </c>
      <c r="L39" s="56">
        <v>0.16</v>
      </c>
      <c r="M39" s="56">
        <v>0.2</v>
      </c>
      <c r="N39" s="57">
        <v>4.4999999999999998E-2</v>
      </c>
      <c r="O39" s="57">
        <v>2.5000000000000001E-2</v>
      </c>
      <c r="P39" s="58">
        <v>5.7000000000000009E-2</v>
      </c>
      <c r="Q39" s="59">
        <v>0.15</v>
      </c>
      <c r="R39" s="55">
        <v>813.4506859479053</v>
      </c>
      <c r="S39" s="60">
        <v>1.5E-3</v>
      </c>
      <c r="T39" s="54">
        <v>80</v>
      </c>
      <c r="U39" s="61">
        <v>1.2E-2</v>
      </c>
      <c r="V39" s="55">
        <v>813.4506859479053</v>
      </c>
      <c r="W39" s="54">
        <v>0</v>
      </c>
      <c r="X39" s="54">
        <v>0</v>
      </c>
      <c r="Y39" s="54">
        <v>0</v>
      </c>
      <c r="Z39" s="54">
        <v>0</v>
      </c>
      <c r="AA39" s="54">
        <v>0</v>
      </c>
      <c r="AB39" s="54">
        <v>0</v>
      </c>
      <c r="AC39" s="55">
        <v>813.4506859479053</v>
      </c>
    </row>
    <row r="40" spans="1:29" x14ac:dyDescent="0.2">
      <c r="A40" s="52">
        <v>39</v>
      </c>
      <c r="B40" s="54">
        <v>319.57583971865483</v>
      </c>
      <c r="C40" s="54">
        <v>62.125565525386435</v>
      </c>
      <c r="D40" s="54">
        <v>116.27237333066607</v>
      </c>
      <c r="E40" s="54">
        <v>7.4397030921086973</v>
      </c>
      <c r="F40" s="54">
        <v>14.901315200252348</v>
      </c>
      <c r="G40" s="54">
        <v>22</v>
      </c>
      <c r="H40" s="55">
        <v>542.31479686706837</v>
      </c>
      <c r="I40" s="54">
        <v>1</v>
      </c>
      <c r="J40" s="54">
        <v>1</v>
      </c>
      <c r="K40" s="54">
        <v>0</v>
      </c>
      <c r="L40" s="56">
        <v>0.16</v>
      </c>
      <c r="M40" s="56">
        <v>0.2</v>
      </c>
      <c r="N40" s="57">
        <v>4.4999999999999998E-2</v>
      </c>
      <c r="O40" s="57">
        <v>2.5000000000000001E-2</v>
      </c>
      <c r="P40" s="58">
        <v>5.7000000000000009E-2</v>
      </c>
      <c r="Q40" s="59">
        <v>0.15</v>
      </c>
      <c r="R40" s="55">
        <v>1215.7154315733501</v>
      </c>
      <c r="S40" s="60">
        <v>1.5E-3</v>
      </c>
      <c r="T40" s="54">
        <v>80</v>
      </c>
      <c r="U40" s="61">
        <v>1.2E-2</v>
      </c>
      <c r="V40" s="55">
        <v>1215.7154315733501</v>
      </c>
      <c r="W40" s="54">
        <v>0</v>
      </c>
      <c r="X40" s="54">
        <v>0</v>
      </c>
      <c r="Y40" s="54">
        <v>10.087719298245613</v>
      </c>
      <c r="Z40" s="54">
        <v>0</v>
      </c>
      <c r="AA40" s="54">
        <v>0</v>
      </c>
      <c r="AB40" s="54">
        <v>0</v>
      </c>
      <c r="AC40" s="55">
        <v>1225.8031508715958</v>
      </c>
    </row>
    <row r="41" spans="1:29" x14ac:dyDescent="0.2">
      <c r="A41" s="52">
        <v>40</v>
      </c>
      <c r="B41" s="54">
        <v>46.043616309433993</v>
      </c>
      <c r="C41" s="54">
        <v>50.037807852253174</v>
      </c>
      <c r="D41" s="54">
        <v>107.21111931326777</v>
      </c>
      <c r="E41" s="54">
        <v>10.932438073919023</v>
      </c>
      <c r="F41" s="54">
        <v>13.001397512220173</v>
      </c>
      <c r="G41" s="54">
        <v>22</v>
      </c>
      <c r="H41" s="55">
        <v>249.22637906109412</v>
      </c>
      <c r="I41" s="54">
        <v>1</v>
      </c>
      <c r="J41" s="54">
        <v>1</v>
      </c>
      <c r="K41" s="54">
        <v>0</v>
      </c>
      <c r="L41" s="56">
        <v>0.16</v>
      </c>
      <c r="M41" s="56">
        <v>0.2</v>
      </c>
      <c r="N41" s="57">
        <v>4.4999999999999998E-2</v>
      </c>
      <c r="O41" s="57">
        <v>2.5000000000000001E-2</v>
      </c>
      <c r="P41" s="58">
        <v>5.7000000000000009E-2</v>
      </c>
      <c r="Q41" s="59">
        <v>0.15</v>
      </c>
      <c r="R41" s="55">
        <v>558.69461193032782</v>
      </c>
      <c r="S41" s="60">
        <v>1.5E-3</v>
      </c>
      <c r="T41" s="54">
        <v>80</v>
      </c>
      <c r="U41" s="61">
        <v>1.2E-2</v>
      </c>
      <c r="V41" s="55">
        <v>558.69461193032782</v>
      </c>
      <c r="W41" s="54">
        <v>0</v>
      </c>
      <c r="X41" s="54">
        <v>0</v>
      </c>
      <c r="Y41" s="54">
        <v>0</v>
      </c>
      <c r="Z41" s="54">
        <v>0</v>
      </c>
      <c r="AA41" s="54">
        <v>0</v>
      </c>
      <c r="AB41" s="54">
        <v>0</v>
      </c>
      <c r="AC41" s="55">
        <v>558.69461193032782</v>
      </c>
    </row>
    <row r="42" spans="1:29" x14ac:dyDescent="0.2">
      <c r="A42" s="52">
        <v>41</v>
      </c>
      <c r="B42" s="54">
        <v>14.356399565281521</v>
      </c>
      <c r="C42" s="54">
        <v>8.5739196574502614</v>
      </c>
      <c r="D42" s="54">
        <v>26.741252916038842</v>
      </c>
      <c r="E42" s="54">
        <v>8.5079921165157604</v>
      </c>
      <c r="F42" s="54">
        <v>10.52330879441821</v>
      </c>
      <c r="G42" s="54">
        <v>22</v>
      </c>
      <c r="H42" s="55">
        <v>90.702873049704593</v>
      </c>
      <c r="I42" s="54">
        <v>1</v>
      </c>
      <c r="J42" s="54">
        <v>1</v>
      </c>
      <c r="K42" s="54">
        <v>0</v>
      </c>
      <c r="L42" s="56">
        <v>0.16</v>
      </c>
      <c r="M42" s="56">
        <v>0.2</v>
      </c>
      <c r="N42" s="57">
        <v>4.4999999999999998E-2</v>
      </c>
      <c r="O42" s="57">
        <v>2.5000000000000001E-2</v>
      </c>
      <c r="P42" s="58">
        <v>5.7000000000000009E-2</v>
      </c>
      <c r="Q42" s="59">
        <v>0.15</v>
      </c>
      <c r="R42" s="55">
        <v>203.33002730440597</v>
      </c>
      <c r="S42" s="60">
        <v>1.5E-3</v>
      </c>
      <c r="T42" s="54">
        <v>80</v>
      </c>
      <c r="U42" s="61">
        <v>1.2E-2</v>
      </c>
      <c r="V42" s="55">
        <v>250</v>
      </c>
      <c r="W42" s="54">
        <v>0</v>
      </c>
      <c r="X42" s="54">
        <v>0</v>
      </c>
      <c r="Y42" s="54">
        <v>0</v>
      </c>
      <c r="Z42" s="54">
        <v>0</v>
      </c>
      <c r="AA42" s="54">
        <v>0</v>
      </c>
      <c r="AB42" s="54">
        <v>0</v>
      </c>
      <c r="AC42" s="55">
        <v>250</v>
      </c>
    </row>
    <row r="43" spans="1:29" x14ac:dyDescent="0.2">
      <c r="A43" s="52">
        <v>42</v>
      </c>
      <c r="B43" s="54">
        <v>234.61995427549724</v>
      </c>
      <c r="C43" s="54">
        <v>14.196135433761</v>
      </c>
      <c r="D43" s="54">
        <v>66.897929962016093</v>
      </c>
      <c r="E43" s="54">
        <v>9.3463606684782619</v>
      </c>
      <c r="F43" s="54">
        <v>11.626006119236884</v>
      </c>
      <c r="G43" s="54">
        <v>22</v>
      </c>
      <c r="H43" s="55">
        <v>358.68638645898943</v>
      </c>
      <c r="I43" s="54">
        <v>1</v>
      </c>
      <c r="J43" s="54">
        <v>1</v>
      </c>
      <c r="K43" s="54">
        <v>0</v>
      </c>
      <c r="L43" s="56">
        <v>0.16</v>
      </c>
      <c r="M43" s="56">
        <v>0.2</v>
      </c>
      <c r="N43" s="57">
        <v>4.4999999999999998E-2</v>
      </c>
      <c r="O43" s="57">
        <v>2.5000000000000001E-2</v>
      </c>
      <c r="P43" s="58">
        <v>5.7000000000000009E-2</v>
      </c>
      <c r="Q43" s="59">
        <v>0.15</v>
      </c>
      <c r="R43" s="55">
        <v>804.07279615562925</v>
      </c>
      <c r="S43" s="60">
        <v>1.5E-3</v>
      </c>
      <c r="T43" s="54">
        <v>80</v>
      </c>
      <c r="U43" s="61">
        <v>1.2E-2</v>
      </c>
      <c r="V43" s="55">
        <v>804.07279615562925</v>
      </c>
      <c r="W43" s="54">
        <v>0</v>
      </c>
      <c r="X43" s="54">
        <v>0</v>
      </c>
      <c r="Y43" s="54">
        <v>0</v>
      </c>
      <c r="Z43" s="54">
        <v>0</v>
      </c>
      <c r="AA43" s="54">
        <v>0</v>
      </c>
      <c r="AB43" s="54">
        <v>0</v>
      </c>
      <c r="AC43" s="55">
        <v>804.07279615562925</v>
      </c>
    </row>
    <row r="44" spans="1:29" x14ac:dyDescent="0.2">
      <c r="A44" s="52">
        <v>43</v>
      </c>
      <c r="B44" s="54">
        <v>17.003907503073975</v>
      </c>
      <c r="C44" s="54">
        <v>1.2491869656521739</v>
      </c>
      <c r="D44" s="54">
        <v>106.02352394121648</v>
      </c>
      <c r="E44" s="54">
        <v>10.498766938901632</v>
      </c>
      <c r="F44" s="54">
        <v>10.52330879441821</v>
      </c>
      <c r="G44" s="54">
        <v>22</v>
      </c>
      <c r="H44" s="55">
        <v>167.29869414326245</v>
      </c>
      <c r="I44" s="54">
        <v>1</v>
      </c>
      <c r="J44" s="54">
        <v>1</v>
      </c>
      <c r="K44" s="54">
        <v>0</v>
      </c>
      <c r="L44" s="56">
        <v>0.16</v>
      </c>
      <c r="M44" s="56">
        <v>0.2</v>
      </c>
      <c r="N44" s="57">
        <v>4.4999999999999998E-2</v>
      </c>
      <c r="O44" s="57">
        <v>2.5000000000000001E-2</v>
      </c>
      <c r="P44" s="58">
        <v>5.7000000000000009E-2</v>
      </c>
      <c r="Q44" s="59">
        <v>0.15</v>
      </c>
      <c r="R44" s="55">
        <v>375.03605899561751</v>
      </c>
      <c r="S44" s="60">
        <v>1.5E-3</v>
      </c>
      <c r="T44" s="54">
        <v>80</v>
      </c>
      <c r="U44" s="61">
        <v>1.2E-2</v>
      </c>
      <c r="V44" s="55">
        <v>375.03605899561751</v>
      </c>
      <c r="W44" s="54">
        <v>0</v>
      </c>
      <c r="X44" s="54">
        <v>0</v>
      </c>
      <c r="Y44" s="54">
        <v>0</v>
      </c>
      <c r="Z44" s="54">
        <v>0</v>
      </c>
      <c r="AA44" s="54">
        <v>0</v>
      </c>
      <c r="AB44" s="54">
        <v>0</v>
      </c>
      <c r="AC44" s="55">
        <v>375.03605899561751</v>
      </c>
    </row>
    <row r="45" spans="1:29" x14ac:dyDescent="0.2">
      <c r="A45" s="52">
        <v>44</v>
      </c>
      <c r="B45" s="54" t="e">
        <v>#N/A</v>
      </c>
      <c r="C45" s="54">
        <v>19.818351210071739</v>
      </c>
      <c r="D45" s="54">
        <v>67.545546589086229</v>
      </c>
      <c r="E45" s="54">
        <v>9.3463606684782619</v>
      </c>
      <c r="F45" s="54">
        <v>13.001397512220173</v>
      </c>
      <c r="G45" s="54">
        <v>22</v>
      </c>
      <c r="H45" s="55" t="e">
        <v>#N/A</v>
      </c>
      <c r="I45" s="54">
        <v>1</v>
      </c>
      <c r="J45" s="54">
        <v>1</v>
      </c>
      <c r="K45" s="54">
        <v>0</v>
      </c>
      <c r="L45" s="56">
        <v>0.16</v>
      </c>
      <c r="M45" s="56">
        <v>0.2</v>
      </c>
      <c r="N45" s="57">
        <v>4.4999999999999998E-2</v>
      </c>
      <c r="O45" s="57">
        <v>2.5000000000000001E-2</v>
      </c>
      <c r="P45" s="58">
        <v>5.7000000000000009E-2</v>
      </c>
      <c r="Q45" s="59">
        <v>0.15</v>
      </c>
      <c r="R45" s="55" t="e">
        <v>#N/A</v>
      </c>
      <c r="S45" s="60">
        <v>1.5E-3</v>
      </c>
      <c r="T45" s="54">
        <v>80</v>
      </c>
      <c r="U45" s="61">
        <v>1.2E-2</v>
      </c>
      <c r="V45" s="55" t="e">
        <v>#N/A</v>
      </c>
      <c r="W45" s="54">
        <v>0</v>
      </c>
      <c r="X45" s="54">
        <v>0</v>
      </c>
      <c r="Y45" s="54">
        <v>0</v>
      </c>
      <c r="Z45" s="54">
        <v>0</v>
      </c>
      <c r="AA45" s="54">
        <v>0</v>
      </c>
      <c r="AB45" s="54">
        <v>0</v>
      </c>
      <c r="AC45" s="55" t="e">
        <v>#N/A</v>
      </c>
    </row>
    <row r="46" spans="1:29" x14ac:dyDescent="0.2">
      <c r="A46" s="52">
        <v>45</v>
      </c>
      <c r="B46" s="54">
        <v>56.205442428926069</v>
      </c>
      <c r="C46" s="54">
        <v>62.125565525386435</v>
      </c>
      <c r="D46" s="54">
        <v>90.54207403723855</v>
      </c>
      <c r="E46" s="54">
        <v>10.932438073919023</v>
      </c>
      <c r="F46" s="54">
        <v>21.660551775086812</v>
      </c>
      <c r="G46" s="54">
        <v>22</v>
      </c>
      <c r="H46" s="55">
        <v>263.46607184055688</v>
      </c>
      <c r="I46" s="54">
        <v>1</v>
      </c>
      <c r="J46" s="54">
        <v>1</v>
      </c>
      <c r="K46" s="54">
        <v>0</v>
      </c>
      <c r="L46" s="56">
        <v>0.16</v>
      </c>
      <c r="M46" s="56">
        <v>0.2</v>
      </c>
      <c r="N46" s="57">
        <v>4.4999999999999998E-2</v>
      </c>
      <c r="O46" s="57">
        <v>2.5000000000000001E-2</v>
      </c>
      <c r="P46" s="58">
        <v>5.7000000000000009E-2</v>
      </c>
      <c r="Q46" s="59">
        <v>0.15</v>
      </c>
      <c r="R46" s="55">
        <v>590.61595051976678</v>
      </c>
      <c r="S46" s="60">
        <v>1.5E-3</v>
      </c>
      <c r="T46" s="54">
        <v>80</v>
      </c>
      <c r="U46" s="61">
        <v>1.2E-2</v>
      </c>
      <c r="V46" s="55">
        <v>590.61595051976678</v>
      </c>
      <c r="W46" s="54">
        <v>0</v>
      </c>
      <c r="X46" s="54">
        <v>0</v>
      </c>
      <c r="Y46" s="54">
        <v>0</v>
      </c>
      <c r="Z46" s="54">
        <v>0</v>
      </c>
      <c r="AA46" s="54">
        <v>0</v>
      </c>
      <c r="AB46" s="54">
        <v>0</v>
      </c>
      <c r="AC46" s="55">
        <v>590.61595051976678</v>
      </c>
    </row>
    <row r="47" spans="1:29" x14ac:dyDescent="0.2">
      <c r="A47" s="52">
        <v>46</v>
      </c>
      <c r="B47" s="54">
        <v>37.212450701284553</v>
      </c>
      <c r="C47" s="54">
        <v>41.38056742419392</v>
      </c>
      <c r="D47" s="54">
        <v>89.999656842474863</v>
      </c>
      <c r="E47" s="54">
        <v>9.3463606684782619</v>
      </c>
      <c r="F47" s="54">
        <v>10.52330879441821</v>
      </c>
      <c r="G47" s="54">
        <v>22</v>
      </c>
      <c r="H47" s="55">
        <v>210.46234443084978</v>
      </c>
      <c r="I47" s="54">
        <v>1</v>
      </c>
      <c r="J47" s="54">
        <v>1</v>
      </c>
      <c r="K47" s="54">
        <v>0</v>
      </c>
      <c r="L47" s="56">
        <v>0.16</v>
      </c>
      <c r="M47" s="56">
        <v>0.2</v>
      </c>
      <c r="N47" s="57">
        <v>4.4999999999999998E-2</v>
      </c>
      <c r="O47" s="57">
        <v>2.5000000000000001E-2</v>
      </c>
      <c r="P47" s="58">
        <v>5.7000000000000009E-2</v>
      </c>
      <c r="Q47" s="59">
        <v>0.15</v>
      </c>
      <c r="R47" s="55">
        <v>471.79667854868853</v>
      </c>
      <c r="S47" s="60">
        <v>1.5E-3</v>
      </c>
      <c r="T47" s="54">
        <v>80</v>
      </c>
      <c r="U47" s="61">
        <v>1.2E-2</v>
      </c>
      <c r="V47" s="55">
        <v>471.79667854868853</v>
      </c>
      <c r="W47" s="54">
        <v>0</v>
      </c>
      <c r="X47" s="54">
        <v>0</v>
      </c>
      <c r="Y47" s="54">
        <v>0</v>
      </c>
      <c r="Z47" s="54">
        <v>0</v>
      </c>
      <c r="AA47" s="54">
        <v>0</v>
      </c>
      <c r="AB47" s="54">
        <v>0</v>
      </c>
      <c r="AC47" s="55">
        <v>471.79667854868853</v>
      </c>
    </row>
    <row r="48" spans="1:29" x14ac:dyDescent="0.2">
      <c r="A48" s="52">
        <v>47</v>
      </c>
      <c r="B48" s="54">
        <v>62.716009775080046</v>
      </c>
      <c r="C48" s="54">
        <v>62.125565525386435</v>
      </c>
      <c r="D48" s="54">
        <v>116.27237333066607</v>
      </c>
      <c r="E48" s="54">
        <v>7.4397030921086973</v>
      </c>
      <c r="F48" s="54">
        <v>14.901315200252348</v>
      </c>
      <c r="G48" s="54">
        <v>22</v>
      </c>
      <c r="H48" s="55">
        <v>285.45496692349354</v>
      </c>
      <c r="I48" s="54">
        <v>1</v>
      </c>
      <c r="J48" s="54">
        <v>1</v>
      </c>
      <c r="K48" s="54">
        <v>0</v>
      </c>
      <c r="L48" s="56">
        <v>0.16</v>
      </c>
      <c r="M48" s="56">
        <v>0.2</v>
      </c>
      <c r="N48" s="57">
        <v>4.4999999999999998E-2</v>
      </c>
      <c r="O48" s="57">
        <v>2.5000000000000001E-2</v>
      </c>
      <c r="P48" s="58">
        <v>5.7000000000000009E-2</v>
      </c>
      <c r="Q48" s="59">
        <v>0.15</v>
      </c>
      <c r="R48" s="55">
        <v>639.90879524759748</v>
      </c>
      <c r="S48" s="60">
        <v>1.5E-3</v>
      </c>
      <c r="T48" s="54">
        <v>80</v>
      </c>
      <c r="U48" s="61">
        <v>1.2E-2</v>
      </c>
      <c r="V48" s="55">
        <v>639.90879524759748</v>
      </c>
      <c r="W48" s="54">
        <v>0</v>
      </c>
      <c r="X48" s="54">
        <v>0</v>
      </c>
      <c r="Y48" s="54">
        <v>0</v>
      </c>
      <c r="Z48" s="54">
        <v>0</v>
      </c>
      <c r="AA48" s="54">
        <v>0</v>
      </c>
      <c r="AB48" s="54">
        <v>0</v>
      </c>
      <c r="AC48" s="55">
        <v>639.90879524759748</v>
      </c>
    </row>
    <row r="49" spans="1:29" x14ac:dyDescent="0.2">
      <c r="A49" s="52">
        <v>48</v>
      </c>
      <c r="B49" s="54">
        <v>46.043616309433993</v>
      </c>
      <c r="C49" s="54">
        <v>50.037807852253174</v>
      </c>
      <c r="D49" s="54">
        <v>107.21111931326777</v>
      </c>
      <c r="E49" s="54">
        <v>10.932438073919023</v>
      </c>
      <c r="F49" s="54">
        <v>13.001397512220173</v>
      </c>
      <c r="G49" s="54">
        <v>22</v>
      </c>
      <c r="H49" s="55">
        <v>249.22637906109412</v>
      </c>
      <c r="I49" s="54">
        <v>1</v>
      </c>
      <c r="J49" s="54">
        <v>1</v>
      </c>
      <c r="K49" s="54">
        <v>0</v>
      </c>
      <c r="L49" s="56">
        <v>0.16</v>
      </c>
      <c r="M49" s="56">
        <v>0.2</v>
      </c>
      <c r="N49" s="57">
        <v>4.4999999999999998E-2</v>
      </c>
      <c r="O49" s="57">
        <v>2.5000000000000001E-2</v>
      </c>
      <c r="P49" s="58">
        <v>5.7000000000000009E-2</v>
      </c>
      <c r="Q49" s="59">
        <v>0.15</v>
      </c>
      <c r="R49" s="55">
        <v>558.69461193032782</v>
      </c>
      <c r="S49" s="60">
        <v>1.5E-3</v>
      </c>
      <c r="T49" s="54">
        <v>80</v>
      </c>
      <c r="U49" s="61">
        <v>1.2E-2</v>
      </c>
      <c r="V49" s="55">
        <v>558.69461193032782</v>
      </c>
      <c r="W49" s="54">
        <v>0</v>
      </c>
      <c r="X49" s="54">
        <v>0</v>
      </c>
      <c r="Y49" s="54">
        <v>0</v>
      </c>
      <c r="Z49" s="54">
        <v>0</v>
      </c>
      <c r="AA49" s="54">
        <v>0</v>
      </c>
      <c r="AB49" s="54">
        <v>0</v>
      </c>
      <c r="AC49" s="55">
        <v>558.69461193032782</v>
      </c>
    </row>
    <row r="50" spans="1:29" x14ac:dyDescent="0.2">
      <c r="A50" s="52">
        <v>49</v>
      </c>
      <c r="B50" s="54">
        <v>14.356399565281521</v>
      </c>
      <c r="C50" s="54">
        <v>8.5739196574502614</v>
      </c>
      <c r="D50" s="54">
        <v>26.741252916038842</v>
      </c>
      <c r="E50" s="54">
        <v>8.5079921165157604</v>
      </c>
      <c r="F50" s="54">
        <v>10.52330879441821</v>
      </c>
      <c r="G50" s="54">
        <v>22</v>
      </c>
      <c r="H50" s="55">
        <v>90.702873049704593</v>
      </c>
      <c r="I50" s="54">
        <v>1</v>
      </c>
      <c r="J50" s="54">
        <v>1</v>
      </c>
      <c r="K50" s="54">
        <v>0</v>
      </c>
      <c r="L50" s="56">
        <v>0.16</v>
      </c>
      <c r="M50" s="56">
        <v>0.2</v>
      </c>
      <c r="N50" s="57">
        <v>4.4999999999999998E-2</v>
      </c>
      <c r="O50" s="57">
        <v>2.5000000000000001E-2</v>
      </c>
      <c r="P50" s="58">
        <v>5.7000000000000009E-2</v>
      </c>
      <c r="Q50" s="59">
        <v>0.15</v>
      </c>
      <c r="R50" s="55">
        <v>203.33002730440597</v>
      </c>
      <c r="S50" s="60">
        <v>1.5E-3</v>
      </c>
      <c r="T50" s="54">
        <v>80</v>
      </c>
      <c r="U50" s="61">
        <v>1.2E-2</v>
      </c>
      <c r="V50" s="55">
        <v>250</v>
      </c>
      <c r="W50" s="54">
        <v>0</v>
      </c>
      <c r="X50" s="54">
        <v>0</v>
      </c>
      <c r="Y50" s="54">
        <v>0</v>
      </c>
      <c r="Z50" s="54">
        <v>0</v>
      </c>
      <c r="AA50" s="54">
        <v>0</v>
      </c>
      <c r="AB50" s="54">
        <v>0</v>
      </c>
      <c r="AC50" s="55">
        <v>250</v>
      </c>
    </row>
    <row r="51" spans="1:29" x14ac:dyDescent="0.2">
      <c r="A51" s="52">
        <v>50</v>
      </c>
      <c r="B51" s="54">
        <v>14.356399565281521</v>
      </c>
      <c r="C51" s="54">
        <v>8.5739196574502614</v>
      </c>
      <c r="D51" s="54">
        <v>26.741252916038842</v>
      </c>
      <c r="E51" s="54">
        <v>8.5079921165157604</v>
      </c>
      <c r="F51" s="54">
        <v>10.52330879441821</v>
      </c>
      <c r="G51" s="54">
        <v>22</v>
      </c>
      <c r="H51" s="55">
        <v>90.702873049704593</v>
      </c>
      <c r="I51" s="54">
        <v>1</v>
      </c>
      <c r="J51" s="54">
        <v>1</v>
      </c>
      <c r="K51" s="54">
        <v>0</v>
      </c>
      <c r="L51" s="56">
        <v>0.16</v>
      </c>
      <c r="M51" s="56">
        <v>0.2</v>
      </c>
      <c r="N51" s="57">
        <v>4.4999999999999998E-2</v>
      </c>
      <c r="O51" s="57">
        <v>2.5000000000000001E-2</v>
      </c>
      <c r="P51" s="58">
        <v>5.7000000000000009E-2</v>
      </c>
      <c r="Q51" s="59">
        <v>0.15</v>
      </c>
      <c r="R51" s="55">
        <v>203.33002730440597</v>
      </c>
      <c r="S51" s="60">
        <v>1.5E-3</v>
      </c>
      <c r="T51" s="54">
        <v>80</v>
      </c>
      <c r="U51" s="61">
        <v>1.2E-2</v>
      </c>
      <c r="V51" s="55">
        <v>250</v>
      </c>
      <c r="W51" s="54">
        <v>0</v>
      </c>
      <c r="X51" s="54">
        <v>0</v>
      </c>
      <c r="Y51" s="54">
        <v>0</v>
      </c>
      <c r="Z51" s="54">
        <v>0</v>
      </c>
      <c r="AA51" s="54">
        <v>0</v>
      </c>
      <c r="AB51" s="54">
        <v>0</v>
      </c>
      <c r="AC51" s="55">
        <v>250</v>
      </c>
    </row>
    <row r="52" spans="1:29" x14ac:dyDescent="0.2">
      <c r="A52" s="52">
        <v>51</v>
      </c>
      <c r="B52" s="54">
        <v>14.356399565281521</v>
      </c>
      <c r="C52" s="54">
        <v>8.5739196574502614</v>
      </c>
      <c r="D52" s="54">
        <v>26.741252916038842</v>
      </c>
      <c r="E52" s="54">
        <v>8.5079921165157604</v>
      </c>
      <c r="F52" s="54">
        <v>10.52330879441821</v>
      </c>
      <c r="G52" s="54">
        <v>22</v>
      </c>
      <c r="H52" s="55">
        <v>90.702873049704593</v>
      </c>
      <c r="I52" s="54">
        <v>1</v>
      </c>
      <c r="J52" s="54">
        <v>1</v>
      </c>
      <c r="K52" s="54">
        <v>0</v>
      </c>
      <c r="L52" s="56">
        <v>0.16</v>
      </c>
      <c r="M52" s="56">
        <v>0.2</v>
      </c>
      <c r="N52" s="57">
        <v>4.4999999999999998E-2</v>
      </c>
      <c r="O52" s="57">
        <v>2.5000000000000001E-2</v>
      </c>
      <c r="P52" s="58">
        <v>5.7000000000000009E-2</v>
      </c>
      <c r="Q52" s="59">
        <v>0.15</v>
      </c>
      <c r="R52" s="55">
        <v>203.33002730440597</v>
      </c>
      <c r="S52" s="60">
        <v>1.5E-3</v>
      </c>
      <c r="T52" s="54">
        <v>80</v>
      </c>
      <c r="U52" s="61">
        <v>1.2E-2</v>
      </c>
      <c r="V52" s="55">
        <v>250</v>
      </c>
      <c r="W52" s="54">
        <v>0</v>
      </c>
      <c r="X52" s="54">
        <v>0</v>
      </c>
      <c r="Y52" s="54">
        <v>0</v>
      </c>
      <c r="Z52" s="54">
        <v>0</v>
      </c>
      <c r="AA52" s="54">
        <v>0</v>
      </c>
      <c r="AB52" s="54">
        <v>0</v>
      </c>
      <c r="AC52" s="55">
        <v>250</v>
      </c>
    </row>
    <row r="53" spans="1:29" x14ac:dyDescent="0.2">
      <c r="A53" s="52">
        <v>52</v>
      </c>
      <c r="B53" s="54">
        <v>14.356399565281521</v>
      </c>
      <c r="C53" s="54">
        <v>8.5739196574502614</v>
      </c>
      <c r="D53" s="54">
        <v>26.741252916038842</v>
      </c>
      <c r="E53" s="54">
        <v>8.5079921165157604</v>
      </c>
      <c r="F53" s="54">
        <v>10.52330879441821</v>
      </c>
      <c r="G53" s="54">
        <v>22</v>
      </c>
      <c r="H53" s="55">
        <v>90.702873049704593</v>
      </c>
      <c r="I53" s="54">
        <v>1</v>
      </c>
      <c r="J53" s="54">
        <v>1</v>
      </c>
      <c r="K53" s="54">
        <v>0</v>
      </c>
      <c r="L53" s="56">
        <v>0.16</v>
      </c>
      <c r="M53" s="56">
        <v>0.2</v>
      </c>
      <c r="N53" s="57">
        <v>4.4999999999999998E-2</v>
      </c>
      <c r="O53" s="57">
        <v>2.5000000000000001E-2</v>
      </c>
      <c r="P53" s="58">
        <v>5.7000000000000009E-2</v>
      </c>
      <c r="Q53" s="59">
        <v>0.15</v>
      </c>
      <c r="R53" s="55">
        <v>203.33002730440597</v>
      </c>
      <c r="S53" s="60">
        <v>1.5E-3</v>
      </c>
      <c r="T53" s="54">
        <v>80</v>
      </c>
      <c r="U53" s="61">
        <v>1.2E-2</v>
      </c>
      <c r="V53" s="55">
        <v>250</v>
      </c>
      <c r="W53" s="54">
        <v>0</v>
      </c>
      <c r="X53" s="54">
        <v>0</v>
      </c>
      <c r="Y53" s="54">
        <v>0</v>
      </c>
      <c r="Z53" s="54">
        <v>0</v>
      </c>
      <c r="AA53" s="54">
        <v>0</v>
      </c>
      <c r="AB53" s="54">
        <v>0</v>
      </c>
      <c r="AC53" s="55">
        <v>250</v>
      </c>
    </row>
    <row r="54" spans="1:29" x14ac:dyDescent="0.2">
      <c r="A54" s="52">
        <v>53</v>
      </c>
      <c r="B54" s="54">
        <v>14.356399565281521</v>
      </c>
      <c r="C54" s="54">
        <v>8.5739196574502614</v>
      </c>
      <c r="D54" s="54">
        <v>26.741252916038842</v>
      </c>
      <c r="E54" s="54">
        <v>8.5079921165157604</v>
      </c>
      <c r="F54" s="54">
        <v>10.52330879441821</v>
      </c>
      <c r="G54" s="54">
        <v>22</v>
      </c>
      <c r="H54" s="55">
        <v>90.702873049704593</v>
      </c>
      <c r="I54" s="54">
        <v>1</v>
      </c>
      <c r="J54" s="54">
        <v>1</v>
      </c>
      <c r="K54" s="54">
        <v>0</v>
      </c>
      <c r="L54" s="56">
        <v>0.16</v>
      </c>
      <c r="M54" s="56">
        <v>0.2</v>
      </c>
      <c r="N54" s="57">
        <v>4.4999999999999998E-2</v>
      </c>
      <c r="O54" s="57">
        <v>2.5000000000000001E-2</v>
      </c>
      <c r="P54" s="58">
        <v>5.7000000000000009E-2</v>
      </c>
      <c r="Q54" s="59">
        <v>0.15</v>
      </c>
      <c r="R54" s="55">
        <v>203.33002730440597</v>
      </c>
      <c r="S54" s="60">
        <v>1.5E-3</v>
      </c>
      <c r="T54" s="54">
        <v>80</v>
      </c>
      <c r="U54" s="61">
        <v>1.2E-2</v>
      </c>
      <c r="V54" s="55">
        <v>250</v>
      </c>
      <c r="W54" s="54">
        <v>0</v>
      </c>
      <c r="X54" s="54">
        <v>0</v>
      </c>
      <c r="Y54" s="54">
        <v>0</v>
      </c>
      <c r="Z54" s="54">
        <v>0</v>
      </c>
      <c r="AA54" s="54">
        <v>0</v>
      </c>
      <c r="AB54" s="54">
        <v>0</v>
      </c>
      <c r="AC54" s="55">
        <v>250</v>
      </c>
    </row>
    <row r="55" spans="1:29" x14ac:dyDescent="0.2">
      <c r="A55" s="52">
        <v>54</v>
      </c>
      <c r="B55" s="54">
        <v>14.356399565281521</v>
      </c>
      <c r="C55" s="54">
        <v>8.5739196574502614</v>
      </c>
      <c r="D55" s="54">
        <v>26.741252916038842</v>
      </c>
      <c r="E55" s="54">
        <v>8.5079921165157604</v>
      </c>
      <c r="F55" s="54">
        <v>10.52330879441821</v>
      </c>
      <c r="G55" s="54">
        <v>22</v>
      </c>
      <c r="H55" s="55">
        <v>90.702873049704593</v>
      </c>
      <c r="I55" s="54">
        <v>1</v>
      </c>
      <c r="J55" s="54">
        <v>1</v>
      </c>
      <c r="K55" s="54">
        <v>0</v>
      </c>
      <c r="L55" s="56">
        <v>0.16</v>
      </c>
      <c r="M55" s="56">
        <v>0.2</v>
      </c>
      <c r="N55" s="57">
        <v>4.4999999999999998E-2</v>
      </c>
      <c r="O55" s="57">
        <v>2.5000000000000001E-2</v>
      </c>
      <c r="P55" s="58">
        <v>5.7000000000000009E-2</v>
      </c>
      <c r="Q55" s="59">
        <v>0.15</v>
      </c>
      <c r="R55" s="55">
        <v>203.33002730440597</v>
      </c>
      <c r="S55" s="60">
        <v>1.5E-3</v>
      </c>
      <c r="T55" s="54">
        <v>80</v>
      </c>
      <c r="U55" s="61">
        <v>1.2E-2</v>
      </c>
      <c r="V55" s="55">
        <v>250</v>
      </c>
      <c r="W55" s="54">
        <v>0</v>
      </c>
      <c r="X55" s="54">
        <v>0</v>
      </c>
      <c r="Y55" s="54">
        <v>0</v>
      </c>
      <c r="Z55" s="54">
        <v>0</v>
      </c>
      <c r="AA55" s="54">
        <v>0</v>
      </c>
      <c r="AB55" s="54">
        <v>0</v>
      </c>
      <c r="AC55" s="55">
        <v>250</v>
      </c>
    </row>
    <row r="56" spans="1:29" x14ac:dyDescent="0.2">
      <c r="A56" s="52">
        <v>55</v>
      </c>
      <c r="B56" s="54">
        <v>359.34891055886624</v>
      </c>
      <c r="C56" s="54">
        <v>22.6148982361929</v>
      </c>
      <c r="D56" s="54">
        <v>89.49554295467847</v>
      </c>
      <c r="E56" s="54">
        <v>10.803826113260868</v>
      </c>
      <c r="F56" s="54">
        <v>15.859349071689154</v>
      </c>
      <c r="G56" s="54">
        <v>22</v>
      </c>
      <c r="H56" s="55">
        <v>520.12252693468758</v>
      </c>
      <c r="I56" s="54">
        <v>1</v>
      </c>
      <c r="J56" s="54">
        <v>1</v>
      </c>
      <c r="K56" s="54">
        <v>0</v>
      </c>
      <c r="L56" s="56">
        <v>0.16</v>
      </c>
      <c r="M56" s="56">
        <v>0.2</v>
      </c>
      <c r="N56" s="57">
        <v>4.4999999999999998E-2</v>
      </c>
      <c r="O56" s="57">
        <v>2.5000000000000001E-2</v>
      </c>
      <c r="P56" s="58">
        <v>5.7000000000000009E-2</v>
      </c>
      <c r="Q56" s="59">
        <v>0.15</v>
      </c>
      <c r="R56" s="55">
        <v>1165.966678313627</v>
      </c>
      <c r="S56" s="60">
        <v>1.5E-3</v>
      </c>
      <c r="T56" s="54">
        <v>80</v>
      </c>
      <c r="U56" s="61">
        <v>1.2E-2</v>
      </c>
      <c r="V56" s="55">
        <v>1165.966678313627</v>
      </c>
      <c r="W56" s="54">
        <v>0</v>
      </c>
      <c r="X56" s="54">
        <v>0</v>
      </c>
      <c r="Y56" s="54">
        <v>0</v>
      </c>
      <c r="Z56" s="54">
        <v>0</v>
      </c>
      <c r="AA56" s="54">
        <v>0</v>
      </c>
      <c r="AB56" s="54">
        <v>0</v>
      </c>
      <c r="AC56" s="55">
        <v>1165.966678313627</v>
      </c>
    </row>
    <row r="57" spans="1:29" x14ac:dyDescent="0.2">
      <c r="A57" s="52">
        <v>56</v>
      </c>
      <c r="B57" s="54">
        <v>485.14384666349491</v>
      </c>
      <c r="C57" s="54">
        <v>62.125565525386435</v>
      </c>
      <c r="D57" s="54">
        <v>90.54207403723855</v>
      </c>
      <c r="E57" s="54">
        <v>10.932438073919023</v>
      </c>
      <c r="F57" s="54">
        <v>21.660551775086812</v>
      </c>
      <c r="G57" s="54">
        <v>22</v>
      </c>
      <c r="H57" s="55">
        <v>692.40447607512567</v>
      </c>
      <c r="I57" s="54">
        <v>1</v>
      </c>
      <c r="J57" s="54">
        <v>1</v>
      </c>
      <c r="K57" s="54">
        <v>0</v>
      </c>
      <c r="L57" s="56">
        <v>0.16</v>
      </c>
      <c r="M57" s="56">
        <v>0.2</v>
      </c>
      <c r="N57" s="57">
        <v>4.4999999999999998E-2</v>
      </c>
      <c r="O57" s="57">
        <v>2.5000000000000001E-2</v>
      </c>
      <c r="P57" s="58">
        <v>5.7000000000000009E-2</v>
      </c>
      <c r="Q57" s="59">
        <v>0.15</v>
      </c>
      <c r="R57" s="55">
        <v>1552.1737767765972</v>
      </c>
      <c r="S57" s="60">
        <v>1.5E-3</v>
      </c>
      <c r="T57" s="54">
        <v>80</v>
      </c>
      <c r="U57" s="61">
        <v>1.2E-2</v>
      </c>
      <c r="V57" s="55">
        <v>1552.1737767765972</v>
      </c>
      <c r="W57" s="54">
        <v>0</v>
      </c>
      <c r="X57" s="54">
        <v>0</v>
      </c>
      <c r="Y57" s="54">
        <v>0</v>
      </c>
      <c r="Z57" s="54">
        <v>0</v>
      </c>
      <c r="AA57" s="54">
        <v>25.219298245614027</v>
      </c>
      <c r="AB57" s="54">
        <v>0</v>
      </c>
      <c r="AC57" s="55">
        <v>1577.3930750222112</v>
      </c>
    </row>
    <row r="58" spans="1:29" x14ac:dyDescent="0.2">
      <c r="A58" s="52">
        <v>57</v>
      </c>
      <c r="B58" s="54">
        <v>152.71361201078577</v>
      </c>
      <c r="C58" s="54">
        <v>52.287762111769801</v>
      </c>
      <c r="D58" s="54">
        <v>158.75918092129521</v>
      </c>
      <c r="E58" s="54">
        <v>10.803826113260868</v>
      </c>
      <c r="F58" s="54">
        <v>28.353832017471333</v>
      </c>
      <c r="G58" s="54">
        <v>22</v>
      </c>
      <c r="H58" s="55">
        <v>424.918213174583</v>
      </c>
      <c r="I58" s="54">
        <v>1</v>
      </c>
      <c r="J58" s="54">
        <v>1</v>
      </c>
      <c r="K58" s="54">
        <v>0</v>
      </c>
      <c r="L58" s="56">
        <v>0.16</v>
      </c>
      <c r="M58" s="56">
        <v>0.2</v>
      </c>
      <c r="N58" s="57">
        <v>4.4999999999999998E-2</v>
      </c>
      <c r="O58" s="57">
        <v>2.5000000000000001E-2</v>
      </c>
      <c r="P58" s="58">
        <v>5.7000000000000009E-2</v>
      </c>
      <c r="Q58" s="59">
        <v>0.15</v>
      </c>
      <c r="R58" s="55">
        <v>952.54570204828542</v>
      </c>
      <c r="S58" s="60">
        <v>1.5E-3</v>
      </c>
      <c r="T58" s="54">
        <v>80</v>
      </c>
      <c r="U58" s="61">
        <v>1.2E-2</v>
      </c>
      <c r="V58" s="55">
        <v>1500</v>
      </c>
      <c r="W58" s="54">
        <v>0</v>
      </c>
      <c r="X58" s="54">
        <v>0</v>
      </c>
      <c r="Y58" s="54">
        <v>0</v>
      </c>
      <c r="Z58" s="54">
        <v>0</v>
      </c>
      <c r="AA58" s="54">
        <v>0</v>
      </c>
      <c r="AB58" s="54">
        <v>0</v>
      </c>
      <c r="AC58" s="55">
        <v>1500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6e03651-acd4-40f0-82ea-ba55e12251a9" xsi:nil="true"/>
    <lcf76f155ced4ddcb4097134ff3c332f xmlns="39c968c6-d81e-4a40-af5e-103bfa8ea62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74990A4B7481540AD2827693D2B4677" ma:contentTypeVersion="15" ma:contentTypeDescription="Create a new document." ma:contentTypeScope="" ma:versionID="8468eb7ca0bdacfe112b99a7684a21a7">
  <xsd:schema xmlns:xsd="http://www.w3.org/2001/XMLSchema" xmlns:xs="http://www.w3.org/2001/XMLSchema" xmlns:p="http://schemas.microsoft.com/office/2006/metadata/properties" xmlns:ns2="39c968c6-d81e-4a40-af5e-103bfa8ea621" xmlns:ns3="16e03651-acd4-40f0-82ea-ba55e12251a9" targetNamespace="http://schemas.microsoft.com/office/2006/metadata/properties" ma:root="true" ma:fieldsID="abda099b6a6694f5274614577f69ffcd" ns2:_="" ns3:_="">
    <xsd:import namespace="39c968c6-d81e-4a40-af5e-103bfa8ea621"/>
    <xsd:import namespace="16e03651-acd4-40f0-82ea-ba55e12251a9"/>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c968c6-d81e-4a40-af5e-103bfa8ea6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dd95f4a-7a81-44c1-9411-f75b6931bf34"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e03651-acd4-40f0-82ea-ba55e12251a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88400c1e-65ba-4062-8e0a-8c195ab977d0}" ma:internalName="TaxCatchAll" ma:showField="CatchAllData" ma:web="16e03651-acd4-40f0-82ea-ba55e12251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A1A66B-8A3F-4967-A547-121038B6C6DD}">
  <ds:schemaRefs>
    <ds:schemaRef ds:uri="http://schemas.microsoft.com/sharepoint/v3/contenttype/forms"/>
  </ds:schemaRefs>
</ds:datastoreItem>
</file>

<file path=customXml/itemProps2.xml><?xml version="1.0" encoding="utf-8"?>
<ds:datastoreItem xmlns:ds="http://schemas.openxmlformats.org/officeDocument/2006/customXml" ds:itemID="{A6BDDD2B-569C-420C-A28E-DD3E22871144}">
  <ds:schemaRefs>
    <ds:schemaRef ds:uri="http://schemas.microsoft.com/office/2006/metadata/properties"/>
    <ds:schemaRef ds:uri="http://schemas.microsoft.com/office/infopath/2007/PartnerControls"/>
    <ds:schemaRef ds:uri="16e03651-acd4-40f0-82ea-ba55e12251a9"/>
    <ds:schemaRef ds:uri="39c968c6-d81e-4a40-af5e-103bfa8ea621"/>
  </ds:schemaRefs>
</ds:datastoreItem>
</file>

<file path=customXml/itemProps3.xml><?xml version="1.0" encoding="utf-8"?>
<ds:datastoreItem xmlns:ds="http://schemas.openxmlformats.org/officeDocument/2006/customXml" ds:itemID="{2B6573D8-C680-4A3B-A745-DE5E029B5D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c968c6-d81e-4a40-af5e-103bfa8ea621"/>
    <ds:schemaRef ds:uri="16e03651-acd4-40f0-82ea-ba55e12251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Attribute Lists (Quicksure)</vt:lpstr>
      <vt:lpstr>Attribute Lists</vt:lpstr>
      <vt:lpstr>Data</vt:lpstr>
      <vt:lpstr>Test Cases</vt:lpstr>
      <vt:lpstr>Test Cases (edited rating)</vt:lpstr>
      <vt:lpstr>ResultsPrivate</vt:lpstr>
      <vt:lpstr>For rating engine</vt:lpstr>
      <vt:lpstr>Result</vt:lpstr>
      <vt:lpstr>Peril combinations</vt:lpstr>
      <vt:lpstr>'Attribute Lists'!VAT</vt:lpstr>
      <vt:lpstr>'Attribute Lists (Quicksure)'!VAT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2022-10-04T07:33:45Z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0x010100974990A4B7481540AD2827693D2B4677</vt:lpwstr>
  </property>
</Properties>
</file>