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43.160.81.140\CTX_Redirected_Data$\31765432\Documents\"/>
    </mc:Choice>
  </mc:AlternateContent>
  <xr:revisionPtr revIDLastSave="0" documentId="13_ncr:1_{28CAD852-9DB1-45EB-A01E-C1BE5F38D4EF}" xr6:coauthVersionLast="47" xr6:coauthVersionMax="47" xr10:uidLastSave="{00000000-0000-0000-0000-000000000000}"/>
  <bookViews>
    <workbookView xWindow="-120" yWindow="-120" windowWidth="32220" windowHeight="17640" xr2:uid="{00000000-000D-0000-FFFF-FFFF00000000}"/>
  </bookViews>
  <sheets>
    <sheet name="Data" sheetId="2" r:id="rId1"/>
  </sheets>
  <definedNames>
    <definedName name="_xlnm._FilterDatabase" localSheetId="0" hidden="1">Data!$A$2:$B$13</definedName>
    <definedName name="_xlchart.v1.0" hidden="1">Data!$B$2:$B$13</definedName>
    <definedName name="_xlchart.v1.1" hidden="1">Data!$B$2:$B$13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2" l="1"/>
  <c r="E19" i="2"/>
  <c r="E14" i="2"/>
  <c r="E15" i="2"/>
  <c r="E17" i="2" s="1"/>
  <c r="E13" i="2"/>
  <c r="E11" i="2"/>
  <c r="E7" i="2"/>
  <c r="E6" i="2"/>
  <c r="E5" i="2"/>
  <c r="E3" i="2" a="1"/>
  <c r="E3" i="2" s="1"/>
  <c r="E2" i="2"/>
  <c r="E1" i="2"/>
  <c r="C3" i="2" s="1"/>
  <c r="C9" i="2" l="1"/>
  <c r="E9" i="2"/>
  <c r="C12" i="2"/>
  <c r="C4" i="2"/>
  <c r="C10" i="2"/>
  <c r="C8" i="2"/>
  <c r="C7" i="2"/>
  <c r="C2" i="2"/>
  <c r="C6" i="2"/>
  <c r="C13" i="2"/>
  <c r="C5" i="2"/>
  <c r="C1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<sst xmlns="http://schemas.openxmlformats.org/spreadsheetml/2006/main" count="18" uniqueCount="18">
  <si>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Home Sale</t>
  </si>
  <si>
    <t>Selling Price ($)</t>
  </si>
  <si>
    <t>upper</t>
  </si>
  <si>
    <t>mean</t>
  </si>
  <si>
    <t>median</t>
  </si>
  <si>
    <t>mode</t>
  </si>
  <si>
    <t>range</t>
  </si>
  <si>
    <t>variance</t>
  </si>
  <si>
    <t>st deviation</t>
  </si>
  <si>
    <t>coef variation</t>
  </si>
  <si>
    <t>85% Percentile</t>
  </si>
  <si>
    <t>Q1</t>
  </si>
  <si>
    <t>Q2</t>
  </si>
  <si>
    <t>Q3</t>
  </si>
  <si>
    <t>IQR</t>
  </si>
  <si>
    <t>z-scores</t>
  </si>
  <si>
    <t>limits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</si>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</sst>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66" fontId="0" fillId="0" borderId="0" xfId="2" applyNumberFormat="1" applyFont="1" applyAlignment="1">
      <alignment horizontal="right" wrapText="1"/>
    </xf>
    <xf numFmtId="0" fontId="2" fillId="0" borderId="0" xfId="0" applyFont="1" applyAlignment="1">
      <alignment horizontal="right"/>
    </xf>
    <xf numFmtId="164" fontId="0" fillId="0" borderId="0" xfId="1" applyFont="1"/>
    <xf numFmtId="0" fontId="0" fillId="0" borderId="0" xfId="0" applyAlignment="1">
      <alignment horizontal="center" wrapText="1"/>
    </xf>
    <xf numFmtId="3" fontId="0" fillId="0" borderId="0" xfId="0" applyNumberFormat="1"/>
    <xf numFmtId="166" fontId="0" fillId="0" borderId="0" xfId="0" applyNumberFormat="1"/>
    <xf numFmtId="2" fontId="0" fillId="0" borderId="0" xfId="0" applyNumberFormat="1"/>
    <xf numFmtId="43" fontId="0" fillId="0" borderId="0" xfId="0" applyNumberFormat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C6BAA238-4CCC-4410-A3EB-58F80FFB936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3</xdr:row>
      <xdr:rowOff>180975</xdr:rowOff>
    </xdr:from>
    <xdr:to>
      <xdr:col>18</xdr:col>
      <xdr:colOff>352425</xdr:colOff>
      <xdr:row>29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DEB4ED4-B752-4EBD-AFCD-BFFD904BA30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39050" y="752475"/>
              <a:ext cx="5010150" cy="4824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B2" sqref="B2:B13"/>
    </sheetView>
  </sheetViews>
  <sheetFormatPr defaultColWidth="9" defaultRowHeight="15" x14ac:dyDescent="0.25"/>
  <cols>
    <col min="1" max="1" width="13.140625" style="1" customWidth="1"/>
    <col min="2" max="2" width="16.140625" style="1" customWidth="1"/>
    <col min="3" max="3" width="9.7109375" bestFit="1" customWidth="1"/>
    <col min="4" max="4" width="13.28515625" bestFit="1" customWidth="1"/>
    <col min="5" max="5" width="15.140625" bestFit="1" customWidth="1"/>
  </cols>
  <sheetData>
    <row r="1" spans="1:11" x14ac:dyDescent="0.25">
      <c r="A1" s="2" t="s">
        <v>0</v>
      </c>
      <c r="B1" s="2" t="s">
        <v>1</v>
      </c>
      <c r="C1" t="s">
        <v>15</v>
      </c>
      <c r="D1" t="s">
        <v>3</v>
      </c>
      <c r="E1" s="9">
        <f>AVERAGE(B2:B13)</f>
        <v>219937.5</v>
      </c>
    </row>
    <row r="2" spans="1:11" x14ac:dyDescent="0.25">
      <c r="A2" s="3">
        <v>1</v>
      </c>
      <c r="B2" s="4">
        <v>138000</v>
      </c>
      <c r="C2" s="10">
        <f>STANDARDIZE(B2,$E$1,$E$7)</f>
        <v>-0.86190325284475111</v>
      </c>
      <c r="D2" s="5" t="s">
        <v>4</v>
      </c>
      <c r="E2" s="6">
        <f>MEDIAN(B2:B13)</f>
        <v>203750</v>
      </c>
      <c r="H2" s="8"/>
      <c r="K2" s="7"/>
    </row>
    <row r="3" spans="1:11" x14ac:dyDescent="0.25">
      <c r="A3" s="3">
        <v>2</v>
      </c>
      <c r="B3" s="4">
        <v>254000</v>
      </c>
      <c r="C3" s="10">
        <f t="shared" ref="C3:C13" si="0">STANDARDIZE(B3,$E$1,$E$7)</f>
        <v>0.35830455591181493</v>
      </c>
      <c r="D3" s="5" t="s">
        <v>5</v>
      </c>
      <c r="E3" s="6" cm="1">
        <f t="array" ref="E3:E4">_xlfn.MODE.MULT(B2:B13)</f>
        <v>138000</v>
      </c>
      <c r="H3" s="8"/>
      <c r="K3" s="7"/>
    </row>
    <row r="4" spans="1:11" x14ac:dyDescent="0.25">
      <c r="A4" s="3">
        <v>3</v>
      </c>
      <c r="B4" s="4">
        <v>186000</v>
      </c>
      <c r="C4" s="10">
        <f t="shared" si="0"/>
        <v>-0.35698967680755139</v>
      </c>
      <c r="D4" s="5"/>
      <c r="E4" s="6">
        <v>254000</v>
      </c>
      <c r="H4" s="8"/>
      <c r="K4" s="7"/>
    </row>
    <row r="5" spans="1:11" x14ac:dyDescent="0.25">
      <c r="A5" s="3">
        <v>4</v>
      </c>
      <c r="B5" s="4">
        <v>257500</v>
      </c>
      <c r="C5" s="10">
        <f t="shared" si="0"/>
        <v>0.39512117083119408</v>
      </c>
      <c r="D5" s="5" t="s">
        <v>6</v>
      </c>
      <c r="E5" s="6">
        <f>MAX(B2:B13)-MIN(B2:B13)</f>
        <v>348250</v>
      </c>
      <c r="H5" s="8"/>
      <c r="K5" s="7"/>
    </row>
    <row r="6" spans="1:11" x14ac:dyDescent="0.25">
      <c r="A6" s="3">
        <v>5</v>
      </c>
      <c r="B6" s="4">
        <v>108000</v>
      </c>
      <c r="C6" s="10">
        <f t="shared" si="0"/>
        <v>-1.177474237868001</v>
      </c>
      <c r="D6" s="5" t="s">
        <v>7</v>
      </c>
      <c r="E6" s="10">
        <f>_xlfn.VAR.S(B2:B13)</f>
        <v>9037501420.454546</v>
      </c>
      <c r="H6" s="8"/>
      <c r="K6" s="7"/>
    </row>
    <row r="7" spans="1:11" x14ac:dyDescent="0.25">
      <c r="A7" s="3">
        <v>6</v>
      </c>
      <c r="B7" s="4">
        <v>254000</v>
      </c>
      <c r="C7" s="10">
        <f t="shared" si="0"/>
        <v>0.35830455591181493</v>
      </c>
      <c r="D7" s="5" t="s">
        <v>8</v>
      </c>
      <c r="E7" s="10">
        <f>_xlfn.STDEV.S(B2:B13)</f>
        <v>95065.774180062013</v>
      </c>
      <c r="K7" s="7"/>
    </row>
    <row r="8" spans="1:11" x14ac:dyDescent="0.25">
      <c r="A8" s="3">
        <v>7</v>
      </c>
      <c r="B8" s="4">
        <v>138000</v>
      </c>
      <c r="C8" s="10">
        <f t="shared" si="0"/>
        <v>-0.86190325284475111</v>
      </c>
      <c r="K8" s="7"/>
    </row>
    <row r="9" spans="1:11" x14ac:dyDescent="0.25">
      <c r="A9" s="3">
        <v>8</v>
      </c>
      <c r="B9" s="4">
        <v>298000</v>
      </c>
      <c r="C9" s="10">
        <f t="shared" si="0"/>
        <v>0.82114200061258136</v>
      </c>
      <c r="D9" s="5" t="s">
        <v>9</v>
      </c>
      <c r="E9" s="11">
        <f>(E7/E1)*100</f>
        <v>43.223995080448766</v>
      </c>
      <c r="K9" s="7"/>
    </row>
    <row r="10" spans="1:11" x14ac:dyDescent="0.25">
      <c r="A10" s="3">
        <v>9</v>
      </c>
      <c r="B10" s="4">
        <v>199500</v>
      </c>
      <c r="C10" s="10">
        <f t="shared" si="0"/>
        <v>-0.21498273354708894</v>
      </c>
      <c r="K10" s="7"/>
    </row>
    <row r="11" spans="1:11" x14ac:dyDescent="0.25">
      <c r="A11" s="3">
        <v>10</v>
      </c>
      <c r="B11" s="4">
        <v>208000</v>
      </c>
      <c r="C11" s="10">
        <f t="shared" si="0"/>
        <v>-0.12557095445716815</v>
      </c>
      <c r="D11" s="5" t="s">
        <v>10</v>
      </c>
      <c r="E11">
        <f>_xlfn.PERCENTILE.EXC(B2:B13,85%)</f>
        <v>305912.49999999983</v>
      </c>
      <c r="K11" s="7"/>
    </row>
    <row r="12" spans="1:11" x14ac:dyDescent="0.25">
      <c r="A12" s="3">
        <v>11</v>
      </c>
      <c r="B12" s="4">
        <v>142000</v>
      </c>
      <c r="C12" s="10">
        <f t="shared" si="0"/>
        <v>-0.81982712150831782</v>
      </c>
      <c r="K12" s="7"/>
    </row>
    <row r="13" spans="1:11" x14ac:dyDescent="0.25">
      <c r="A13" s="3">
        <v>12</v>
      </c>
      <c r="B13" s="4">
        <v>456250</v>
      </c>
      <c r="C13" s="10">
        <f t="shared" si="0"/>
        <v>2.4857789466102242</v>
      </c>
      <c r="D13" t="s">
        <v>11</v>
      </c>
      <c r="E13">
        <f>_xlfn.QUARTILE.EXC($B$2:$B$13,1)</f>
        <v>139000</v>
      </c>
      <c r="K13" s="7"/>
    </row>
    <row r="14" spans="1:11" x14ac:dyDescent="0.25">
      <c r="D14" t="s">
        <v>12</v>
      </c>
      <c r="E14">
        <f>_xlfn.QUARTILE.EXC($B$2:$B$13,2)</f>
        <v>203750</v>
      </c>
    </row>
    <row r="15" spans="1:11" x14ac:dyDescent="0.25">
      <c r="D15" t="s">
        <v>13</v>
      </c>
      <c r="E15">
        <f>_xlfn.QUARTILE.EXC($B$2:$B$13,3)</f>
        <v>256625</v>
      </c>
    </row>
    <row r="17" spans="4:6" x14ac:dyDescent="0.25">
      <c r="D17" t="s">
        <v>14</v>
      </c>
      <c r="E17">
        <f>E15-E13</f>
        <v>117625</v>
      </c>
    </row>
    <row r="19" spans="4:6" x14ac:dyDescent="0.25">
      <c r="D19" t="s">
        <v>16</v>
      </c>
      <c r="E19">
        <f>E13-1.5*(E17)</f>
        <v>-37437.5</v>
      </c>
      <c r="F19" t="s">
        <v>17</v>
      </c>
    </row>
    <row r="20" spans="4:6" x14ac:dyDescent="0.25">
      <c r="E20">
        <f>E15+1.5*(E17)</f>
        <v>433062.5</v>
      </c>
      <c r="F20" t="s">
        <v>2</v>
      </c>
    </row>
  </sheetData>
  <sortState xmlns:xlrd2="http://schemas.microsoft.com/office/spreadsheetml/2017/richdata2" ref="A2:B13">
    <sortCondition ref="A2:A1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SANDILE SCWEBU</cp:lastModifiedBy>
  <dcterms:created xsi:type="dcterms:W3CDTF">2012-02-18T02:04:57Z</dcterms:created>
  <dcterms:modified xsi:type="dcterms:W3CDTF">2025-09-12T00:38:34Z</dcterms:modified>
</cp:coreProperties>
</file>