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March_crazed_panic\Method-eval_update\Freq_sal\"/>
    </mc:Choice>
  </mc:AlternateContent>
  <xr:revisionPtr revIDLastSave="0" documentId="13_ncr:1_{4FC05625-13F8-45FA-80D5-1A4662AF06E2}" xr6:coauthVersionLast="44" xr6:coauthVersionMax="44" xr10:uidLastSave="{00000000-0000-0000-0000-000000000000}"/>
  <bookViews>
    <workbookView xWindow="-120" yWindow="-120" windowWidth="20730" windowHeight="11160" firstSheet="6" activeTab="9" xr2:uid="{73A3FD3A-A956-459B-B08F-481E92D1AB83}"/>
  </bookViews>
  <sheets>
    <sheet name="definitions" sheetId="1" r:id="rId1"/>
    <sheet name="Breakdown - ALL" sheetId="2" r:id="rId2"/>
    <sheet name="breakdown" sheetId="15" r:id="rId3"/>
    <sheet name="Sheet1" sheetId="13" r:id="rId4"/>
    <sheet name="Freq5 all no VTO" sheetId="11" r:id="rId5"/>
    <sheet name="Frequency 5 only no VTO" sheetId="4" r:id="rId6"/>
    <sheet name="Shared no VTO" sheetId="7" r:id="rId7"/>
    <sheet name="Freq4sal10 only no VTO" sheetId="9" r:id="rId8"/>
    <sheet name="Freq4sal10 only VTO" sheetId="8" r:id="rId9"/>
    <sheet name="Freq4sal10 all no VTO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  <c r="I17" i="4" l="1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19" i="4" s="1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25" i="7" s="1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D6" i="2"/>
  <c r="E6" i="2"/>
  <c r="F6" i="2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3" i="10"/>
  <c r="P5" i="2"/>
  <c r="F5" i="2"/>
  <c r="E5" i="2"/>
  <c r="D5" i="2"/>
  <c r="G18" i="10" l="1"/>
</calcChain>
</file>

<file path=xl/sharedStrings.xml><?xml version="1.0" encoding="utf-8"?>
<sst xmlns="http://schemas.openxmlformats.org/spreadsheetml/2006/main" count="2839" uniqueCount="563">
  <si>
    <t>Differences criteria</t>
  </si>
  <si>
    <t>Definition</t>
  </si>
  <si>
    <t>Synonym in the VTO</t>
  </si>
  <si>
    <t>Synonym as identified in the VTO (in evaluation only main accepted name considered)</t>
  </si>
  <si>
    <t>Synonym not in the VTO</t>
  </si>
  <si>
    <t>Synonym not identified in the VTO but identified in CoL or ITIS as a synonym for a vertebrate included in the VTO</t>
  </si>
  <si>
    <t>Correct taxonomic reference not in the VTO</t>
  </si>
  <si>
    <t>Correct nomenclature but not found in VTO (ID'd in CoL or ITIS)</t>
  </si>
  <si>
    <t>Plant</t>
  </si>
  <si>
    <t>Correct nomenclature but outside scope of VTO for being invertebrate (ID'd in CoL or ITIS)</t>
  </si>
  <si>
    <t>Invertebrate</t>
  </si>
  <si>
    <t>Misspelling</t>
  </si>
  <si>
    <t>identifiable nomenclature pairs but with misspelling of the name - both through OCR issues and misspelling of other kinds.</t>
  </si>
  <si>
    <t>Partial name</t>
  </si>
  <si>
    <t>Where two parts of a multi-part scientific nomenclature are identified. This could be two consecutive parts, such as a species level plus subspecies or author depiction, or could jump, such as genus to the author depiction.</t>
  </si>
  <si>
    <t xml:space="preserve">Unknown </t>
  </si>
  <si>
    <t>Unidentified name or one that cannot be evaluated without an expert</t>
  </si>
  <si>
    <t>Incorrect matching - parent/child reversal</t>
  </si>
  <si>
    <t>The matched pair has identified the parent-child relation in the inverse (for example: for the term Salmo salar, the genus would be identified as the child, the species level as the parent)</t>
  </si>
  <si>
    <t>Incorrect matching - group same rank</t>
  </si>
  <si>
    <t>The two parts of the name are from the same lineage but same rank (for example: Salmo and Salvelinus of the Salmonidae family)</t>
  </si>
  <si>
    <t>Incorrect matching - group various rank</t>
  </si>
  <si>
    <t>The two parts of the name are from different lineage and different ranks (in case of ambiguity expert involvement needed for evaluation)</t>
  </si>
  <si>
    <t>Ranks skipped</t>
  </si>
  <si>
    <t>The two parts of the name are from a coherence lineage in the nomenclature but they skip a rank, for example: family to species</t>
  </si>
  <si>
    <t>Incorrect matching - not scientific name</t>
  </si>
  <si>
    <t>One or both parts of the name is not part of the scientific nomenclature</t>
  </si>
  <si>
    <t>Match with common name</t>
  </si>
  <si>
    <t>Common name</t>
  </si>
  <si>
    <t>Same</t>
  </si>
  <si>
    <t>Exact match with accepted name in the VTO (main accepted name)</t>
  </si>
  <si>
    <t>Total</t>
  </si>
  <si>
    <t>Misspellings</t>
  </si>
  <si>
    <t>Accepted tax. ref. not in ontology</t>
  </si>
  <si>
    <t xml:space="preserve">Synonyms </t>
  </si>
  <si>
    <t>Unknown</t>
  </si>
  <si>
    <t>Incorrect</t>
  </si>
  <si>
    <t>Other (skipped ranking)</t>
  </si>
  <si>
    <t>Incorrect - inverse matching %</t>
  </si>
  <si>
    <t>Scope</t>
  </si>
  <si>
    <t>Other</t>
  </si>
  <si>
    <t>No filter</t>
  </si>
  <si>
    <t>Frequency 5</t>
  </si>
  <si>
    <t>Shared</t>
  </si>
  <si>
    <t>Frequency 5 only</t>
  </si>
  <si>
    <t>TAXRANK_source</t>
  </si>
  <si>
    <t>TAXRANK_target</t>
  </si>
  <si>
    <t>source</t>
  </si>
  <si>
    <t>target</t>
  </si>
  <si>
    <t>data_source_x</t>
  </si>
  <si>
    <t>data_source_y</t>
  </si>
  <si>
    <t>_merge</t>
  </si>
  <si>
    <t>Difference description</t>
  </si>
  <si>
    <t>Difference criteria</t>
  </si>
  <si>
    <t>GYMNOCEPHALUS</t>
  </si>
  <si>
    <t>CERNUA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</si>
  <si>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</si>
  <si>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PLECOPTERA</t>
  </si>
  <si>
    <t>TRICHOPTERA</t>
  </si>
  <si>
    <t>Group of different insect orders</t>
  </si>
  <si>
    <t>SALAR</t>
  </si>
  <si>
    <t>TRUTTA</t>
  </si>
  <si>
    <t>Grouping various species level terms for same family together</t>
  </si>
  <si>
    <t>SALMO</t>
  </si>
  <si>
    <t>SALVELINUS</t>
  </si>
  <si>
    <t>Grouping of like ranks within same family</t>
  </si>
  <si>
    <t>CYPRINIDAE</t>
  </si>
  <si>
    <t>ESOX</t>
  </si>
  <si>
    <t>Esox (genus) of the Esocidae family and cyprinidae (family) - latter are carps or minnows</t>
  </si>
  <si>
    <t>PERCA</t>
  </si>
  <si>
    <t>Family to genus (Cyprinidae) to genus (Perca) but should be Percidae(?) Is this something that is disputed at all?</t>
  </si>
  <si>
    <t>GASTROPODA</t>
  </si>
  <si>
    <t>NEMATODA</t>
  </si>
  <si>
    <t>Gastropoda class of mollusca phyllum (http://www.catalogueoflife.org/col/browse/tree/id/3553f72080f2d512a344a663f510588a)</t>
  </si>
  <si>
    <t>[NUMBER]</t>
  </si>
  <si>
    <t>PARR</t>
  </si>
  <si>
    <t>Common name plus number</t>
  </si>
  <si>
    <t>Partial scientific name plus number</t>
  </si>
  <si>
    <t>Wrong way round, also different families</t>
  </si>
  <si>
    <t>THYMALLUS</t>
  </si>
  <si>
    <t>SALMONIDAE</t>
  </si>
  <si>
    <t>Wrong way round (Thymallus is a genus of the family Salmonidae)</t>
  </si>
  <si>
    <t>ASELLUS</t>
  </si>
  <si>
    <t>AQUATICUS</t>
  </si>
  <si>
    <t>Crustacean</t>
  </si>
  <si>
    <t>BYTHOTREPHES</t>
  </si>
  <si>
    <t>LONGIMANUS</t>
  </si>
  <si>
    <t>Water flea</t>
  </si>
  <si>
    <t>CHIRONOMUS</t>
  </si>
  <si>
    <t>PLUMOSUS</t>
  </si>
  <si>
    <t xml:space="preserve">buzzer midge, is a species of nonbiting midge (Chironomidae) </t>
  </si>
  <si>
    <t>CLADOCERA</t>
  </si>
  <si>
    <t>COPEPODA</t>
  </si>
  <si>
    <t>two different groups of organisms - copopoda (subclass) versus cladocera (suborder)</t>
  </si>
  <si>
    <t>DAPHNIA</t>
  </si>
  <si>
    <t>LONGISPINA</t>
  </si>
  <si>
    <t>PULEX</t>
  </si>
  <si>
    <t>DREISSENA</t>
  </si>
  <si>
    <t>POLYMORPHA</t>
  </si>
  <si>
    <t>Zebra mussel</t>
  </si>
  <si>
    <t>EPHEMEROPTERA</t>
  </si>
  <si>
    <t>Mayflies and stoneflies (grouped of same rank)</t>
  </si>
  <si>
    <t>EURYCERCUS</t>
  </si>
  <si>
    <t>LAMELLATUS</t>
  </si>
  <si>
    <t>Part of cladocera</t>
  </si>
  <si>
    <t>GAMMARUS</t>
  </si>
  <si>
    <t>LACUSTRIS</t>
  </si>
  <si>
    <t>Aquatic amphipod</t>
  </si>
  <si>
    <t>HEMIMYSIS</t>
  </si>
  <si>
    <t>ANOMALA</t>
  </si>
  <si>
    <r>
      <t xml:space="preserve">bloody-red mysid, </t>
    </r>
    <r>
      <rPr>
        <i/>
        <sz val="9"/>
        <color theme="1"/>
        <rFont val="Calibri"/>
        <family val="2"/>
        <scheme val="minor"/>
      </rPr>
      <t>Hemimysis anomala</t>
    </r>
    <r>
      <rPr>
        <sz val="9"/>
        <color theme="1"/>
        <rFont val="Calibri"/>
        <family val="2"/>
        <scheme val="minor"/>
      </rPr>
      <t>, is a shrimp-like crustacean in the Mysida order</t>
    </r>
  </si>
  <si>
    <t>HOLOPEDIUM</t>
  </si>
  <si>
    <t>GIBBERUM</t>
  </si>
  <si>
    <t>Holopedium gibberum is a species of ctenopod in the family Holopediidae</t>
  </si>
  <si>
    <t>MOLLUSCA</t>
  </si>
  <si>
    <t>Nematoda (phylum) and mollusca (phylum) - also group of same-level ranking</t>
  </si>
  <si>
    <t>MYSIS</t>
  </si>
  <si>
    <t>DILUVIANA</t>
  </si>
  <si>
    <r>
      <t>Mysis diluviana</t>
    </r>
    <r>
      <rPr>
        <sz val="9"/>
        <color theme="1"/>
        <rFont val="Calibri"/>
        <family val="2"/>
        <scheme val="minor"/>
      </rPr>
      <t xml:space="preserve"> is a mysid crustacean (opossum shrimp) found in freshwater lakes of northern North America.</t>
    </r>
  </si>
  <si>
    <t>RELICTA</t>
  </si>
  <si>
    <r>
      <t>Mysis relicta</t>
    </r>
    <r>
      <rPr>
        <sz val="9"/>
        <color theme="1"/>
        <rFont val="Calibri"/>
        <family val="2"/>
        <scheme val="minor"/>
      </rPr>
      <t xml:space="preserve"> is a shrimp-like crustacean in the Mysida order</t>
    </r>
  </si>
  <si>
    <t>MYTILUS</t>
  </si>
  <si>
    <t>EDULIS</t>
  </si>
  <si>
    <r>
      <t>blue mussel (</t>
    </r>
    <r>
      <rPr>
        <i/>
        <sz val="9"/>
        <color theme="1"/>
        <rFont val="Calibri"/>
        <family val="2"/>
        <scheme val="minor"/>
      </rPr>
      <t>Mytilus edulis</t>
    </r>
    <r>
      <rPr>
        <sz val="9"/>
        <color theme="1"/>
        <rFont val="Calibri"/>
        <family val="2"/>
        <scheme val="minor"/>
      </rPr>
      <t>)</t>
    </r>
  </si>
  <si>
    <t>PACIFASTACUS</t>
  </si>
  <si>
    <t>LENIUSCULUS</t>
  </si>
  <si>
    <r>
      <t>signal crayfish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Pacifastacus leniusculus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1"/>
        <rFont val="Calibri"/>
        <family val="2"/>
        <scheme val="minor"/>
      </rPr>
      <t xml:space="preserve"> http://www.catalogueoflife.org/col/search/all/key/Pacifastacus+leniusculus/fossil/1/match/1</t>
    </r>
  </si>
  <si>
    <t>Groups of different orders of flies</t>
  </si>
  <si>
    <t>ONCHORHYNCHUS</t>
  </si>
  <si>
    <t>MYKISS</t>
  </si>
  <si>
    <t>Oncorhynchus mykiss</t>
  </si>
  <si>
    <t>LINNAEUS</t>
  </si>
  <si>
    <t>ACULEATUS</t>
  </si>
  <si>
    <t>Partial name and also skipping ranks</t>
  </si>
  <si>
    <t>FLUVIATILIS</t>
  </si>
  <si>
    <t>Correct order and rank level</t>
  </si>
  <si>
    <t>MARINUS</t>
  </si>
  <si>
    <t>Skipping rank genus to specification of authorship</t>
  </si>
  <si>
    <t>SPP</t>
  </si>
  <si>
    <t>Salvelinus species</t>
  </si>
  <si>
    <t>species level plus linnaeus specification</t>
  </si>
  <si>
    <t>ELODEA</t>
  </si>
  <si>
    <t>CANADENSIS</t>
  </si>
  <si>
    <t>perennial aquatic plant, or submergent macrophyte</t>
  </si>
  <si>
    <t>FAGUS</t>
  </si>
  <si>
    <t>SYLVATICA</t>
  </si>
  <si>
    <t>Common or European beech tree</t>
  </si>
  <si>
    <t>NUPHAR</t>
  </si>
  <si>
    <t>LUTEA</t>
  </si>
  <si>
    <r>
      <t>Nuphar lutea</t>
    </r>
    <r>
      <rPr>
        <sz val="9"/>
        <color theme="1"/>
        <rFont val="Calibri"/>
        <family val="2"/>
        <scheme val="minor"/>
      </rPr>
      <t xml:space="preserve">, the </t>
    </r>
    <r>
      <rPr>
        <b/>
        <sz val="9"/>
        <color theme="1"/>
        <rFont val="Calibri"/>
        <family val="2"/>
        <scheme val="minor"/>
      </rPr>
      <t>yellow water-lily</t>
    </r>
    <r>
      <rPr>
        <sz val="9"/>
        <color theme="1"/>
        <rFont val="Calibri"/>
        <family val="2"/>
        <scheme val="minor"/>
      </rPr>
      <t xml:space="preserve">, or </t>
    </r>
    <r>
      <rPr>
        <b/>
        <sz val="9"/>
        <color theme="1"/>
        <rFont val="Calibri"/>
        <family val="2"/>
        <scheme val="minor"/>
      </rPr>
      <t>brandy-bottle</t>
    </r>
    <r>
      <rPr>
        <sz val="9"/>
        <color theme="1"/>
        <rFont val="Calibri"/>
        <family val="2"/>
        <scheme val="minor"/>
      </rPr>
      <t>, is an aquatic plant of the family Nymphaeaceae</t>
    </r>
  </si>
  <si>
    <t>GASTEROSTEUS</t>
  </si>
  <si>
    <r>
      <t>Gasterosteus</t>
    </r>
    <r>
      <rPr>
        <sz val="9"/>
        <color theme="1"/>
        <rFont val="Calibri"/>
        <family val="2"/>
        <scheme val="minor"/>
      </rPr>
      <t xml:space="preserve"> aculeatus</t>
    </r>
  </si>
  <si>
    <t>Perca…. Linneaus</t>
  </si>
  <si>
    <t>PETROMYZON</t>
  </si>
  <si>
    <t>Petromyzon … could be sort of lamprey</t>
  </si>
  <si>
    <t xml:space="preserve"> GENUS</t>
  </si>
  <si>
    <t xml:space="preserve"> SPECIES</t>
  </si>
  <si>
    <t>RANA</t>
  </si>
  <si>
    <t>TEMPORARIA</t>
  </si>
  <si>
    <t>VTO ontology</t>
  </si>
  <si>
    <t>is_a</t>
  </si>
  <si>
    <t>both</t>
  </si>
  <si>
    <t>LUTRA</t>
  </si>
  <si>
    <t>MERGUS</t>
  </si>
  <si>
    <t>MERGANSER</t>
  </si>
  <si>
    <t>PODICEPS</t>
  </si>
  <si>
    <t>CRISTATUS</t>
  </si>
  <si>
    <t>ARDEA</t>
  </si>
  <si>
    <t>CINEREA</t>
  </si>
  <si>
    <t>ANGUILLA</t>
  </si>
  <si>
    <t>AUSTRALIS</t>
  </si>
  <si>
    <t>MARMORATA</t>
  </si>
  <si>
    <t>ROSTRATA</t>
  </si>
  <si>
    <t>JAPONICA</t>
  </si>
  <si>
    <t>DIEFFENBACHII</t>
  </si>
  <si>
    <t>CLUPEA</t>
  </si>
  <si>
    <t>HARENGUS</t>
  </si>
  <si>
    <t>BREVOORTIA</t>
  </si>
  <si>
    <t>TYRANNUS</t>
  </si>
  <si>
    <t>ALOSA</t>
  </si>
  <si>
    <t>PSEUDOHARENGUS</t>
  </si>
  <si>
    <t>SAPIDISSIMA</t>
  </si>
  <si>
    <t>DOROSOMA</t>
  </si>
  <si>
    <t>CEPEDIANUM</t>
  </si>
  <si>
    <t>PETENENSE</t>
  </si>
  <si>
    <t>CLARIAS</t>
  </si>
  <si>
    <t>GARIEPINUS</t>
  </si>
  <si>
    <t>SILURUS</t>
  </si>
  <si>
    <t>GLANIS</t>
  </si>
  <si>
    <t>ICTALURUS</t>
  </si>
  <si>
    <t>FURCATUS</t>
  </si>
  <si>
    <t>PUNCTATUS</t>
  </si>
  <si>
    <t>AMEIURUS</t>
  </si>
  <si>
    <t>NATALIS</t>
  </si>
  <si>
    <t>NEBULOSUS</t>
  </si>
  <si>
    <t>PYLODICTIS</t>
  </si>
  <si>
    <t>OLIVARIS</t>
  </si>
  <si>
    <t>HOPLIAS</t>
  </si>
  <si>
    <t>MALABARICUS</t>
  </si>
  <si>
    <t>RICHARDSONIUS</t>
  </si>
  <si>
    <t>BALTEATUS</t>
  </si>
  <si>
    <t>LEUCISCUS</t>
  </si>
  <si>
    <t>GOBIO</t>
  </si>
  <si>
    <t>BLICCA</t>
  </si>
  <si>
    <t>BJOERKNA</t>
  </si>
  <si>
    <t>SCARDINIUS</t>
  </si>
  <si>
    <t>ERYTHROPHTHALMUS</t>
  </si>
  <si>
    <t>ABRAMIS</t>
  </si>
  <si>
    <t>BRAMA</t>
  </si>
  <si>
    <t>PIMEPHALES</t>
  </si>
  <si>
    <t>PROMELAS</t>
  </si>
  <si>
    <t>NOTATUS</t>
  </si>
  <si>
    <t>LUCIOBARBUS</t>
  </si>
  <si>
    <t>BOCAGEI</t>
  </si>
  <si>
    <t>TINCA</t>
  </si>
  <si>
    <t>RUTILUS</t>
  </si>
  <si>
    <t>CHONDROSTOMA</t>
  </si>
  <si>
    <t>NASUS</t>
  </si>
  <si>
    <t>CYPRINUS</t>
  </si>
  <si>
    <t>CARPIO</t>
  </si>
  <si>
    <t>CARASSIUS</t>
  </si>
  <si>
    <t>GIBELIO</t>
  </si>
  <si>
    <t>AURATUS</t>
  </si>
  <si>
    <t>PSEUDORASBORA</t>
  </si>
  <si>
    <t>PARVA</t>
  </si>
  <si>
    <t>SQUALIUS</t>
  </si>
  <si>
    <t>CEPHALUS</t>
  </si>
  <si>
    <t>ASPIUS</t>
  </si>
  <si>
    <t>RHINICHTHYS</t>
  </si>
  <si>
    <t>CATARACTAE</t>
  </si>
  <si>
    <t>ATRATULUS</t>
  </si>
  <si>
    <t>OSCULUS</t>
  </si>
  <si>
    <t>CYPRINELLA</t>
  </si>
  <si>
    <t>SPILOPTERA</t>
  </si>
  <si>
    <t>LUTRENSIS</t>
  </si>
  <si>
    <t>SEMOTILUS</t>
  </si>
  <si>
    <t>ATROMACULATUS</t>
  </si>
  <si>
    <t>PHOXINUS</t>
  </si>
  <si>
    <t>NOTROPIS</t>
  </si>
  <si>
    <t>STRAMINEUS</t>
  </si>
  <si>
    <t>VOLUCELLUS</t>
  </si>
  <si>
    <t>HUDSONIUS</t>
  </si>
  <si>
    <t>NOTEMIGONUS</t>
  </si>
  <si>
    <t>CRYSOLEUCAS</t>
  </si>
  <si>
    <t>COUESIUS</t>
  </si>
  <si>
    <t>PLUMBEUS</t>
  </si>
  <si>
    <t>MARGARISCUS</t>
  </si>
  <si>
    <t>MARGARITA</t>
  </si>
  <si>
    <t>BARBUS</t>
  </si>
  <si>
    <t>LUXILUS</t>
  </si>
  <si>
    <t>CORNUTUS</t>
  </si>
  <si>
    <t>ALBURNUS</t>
  </si>
  <si>
    <t>VIMBA</t>
  </si>
  <si>
    <t>MISGURNUS</t>
  </si>
  <si>
    <t>ANGUILLICAUDATUS</t>
  </si>
  <si>
    <t>COBITIS</t>
  </si>
  <si>
    <t>TAENIA</t>
  </si>
  <si>
    <t>BARBATULA</t>
  </si>
  <si>
    <t>MOXOSTOMA</t>
  </si>
  <si>
    <t>MACROLEPIDOTUM</t>
  </si>
  <si>
    <t>CATOSTOMUS</t>
  </si>
  <si>
    <t>COMMERSONII</t>
  </si>
  <si>
    <t>MACQUARIA</t>
  </si>
  <si>
    <t>AMBIGUA</t>
  </si>
  <si>
    <t>AUSTRALASICA</t>
  </si>
  <si>
    <t>PERCICHTHYS</t>
  </si>
  <si>
    <t>TRUCHA</t>
  </si>
  <si>
    <t>ETHEOSTOMA</t>
  </si>
  <si>
    <t>NIGRUM</t>
  </si>
  <si>
    <t>EXILE</t>
  </si>
  <si>
    <t>ZONALE</t>
  </si>
  <si>
    <t>SANDER</t>
  </si>
  <si>
    <t>LUCIOPERCA</t>
  </si>
  <si>
    <t>VITREUS</t>
  </si>
  <si>
    <t>CERNUUS</t>
  </si>
  <si>
    <t>FLAVESCENS</t>
  </si>
  <si>
    <t>SPARUS</t>
  </si>
  <si>
    <t>AURATA</t>
  </si>
  <si>
    <t>DICENTRARCHUS</t>
  </si>
  <si>
    <t>LABRAX</t>
  </si>
  <si>
    <t>MORONE</t>
  </si>
  <si>
    <t>SAXATILIS</t>
  </si>
  <si>
    <t>CHRYSOPS</t>
  </si>
  <si>
    <t>MICROPTERUS</t>
  </si>
  <si>
    <t>DOLOMIEU</t>
  </si>
  <si>
    <t>PUNCTULATUS</t>
  </si>
  <si>
    <t>POMOXIS</t>
  </si>
  <si>
    <t>NIGROMACULATUS</t>
  </si>
  <si>
    <t>ANNULARIS</t>
  </si>
  <si>
    <t>LEPOMIS</t>
  </si>
  <si>
    <t>CYANELLUS</t>
  </si>
  <si>
    <t>MACROCHIRUS</t>
  </si>
  <si>
    <t>GIBBOSUS</t>
  </si>
  <si>
    <t>AMBLOPLITES</t>
  </si>
  <si>
    <t>RUPESTRIS</t>
  </si>
  <si>
    <t>SCIAENOPS</t>
  </si>
  <si>
    <t>OCELLATUS</t>
  </si>
  <si>
    <t>CYNOSCION</t>
  </si>
  <si>
    <t>REGALIS</t>
  </si>
  <si>
    <t>APLODINOTUS</t>
  </si>
  <si>
    <t>GRUNNIENS</t>
  </si>
  <si>
    <t>POMATOSCHISTUS</t>
  </si>
  <si>
    <t>MINUTUS</t>
  </si>
  <si>
    <t>NEOGOBIUS</t>
  </si>
  <si>
    <t>MELANOSTOMUS</t>
  </si>
  <si>
    <t>PROTERORHINUS</t>
  </si>
  <si>
    <t>MARMORATUS</t>
  </si>
  <si>
    <t>LEPTOCOTTUS</t>
  </si>
  <si>
    <t>ARMATUS</t>
  </si>
  <si>
    <t>MYOXOCEPHALUS</t>
  </si>
  <si>
    <t>THOMPSONII</t>
  </si>
  <si>
    <t>COTTUS</t>
  </si>
  <si>
    <t>COGNATUS</t>
  </si>
  <si>
    <t>BAIRDII</t>
  </si>
  <si>
    <t>PUNGITIUS</t>
  </si>
  <si>
    <t>FUNDULUS</t>
  </si>
  <si>
    <t>HETEROCLITUS</t>
  </si>
  <si>
    <t>GAMBUSIA</t>
  </si>
  <si>
    <t>AFFINIS</t>
  </si>
  <si>
    <t>POECILIA</t>
  </si>
  <si>
    <t>RETICULATA</t>
  </si>
  <si>
    <t>MENIDIA</t>
  </si>
  <si>
    <t>PLEURONECTES</t>
  </si>
  <si>
    <t>PLATESSA</t>
  </si>
  <si>
    <t>PLATICHTHYS</t>
  </si>
  <si>
    <t>FLESUS</t>
  </si>
  <si>
    <t>LIMANDA</t>
  </si>
  <si>
    <t>PARALICHTHYS</t>
  </si>
  <si>
    <t>DENTATUS</t>
  </si>
  <si>
    <t>SOLEA</t>
  </si>
  <si>
    <t>GADUS</t>
  </si>
  <si>
    <t>MORHUA</t>
  </si>
  <si>
    <t>MELANOGRAMMUS</t>
  </si>
  <si>
    <t>AEGLEFINUS</t>
  </si>
  <si>
    <t>LOTA</t>
  </si>
  <si>
    <t>LUCIUS</t>
  </si>
  <si>
    <t>UMBRA</t>
  </si>
  <si>
    <t>LIMI</t>
  </si>
  <si>
    <t xml:space="preserve"> ORDER</t>
  </si>
  <si>
    <t xml:space="preserve"> FAMILY</t>
  </si>
  <si>
    <t>SALMONIFORMES</t>
  </si>
  <si>
    <t>PROSOPIUM</t>
  </si>
  <si>
    <t>COULTERII</t>
  </si>
  <si>
    <t>WILLIAMSONI</t>
  </si>
  <si>
    <t>CYLINDRACEUM</t>
  </si>
  <si>
    <t>COREGONUS</t>
  </si>
  <si>
    <t>LAVARETUS</t>
  </si>
  <si>
    <t>ALBULA</t>
  </si>
  <si>
    <t>CLUPEAFORMIS</t>
  </si>
  <si>
    <t>HOYI</t>
  </si>
  <si>
    <t>NAMAYCUSH</t>
  </si>
  <si>
    <t>ALPINUS</t>
  </si>
  <si>
    <t>MALMA</t>
  </si>
  <si>
    <t>FONTINALIS</t>
  </si>
  <si>
    <t>ONCORHYNCHUS</t>
  </si>
  <si>
    <t>CLARKII</t>
  </si>
  <si>
    <t>TSHAWYTSCHA</t>
  </si>
  <si>
    <t>KETA</t>
  </si>
  <si>
    <t>KISUTCH</t>
  </si>
  <si>
    <t>GORBUSCHA</t>
  </si>
  <si>
    <t>NERKA</t>
  </si>
  <si>
    <t>ARCTICUS</t>
  </si>
  <si>
    <t>PLECOGLOSSUS</t>
  </si>
  <si>
    <t>ALTIVELIS</t>
  </si>
  <si>
    <t>MALLOTUS</t>
  </si>
  <si>
    <t>VILLOSUS</t>
  </si>
  <si>
    <t>OSMERUS</t>
  </si>
  <si>
    <t>MORDAX</t>
  </si>
  <si>
    <t>EPERLANUS</t>
  </si>
  <si>
    <t>GALAXIAS</t>
  </si>
  <si>
    <t>MACULATUS</t>
  </si>
  <si>
    <t>BREVIPINNIS</t>
  </si>
  <si>
    <t>ACIPENSER</t>
  </si>
  <si>
    <t>TRANSMONTANUS</t>
  </si>
  <si>
    <t>FULVESCENS</t>
  </si>
  <si>
    <t>LAMPETRA</t>
  </si>
  <si>
    <t>TRIDENTATA</t>
  </si>
  <si>
    <t>PLANERI</t>
  </si>
  <si>
    <t>COMMERSONI</t>
  </si>
  <si>
    <t>White sucker is a freshwater cypriniform fish</t>
  </si>
  <si>
    <t>TOXOSTOMA</t>
  </si>
  <si>
    <r>
      <t>South-west European nase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Parachondrostoma toxostoma</t>
    </r>
    <r>
      <rPr>
        <sz val="9"/>
        <color theme="1"/>
        <rFont val="Calibri"/>
        <family val="2"/>
        <scheme val="minor"/>
      </rPr>
      <t>) is a species of cyprinid fish</t>
    </r>
  </si>
  <si>
    <t>BAIRDI</t>
  </si>
  <si>
    <t>Cottus bairdii</t>
  </si>
  <si>
    <t>ENTOSPHENUS</t>
  </si>
  <si>
    <t>TRIDENTATUS</t>
  </si>
  <si>
    <t>Lampetra tridentata synonym</t>
  </si>
  <si>
    <t>HOLBROOKI</t>
  </si>
  <si>
    <t>Gambusia affinis</t>
  </si>
  <si>
    <t>asp is a European freshwater fish of the Cyprinid family. Synonym for Aspius aspius</t>
  </si>
  <si>
    <t>GAIRDNERI</t>
  </si>
  <si>
    <t>Synonym for Oncorhynchus mykiss</t>
  </si>
  <si>
    <t>SCOPHTHALMUS</t>
  </si>
  <si>
    <t>MAXIMUS</t>
  </si>
  <si>
    <t>turbot is a species of flatfish in the family Scophthalmidae. Related synonym for Psetta maxima</t>
  </si>
  <si>
    <t>STIZOSTEDION</t>
  </si>
  <si>
    <t>related synonym for Sander lucioperca</t>
  </si>
  <si>
    <t>VITREUM</t>
  </si>
  <si>
    <t>related synonym for Sander vitreus</t>
  </si>
  <si>
    <t>ARTEDII</t>
  </si>
  <si>
    <t>Coregonus artedi (lake herring) https://www.itis.gov/servlet/SingleRpt/SingleRpt?search_topic=TSN&amp;search_value=623384#null</t>
  </si>
  <si>
    <t>DOLOMIEUI</t>
  </si>
  <si>
    <t>Micropterus dolomieui Lacepède, 1802 (sinónimo) of Micropterus dolomieu (http://www.catalogueoflife.org/col/details/species/id/ced2281502ef9115f373997c10cd3cc2)</t>
  </si>
  <si>
    <t>WILLUGHBII</t>
  </si>
  <si>
    <t>Windermere charr, is a cold-water fish in the family Salmonidae. In the VTO only Salvelinus willoughbii, but CoL says this form is a synonym for the latter.</t>
  </si>
  <si>
    <t>PARVICAPSULA</t>
  </si>
  <si>
    <t>MINIBICORNIS</t>
  </si>
  <si>
    <t>myxosporean parasite Parvicapsula minibicornis</t>
  </si>
  <si>
    <t>ARCTOS</t>
  </si>
  <si>
    <t>URSUS</t>
  </si>
  <si>
    <t>OSSEUS</t>
  </si>
  <si>
    <t>LEPISOSTEUS</t>
  </si>
  <si>
    <t>BIGUTTATUS</t>
  </si>
  <si>
    <t>NOCOMIS</t>
  </si>
  <si>
    <t>OBLONGUS</t>
  </si>
  <si>
    <t>ERIMYZON</t>
  </si>
  <si>
    <t>CAERULEUM</t>
  </si>
  <si>
    <t>SCIAENIDAE</t>
  </si>
  <si>
    <t>PERCIFORMES</t>
  </si>
  <si>
    <t>BIFASCIATUM</t>
  </si>
  <si>
    <t>THALASSOMA</t>
  </si>
  <si>
    <t>COTIDIANUS</t>
  </si>
  <si>
    <t>GOBIOMORPHUS</t>
  </si>
  <si>
    <t>FIMBRIA</t>
  </si>
  <si>
    <t>ANOPLOPOMA</t>
  </si>
  <si>
    <t>MERLUCCIUS</t>
  </si>
  <si>
    <t>AMERICANUS</t>
  </si>
  <si>
    <t>POSTVECTIS</t>
  </si>
  <si>
    <t>DIPTERA</t>
  </si>
  <si>
    <t>CHIRONOMIDAE</t>
  </si>
  <si>
    <t>CATOSTOMIDAE</t>
  </si>
  <si>
    <t>BOSMINA</t>
  </si>
  <si>
    <t>MIXTA</t>
  </si>
  <si>
    <t>PERFOLIATUS</t>
  </si>
  <si>
    <t>POTAMOGETON</t>
  </si>
  <si>
    <t>EXALBESCENS</t>
  </si>
  <si>
    <t>MYRIOPHYLLUM</t>
  </si>
  <si>
    <t>FLAVICANS</t>
  </si>
  <si>
    <t>CHAOBORUS</t>
  </si>
  <si>
    <t>CRYSTALLINA</t>
  </si>
  <si>
    <t>SIDA</t>
  </si>
  <si>
    <t>VICTORIA</t>
  </si>
  <si>
    <t>SCHLEGELI</t>
  </si>
  <si>
    <t>ACANTHOPAGRUS</t>
  </si>
  <si>
    <t>CRANGON</t>
  </si>
  <si>
    <t>Frequency 4 salience 10 only</t>
  </si>
  <si>
    <t>Differences</t>
  </si>
  <si>
    <t>Filter applied</t>
  </si>
  <si>
    <t>Relations ID'd</t>
  </si>
  <si>
    <t>Precision versus ontology</t>
  </si>
  <si>
    <t>Precision (scope)</t>
  </si>
  <si>
    <t>Precision (synonyms)</t>
  </si>
  <si>
    <t>Precision (both)</t>
  </si>
  <si>
    <t>Frequency 4 salience 10</t>
  </si>
  <si>
    <t>CHYDORUS</t>
  </si>
  <si>
    <t>Both genera</t>
  </si>
  <si>
    <t>https://www.latin-is-simple.com/en/vocabulary/adjective/2118/</t>
  </si>
  <si>
    <t>Skipping rank across different lineages</t>
  </si>
  <si>
    <t>CLONORCHIS</t>
  </si>
  <si>
    <t>SINENSIS</t>
  </si>
  <si>
    <t>Chinese river fluke</t>
  </si>
  <si>
    <t>HYALINA</t>
  </si>
  <si>
    <t>BUGENSIS</t>
  </si>
  <si>
    <t>Quagga mussel</t>
  </si>
  <si>
    <t>DROSOPHILA</t>
  </si>
  <si>
    <t>MELANOGASTER</t>
  </si>
  <si>
    <t>Common fruit fly</t>
  </si>
  <si>
    <t>Crustaecean</t>
  </si>
  <si>
    <t>ORCONECTES</t>
  </si>
  <si>
    <t>PROPINQUUS</t>
  </si>
  <si>
    <r>
      <t xml:space="preserve">Northern clearwater crayfish. Synonyms and Other Names: </t>
    </r>
    <r>
      <rPr>
        <b/>
        <sz val="9"/>
        <color theme="1"/>
        <rFont val="Calibri"/>
        <family val="2"/>
        <scheme val="minor"/>
      </rPr>
      <t>Orconectes propinquus</t>
    </r>
    <r>
      <rPr>
        <sz val="9"/>
        <color theme="1"/>
        <rFont val="Calibri"/>
        <family val="2"/>
        <scheme val="minor"/>
      </rPr>
      <t xml:space="preserve">. This species underwent a reclassification in 2017, changing the genus of non-cave dwelling </t>
    </r>
    <r>
      <rPr>
        <b/>
        <sz val="9"/>
        <color theme="1"/>
        <rFont val="Calibri"/>
        <family val="2"/>
        <scheme val="minor"/>
      </rPr>
      <t>Orconectes</t>
    </r>
    <r>
      <rPr>
        <sz val="9"/>
        <color theme="1"/>
        <rFont val="Calibri"/>
        <family val="2"/>
        <scheme val="minor"/>
      </rPr>
      <t xml:space="preserve"> to Faxonius (Crandall and De Grave 2017). Identification: Faxonius </t>
    </r>
    <r>
      <rPr>
        <b/>
        <sz val="9"/>
        <color theme="1"/>
        <rFont val="Calibri"/>
        <family val="2"/>
        <scheme val="minor"/>
      </rPr>
      <t>propinquus</t>
    </r>
    <r>
      <rPr>
        <sz val="9"/>
        <color theme="1"/>
        <rFont val="Calibri"/>
        <family val="2"/>
        <scheme val="minor"/>
      </rPr>
      <t xml:space="preserve"> are a relatively small crayfish.</t>
    </r>
  </si>
  <si>
    <t>RUSTICUS</t>
  </si>
  <si>
    <r>
      <t>The rusty crayfish (Faxonius rusticus) is a large, aggressive species of freshwater crayfish ... "Fish Predation and Trapping for Rusty Crayfish (</t>
    </r>
    <r>
      <rPr>
        <i/>
        <sz val="9"/>
        <color theme="1"/>
        <rFont val="Calibri"/>
        <family val="2"/>
        <scheme val="minor"/>
      </rPr>
      <t>Orconectes rusticus</t>
    </r>
    <r>
      <rPr>
        <sz val="9"/>
        <color theme="1"/>
        <rFont val="Calibri"/>
        <family val="2"/>
        <scheme val="minor"/>
      </rPr>
      <t>) Control: A Whole-lake Experiment".</t>
    </r>
  </si>
  <si>
    <t>PROCAMBARUS</t>
  </si>
  <si>
    <t>Procambarus clarkii is a species of cambarid freshwater crayfish, native to northern Mexico, and southern and southeastern United States, but also introduced elsewhere, where it is often an invasive pest</t>
  </si>
  <si>
    <t>THOMPSONI</t>
  </si>
  <si>
    <t>Deepwater sculpin</t>
  </si>
  <si>
    <t>ONCORHYNCUS</t>
  </si>
  <si>
    <t>CERATOPHYLLUM</t>
  </si>
  <si>
    <t>DEMERSUM</t>
  </si>
  <si>
    <t>Ceratophyllum demersum, commonly known as hornwort, rigid hornwort, coontail, or coon's tail,</t>
  </si>
  <si>
    <t>HYDRILLA</t>
  </si>
  <si>
    <t>VERTICILLATA</t>
  </si>
  <si>
    <t>Water thyme</t>
  </si>
  <si>
    <t>SPICATUM</t>
  </si>
  <si>
    <t>PHRAGMITES</t>
  </si>
  <si>
    <t>TYPHA</t>
  </si>
  <si>
    <t>LATIFOLIA</t>
  </si>
  <si>
    <t>Common bullrush</t>
  </si>
  <si>
    <t>ACERINA</t>
  </si>
  <si>
    <t>Gymnocephalus cernuus</t>
  </si>
  <si>
    <t>APOLLONIA</t>
  </si>
  <si>
    <t>MELANOSTOMA</t>
  </si>
  <si>
    <t>Neogobius melanostomus</t>
  </si>
  <si>
    <t>CLARKI</t>
  </si>
  <si>
    <t>"misspelling"</t>
  </si>
  <si>
    <t>RHODURUS</t>
  </si>
  <si>
    <t>For Oncorhynchus masou</t>
  </si>
  <si>
    <r>
      <t xml:space="preserve">The winter flounder (Pseudopleuronectes </t>
    </r>
    <r>
      <rPr>
        <i/>
        <sz val="9"/>
        <color theme="1"/>
        <rFont val="Calibri"/>
        <family val="2"/>
        <scheme val="minor"/>
      </rPr>
      <t>americanus</t>
    </r>
    <r>
      <rPr>
        <sz val="9"/>
        <color theme="1"/>
        <rFont val="Calibri"/>
        <family val="2"/>
        <scheme val="minor"/>
      </rPr>
      <t>), also known as the black back, is a right-eyed ("dextral") flatfish of the family Pleuronectidae.</t>
    </r>
  </si>
  <si>
    <t>Oncorhynchus clarkii - cutthroat trout</t>
  </si>
  <si>
    <t>PYGOSTEUS</t>
  </si>
  <si>
    <t>The ninespine stickleback, also called the ten-spined stickleback, is a freshwater species of fish in the family Gasterosteidae that inhabits temperate waters.</t>
  </si>
  <si>
    <t>relations</t>
  </si>
  <si>
    <t>score.1</t>
  </si>
  <si>
    <t>WEB corpus</t>
  </si>
  <si>
    <t>CHRYSOCHLORIS</t>
  </si>
  <si>
    <t>FALLAX</t>
  </si>
  <si>
    <t>ENCRASICOLUS</t>
  </si>
  <si>
    <t>ENGRAULIS</t>
  </si>
  <si>
    <t>CYPRINIFORMES</t>
  </si>
  <si>
    <t>CAURINUS</t>
  </si>
  <si>
    <t>MYLOCHEILUS</t>
  </si>
  <si>
    <t>MOLITRIX</t>
  </si>
  <si>
    <t>HYPOPHTHALMICHTHYS</t>
  </si>
  <si>
    <t>NOBILIS</t>
  </si>
  <si>
    <t>CAROLITERTII</t>
  </si>
  <si>
    <t>ATRARIA</t>
  </si>
  <si>
    <t>GILA</t>
  </si>
  <si>
    <t>OREGONENSIS</t>
  </si>
  <si>
    <t>PTYCHOCHEILUS</t>
  </si>
  <si>
    <t>GRANDIS</t>
  </si>
  <si>
    <t>CALDERONI</t>
  </si>
  <si>
    <t>CYPRINELLUS</t>
  </si>
  <si>
    <t>ICTIOBUS</t>
  </si>
  <si>
    <t>MACROCHEILUS</t>
  </si>
  <si>
    <t>JAPONICUS</t>
  </si>
  <si>
    <t>LATEOLABRAX</t>
  </si>
  <si>
    <t>NANNOPERCA</t>
  </si>
  <si>
    <t>PEELII</t>
  </si>
  <si>
    <t>MACCULLOCHELLA</t>
  </si>
  <si>
    <t>MACULATA</t>
  </si>
  <si>
    <t>PERCINA</t>
  </si>
  <si>
    <t>RENDALLI</t>
  </si>
  <si>
    <t>TILAPIA</t>
  </si>
  <si>
    <t>SCORPIUS</t>
  </si>
  <si>
    <t>ASPER</t>
  </si>
  <si>
    <t>POECILOPUS</t>
  </si>
  <si>
    <t>MUGIL</t>
  </si>
  <si>
    <t>DIAPHANUS</t>
  </si>
  <si>
    <t>LATIPINNA</t>
  </si>
  <si>
    <t>PSEUDOPLEURONECTES</t>
  </si>
  <si>
    <t>OLIVACEUS</t>
  </si>
  <si>
    <t>MASQUINONGY</t>
  </si>
  <si>
    <t>ARTEDI</t>
  </si>
  <si>
    <t>FASCIATUS</t>
  </si>
  <si>
    <t>OLIDUS</t>
  </si>
  <si>
    <t>STURIO</t>
  </si>
  <si>
    <t>FOSSOR</t>
  </si>
  <si>
    <t>ICHTHYOMYZON</t>
  </si>
  <si>
    <t>PAGRUS</t>
  </si>
  <si>
    <t>ACANTHOCEPHALA</t>
  </si>
  <si>
    <t>ERECTUM</t>
  </si>
  <si>
    <t>SPARGANIUM</t>
  </si>
  <si>
    <t>Related synonym (Ancanthopagrus Schlegelii)</t>
  </si>
  <si>
    <t>Both family level names</t>
  </si>
  <si>
    <t>Fly species</t>
  </si>
  <si>
    <t>Shrimp</t>
  </si>
  <si>
    <t>Grouped of same rank</t>
  </si>
  <si>
    <t>Water milfoil. Unnaccepted synonym.</t>
  </si>
  <si>
    <t>Clasping leaf pondweed</t>
  </si>
  <si>
    <t>species of ctenopod in the family Sididae</t>
  </si>
  <si>
    <t>Bur-reed</t>
  </si>
  <si>
    <t>Grouped of same rank (order)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</si>
</sst>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7" applyNumberFormat="0" applyAlignment="0" applyProtection="0"/>
    <xf numFmtId="0" fontId="17" fillId="6" borderId="8" applyNumberFormat="0" applyAlignment="0" applyProtection="0"/>
    <xf numFmtId="0" fontId="18" fillId="6" borderId="7" applyNumberFormat="0" applyAlignment="0" applyProtection="0"/>
    <xf numFmtId="0" fontId="19" fillId="0" borderId="9" applyNumberFormat="0" applyFill="0" applyAlignment="0" applyProtection="0"/>
    <xf numFmtId="0" fontId="20" fillId="7" borderId="10" applyNumberFormat="0" applyAlignment="0" applyProtection="0"/>
    <xf numFmtId="0" fontId="21" fillId="0" borderId="0" applyNumberFormat="0" applyFill="0" applyBorder="0" applyAlignment="0" applyProtection="0"/>
    <xf numFmtId="0" fontId="1" fillId="8" borderId="11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  <xf numFmtId="10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0" fillId="0" borderId="0" xfId="0"/>
    <xf numFmtId="0" fontId="27" fillId="0" borderId="0" xfId="0" applyFont="1"/>
    <xf numFmtId="0" fontId="4" fillId="0" borderId="0" xfId="0" applyFont="1" applyFill="1" applyAlignment="1">
      <alignment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0" fontId="4" fillId="0" borderId="0" xfId="43" applyNumberFormat="1" applyFont="1"/>
    <xf numFmtId="10" fontId="4" fillId="0" borderId="0" xfId="1" applyNumberFormat="1" applyFont="1"/>
    <xf numFmtId="0" fontId="5" fillId="33" borderId="0" xfId="0" applyFont="1" applyFill="1" applyAlignment="1">
      <alignment wrapText="1"/>
    </xf>
    <xf numFmtId="0" fontId="8" fillId="33" borderId="0" xfId="0" applyFont="1" applyFill="1" applyAlignment="1">
      <alignment wrapText="1"/>
    </xf>
    <xf numFmtId="0" fontId="0" fillId="34" borderId="0" xfId="0" applyFill="1"/>
    <xf numFmtId="9" fontId="4" fillId="0" borderId="0" xfId="1" applyFont="1"/>
    <xf numFmtId="0" fontId="5" fillId="34" borderId="0" xfId="0" applyFont="1" applyFill="1" applyAlignment="1">
      <alignment wrapText="1"/>
    </xf>
    <xf numFmtId="0" fontId="6" fillId="34" borderId="0" xfId="0" applyFont="1" applyFill="1" applyAlignment="1">
      <alignment wrapText="1"/>
    </xf>
    <xf numFmtId="0" fontId="7" fillId="34" borderId="0" xfId="0" applyFont="1" applyFill="1" applyAlignment="1">
      <alignment wrapText="1"/>
    </xf>
    <xf numFmtId="0" fontId="0" fillId="35" borderId="0" xfId="0" applyFill="1"/>
    <xf numFmtId="0" fontId="5" fillId="35" borderId="0" xfId="0" applyFont="1" applyFill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Frequency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5</c:v>
                </c:pt>
                <c:pt idx="1">
                  <c:v>30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47CC-BAF0-C5244648D78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Frequency 4 salience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2</c:v>
                </c:pt>
                <c:pt idx="1">
                  <c:v>39</c:v>
                </c:pt>
                <c:pt idx="2">
                  <c:v>1</c:v>
                </c:pt>
                <c:pt idx="3">
                  <c:v>16</c:v>
                </c:pt>
                <c:pt idx="4">
                  <c:v>2</c:v>
                </c:pt>
                <c:pt idx="5">
                  <c:v>22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1-47CC-BAF0-C5244648D789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1</c:v>
                </c:pt>
                <c:pt idx="3">
                  <c:v>15</c:v>
                </c:pt>
                <c:pt idx="4">
                  <c:v>1</c:v>
                </c:pt>
                <c:pt idx="5">
                  <c:v>15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1-47CC-BAF0-C5244648D789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Frequency 4 salience 10 only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1-47CC-BAF0-C5244648D789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Frequency 5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Sheet1!$B$2:$I$3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1-47CC-BAF0-C5244648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990968"/>
        <c:axId val="453989328"/>
      </c:barChart>
      <c:catAx>
        <c:axId val="45399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89328"/>
        <c:crosses val="autoZero"/>
        <c:auto val="1"/>
        <c:lblAlgn val="ctr"/>
        <c:lblOffset val="100"/>
        <c:noMultiLvlLbl val="0"/>
      </c:catAx>
      <c:valAx>
        <c:axId val="4539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9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314139-F3DC-432E-988A-09469E52AEF2}">
  <sheetPr/>
  <sheetViews>
    <sheetView zoomScale="67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59833-2D8F-447C-A8F7-2B07F21942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r/Dropbox/Light/Doctorate/Data_and_scripts/March_crazed_panic/Method-eval_update/WEB_shrt_shrt_to_long_sh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 5 "/>
      <sheetName val="for thesis"/>
      <sheetName val="Differences criteria"/>
      <sheetName val="Rel 10"/>
      <sheetName val="Rel 15"/>
      <sheetName val="Rel 20"/>
      <sheetName val="Rel 25"/>
      <sheetName val="Rel 30"/>
      <sheetName val="Rel 35"/>
      <sheetName val="Rel 40"/>
      <sheetName val="Rel 45"/>
      <sheetName val="Rel 50"/>
      <sheetName val="Rel 55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E3CF-FDAA-4906-A431-95B498B95A6D}">
  <dimension ref="A1:B17"/>
  <sheetViews>
    <sheetView workbookViewId="0">
      <selection activeCell="B8" sqref="B8"/>
    </sheetView>
  </sheetViews>
  <sheetFormatPr defaultRowHeight="15" x14ac:dyDescent="0.25"/>
  <cols>
    <col min="1" max="1" width="44.85546875" customWidth="1"/>
    <col min="2" max="2" width="33" customWidth="1"/>
  </cols>
  <sheetData>
    <row r="1" spans="1:2" ht="15.75" thickBot="1" x14ac:dyDescent="0.3">
      <c r="A1" s="1" t="s">
        <v>0</v>
      </c>
      <c r="B1" s="1" t="s">
        <v>1</v>
      </c>
    </row>
    <row r="2" spans="1:2" ht="23.25" x14ac:dyDescent="0.25">
      <c r="A2" s="2" t="s">
        <v>2</v>
      </c>
      <c r="B2" s="2" t="s">
        <v>3</v>
      </c>
    </row>
    <row r="3" spans="1:2" ht="34.5" x14ac:dyDescent="0.25">
      <c r="A3" s="2" t="s">
        <v>4</v>
      </c>
      <c r="B3" s="2" t="s">
        <v>5</v>
      </c>
    </row>
    <row r="4" spans="1:2" ht="23.25" x14ac:dyDescent="0.25">
      <c r="A4" s="2" t="s">
        <v>6</v>
      </c>
      <c r="B4" s="2" t="s">
        <v>7</v>
      </c>
    </row>
    <row r="5" spans="1:2" ht="23.25" x14ac:dyDescent="0.25">
      <c r="A5" s="2" t="s">
        <v>8</v>
      </c>
      <c r="B5" s="2" t="s">
        <v>9</v>
      </c>
    </row>
    <row r="6" spans="1:2" ht="23.25" x14ac:dyDescent="0.25">
      <c r="A6" s="2" t="s">
        <v>10</v>
      </c>
      <c r="B6" s="2" t="s">
        <v>9</v>
      </c>
    </row>
    <row r="7" spans="1:2" ht="34.5" x14ac:dyDescent="0.25">
      <c r="A7" s="2" t="s">
        <v>11</v>
      </c>
      <c r="B7" s="2" t="s">
        <v>12</v>
      </c>
    </row>
    <row r="8" spans="1:2" ht="57" x14ac:dyDescent="0.25">
      <c r="A8" s="2" t="s">
        <v>13</v>
      </c>
      <c r="B8" s="2" t="s">
        <v>14</v>
      </c>
    </row>
    <row r="9" spans="1:2" ht="23.25" x14ac:dyDescent="0.25">
      <c r="A9" s="2" t="s">
        <v>15</v>
      </c>
      <c r="B9" s="2" t="s">
        <v>16</v>
      </c>
    </row>
    <row r="10" spans="1:2" ht="57" x14ac:dyDescent="0.25">
      <c r="A10" s="2" t="s">
        <v>17</v>
      </c>
      <c r="B10" s="2" t="s">
        <v>18</v>
      </c>
    </row>
    <row r="11" spans="1:2" ht="34.5" x14ac:dyDescent="0.25">
      <c r="A11" s="2" t="s">
        <v>19</v>
      </c>
      <c r="B11" s="2" t="s">
        <v>20</v>
      </c>
    </row>
    <row r="12" spans="1:2" ht="45.75" x14ac:dyDescent="0.25">
      <c r="A12" s="2" t="s">
        <v>21</v>
      </c>
      <c r="B12" s="2" t="s">
        <v>22</v>
      </c>
    </row>
    <row r="13" spans="1:2" ht="34.5" x14ac:dyDescent="0.25">
      <c r="A13" s="2" t="s">
        <v>23</v>
      </c>
      <c r="B13" s="2" t="s">
        <v>24</v>
      </c>
    </row>
    <row r="14" spans="1:2" ht="23.25" x14ac:dyDescent="0.25">
      <c r="A14" s="2" t="s">
        <v>25</v>
      </c>
      <c r="B14" s="2" t="s">
        <v>26</v>
      </c>
    </row>
    <row r="15" spans="1:2" x14ac:dyDescent="0.25">
      <c r="A15" s="2" t="s">
        <v>27</v>
      </c>
      <c r="B15" s="2" t="s">
        <v>28</v>
      </c>
    </row>
    <row r="16" spans="1:2" ht="24" thickBot="1" x14ac:dyDescent="0.3">
      <c r="A16" s="3" t="s">
        <v>29</v>
      </c>
      <c r="B16" s="3" t="s">
        <v>30</v>
      </c>
    </row>
    <row r="1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FDB6-50BE-4DD6-A7C1-5A4CCB260C50}">
  <dimension ref="A1:P10"/>
  <sheetViews>
    <sheetView workbookViewId="0">
      <selection activeCell="D16" sqref="D16"/>
    </sheetView>
  </sheetViews>
  <sheetFormatPr defaultRowHeight="15" x14ac:dyDescent="0.25"/>
  <sheetData>
    <row r="1" spans="1:16" s="16" customFormat="1" x14ac:dyDescent="0.25">
      <c r="A1" s="21" t="s">
        <v>447</v>
      </c>
      <c r="B1" s="21" t="s">
        <v>448</v>
      </c>
      <c r="C1" s="21" t="s">
        <v>449</v>
      </c>
      <c r="D1" s="21" t="s">
        <v>450</v>
      </c>
      <c r="E1" s="21" t="s">
        <v>451</v>
      </c>
      <c r="F1" s="21" t="s">
        <v>452</v>
      </c>
      <c r="G1" s="20" t="s">
        <v>446</v>
      </c>
      <c r="H1" s="20"/>
      <c r="I1" s="20"/>
      <c r="J1" s="20"/>
      <c r="K1" s="20"/>
      <c r="L1" s="20"/>
      <c r="M1" s="20"/>
      <c r="N1" s="20"/>
      <c r="O1" s="20"/>
      <c r="P1" s="20"/>
    </row>
    <row r="2" spans="1:16" ht="34.5" x14ac:dyDescent="0.25">
      <c r="A2" s="19"/>
      <c r="B2" s="19"/>
      <c r="C2" s="19"/>
      <c r="D2" s="19"/>
      <c r="E2" s="19"/>
      <c r="F2" s="19"/>
      <c r="G2" s="4" t="s">
        <v>31</v>
      </c>
      <c r="H2" s="19" t="s">
        <v>32</v>
      </c>
      <c r="I2" s="19" t="s">
        <v>33</v>
      </c>
      <c r="J2" s="19"/>
      <c r="K2" s="19" t="s">
        <v>34</v>
      </c>
      <c r="L2" s="19" t="s">
        <v>35</v>
      </c>
      <c r="M2" s="19" t="s">
        <v>36</v>
      </c>
      <c r="N2" s="19" t="s">
        <v>13</v>
      </c>
      <c r="O2" s="19" t="s">
        <v>37</v>
      </c>
      <c r="P2" s="4" t="s">
        <v>38</v>
      </c>
    </row>
    <row r="3" spans="1:16" ht="15.75" thickBot="1" x14ac:dyDescent="0.3">
      <c r="A3" s="22"/>
      <c r="B3" s="22"/>
      <c r="C3" s="22"/>
      <c r="D3" s="22"/>
      <c r="E3" s="22"/>
      <c r="F3" s="22"/>
      <c r="G3" s="5"/>
      <c r="H3" s="23"/>
      <c r="I3" s="5" t="s">
        <v>39</v>
      </c>
      <c r="J3" s="5" t="s">
        <v>40</v>
      </c>
      <c r="K3" s="23"/>
      <c r="L3" s="23"/>
      <c r="M3" s="23"/>
      <c r="N3" s="23"/>
      <c r="O3" s="23"/>
      <c r="P3" s="5"/>
    </row>
    <row r="4" spans="1:16" ht="15.75" thickTop="1" x14ac:dyDescent="0.25">
      <c r="A4" s="18" t="s">
        <v>41</v>
      </c>
      <c r="B4" s="7">
        <v>1351</v>
      </c>
      <c r="C4" s="24">
        <v>0.30273871206513597</v>
      </c>
      <c r="D4" s="6"/>
      <c r="E4" s="6"/>
      <c r="F4" s="6"/>
      <c r="G4" s="7">
        <v>942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18" t="s">
        <v>42</v>
      </c>
      <c r="B5" s="7">
        <v>284</v>
      </c>
      <c r="C5" s="24">
        <v>0.70070422535211196</v>
      </c>
      <c r="D5" s="25">
        <f>(B5-(G5-I5))/B5</f>
        <v>0.80633802816901412</v>
      </c>
      <c r="E5" s="6">
        <f>(B5-(G5-K5))/B5</f>
        <v>0.7640845070422535</v>
      </c>
      <c r="F5" s="6">
        <f>(B5-(G5-(SUM(I5+K5))))/B5</f>
        <v>0.86971830985915488</v>
      </c>
      <c r="G5" s="7">
        <v>85</v>
      </c>
      <c r="H5" s="2">
        <v>5</v>
      </c>
      <c r="I5" s="2">
        <v>30</v>
      </c>
      <c r="J5" s="2">
        <v>1</v>
      </c>
      <c r="K5" s="2">
        <v>18</v>
      </c>
      <c r="L5" s="2">
        <v>1</v>
      </c>
      <c r="M5" s="2">
        <v>18</v>
      </c>
      <c r="N5" s="2">
        <v>12</v>
      </c>
      <c r="O5" s="2">
        <v>0</v>
      </c>
      <c r="P5" s="18">
        <f>2/59</f>
        <v>3.3898305084745763E-2</v>
      </c>
    </row>
    <row r="6" spans="1:16" ht="23.25" x14ac:dyDescent="0.25">
      <c r="A6" s="18" t="s">
        <v>453</v>
      </c>
      <c r="B6" s="7">
        <v>287</v>
      </c>
      <c r="C6" s="29">
        <f>(287-G6)/B6</f>
        <v>0.69686411149825789</v>
      </c>
      <c r="D6" s="25">
        <f>(B6-(G6-I6))/B6</f>
        <v>0.83275261324041816</v>
      </c>
      <c r="E6" s="6">
        <f>(B6-(G6-K6))/B6</f>
        <v>0.7526132404181185</v>
      </c>
      <c r="F6" s="6">
        <f>(B6-(G6-(SUM(I6+K6))))/B6</f>
        <v>0.88850174216027877</v>
      </c>
      <c r="G6" s="7">
        <v>87</v>
      </c>
      <c r="H6" s="18">
        <v>2</v>
      </c>
      <c r="I6" s="18">
        <v>39</v>
      </c>
      <c r="J6" s="18">
        <v>1</v>
      </c>
      <c r="K6" s="18">
        <v>16</v>
      </c>
      <c r="L6" s="18">
        <v>2</v>
      </c>
      <c r="M6" s="18">
        <v>22</v>
      </c>
      <c r="N6" s="18">
        <v>5</v>
      </c>
      <c r="O6" s="18">
        <v>0</v>
      </c>
      <c r="P6" s="18"/>
    </row>
    <row r="7" spans="1:16" x14ac:dyDescent="0.25">
      <c r="A7" s="18" t="s">
        <v>43</v>
      </c>
      <c r="B7" s="18"/>
      <c r="C7" s="18"/>
      <c r="D7" s="18"/>
      <c r="E7" s="18"/>
      <c r="F7" s="18"/>
      <c r="G7" s="18">
        <v>69</v>
      </c>
      <c r="H7" s="18">
        <v>2</v>
      </c>
      <c r="I7" s="18">
        <v>30</v>
      </c>
      <c r="J7" s="18">
        <v>1</v>
      </c>
      <c r="K7" s="18">
        <v>15</v>
      </c>
      <c r="L7" s="18">
        <v>1</v>
      </c>
      <c r="M7" s="18">
        <v>15</v>
      </c>
      <c r="N7" s="18">
        <v>5</v>
      </c>
      <c r="O7" s="18">
        <v>0</v>
      </c>
      <c r="P7" s="18"/>
    </row>
    <row r="8" spans="1:16" ht="34.5" x14ac:dyDescent="0.25">
      <c r="A8" s="18" t="s">
        <v>445</v>
      </c>
      <c r="B8" s="18"/>
      <c r="C8" s="18"/>
      <c r="D8" s="18"/>
      <c r="E8" s="18"/>
      <c r="F8" s="18"/>
      <c r="G8" s="18">
        <v>18</v>
      </c>
      <c r="H8" s="18">
        <v>0</v>
      </c>
      <c r="I8" s="18">
        <v>9</v>
      </c>
      <c r="J8" s="18">
        <v>0</v>
      </c>
      <c r="K8" s="18">
        <v>1</v>
      </c>
      <c r="L8" s="18">
        <v>1</v>
      </c>
      <c r="M8" s="18">
        <v>7</v>
      </c>
      <c r="N8" s="18">
        <v>0</v>
      </c>
      <c r="O8" s="18">
        <v>0</v>
      </c>
      <c r="P8" s="18"/>
    </row>
    <row r="9" spans="1:16" ht="23.25" x14ac:dyDescent="0.25">
      <c r="A9" s="18" t="s">
        <v>44</v>
      </c>
      <c r="B9" s="18"/>
      <c r="C9" s="18"/>
      <c r="D9" s="18"/>
      <c r="E9" s="18"/>
      <c r="F9" s="18"/>
      <c r="G9" s="18">
        <v>16</v>
      </c>
      <c r="H9" s="18">
        <v>3</v>
      </c>
      <c r="I9" s="18">
        <v>0</v>
      </c>
      <c r="J9" s="18">
        <v>0</v>
      </c>
      <c r="K9" s="18">
        <v>3</v>
      </c>
      <c r="L9" s="18">
        <v>0</v>
      </c>
      <c r="M9" s="18">
        <v>3</v>
      </c>
      <c r="N9" s="18">
        <v>7</v>
      </c>
      <c r="O9" s="18">
        <v>0</v>
      </c>
      <c r="P9" s="18"/>
    </row>
    <row r="10" spans="1:16" x14ac:dyDescent="0.25">
      <c r="A10" s="1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</sheetData>
  <mergeCells count="14">
    <mergeCell ref="I2:J2"/>
    <mergeCell ref="G1:P1"/>
    <mergeCell ref="A1:A3"/>
    <mergeCell ref="B1:B3"/>
    <mergeCell ref="C1:C3"/>
    <mergeCell ref="D1:D3"/>
    <mergeCell ref="E1:E3"/>
    <mergeCell ref="F1:F3"/>
    <mergeCell ref="H2:H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EF79-BCBF-49C0-9948-56C6F629F850}">
  <dimension ref="A2:I8"/>
  <sheetViews>
    <sheetView workbookViewId="0">
      <selection activeCell="B4" sqref="B4:I8"/>
    </sheetView>
  </sheetViews>
  <sheetFormatPr defaultRowHeight="15" x14ac:dyDescent="0.25"/>
  <sheetData>
    <row r="2" spans="1:9" ht="23.25" customHeight="1" x14ac:dyDescent="0.25">
      <c r="B2" s="19" t="s">
        <v>32</v>
      </c>
      <c r="C2" s="19" t="s">
        <v>33</v>
      </c>
      <c r="D2" s="19"/>
      <c r="E2" s="19" t="s">
        <v>34</v>
      </c>
      <c r="F2" s="19" t="s">
        <v>35</v>
      </c>
      <c r="G2" s="19" t="s">
        <v>36</v>
      </c>
      <c r="H2" s="19" t="s">
        <v>13</v>
      </c>
      <c r="I2" s="19" t="s">
        <v>37</v>
      </c>
    </row>
    <row r="3" spans="1:9" ht="15.75" thickBot="1" x14ac:dyDescent="0.3">
      <c r="B3" s="23"/>
      <c r="C3" s="5" t="s">
        <v>39</v>
      </c>
      <c r="D3" s="5" t="s">
        <v>40</v>
      </c>
      <c r="E3" s="23"/>
      <c r="F3" s="23"/>
      <c r="G3" s="23"/>
      <c r="H3" s="23"/>
      <c r="I3" s="23"/>
    </row>
    <row r="4" spans="1:9" x14ac:dyDescent="0.25">
      <c r="A4" s="18" t="s">
        <v>42</v>
      </c>
      <c r="B4" s="2">
        <v>5</v>
      </c>
      <c r="C4" s="2">
        <v>30</v>
      </c>
      <c r="D4" s="2">
        <v>1</v>
      </c>
      <c r="E4" s="2">
        <v>18</v>
      </c>
      <c r="F4" s="2">
        <v>1</v>
      </c>
      <c r="G4" s="2">
        <v>18</v>
      </c>
      <c r="H4" s="2">
        <v>12</v>
      </c>
      <c r="I4" s="2">
        <v>0</v>
      </c>
    </row>
    <row r="5" spans="1:9" ht="23.25" x14ac:dyDescent="0.25">
      <c r="A5" s="18" t="s">
        <v>453</v>
      </c>
      <c r="B5" s="18">
        <v>2</v>
      </c>
      <c r="C5" s="18">
        <v>39</v>
      </c>
      <c r="D5" s="18">
        <v>1</v>
      </c>
      <c r="E5" s="18">
        <v>16</v>
      </c>
      <c r="F5" s="18">
        <v>2</v>
      </c>
      <c r="G5" s="18">
        <v>22</v>
      </c>
      <c r="H5" s="18">
        <v>5</v>
      </c>
      <c r="I5" s="18">
        <v>0</v>
      </c>
    </row>
    <row r="6" spans="1:9" x14ac:dyDescent="0.25">
      <c r="A6" s="18" t="s">
        <v>43</v>
      </c>
      <c r="B6" s="18">
        <v>2</v>
      </c>
      <c r="C6" s="18">
        <v>30</v>
      </c>
      <c r="D6" s="18">
        <v>1</v>
      </c>
      <c r="E6" s="18">
        <v>15</v>
      </c>
      <c r="F6" s="18">
        <v>1</v>
      </c>
      <c r="G6" s="18">
        <v>15</v>
      </c>
      <c r="H6" s="18">
        <v>5</v>
      </c>
      <c r="I6" s="18">
        <v>0</v>
      </c>
    </row>
    <row r="7" spans="1:9" ht="34.5" x14ac:dyDescent="0.25">
      <c r="A7" s="18" t="s">
        <v>445</v>
      </c>
      <c r="B7" s="18">
        <v>0</v>
      </c>
      <c r="C7" s="18">
        <v>9</v>
      </c>
      <c r="D7" s="18">
        <v>0</v>
      </c>
      <c r="E7" s="18">
        <v>1</v>
      </c>
      <c r="F7" s="18">
        <v>1</v>
      </c>
      <c r="G7" s="18">
        <v>7</v>
      </c>
      <c r="H7" s="18">
        <v>0</v>
      </c>
      <c r="I7" s="18">
        <v>0</v>
      </c>
    </row>
    <row r="8" spans="1:9" ht="23.25" x14ac:dyDescent="0.25">
      <c r="A8" s="18" t="s">
        <v>44</v>
      </c>
      <c r="B8" s="18">
        <v>3</v>
      </c>
      <c r="C8" s="18">
        <v>0</v>
      </c>
      <c r="D8" s="18">
        <v>0</v>
      </c>
      <c r="E8" s="18">
        <v>3</v>
      </c>
      <c r="F8" s="18">
        <v>0</v>
      </c>
      <c r="G8" s="18">
        <v>3</v>
      </c>
      <c r="H8" s="18">
        <v>7</v>
      </c>
      <c r="I8" s="18">
        <v>0</v>
      </c>
    </row>
  </sheetData>
  <mergeCells count="7">
    <mergeCell ref="H2:H3"/>
    <mergeCell ref="I2:I3"/>
    <mergeCell ref="B2:B3"/>
    <mergeCell ref="C2:D2"/>
    <mergeCell ref="E2:E3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4865-BCBD-4AA3-B08C-63C394A2CA07}">
  <dimension ref="A1:D106"/>
  <sheetViews>
    <sheetView topLeftCell="A82" workbookViewId="0">
      <selection activeCell="A96" sqref="A96"/>
    </sheetView>
  </sheetViews>
  <sheetFormatPr defaultRowHeight="15" x14ac:dyDescent="0.25"/>
  <cols>
    <col min="1" max="1" width="20.140625" style="16" customWidth="1"/>
    <col min="2" max="2" width="17.85546875" style="16" customWidth="1"/>
    <col min="3" max="3" width="38.7109375" style="16" customWidth="1"/>
    <col min="4" max="4" width="21" style="16" customWidth="1"/>
    <col min="5" max="16384" width="9.140625" style="16"/>
  </cols>
  <sheetData>
    <row r="1" spans="1:4" x14ac:dyDescent="0.25">
      <c r="A1" s="26" t="s">
        <v>47</v>
      </c>
      <c r="B1" s="27" t="s">
        <v>48</v>
      </c>
      <c r="C1" s="12" t="s">
        <v>52</v>
      </c>
      <c r="D1" s="12" t="s">
        <v>53</v>
      </c>
    </row>
    <row r="2" spans="1:4" ht="48.75" x14ac:dyDescent="0.25">
      <c r="A2" s="26" t="s">
        <v>54</v>
      </c>
      <c r="B2" s="26" t="s">
        <v>55</v>
      </c>
      <c r="C2" s="8" t="s">
        <v>56</v>
      </c>
      <c r="D2" s="8" t="s">
        <v>6</v>
      </c>
    </row>
    <row r="3" spans="1:4" ht="24.75" x14ac:dyDescent="0.25">
      <c r="A3" s="26" t="s">
        <v>100</v>
      </c>
      <c r="B3" s="26" t="s">
        <v>57</v>
      </c>
      <c r="C3" s="8" t="s">
        <v>101</v>
      </c>
      <c r="D3" s="8" t="s">
        <v>19</v>
      </c>
    </row>
    <row r="4" spans="1:4" ht="24.75" x14ac:dyDescent="0.25">
      <c r="A4" s="26" t="s">
        <v>114</v>
      </c>
      <c r="B4" s="26" t="s">
        <v>72</v>
      </c>
      <c r="C4" s="8" t="s">
        <v>115</v>
      </c>
      <c r="D4" s="8" t="s">
        <v>19</v>
      </c>
    </row>
    <row r="5" spans="1:4" ht="24.75" x14ac:dyDescent="0.25">
      <c r="A5" s="26" t="s">
        <v>57</v>
      </c>
      <c r="B5" s="26" t="s">
        <v>58</v>
      </c>
      <c r="C5" s="8" t="s">
        <v>59</v>
      </c>
      <c r="D5" s="8" t="s">
        <v>19</v>
      </c>
    </row>
    <row r="6" spans="1:4" ht="24.75" x14ac:dyDescent="0.25">
      <c r="A6" s="26" t="s">
        <v>60</v>
      </c>
      <c r="B6" s="26" t="s">
        <v>61</v>
      </c>
      <c r="C6" s="8" t="s">
        <v>62</v>
      </c>
      <c r="D6" s="8" t="s">
        <v>19</v>
      </c>
    </row>
    <row r="7" spans="1:4" ht="24.75" x14ac:dyDescent="0.25">
      <c r="A7" s="26" t="s">
        <v>63</v>
      </c>
      <c r="B7" s="26" t="s">
        <v>64</v>
      </c>
      <c r="C7" s="8" t="s">
        <v>65</v>
      </c>
      <c r="D7" s="8" t="s">
        <v>19</v>
      </c>
    </row>
    <row r="8" spans="1:4" ht="24.75" x14ac:dyDescent="0.25">
      <c r="A8" s="26" t="s">
        <v>58</v>
      </c>
      <c r="B8" s="26" t="s">
        <v>100</v>
      </c>
      <c r="C8" s="8" t="s">
        <v>127</v>
      </c>
      <c r="D8" s="8" t="s">
        <v>19</v>
      </c>
    </row>
    <row r="9" spans="1:4" ht="24.75" x14ac:dyDescent="0.25">
      <c r="A9" s="26" t="s">
        <v>431</v>
      </c>
      <c r="B9" s="26" t="s">
        <v>454</v>
      </c>
      <c r="C9" s="8" t="s">
        <v>455</v>
      </c>
      <c r="D9" s="8" t="s">
        <v>19</v>
      </c>
    </row>
    <row r="10" spans="1:4" ht="24.75" x14ac:dyDescent="0.25">
      <c r="A10" s="26" t="s">
        <v>274</v>
      </c>
      <c r="B10" s="26" t="s">
        <v>55</v>
      </c>
      <c r="C10" s="8" t="s">
        <v>456</v>
      </c>
      <c r="D10" s="8" t="s">
        <v>19</v>
      </c>
    </row>
    <row r="11" spans="1:4" ht="24.75" x14ac:dyDescent="0.25">
      <c r="A11" s="26" t="s">
        <v>91</v>
      </c>
      <c r="B11" s="26" t="s">
        <v>92</v>
      </c>
      <c r="C11" s="8" t="s">
        <v>93</v>
      </c>
      <c r="D11" s="8" t="s">
        <v>21</v>
      </c>
    </row>
    <row r="12" spans="1:4" ht="36.75" x14ac:dyDescent="0.25">
      <c r="A12" s="26" t="s">
        <v>66</v>
      </c>
      <c r="B12" s="26" t="s">
        <v>67</v>
      </c>
      <c r="C12" s="8" t="s">
        <v>68</v>
      </c>
      <c r="D12" s="8" t="s">
        <v>21</v>
      </c>
    </row>
    <row r="13" spans="1:4" ht="36.75" x14ac:dyDescent="0.25">
      <c r="A13" s="26" t="s">
        <v>66</v>
      </c>
      <c r="B13" s="26" t="s">
        <v>69</v>
      </c>
      <c r="C13" s="8" t="s">
        <v>70</v>
      </c>
      <c r="D13" s="8" t="s">
        <v>21</v>
      </c>
    </row>
    <row r="14" spans="1:4" ht="24.75" x14ac:dyDescent="0.25">
      <c r="A14" s="26" t="s">
        <v>66</v>
      </c>
      <c r="B14" s="26" t="s">
        <v>134</v>
      </c>
      <c r="C14" s="8" t="s">
        <v>457</v>
      </c>
      <c r="D14" s="8" t="s">
        <v>21</v>
      </c>
    </row>
    <row r="15" spans="1:4" ht="36.75" x14ac:dyDescent="0.25">
      <c r="A15" s="26" t="s">
        <v>71</v>
      </c>
      <c r="B15" s="26" t="s">
        <v>72</v>
      </c>
      <c r="C15" s="8" t="s">
        <v>73</v>
      </c>
      <c r="D15" s="8" t="s">
        <v>21</v>
      </c>
    </row>
    <row r="16" spans="1:4" ht="24.75" x14ac:dyDescent="0.25">
      <c r="A16" s="26" t="s">
        <v>66</v>
      </c>
      <c r="B16" s="26" t="s">
        <v>335</v>
      </c>
      <c r="C16" s="8"/>
      <c r="D16" s="8" t="s">
        <v>21</v>
      </c>
    </row>
    <row r="17" spans="1:4" ht="24.75" x14ac:dyDescent="0.25">
      <c r="A17" s="26" t="s">
        <v>74</v>
      </c>
      <c r="B17" s="26" t="s">
        <v>75</v>
      </c>
      <c r="C17" s="8" t="s">
        <v>76</v>
      </c>
      <c r="D17" s="8" t="s">
        <v>25</v>
      </c>
    </row>
    <row r="18" spans="1:4" ht="24.75" x14ac:dyDescent="0.25">
      <c r="A18" s="26" t="s">
        <v>74</v>
      </c>
      <c r="B18" s="26" t="s">
        <v>63</v>
      </c>
      <c r="C18" s="8" t="s">
        <v>77</v>
      </c>
      <c r="D18" s="8" t="s">
        <v>25</v>
      </c>
    </row>
    <row r="19" spans="1:4" ht="24.75" x14ac:dyDescent="0.25">
      <c r="A19" s="26" t="s">
        <v>67</v>
      </c>
      <c r="B19" s="26" t="s">
        <v>66</v>
      </c>
      <c r="C19" s="8" t="s">
        <v>78</v>
      </c>
      <c r="D19" s="8" t="s">
        <v>17</v>
      </c>
    </row>
    <row r="20" spans="1:4" ht="24.75" x14ac:dyDescent="0.25">
      <c r="A20" s="26" t="s">
        <v>79</v>
      </c>
      <c r="B20" s="26" t="s">
        <v>80</v>
      </c>
      <c r="C20" s="8" t="s">
        <v>81</v>
      </c>
      <c r="D20" s="8" t="s">
        <v>17</v>
      </c>
    </row>
    <row r="21" spans="1:4" x14ac:dyDescent="0.25">
      <c r="A21" s="26" t="s">
        <v>82</v>
      </c>
      <c r="B21" s="26" t="s">
        <v>83</v>
      </c>
      <c r="C21" s="8" t="s">
        <v>84</v>
      </c>
      <c r="D21" s="8" t="s">
        <v>10</v>
      </c>
    </row>
    <row r="22" spans="1:4" x14ac:dyDescent="0.25">
      <c r="A22" s="26" t="s">
        <v>85</v>
      </c>
      <c r="B22" s="26" t="s">
        <v>86</v>
      </c>
      <c r="C22" s="8" t="s">
        <v>87</v>
      </c>
      <c r="D22" s="8" t="s">
        <v>10</v>
      </c>
    </row>
    <row r="23" spans="1:4" ht="24.75" x14ac:dyDescent="0.25">
      <c r="A23" s="26" t="s">
        <v>88</v>
      </c>
      <c r="B23" s="26" t="s">
        <v>89</v>
      </c>
      <c r="C23" s="8" t="s">
        <v>90</v>
      </c>
      <c r="D23" s="8" t="s">
        <v>10</v>
      </c>
    </row>
    <row r="24" spans="1:4" x14ac:dyDescent="0.25">
      <c r="A24" s="26" t="s">
        <v>94</v>
      </c>
      <c r="B24" s="26" t="s">
        <v>95</v>
      </c>
      <c r="C24" s="8"/>
      <c r="D24" s="8" t="s">
        <v>10</v>
      </c>
    </row>
    <row r="25" spans="1:4" x14ac:dyDescent="0.25">
      <c r="A25" s="26" t="s">
        <v>94</v>
      </c>
      <c r="B25" s="26" t="s">
        <v>96</v>
      </c>
      <c r="C25" s="8"/>
      <c r="D25" s="8" t="s">
        <v>10</v>
      </c>
    </row>
    <row r="26" spans="1:4" x14ac:dyDescent="0.25">
      <c r="A26" s="26" t="s">
        <v>97</v>
      </c>
      <c r="B26" s="26" t="s">
        <v>98</v>
      </c>
      <c r="C26" s="8" t="s">
        <v>99</v>
      </c>
      <c r="D26" s="8" t="s">
        <v>10</v>
      </c>
    </row>
    <row r="27" spans="1:4" x14ac:dyDescent="0.25">
      <c r="A27" s="26" t="s">
        <v>102</v>
      </c>
      <c r="B27" s="26" t="s">
        <v>103</v>
      </c>
      <c r="C27" s="8" t="s">
        <v>104</v>
      </c>
      <c r="D27" s="8" t="s">
        <v>10</v>
      </c>
    </row>
    <row r="28" spans="1:4" x14ac:dyDescent="0.25">
      <c r="A28" s="26" t="s">
        <v>105</v>
      </c>
      <c r="B28" s="26" t="s">
        <v>106</v>
      </c>
      <c r="C28" s="8" t="s">
        <v>107</v>
      </c>
      <c r="D28" s="8" t="s">
        <v>10</v>
      </c>
    </row>
    <row r="29" spans="1:4" ht="24.75" x14ac:dyDescent="0.25">
      <c r="A29" s="26" t="s">
        <v>108</v>
      </c>
      <c r="B29" s="26" t="s">
        <v>109</v>
      </c>
      <c r="C29" s="8" t="s">
        <v>110</v>
      </c>
      <c r="D29" s="8" t="s">
        <v>10</v>
      </c>
    </row>
    <row r="30" spans="1:4" ht="24.75" x14ac:dyDescent="0.25">
      <c r="A30" s="26" t="s">
        <v>111</v>
      </c>
      <c r="B30" s="26" t="s">
        <v>112</v>
      </c>
      <c r="C30" s="8" t="s">
        <v>113</v>
      </c>
      <c r="D30" s="8" t="s">
        <v>10</v>
      </c>
    </row>
    <row r="31" spans="1:4" ht="36.75" x14ac:dyDescent="0.25">
      <c r="A31" s="26" t="s">
        <v>116</v>
      </c>
      <c r="B31" s="26" t="s">
        <v>117</v>
      </c>
      <c r="C31" s="10" t="s">
        <v>118</v>
      </c>
      <c r="D31" s="8" t="s">
        <v>10</v>
      </c>
    </row>
    <row r="32" spans="1:4" ht="24.75" x14ac:dyDescent="0.25">
      <c r="A32" s="26" t="s">
        <v>116</v>
      </c>
      <c r="B32" s="26" t="s">
        <v>119</v>
      </c>
      <c r="C32" s="10" t="s">
        <v>120</v>
      </c>
      <c r="D32" s="8" t="s">
        <v>10</v>
      </c>
    </row>
    <row r="33" spans="1:4" x14ac:dyDescent="0.25">
      <c r="A33" s="26" t="s">
        <v>121</v>
      </c>
      <c r="B33" s="26" t="s">
        <v>122</v>
      </c>
      <c r="C33" s="8" t="s">
        <v>123</v>
      </c>
      <c r="D33" s="8" t="s">
        <v>10</v>
      </c>
    </row>
    <row r="34" spans="1:4" ht="36.75" x14ac:dyDescent="0.25">
      <c r="A34" s="26" t="s">
        <v>124</v>
      </c>
      <c r="B34" s="26" t="s">
        <v>125</v>
      </c>
      <c r="C34" s="10" t="s">
        <v>126</v>
      </c>
      <c r="D34" s="8" t="s">
        <v>10</v>
      </c>
    </row>
    <row r="35" spans="1:4" x14ac:dyDescent="0.25">
      <c r="A35" s="26" t="s">
        <v>458</v>
      </c>
      <c r="B35" s="26" t="s">
        <v>459</v>
      </c>
      <c r="C35" s="8" t="s">
        <v>460</v>
      </c>
      <c r="D35" s="8" t="s">
        <v>10</v>
      </c>
    </row>
    <row r="36" spans="1:4" x14ac:dyDescent="0.25">
      <c r="A36" s="26" t="s">
        <v>94</v>
      </c>
      <c r="B36" s="26" t="s">
        <v>461</v>
      </c>
      <c r="C36" s="8"/>
      <c r="D36" s="8" t="s">
        <v>10</v>
      </c>
    </row>
    <row r="37" spans="1:4" x14ac:dyDescent="0.25">
      <c r="A37" s="26" t="s">
        <v>97</v>
      </c>
      <c r="B37" s="26" t="s">
        <v>462</v>
      </c>
      <c r="C37" s="8" t="s">
        <v>463</v>
      </c>
      <c r="D37" s="8" t="s">
        <v>10</v>
      </c>
    </row>
    <row r="38" spans="1:4" x14ac:dyDescent="0.25">
      <c r="A38" s="26" t="s">
        <v>464</v>
      </c>
      <c r="B38" s="26" t="s">
        <v>465</v>
      </c>
      <c r="C38" s="8" t="s">
        <v>466</v>
      </c>
      <c r="D38" s="8" t="s">
        <v>10</v>
      </c>
    </row>
    <row r="39" spans="1:4" x14ac:dyDescent="0.25">
      <c r="A39" s="26" t="s">
        <v>105</v>
      </c>
      <c r="B39" s="26" t="s">
        <v>96</v>
      </c>
      <c r="C39" s="8" t="s">
        <v>467</v>
      </c>
      <c r="D39" s="8" t="s">
        <v>10</v>
      </c>
    </row>
    <row r="40" spans="1:4" ht="84.75" x14ac:dyDescent="0.25">
      <c r="A40" s="26" t="s">
        <v>468</v>
      </c>
      <c r="B40" s="26" t="s">
        <v>469</v>
      </c>
      <c r="C40" s="8" t="s">
        <v>470</v>
      </c>
      <c r="D40" s="8" t="s">
        <v>10</v>
      </c>
    </row>
    <row r="41" spans="1:4" ht="60.75" x14ac:dyDescent="0.25">
      <c r="A41" s="26" t="s">
        <v>468</v>
      </c>
      <c r="B41" s="26" t="s">
        <v>471</v>
      </c>
      <c r="C41" s="8" t="s">
        <v>472</v>
      </c>
      <c r="D41" s="8" t="s">
        <v>10</v>
      </c>
    </row>
    <row r="42" spans="1:4" ht="60.75" x14ac:dyDescent="0.25">
      <c r="A42" s="26" t="s">
        <v>473</v>
      </c>
      <c r="B42" s="26" t="s">
        <v>355</v>
      </c>
      <c r="C42" s="8" t="s">
        <v>474</v>
      </c>
      <c r="D42" s="8" t="s">
        <v>10</v>
      </c>
    </row>
    <row r="43" spans="1:4" ht="48.75" x14ac:dyDescent="0.25">
      <c r="A43" s="26" t="s">
        <v>283</v>
      </c>
      <c r="B43" s="26" t="s">
        <v>401</v>
      </c>
      <c r="C43" s="8" t="s">
        <v>402</v>
      </c>
      <c r="D43" s="8" t="s">
        <v>11</v>
      </c>
    </row>
    <row r="44" spans="1:4" x14ac:dyDescent="0.25">
      <c r="A44" s="26" t="s">
        <v>128</v>
      </c>
      <c r="B44" s="26" t="s">
        <v>129</v>
      </c>
      <c r="C44" s="8" t="s">
        <v>130</v>
      </c>
      <c r="D44" s="8" t="s">
        <v>11</v>
      </c>
    </row>
    <row r="45" spans="1:4" ht="48.75" x14ac:dyDescent="0.25">
      <c r="A45" s="26" t="s">
        <v>64</v>
      </c>
      <c r="B45" s="26" t="s">
        <v>403</v>
      </c>
      <c r="C45" s="8" t="s">
        <v>404</v>
      </c>
      <c r="D45" s="8" t="s">
        <v>11</v>
      </c>
    </row>
    <row r="46" spans="1:4" x14ac:dyDescent="0.25">
      <c r="A46" s="26" t="s">
        <v>309</v>
      </c>
      <c r="B46" s="26" t="s">
        <v>475</v>
      </c>
      <c r="C46" s="8" t="s">
        <v>476</v>
      </c>
      <c r="D46" s="8" t="s">
        <v>11</v>
      </c>
    </row>
    <row r="47" spans="1:4" x14ac:dyDescent="0.25">
      <c r="A47" s="26" t="s">
        <v>477</v>
      </c>
      <c r="B47" s="26" t="s">
        <v>129</v>
      </c>
      <c r="C47" s="8" t="s">
        <v>130</v>
      </c>
      <c r="D47" s="8" t="s">
        <v>11</v>
      </c>
    </row>
    <row r="48" spans="1:4" x14ac:dyDescent="0.25">
      <c r="A48" s="26" t="s">
        <v>132</v>
      </c>
      <c r="B48" s="26" t="s">
        <v>131</v>
      </c>
      <c r="C48" s="8" t="s">
        <v>13</v>
      </c>
      <c r="D48" s="8" t="s">
        <v>13</v>
      </c>
    </row>
    <row r="49" spans="1:4" x14ac:dyDescent="0.25">
      <c r="A49" s="26" t="s">
        <v>67</v>
      </c>
      <c r="B49" s="26" t="s">
        <v>131</v>
      </c>
      <c r="C49" s="8" t="s">
        <v>133</v>
      </c>
      <c r="D49" s="8" t="s">
        <v>13</v>
      </c>
    </row>
    <row r="50" spans="1:4" x14ac:dyDescent="0.25">
      <c r="A50" s="26" t="s">
        <v>134</v>
      </c>
      <c r="B50" s="26" t="s">
        <v>131</v>
      </c>
      <c r="C50" s="8" t="s">
        <v>135</v>
      </c>
      <c r="D50" s="8" t="s">
        <v>13</v>
      </c>
    </row>
    <row r="51" spans="1:4" x14ac:dyDescent="0.25">
      <c r="A51" s="26" t="s">
        <v>150</v>
      </c>
      <c r="B51" s="26" t="s">
        <v>131</v>
      </c>
      <c r="C51" s="10" t="s">
        <v>151</v>
      </c>
      <c r="D51" s="8" t="s">
        <v>13</v>
      </c>
    </row>
    <row r="52" spans="1:4" x14ac:dyDescent="0.25">
      <c r="A52" s="26" t="s">
        <v>136</v>
      </c>
      <c r="B52" s="26" t="s">
        <v>131</v>
      </c>
      <c r="C52" s="8"/>
      <c r="D52" s="8" t="s">
        <v>13</v>
      </c>
    </row>
    <row r="53" spans="1:4" x14ac:dyDescent="0.25">
      <c r="A53" s="26" t="s">
        <v>69</v>
      </c>
      <c r="B53" s="26" t="s">
        <v>131</v>
      </c>
      <c r="C53" s="8" t="s">
        <v>152</v>
      </c>
      <c r="D53" s="8" t="s">
        <v>13</v>
      </c>
    </row>
    <row r="54" spans="1:4" x14ac:dyDescent="0.25">
      <c r="A54" s="26" t="s">
        <v>153</v>
      </c>
      <c r="B54" s="26" t="s">
        <v>131</v>
      </c>
      <c r="C54" s="8" t="s">
        <v>154</v>
      </c>
      <c r="D54" s="8" t="s">
        <v>13</v>
      </c>
    </row>
    <row r="55" spans="1:4" x14ac:dyDescent="0.25">
      <c r="A55" s="26" t="s">
        <v>60</v>
      </c>
      <c r="B55" s="26" t="s">
        <v>131</v>
      </c>
      <c r="C55" s="8"/>
      <c r="D55" s="8" t="s">
        <v>13</v>
      </c>
    </row>
    <row r="56" spans="1:4" ht="24.75" x14ac:dyDescent="0.25">
      <c r="A56" s="26" t="s">
        <v>63</v>
      </c>
      <c r="B56" s="26" t="s">
        <v>131</v>
      </c>
      <c r="C56" s="8" t="s">
        <v>137</v>
      </c>
      <c r="D56" s="8" t="s">
        <v>13</v>
      </c>
    </row>
    <row r="57" spans="1:4" x14ac:dyDescent="0.25">
      <c r="A57" s="26" t="s">
        <v>64</v>
      </c>
      <c r="B57" s="26" t="s">
        <v>138</v>
      </c>
      <c r="C57" s="8" t="s">
        <v>139</v>
      </c>
      <c r="D57" s="8" t="s">
        <v>13</v>
      </c>
    </row>
    <row r="58" spans="1:4" x14ac:dyDescent="0.25">
      <c r="A58" s="26" t="s">
        <v>61</v>
      </c>
      <c r="B58" s="26" t="s">
        <v>131</v>
      </c>
      <c r="C58" s="8" t="s">
        <v>140</v>
      </c>
      <c r="D58" s="8" t="s">
        <v>13</v>
      </c>
    </row>
    <row r="59" spans="1:4" x14ac:dyDescent="0.25">
      <c r="A59" s="26" t="s">
        <v>335</v>
      </c>
      <c r="B59" s="26" t="s">
        <v>131</v>
      </c>
      <c r="C59" s="8"/>
      <c r="D59" s="8" t="s">
        <v>13</v>
      </c>
    </row>
    <row r="60" spans="1:4" ht="24.75" x14ac:dyDescent="0.25">
      <c r="A60" s="26" t="s">
        <v>141</v>
      </c>
      <c r="B60" s="26" t="s">
        <v>142</v>
      </c>
      <c r="C60" s="8" t="s">
        <v>143</v>
      </c>
      <c r="D60" s="8" t="s">
        <v>8</v>
      </c>
    </row>
    <row r="61" spans="1:4" x14ac:dyDescent="0.25">
      <c r="A61" s="26" t="s">
        <v>144</v>
      </c>
      <c r="B61" s="26" t="s">
        <v>145</v>
      </c>
      <c r="C61" s="8" t="s">
        <v>146</v>
      </c>
      <c r="D61" s="8" t="s">
        <v>8</v>
      </c>
    </row>
    <row r="62" spans="1:4" ht="36.75" x14ac:dyDescent="0.25">
      <c r="A62" s="26" t="s">
        <v>147</v>
      </c>
      <c r="B62" s="26" t="s">
        <v>148</v>
      </c>
      <c r="C62" s="11" t="s">
        <v>149</v>
      </c>
      <c r="D62" s="8" t="s">
        <v>8</v>
      </c>
    </row>
    <row r="63" spans="1:4" ht="36.75" x14ac:dyDescent="0.25">
      <c r="A63" s="26" t="s">
        <v>478</v>
      </c>
      <c r="B63" s="26" t="s">
        <v>479</v>
      </c>
      <c r="C63" s="8" t="s">
        <v>480</v>
      </c>
      <c r="D63" s="8" t="s">
        <v>8</v>
      </c>
    </row>
    <row r="64" spans="1:4" x14ac:dyDescent="0.25">
      <c r="A64" s="26" t="s">
        <v>481</v>
      </c>
      <c r="B64" s="26" t="s">
        <v>482</v>
      </c>
      <c r="C64" s="8" t="s">
        <v>483</v>
      </c>
      <c r="D64" s="8" t="s">
        <v>8</v>
      </c>
    </row>
    <row r="65" spans="1:4" x14ac:dyDescent="0.25">
      <c r="A65" s="26" t="s">
        <v>436</v>
      </c>
      <c r="B65" s="26" t="s">
        <v>484</v>
      </c>
      <c r="C65" s="8"/>
      <c r="D65" s="8" t="s">
        <v>8</v>
      </c>
    </row>
    <row r="66" spans="1:4" x14ac:dyDescent="0.25">
      <c r="A66" s="26" t="s">
        <v>485</v>
      </c>
      <c r="B66" s="26" t="s">
        <v>170</v>
      </c>
      <c r="C66" s="8"/>
      <c r="D66" s="8" t="s">
        <v>8</v>
      </c>
    </row>
    <row r="67" spans="1:4" x14ac:dyDescent="0.25">
      <c r="A67" s="26" t="s">
        <v>486</v>
      </c>
      <c r="B67" s="26" t="s">
        <v>487</v>
      </c>
      <c r="C67" s="8" t="s">
        <v>488</v>
      </c>
      <c r="D67" s="8" t="s">
        <v>8</v>
      </c>
    </row>
    <row r="68" spans="1:4" x14ac:dyDescent="0.25">
      <c r="A68" s="26" t="s">
        <v>260</v>
      </c>
      <c r="B68" s="26" t="s">
        <v>378</v>
      </c>
      <c r="C68" s="8" t="s">
        <v>379</v>
      </c>
      <c r="D68" s="8" t="s">
        <v>2</v>
      </c>
    </row>
    <row r="69" spans="1:4" ht="24.75" x14ac:dyDescent="0.25">
      <c r="A69" s="26" t="s">
        <v>216</v>
      </c>
      <c r="B69" s="26" t="s">
        <v>380</v>
      </c>
      <c r="C69" s="10" t="s">
        <v>381</v>
      </c>
      <c r="D69" s="8" t="s">
        <v>2</v>
      </c>
    </row>
    <row r="70" spans="1:4" ht="48.75" x14ac:dyDescent="0.25">
      <c r="A70" s="26" t="s">
        <v>345</v>
      </c>
      <c r="B70" s="26" t="s">
        <v>399</v>
      </c>
      <c r="C70" s="8" t="s">
        <v>400</v>
      </c>
      <c r="D70" s="8" t="s">
        <v>2</v>
      </c>
    </row>
    <row r="71" spans="1:4" x14ac:dyDescent="0.25">
      <c r="A71" s="26" t="s">
        <v>311</v>
      </c>
      <c r="B71" s="26" t="s">
        <v>382</v>
      </c>
      <c r="C71" s="8" t="s">
        <v>383</v>
      </c>
      <c r="D71" s="8" t="s">
        <v>2</v>
      </c>
    </row>
    <row r="72" spans="1:4" x14ac:dyDescent="0.25">
      <c r="A72" s="26" t="s">
        <v>384</v>
      </c>
      <c r="B72" s="26" t="s">
        <v>385</v>
      </c>
      <c r="C72" s="8" t="s">
        <v>386</v>
      </c>
      <c r="D72" s="8" t="s">
        <v>2</v>
      </c>
    </row>
    <row r="73" spans="1:4" x14ac:dyDescent="0.25">
      <c r="A73" s="26" t="s">
        <v>317</v>
      </c>
      <c r="B73" s="26" t="s">
        <v>387</v>
      </c>
      <c r="C73" s="8" t="s">
        <v>388</v>
      </c>
      <c r="D73" s="8" t="s">
        <v>2</v>
      </c>
    </row>
    <row r="74" spans="1:4" ht="24.75" x14ac:dyDescent="0.25">
      <c r="A74" s="26" t="s">
        <v>201</v>
      </c>
      <c r="B74" s="26" t="s">
        <v>227</v>
      </c>
      <c r="C74" s="8" t="s">
        <v>389</v>
      </c>
      <c r="D74" s="8" t="s">
        <v>2</v>
      </c>
    </row>
    <row r="75" spans="1:4" x14ac:dyDescent="0.25">
      <c r="A75" s="26" t="s">
        <v>63</v>
      </c>
      <c r="B75" s="26" t="s">
        <v>390</v>
      </c>
      <c r="C75" s="8" t="s">
        <v>391</v>
      </c>
      <c r="D75" s="8" t="s">
        <v>2</v>
      </c>
    </row>
    <row r="76" spans="1:4" ht="36.75" x14ac:dyDescent="0.25">
      <c r="A76" s="26" t="s">
        <v>392</v>
      </c>
      <c r="B76" s="26" t="s">
        <v>393</v>
      </c>
      <c r="C76" s="8" t="s">
        <v>394</v>
      </c>
      <c r="D76" s="8" t="s">
        <v>2</v>
      </c>
    </row>
    <row r="77" spans="1:4" x14ac:dyDescent="0.25">
      <c r="A77" s="26" t="s">
        <v>395</v>
      </c>
      <c r="B77" s="26" t="s">
        <v>272</v>
      </c>
      <c r="C77" s="8" t="s">
        <v>396</v>
      </c>
      <c r="D77" s="8" t="s">
        <v>2</v>
      </c>
    </row>
    <row r="78" spans="1:4" x14ac:dyDescent="0.25">
      <c r="A78" s="26" t="s">
        <v>395</v>
      </c>
      <c r="B78" s="26" t="s">
        <v>397</v>
      </c>
      <c r="C78" s="8" t="s">
        <v>398</v>
      </c>
      <c r="D78" s="8" t="s">
        <v>2</v>
      </c>
    </row>
    <row r="79" spans="1:4" x14ac:dyDescent="0.25">
      <c r="A79" s="26" t="s">
        <v>489</v>
      </c>
      <c r="B79" s="26" t="s">
        <v>55</v>
      </c>
      <c r="C79" s="8" t="s">
        <v>490</v>
      </c>
      <c r="D79" s="8" t="s">
        <v>2</v>
      </c>
    </row>
    <row r="80" spans="1:4" x14ac:dyDescent="0.25">
      <c r="A80" s="26" t="s">
        <v>491</v>
      </c>
      <c r="B80" s="26" t="s">
        <v>492</v>
      </c>
      <c r="C80" s="8" t="s">
        <v>493</v>
      </c>
      <c r="D80" s="8" t="s">
        <v>2</v>
      </c>
    </row>
    <row r="81" spans="1:4" x14ac:dyDescent="0.25">
      <c r="A81" s="26" t="s">
        <v>354</v>
      </c>
      <c r="B81" s="26" t="s">
        <v>494</v>
      </c>
      <c r="C81" s="8" t="s">
        <v>495</v>
      </c>
      <c r="D81" s="8" t="s">
        <v>2</v>
      </c>
    </row>
    <row r="82" spans="1:4" x14ac:dyDescent="0.25">
      <c r="A82" s="26" t="s">
        <v>354</v>
      </c>
      <c r="B82" s="26" t="s">
        <v>496</v>
      </c>
      <c r="C82" s="8" t="s">
        <v>497</v>
      </c>
      <c r="D82" s="8" t="s">
        <v>2</v>
      </c>
    </row>
    <row r="83" spans="1:4" ht="48.75" x14ac:dyDescent="0.25">
      <c r="A83" s="26" t="s">
        <v>322</v>
      </c>
      <c r="B83" s="26" t="s">
        <v>426</v>
      </c>
      <c r="C83" s="8" t="s">
        <v>498</v>
      </c>
      <c r="D83" s="8" t="s">
        <v>2</v>
      </c>
    </row>
    <row r="84" spans="1:4" x14ac:dyDescent="0.25">
      <c r="A84" s="26" t="s">
        <v>63</v>
      </c>
      <c r="B84" s="26" t="s">
        <v>494</v>
      </c>
      <c r="C84" s="8" t="s">
        <v>499</v>
      </c>
      <c r="D84" s="8" t="s">
        <v>2</v>
      </c>
    </row>
    <row r="85" spans="1:4" ht="48.75" x14ac:dyDescent="0.25">
      <c r="A85" s="26" t="s">
        <v>500</v>
      </c>
      <c r="B85" s="26" t="s">
        <v>314</v>
      </c>
      <c r="C85" s="8" t="s">
        <v>501</v>
      </c>
      <c r="D85" s="8" t="s">
        <v>4</v>
      </c>
    </row>
    <row r="86" spans="1:4" ht="24.75" x14ac:dyDescent="0.25">
      <c r="A86" s="26" t="s">
        <v>405</v>
      </c>
      <c r="B86" s="26" t="s">
        <v>406</v>
      </c>
      <c r="C86" s="8" t="s">
        <v>407</v>
      </c>
      <c r="D86" s="8" t="s">
        <v>15</v>
      </c>
    </row>
    <row r="87" spans="1:4" x14ac:dyDescent="0.25">
      <c r="A87" s="33"/>
      <c r="B87" s="33"/>
      <c r="C87" s="34"/>
      <c r="D87" s="34"/>
    </row>
    <row r="88" spans="1:4" x14ac:dyDescent="0.25">
      <c r="A88" s="33"/>
      <c r="B88" s="33"/>
      <c r="C88" s="33"/>
      <c r="D88" s="34"/>
    </row>
    <row r="89" spans="1:4" x14ac:dyDescent="0.25">
      <c r="A89" s="33"/>
      <c r="B89" s="33"/>
      <c r="C89" s="34"/>
      <c r="D89" s="34"/>
    </row>
    <row r="90" spans="1:4" x14ac:dyDescent="0.25">
      <c r="A90" s="33"/>
      <c r="B90" s="33"/>
      <c r="C90" s="34"/>
      <c r="D90" s="34"/>
    </row>
    <row r="91" spans="1:4" x14ac:dyDescent="0.25">
      <c r="A91" s="33"/>
      <c r="B91" s="33"/>
      <c r="C91" s="34"/>
      <c r="D91" s="34"/>
    </row>
    <row r="92" spans="1:4" x14ac:dyDescent="0.25">
      <c r="A92" s="33"/>
      <c r="B92" s="33"/>
      <c r="C92" s="34"/>
      <c r="D92" s="34"/>
    </row>
    <row r="93" spans="1:4" x14ac:dyDescent="0.25">
      <c r="A93" s="33"/>
      <c r="B93" s="33"/>
      <c r="C93" s="34"/>
      <c r="D93" s="34"/>
    </row>
    <row r="94" spans="1:4" x14ac:dyDescent="0.25">
      <c r="A94" s="33"/>
      <c r="B94" s="33"/>
      <c r="C94" s="34"/>
      <c r="D94" s="34"/>
    </row>
    <row r="95" spans="1:4" x14ac:dyDescent="0.25">
      <c r="A95" s="33"/>
      <c r="B95" s="33"/>
      <c r="C95" s="34"/>
      <c r="D95" s="34"/>
    </row>
    <row r="96" spans="1:4" x14ac:dyDescent="0.25">
      <c r="A96" s="33"/>
      <c r="B96" s="33"/>
      <c r="C96" s="34"/>
      <c r="D96" s="34"/>
    </row>
    <row r="97" spans="1:4" x14ac:dyDescent="0.25">
      <c r="A97" s="33"/>
      <c r="B97" s="33"/>
      <c r="C97" s="34"/>
      <c r="D97" s="34"/>
    </row>
    <row r="98" spans="1:4" x14ac:dyDescent="0.25">
      <c r="A98" s="33"/>
      <c r="B98" s="33"/>
      <c r="C98" s="33"/>
      <c r="D98" s="34"/>
    </row>
    <row r="99" spans="1:4" x14ac:dyDescent="0.25">
      <c r="A99" s="33"/>
      <c r="B99" s="33"/>
      <c r="C99" s="34"/>
      <c r="D99" s="34"/>
    </row>
    <row r="100" spans="1:4" x14ac:dyDescent="0.25">
      <c r="A100" s="33"/>
      <c r="B100" s="33"/>
      <c r="C100" s="33"/>
      <c r="D100" s="34"/>
    </row>
    <row r="101" spans="1:4" x14ac:dyDescent="0.25">
      <c r="A101" s="33"/>
      <c r="B101" s="33"/>
      <c r="C101" s="34"/>
      <c r="D101" s="34"/>
    </row>
    <row r="102" spans="1:4" x14ac:dyDescent="0.25">
      <c r="A102" s="33"/>
      <c r="B102" s="33"/>
      <c r="C102" s="34"/>
      <c r="D102" s="34"/>
    </row>
    <row r="103" spans="1:4" x14ac:dyDescent="0.25">
      <c r="A103" s="33"/>
      <c r="B103" s="33"/>
      <c r="C103" s="34"/>
      <c r="D103" s="34"/>
    </row>
    <row r="104" spans="1:4" x14ac:dyDescent="0.25">
      <c r="A104" s="33"/>
      <c r="B104" s="33"/>
      <c r="C104" s="34"/>
      <c r="D104" s="34"/>
    </row>
    <row r="105" spans="1:4" x14ac:dyDescent="0.25">
      <c r="A105" s="33"/>
      <c r="B105" s="33"/>
      <c r="C105" s="34"/>
      <c r="D105" s="34"/>
    </row>
    <row r="106" spans="1:4" x14ac:dyDescent="0.25">
      <c r="A106" s="33"/>
      <c r="B106" s="33"/>
      <c r="C106" s="33"/>
      <c r="D106" s="34"/>
    </row>
  </sheetData>
  <sortState xmlns:xlrd2="http://schemas.microsoft.com/office/spreadsheetml/2017/richdata2" ref="A2:K56">
    <sortCondition ref="C2:C56"/>
    <sortCondition ref="D2:D56"/>
  </sortState>
  <dataValidations count="1">
    <dataValidation type="list" allowBlank="1" showInputMessage="1" showErrorMessage="1" sqref="D2:D60 D87:D106" xr:uid="{4FAEB906-EDB2-4CB1-870E-DD09846EF403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7B0BC4-99C2-4CFC-931A-A4502A41AE5F}">
          <x14:formula1>
            <xm:f>'C:\Users\sandr\Dropbox\Light\Doctorate\Data_and_scripts\March_crazed_panic\Method-eval_update\[WEB_shrt_shrt_to_long_shrt.xlsx]Differences criteria'!#REF!</xm:f>
          </x14:formula1>
          <xm:sqref>D61:D86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9793-7E06-4C27-B2F4-5E9B8A7E3982}">
  <dimension ref="A1:M19"/>
  <sheetViews>
    <sheetView topLeftCell="A15" workbookViewId="0">
      <selection activeCell="I25" sqref="I25"/>
    </sheetView>
  </sheetViews>
  <sheetFormatPr defaultRowHeight="15" x14ac:dyDescent="0.25"/>
  <cols>
    <col min="3" max="3" width="17.5703125" bestFit="1" customWidth="1"/>
    <col min="4" max="4" width="12.85546875" bestFit="1" customWidth="1"/>
    <col min="6" max="6" width="19.42578125" customWidth="1"/>
    <col min="8" max="8" width="40.42578125" bestFit="1" customWidth="1"/>
  </cols>
  <sheetData>
    <row r="1" spans="1:13" s="9" customFormat="1" ht="24.75" x14ac:dyDescent="0.25">
      <c r="A1" s="26" t="s">
        <v>47</v>
      </c>
      <c r="B1" s="27" t="s">
        <v>48</v>
      </c>
      <c r="C1" s="12" t="s">
        <v>52</v>
      </c>
      <c r="D1" s="12" t="s">
        <v>53</v>
      </c>
      <c r="E1" s="13"/>
      <c r="F1" s="13"/>
    </row>
    <row r="2" spans="1:13" ht="24.75" x14ac:dyDescent="0.25">
      <c r="A2" s="26" t="s">
        <v>67</v>
      </c>
      <c r="B2" s="26" t="s">
        <v>131</v>
      </c>
      <c r="C2" s="8" t="s">
        <v>133</v>
      </c>
      <c r="D2" s="8" t="s">
        <v>13</v>
      </c>
      <c r="E2" s="15"/>
      <c r="F2" s="15"/>
    </row>
    <row r="3" spans="1:13" ht="24.75" x14ac:dyDescent="0.25">
      <c r="A3" s="26" t="s">
        <v>150</v>
      </c>
      <c r="B3" s="26" t="s">
        <v>131</v>
      </c>
      <c r="C3" s="10" t="s">
        <v>151</v>
      </c>
      <c r="D3" s="8" t="s">
        <v>13</v>
      </c>
      <c r="E3" s="15"/>
      <c r="F3" s="15"/>
      <c r="H3" s="9" t="s">
        <v>0</v>
      </c>
    </row>
    <row r="4" spans="1:13" x14ac:dyDescent="0.25">
      <c r="A4" s="26" t="s">
        <v>335</v>
      </c>
      <c r="B4" s="26" t="s">
        <v>131</v>
      </c>
      <c r="C4" s="8"/>
      <c r="D4" s="8" t="s">
        <v>13</v>
      </c>
      <c r="E4" s="8"/>
      <c r="F4" s="8"/>
      <c r="H4" s="16" t="s">
        <v>2</v>
      </c>
      <c r="I4" s="16">
        <f>COUNTIF($D$2:$D$88, "Synonym in the VTO")</f>
        <v>3</v>
      </c>
    </row>
    <row r="5" spans="1:13" ht="24.75" x14ac:dyDescent="0.25">
      <c r="A5" s="26" t="s">
        <v>128</v>
      </c>
      <c r="B5" s="26" t="s">
        <v>129</v>
      </c>
      <c r="C5" s="8" t="s">
        <v>130</v>
      </c>
      <c r="D5" s="8" t="s">
        <v>11</v>
      </c>
      <c r="E5" s="15"/>
      <c r="F5" s="15"/>
      <c r="H5" s="16" t="s">
        <v>6</v>
      </c>
      <c r="I5" s="16">
        <f>COUNTIF($D$2:$D$88, "Correct taxonomic reference not in the VTO")</f>
        <v>0</v>
      </c>
    </row>
    <row r="6" spans="1:13" ht="24.75" x14ac:dyDescent="0.25">
      <c r="A6" s="26" t="s">
        <v>354</v>
      </c>
      <c r="B6" s="26" t="s">
        <v>494</v>
      </c>
      <c r="C6" s="8" t="s">
        <v>495</v>
      </c>
      <c r="D6" s="8" t="s">
        <v>2</v>
      </c>
      <c r="E6" s="8"/>
      <c r="F6" s="8"/>
      <c r="H6" s="16" t="s">
        <v>8</v>
      </c>
      <c r="I6" s="16">
        <f>COUNTIF($D$2:$D$88, "Plant")</f>
        <v>0</v>
      </c>
    </row>
    <row r="7" spans="1:13" ht="24.75" x14ac:dyDescent="0.25">
      <c r="A7" s="26" t="s">
        <v>354</v>
      </c>
      <c r="B7" s="26" t="s">
        <v>496</v>
      </c>
      <c r="C7" s="8" t="s">
        <v>497</v>
      </c>
      <c r="D7" s="8" t="s">
        <v>2</v>
      </c>
      <c r="E7" s="15"/>
      <c r="F7" s="15"/>
      <c r="H7" s="16" t="s">
        <v>10</v>
      </c>
      <c r="I7" s="16">
        <f>COUNTIF($D$2:$D$88, "Invertebrate")</f>
        <v>0</v>
      </c>
    </row>
    <row r="8" spans="1:13" ht="24.75" x14ac:dyDescent="0.25">
      <c r="A8" s="26" t="s">
        <v>477</v>
      </c>
      <c r="B8" s="26" t="s">
        <v>129</v>
      </c>
      <c r="C8" s="8" t="s">
        <v>130</v>
      </c>
      <c r="D8" s="8" t="s">
        <v>11</v>
      </c>
      <c r="E8" s="15"/>
      <c r="F8" s="15"/>
      <c r="H8" s="16" t="s">
        <v>11</v>
      </c>
      <c r="I8" s="16">
        <f>COUNTIF($D$2:$D$88, "Misspelling")</f>
        <v>3</v>
      </c>
    </row>
    <row r="9" spans="1:13" x14ac:dyDescent="0.25">
      <c r="A9" s="26" t="s">
        <v>69</v>
      </c>
      <c r="B9" s="26" t="s">
        <v>131</v>
      </c>
      <c r="C9" s="8" t="s">
        <v>152</v>
      </c>
      <c r="D9" s="8" t="s">
        <v>13</v>
      </c>
      <c r="E9" s="15"/>
      <c r="F9" s="15"/>
      <c r="H9" s="16" t="s">
        <v>13</v>
      </c>
      <c r="I9" s="16">
        <f>COUNTIF($D$2:$D$88, "Partial name")</f>
        <v>7</v>
      </c>
    </row>
    <row r="10" spans="1:13" ht="24.75" x14ac:dyDescent="0.25">
      <c r="A10" s="26" t="s">
        <v>153</v>
      </c>
      <c r="B10" s="26" t="s">
        <v>131</v>
      </c>
      <c r="C10" s="8" t="s">
        <v>154</v>
      </c>
      <c r="D10" s="8" t="s">
        <v>13</v>
      </c>
      <c r="E10" s="8"/>
      <c r="F10" s="8"/>
      <c r="H10" s="16" t="s">
        <v>15</v>
      </c>
      <c r="I10" s="16">
        <f>COUNTIF($D$2:$D$88, "Unknown ")</f>
        <v>0</v>
      </c>
    </row>
    <row r="11" spans="1:13" ht="48.75" x14ac:dyDescent="0.25">
      <c r="A11" s="26" t="s">
        <v>60</v>
      </c>
      <c r="B11" s="26" t="s">
        <v>61</v>
      </c>
      <c r="C11" s="8" t="s">
        <v>62</v>
      </c>
      <c r="D11" s="8" t="s">
        <v>19</v>
      </c>
      <c r="E11" s="8"/>
      <c r="F11" s="8"/>
      <c r="H11" s="16" t="s">
        <v>17</v>
      </c>
      <c r="I11" s="16">
        <f>COUNTIF($D$2:$D$88, "Incorrect matching - parent/child reversal")</f>
        <v>1</v>
      </c>
    </row>
    <row r="12" spans="1:13" ht="24.75" x14ac:dyDescent="0.25">
      <c r="A12" s="26" t="s">
        <v>63</v>
      </c>
      <c r="B12" s="26" t="s">
        <v>494</v>
      </c>
      <c r="C12" s="8" t="s">
        <v>499</v>
      </c>
      <c r="D12" s="8" t="s">
        <v>2</v>
      </c>
      <c r="H12" s="16" t="s">
        <v>19</v>
      </c>
      <c r="I12" s="16">
        <f>COUNTIF($D$2:$D$88, "Incorrect matching - group same rank")</f>
        <v>2</v>
      </c>
    </row>
    <row r="13" spans="1:13" ht="36.75" x14ac:dyDescent="0.25">
      <c r="A13" s="26" t="s">
        <v>63</v>
      </c>
      <c r="B13" s="26" t="s">
        <v>131</v>
      </c>
      <c r="C13" s="8" t="s">
        <v>137</v>
      </c>
      <c r="D13" s="8" t="s">
        <v>13</v>
      </c>
      <c r="H13" s="16" t="s">
        <v>21</v>
      </c>
      <c r="I13" s="16">
        <f>COUNTIF($D$2:$D$88, "Incorrect matching - group various rank")</f>
        <v>0</v>
      </c>
    </row>
    <row r="14" spans="1:13" ht="48.75" x14ac:dyDescent="0.25">
      <c r="A14" s="26" t="s">
        <v>63</v>
      </c>
      <c r="B14" s="26" t="s">
        <v>64</v>
      </c>
      <c r="C14" s="8" t="s">
        <v>65</v>
      </c>
      <c r="D14" s="8" t="s">
        <v>19</v>
      </c>
      <c r="H14" s="16" t="s">
        <v>23</v>
      </c>
      <c r="I14" s="16">
        <f>COUNTIF($D$2:$D$88, "Ranks skipped")</f>
        <v>0</v>
      </c>
    </row>
    <row r="15" spans="1:13" ht="24.75" x14ac:dyDescent="0.25">
      <c r="A15" s="26" t="s">
        <v>64</v>
      </c>
      <c r="B15" s="26" t="s">
        <v>138</v>
      </c>
      <c r="C15" s="8" t="s">
        <v>139</v>
      </c>
      <c r="D15" s="8" t="s">
        <v>13</v>
      </c>
      <c r="H15" s="16" t="s">
        <v>25</v>
      </c>
      <c r="I15" s="16">
        <f>COUNTIF($D$2:$D$88, "Incorrect matching - not scientific name")</f>
        <v>0</v>
      </c>
    </row>
    <row r="16" spans="1:13" ht="108.75" x14ac:dyDescent="0.25">
      <c r="A16" s="26" t="s">
        <v>64</v>
      </c>
      <c r="B16" s="26" t="s">
        <v>403</v>
      </c>
      <c r="C16" s="8" t="s">
        <v>404</v>
      </c>
      <c r="D16" s="8" t="s">
        <v>11</v>
      </c>
      <c r="F16" s="16"/>
      <c r="H16" s="16" t="s">
        <v>27</v>
      </c>
      <c r="I16" s="16">
        <f>COUNTIF($D$2:$D$88, "Match with common name")</f>
        <v>0</v>
      </c>
      <c r="J16" s="16"/>
      <c r="K16" s="16"/>
      <c r="L16" s="16"/>
      <c r="M16" s="16"/>
    </row>
    <row r="17" spans="1:9" ht="48.75" x14ac:dyDescent="0.25">
      <c r="A17" s="26" t="s">
        <v>79</v>
      </c>
      <c r="B17" s="26" t="s">
        <v>80</v>
      </c>
      <c r="C17" s="8" t="s">
        <v>81</v>
      </c>
      <c r="D17" s="8" t="s">
        <v>17</v>
      </c>
      <c r="H17" s="16" t="s">
        <v>29</v>
      </c>
      <c r="I17" s="16">
        <f>COUNTIF($D$2:$D$88, "Same")</f>
        <v>0</v>
      </c>
    </row>
    <row r="18" spans="1:9" x14ac:dyDescent="0.25">
      <c r="I18" s="16"/>
    </row>
    <row r="19" spans="1:9" x14ac:dyDescent="0.25">
      <c r="G19" s="16"/>
      <c r="H19" t="s">
        <v>31</v>
      </c>
      <c r="I19" s="16">
        <f>SUM(I4:I17)</f>
        <v>16</v>
      </c>
    </row>
  </sheetData>
  <sortState xmlns:xlrd2="http://schemas.microsoft.com/office/spreadsheetml/2017/richdata2" ref="A2:F11">
    <sortCondition ref="F2:F11"/>
  </sortState>
  <dataValidations count="4">
    <dataValidation type="list" allowBlank="1" showInputMessage="1" showErrorMessage="1" sqref="F2:F6" xr:uid="{4A5C8E32-3282-4D68-9E32-C6E5458AC457}">
      <formula1>#REF!</formula1>
    </dataValidation>
    <dataValidation type="list" allowBlank="1" showInputMessage="1" showErrorMessage="1" sqref="F8:F11" xr:uid="{A049CC2A-D7E6-4BBC-A080-47A939362674}">
      <formula1>$J$10:$J$20</formula1>
    </dataValidation>
    <dataValidation type="list" allowBlank="1" showInputMessage="1" showErrorMessage="1" sqref="F7" xr:uid="{FE8F61FC-83D3-4D1C-9E4C-5E3C9C3A9472}">
      <formula1>$H$4:$H$17</formula1>
    </dataValidation>
    <dataValidation type="list" allowBlank="1" showInputMessage="1" showErrorMessage="1" sqref="D3:D10 D13" xr:uid="{F2B3E8D1-DE95-441B-8792-EF4114E36E85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B39DA4-57A0-4B5A-BA14-A7AF540DE92F}">
          <x14:formula1>
            <xm:f>'C:\Users\sandr\Dropbox\Light\Doctorate\Data_and_scripts\March_crazed_panic\Method-eval_update\[WEB_shrt_shrt_to_long_shrt.xlsx]Differences criteria'!#REF!</xm:f>
          </x14:formula1>
          <xm:sqref>D2 D11:D12 D14:D17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0950-1A1B-4A7C-9AA1-9C6AA17FE2FE}">
  <dimension ref="A1:I139"/>
  <sheetViews>
    <sheetView topLeftCell="B11" zoomScaleNormal="100" workbookViewId="0">
      <selection activeCell="G26" sqref="G26"/>
    </sheetView>
  </sheetViews>
  <sheetFormatPr defaultRowHeight="15" x14ac:dyDescent="0.25"/>
  <cols>
    <col min="1" max="1" width="27.5703125" style="16" customWidth="1"/>
    <col min="2" max="2" width="33.42578125" style="16" customWidth="1"/>
    <col min="3" max="3" width="53.5703125" style="16" customWidth="1"/>
    <col min="4" max="4" width="21.5703125" style="16" customWidth="1"/>
    <col min="5" max="5" width="9.140625" style="16"/>
    <col min="6" max="6" width="37.28515625" style="16" bestFit="1" customWidth="1"/>
    <col min="7" max="16384" width="9.140625" style="16"/>
  </cols>
  <sheetData>
    <row r="1" spans="1:7" s="9" customFormat="1" x14ac:dyDescent="0.25">
      <c r="A1" s="26" t="s">
        <v>47</v>
      </c>
      <c r="B1" s="27" t="s">
        <v>48</v>
      </c>
      <c r="C1" s="12" t="s">
        <v>52</v>
      </c>
      <c r="D1" s="12" t="s">
        <v>53</v>
      </c>
    </row>
    <row r="2" spans="1:7" ht="24.75" x14ac:dyDescent="0.25">
      <c r="A2" s="26" t="s">
        <v>54</v>
      </c>
      <c r="B2" s="26" t="s">
        <v>55</v>
      </c>
      <c r="C2" s="8" t="s">
        <v>56</v>
      </c>
      <c r="D2" s="8" t="s">
        <v>6</v>
      </c>
    </row>
    <row r="3" spans="1:7" ht="24.75" x14ac:dyDescent="0.25">
      <c r="A3" s="26" t="s">
        <v>431</v>
      </c>
      <c r="B3" s="26" t="s">
        <v>454</v>
      </c>
      <c r="C3" s="8" t="s">
        <v>455</v>
      </c>
      <c r="D3" s="8" t="s">
        <v>19</v>
      </c>
    </row>
    <row r="4" spans="1:7" ht="24.75" x14ac:dyDescent="0.25">
      <c r="A4" s="26" t="s">
        <v>274</v>
      </c>
      <c r="B4" s="26" t="s">
        <v>55</v>
      </c>
      <c r="C4" s="8" t="s">
        <v>456</v>
      </c>
      <c r="D4" s="8" t="s">
        <v>19</v>
      </c>
    </row>
    <row r="5" spans="1:7" ht="24.75" x14ac:dyDescent="0.25">
      <c r="A5" s="26" t="s">
        <v>100</v>
      </c>
      <c r="B5" s="26" t="s">
        <v>57</v>
      </c>
      <c r="C5" s="8" t="s">
        <v>101</v>
      </c>
      <c r="D5" s="8" t="s">
        <v>19</v>
      </c>
    </row>
    <row r="6" spans="1:7" x14ac:dyDescent="0.25">
      <c r="A6" s="26" t="s">
        <v>114</v>
      </c>
      <c r="B6" s="26" t="s">
        <v>72</v>
      </c>
      <c r="C6" s="8" t="s">
        <v>115</v>
      </c>
      <c r="D6" s="8" t="s">
        <v>19</v>
      </c>
    </row>
    <row r="7" spans="1:7" x14ac:dyDescent="0.25">
      <c r="A7" s="26" t="s">
        <v>57</v>
      </c>
      <c r="B7" s="26" t="s">
        <v>58</v>
      </c>
      <c r="C7" s="8" t="s">
        <v>59</v>
      </c>
      <c r="D7" s="8" t="s">
        <v>19</v>
      </c>
    </row>
    <row r="8" spans="1:7" x14ac:dyDescent="0.25">
      <c r="A8" s="26" t="s">
        <v>58</v>
      </c>
      <c r="B8" s="26" t="s">
        <v>100</v>
      </c>
      <c r="C8" s="8" t="s">
        <v>127</v>
      </c>
      <c r="D8" s="8" t="s">
        <v>19</v>
      </c>
    </row>
    <row r="9" spans="1:7" x14ac:dyDescent="0.25">
      <c r="A9" s="26" t="s">
        <v>91</v>
      </c>
      <c r="B9" s="26" t="s">
        <v>92</v>
      </c>
      <c r="C9" s="8" t="s">
        <v>93</v>
      </c>
      <c r="D9" s="8" t="s">
        <v>21</v>
      </c>
      <c r="F9" s="9" t="s">
        <v>0</v>
      </c>
    </row>
    <row r="10" spans="1:7" x14ac:dyDescent="0.25">
      <c r="A10" s="26" t="s">
        <v>66</v>
      </c>
      <c r="B10" s="26" t="s">
        <v>67</v>
      </c>
      <c r="C10" s="8" t="s">
        <v>68</v>
      </c>
      <c r="D10" s="8" t="s">
        <v>21</v>
      </c>
      <c r="F10" s="16" t="s">
        <v>2</v>
      </c>
      <c r="G10" s="16">
        <v>15</v>
      </c>
    </row>
    <row r="11" spans="1:7" x14ac:dyDescent="0.25">
      <c r="A11" s="26" t="s">
        <v>66</v>
      </c>
      <c r="B11" s="26" t="s">
        <v>134</v>
      </c>
      <c r="C11" s="8" t="s">
        <v>457</v>
      </c>
      <c r="D11" s="8" t="s">
        <v>21</v>
      </c>
      <c r="F11" s="16" t="s">
        <v>6</v>
      </c>
      <c r="G11" s="16">
        <f>COUNTIF($D$2:$D$88, "Correct taxonomic reference not in the VTO")</f>
        <v>1</v>
      </c>
    </row>
    <row r="12" spans="1:7" x14ac:dyDescent="0.25">
      <c r="A12" s="26" t="s">
        <v>66</v>
      </c>
      <c r="B12" s="26" t="s">
        <v>335</v>
      </c>
      <c r="C12" s="8"/>
      <c r="D12" s="8" t="s">
        <v>21</v>
      </c>
      <c r="F12" s="16" t="s">
        <v>8</v>
      </c>
      <c r="G12" s="16">
        <f>COUNTIF($D$2:$D$88, "Plant")</f>
        <v>8</v>
      </c>
    </row>
    <row r="13" spans="1:7" x14ac:dyDescent="0.25">
      <c r="A13" s="26" t="s">
        <v>66</v>
      </c>
      <c r="B13" s="26" t="s">
        <v>69</v>
      </c>
      <c r="C13" s="8" t="s">
        <v>70</v>
      </c>
      <c r="D13" s="8" t="s">
        <v>21</v>
      </c>
      <c r="F13" s="16" t="s">
        <v>10</v>
      </c>
      <c r="G13" s="16">
        <f>COUNTIF($D$2:$D$88, "Invertebrate")</f>
        <v>22</v>
      </c>
    </row>
    <row r="14" spans="1:7" ht="24.75" x14ac:dyDescent="0.25">
      <c r="A14" s="26" t="s">
        <v>71</v>
      </c>
      <c r="B14" s="26" t="s">
        <v>72</v>
      </c>
      <c r="C14" s="8" t="s">
        <v>73</v>
      </c>
      <c r="D14" s="8" t="s">
        <v>21</v>
      </c>
      <c r="F14" s="16" t="s">
        <v>11</v>
      </c>
      <c r="G14" s="16">
        <f>COUNTIF($D$2:$D$88, "Misspelling")</f>
        <v>2</v>
      </c>
    </row>
    <row r="15" spans="1:7" ht="24.75" x14ac:dyDescent="0.25">
      <c r="A15" s="26" t="s">
        <v>74</v>
      </c>
      <c r="B15" s="26" t="s">
        <v>75</v>
      </c>
      <c r="C15" s="8" t="s">
        <v>76</v>
      </c>
      <c r="D15" s="8" t="s">
        <v>25</v>
      </c>
      <c r="F15" s="16" t="s">
        <v>13</v>
      </c>
      <c r="G15" s="16">
        <f>COUNTIF($D$2:$D$88, "Partial name")</f>
        <v>5</v>
      </c>
    </row>
    <row r="16" spans="1:7" x14ac:dyDescent="0.25">
      <c r="A16" s="26" t="s">
        <v>74</v>
      </c>
      <c r="B16" s="26" t="s">
        <v>63</v>
      </c>
      <c r="C16" s="8" t="s">
        <v>77</v>
      </c>
      <c r="D16" s="8" t="s">
        <v>25</v>
      </c>
      <c r="F16" s="16" t="s">
        <v>15</v>
      </c>
      <c r="G16" s="16">
        <f>COUNTIF($D$2:$D$88, "Unknown ")</f>
        <v>1</v>
      </c>
    </row>
    <row r="17" spans="1:7" x14ac:dyDescent="0.25">
      <c r="A17" s="26" t="s">
        <v>67</v>
      </c>
      <c r="B17" s="26" t="s">
        <v>66</v>
      </c>
      <c r="C17" s="8" t="s">
        <v>78</v>
      </c>
      <c r="D17" s="8" t="s">
        <v>17</v>
      </c>
      <c r="F17" s="16" t="s">
        <v>17</v>
      </c>
      <c r="G17" s="16">
        <f>COUNTIF($D$2:$D$88, "Incorrect matching - parent/child reversal")</f>
        <v>1</v>
      </c>
    </row>
    <row r="18" spans="1:7" x14ac:dyDescent="0.25">
      <c r="A18" s="26" t="s">
        <v>82</v>
      </c>
      <c r="B18" s="26" t="s">
        <v>83</v>
      </c>
      <c r="C18" s="8" t="s">
        <v>84</v>
      </c>
      <c r="D18" s="8" t="s">
        <v>10</v>
      </c>
      <c r="F18" s="16" t="s">
        <v>19</v>
      </c>
      <c r="G18" s="16">
        <f>COUNTIF($D$2:$D$88, "Incorrect matching - group same rank")</f>
        <v>6</v>
      </c>
    </row>
    <row r="19" spans="1:7" x14ac:dyDescent="0.25">
      <c r="A19" s="26" t="s">
        <v>85</v>
      </c>
      <c r="B19" s="26" t="s">
        <v>86</v>
      </c>
      <c r="C19" s="8" t="s">
        <v>87</v>
      </c>
      <c r="D19" s="8" t="s">
        <v>10</v>
      </c>
      <c r="F19" s="16" t="s">
        <v>21</v>
      </c>
      <c r="G19" s="16">
        <f>COUNTIF($D$2:$D$88, "Incorrect matching - group various rank")</f>
        <v>6</v>
      </c>
    </row>
    <row r="20" spans="1:7" ht="24.75" x14ac:dyDescent="0.25">
      <c r="A20" s="26" t="s">
        <v>88</v>
      </c>
      <c r="B20" s="26" t="s">
        <v>89</v>
      </c>
      <c r="C20" s="8" t="s">
        <v>90</v>
      </c>
      <c r="D20" s="8" t="s">
        <v>10</v>
      </c>
      <c r="F20" s="16" t="s">
        <v>23</v>
      </c>
      <c r="G20" s="16">
        <f>COUNTIF($D$2:$D$88, "Ranks skipped")</f>
        <v>0</v>
      </c>
    </row>
    <row r="21" spans="1:7" ht="24.75" x14ac:dyDescent="0.25">
      <c r="A21" s="26" t="s">
        <v>458</v>
      </c>
      <c r="B21" s="26" t="s">
        <v>459</v>
      </c>
      <c r="C21" s="8" t="s">
        <v>460</v>
      </c>
      <c r="D21" s="8" t="s">
        <v>10</v>
      </c>
      <c r="F21" s="16" t="s">
        <v>25</v>
      </c>
      <c r="G21" s="16">
        <f>COUNTIF($D$2:$D$88, "Incorrect matching - not scientific name")</f>
        <v>2</v>
      </c>
    </row>
    <row r="22" spans="1:7" ht="24.75" x14ac:dyDescent="0.25">
      <c r="A22" s="26" t="s">
        <v>94</v>
      </c>
      <c r="B22" s="26" t="s">
        <v>461</v>
      </c>
      <c r="C22" s="8"/>
      <c r="D22" s="8" t="s">
        <v>10</v>
      </c>
      <c r="F22" s="16" t="s">
        <v>27</v>
      </c>
      <c r="G22" s="16">
        <f>COUNTIF($D$2:$D$88, "Match with common name")</f>
        <v>0</v>
      </c>
    </row>
    <row r="23" spans="1:7" ht="24.75" x14ac:dyDescent="0.25">
      <c r="A23" s="26" t="s">
        <v>94</v>
      </c>
      <c r="B23" s="26" t="s">
        <v>95</v>
      </c>
      <c r="C23" s="8"/>
      <c r="D23" s="8" t="s">
        <v>10</v>
      </c>
      <c r="F23" s="16" t="s">
        <v>29</v>
      </c>
      <c r="G23" s="16">
        <f>COUNTIF($D$2:$D$88, "Same")</f>
        <v>0</v>
      </c>
    </row>
    <row r="24" spans="1:7" x14ac:dyDescent="0.25">
      <c r="A24" s="26" t="s">
        <v>94</v>
      </c>
      <c r="B24" s="26" t="s">
        <v>96</v>
      </c>
      <c r="C24" s="8"/>
      <c r="D24" s="8" t="s">
        <v>10</v>
      </c>
    </row>
    <row r="25" spans="1:7" x14ac:dyDescent="0.25">
      <c r="A25" s="26" t="s">
        <v>97</v>
      </c>
      <c r="B25" s="26" t="s">
        <v>462</v>
      </c>
      <c r="C25" s="8" t="s">
        <v>463</v>
      </c>
      <c r="D25" s="8" t="s">
        <v>10</v>
      </c>
      <c r="F25" s="16" t="s">
        <v>31</v>
      </c>
      <c r="G25" s="16">
        <f>SUM(G10:G23)</f>
        <v>69</v>
      </c>
    </row>
    <row r="26" spans="1:7" ht="24.75" x14ac:dyDescent="0.25">
      <c r="A26" s="26" t="s">
        <v>97</v>
      </c>
      <c r="B26" s="26" t="s">
        <v>98</v>
      </c>
      <c r="C26" s="8" t="s">
        <v>99</v>
      </c>
      <c r="D26" s="8" t="s">
        <v>10</v>
      </c>
    </row>
    <row r="27" spans="1:7" ht="24.75" x14ac:dyDescent="0.25">
      <c r="A27" s="26" t="s">
        <v>464</v>
      </c>
      <c r="B27" s="26" t="s">
        <v>465</v>
      </c>
      <c r="C27" s="8" t="s">
        <v>466</v>
      </c>
      <c r="D27" s="8" t="s">
        <v>10</v>
      </c>
    </row>
    <row r="28" spans="1:7" ht="24.75" x14ac:dyDescent="0.25">
      <c r="A28" s="26" t="s">
        <v>102</v>
      </c>
      <c r="B28" s="26" t="s">
        <v>103</v>
      </c>
      <c r="C28" s="8" t="s">
        <v>104</v>
      </c>
      <c r="D28" s="8" t="s">
        <v>10</v>
      </c>
    </row>
    <row r="29" spans="1:7" ht="24.75" x14ac:dyDescent="0.25">
      <c r="A29" s="26" t="s">
        <v>105</v>
      </c>
      <c r="B29" s="26" t="s">
        <v>106</v>
      </c>
      <c r="C29" s="8" t="s">
        <v>107</v>
      </c>
      <c r="D29" s="8" t="s">
        <v>10</v>
      </c>
    </row>
    <row r="30" spans="1:7" x14ac:dyDescent="0.25">
      <c r="A30" s="26" t="s">
        <v>105</v>
      </c>
      <c r="B30" s="26" t="s">
        <v>96</v>
      </c>
      <c r="C30" s="8" t="s">
        <v>467</v>
      </c>
      <c r="D30" s="8" t="s">
        <v>10</v>
      </c>
    </row>
    <row r="31" spans="1:7" x14ac:dyDescent="0.25">
      <c r="A31" s="26" t="s">
        <v>108</v>
      </c>
      <c r="B31" s="26" t="s">
        <v>109</v>
      </c>
      <c r="C31" s="8" t="s">
        <v>110</v>
      </c>
      <c r="D31" s="8" t="s">
        <v>10</v>
      </c>
    </row>
    <row r="32" spans="1:7" ht="36.75" x14ac:dyDescent="0.25">
      <c r="A32" s="26" t="s">
        <v>111</v>
      </c>
      <c r="B32" s="26" t="s">
        <v>112</v>
      </c>
      <c r="C32" s="8" t="s">
        <v>113</v>
      </c>
      <c r="D32" s="8" t="s">
        <v>10</v>
      </c>
    </row>
    <row r="33" spans="1:4" ht="36.75" x14ac:dyDescent="0.25">
      <c r="A33" s="26" t="s">
        <v>116</v>
      </c>
      <c r="B33" s="26" t="s">
        <v>117</v>
      </c>
      <c r="C33" s="10" t="s">
        <v>118</v>
      </c>
      <c r="D33" s="8" t="s">
        <v>10</v>
      </c>
    </row>
    <row r="34" spans="1:4" x14ac:dyDescent="0.25">
      <c r="A34" s="26" t="s">
        <v>116</v>
      </c>
      <c r="B34" s="26" t="s">
        <v>119</v>
      </c>
      <c r="C34" s="10" t="s">
        <v>120</v>
      </c>
      <c r="D34" s="8" t="s">
        <v>10</v>
      </c>
    </row>
    <row r="35" spans="1:4" x14ac:dyDescent="0.25">
      <c r="A35" s="26" t="s">
        <v>121</v>
      </c>
      <c r="B35" s="26" t="s">
        <v>122</v>
      </c>
      <c r="C35" s="8" t="s">
        <v>123</v>
      </c>
      <c r="D35" s="8" t="s">
        <v>10</v>
      </c>
    </row>
    <row r="36" spans="1:4" ht="24.75" x14ac:dyDescent="0.25">
      <c r="A36" s="26" t="s">
        <v>468</v>
      </c>
      <c r="B36" s="26" t="s">
        <v>469</v>
      </c>
      <c r="C36" s="8" t="s">
        <v>470</v>
      </c>
      <c r="D36" s="8" t="s">
        <v>10</v>
      </c>
    </row>
    <row r="37" spans="1:4" ht="24.75" x14ac:dyDescent="0.25">
      <c r="A37" s="26" t="s">
        <v>468</v>
      </c>
      <c r="B37" s="26" t="s">
        <v>471</v>
      </c>
      <c r="C37" s="8" t="s">
        <v>472</v>
      </c>
      <c r="D37" s="8" t="s">
        <v>10</v>
      </c>
    </row>
    <row r="38" spans="1:4" ht="24.75" x14ac:dyDescent="0.25">
      <c r="A38" s="26" t="s">
        <v>124</v>
      </c>
      <c r="B38" s="26" t="s">
        <v>125</v>
      </c>
      <c r="C38" s="10" t="s">
        <v>126</v>
      </c>
      <c r="D38" s="8" t="s">
        <v>10</v>
      </c>
    </row>
    <row r="39" spans="1:4" ht="24.75" x14ac:dyDescent="0.25">
      <c r="A39" s="26" t="s">
        <v>473</v>
      </c>
      <c r="B39" s="26" t="s">
        <v>355</v>
      </c>
      <c r="C39" s="8" t="s">
        <v>474</v>
      </c>
      <c r="D39" s="8" t="s">
        <v>10</v>
      </c>
    </row>
    <row r="40" spans="1:4" ht="24.75" x14ac:dyDescent="0.25">
      <c r="A40" s="26" t="s">
        <v>283</v>
      </c>
      <c r="B40" s="26" t="s">
        <v>401</v>
      </c>
      <c r="C40" s="8" t="s">
        <v>402</v>
      </c>
      <c r="D40" s="8" t="s">
        <v>11</v>
      </c>
    </row>
    <row r="41" spans="1:4" ht="24.75" x14ac:dyDescent="0.25">
      <c r="A41" s="26" t="s">
        <v>309</v>
      </c>
      <c r="B41" s="26" t="s">
        <v>475</v>
      </c>
      <c r="C41" s="8" t="s">
        <v>476</v>
      </c>
      <c r="D41" s="8" t="s">
        <v>11</v>
      </c>
    </row>
    <row r="42" spans="1:4" ht="24.75" x14ac:dyDescent="0.25">
      <c r="A42" s="26" t="s">
        <v>132</v>
      </c>
      <c r="B42" s="26" t="s">
        <v>131</v>
      </c>
      <c r="C42" s="8" t="s">
        <v>13</v>
      </c>
      <c r="D42" s="8" t="s">
        <v>13</v>
      </c>
    </row>
    <row r="43" spans="1:4" ht="24.75" x14ac:dyDescent="0.25">
      <c r="A43" s="26" t="s">
        <v>134</v>
      </c>
      <c r="B43" s="26" t="s">
        <v>131</v>
      </c>
      <c r="C43" s="8" t="s">
        <v>135</v>
      </c>
      <c r="D43" s="8" t="s">
        <v>13</v>
      </c>
    </row>
    <row r="44" spans="1:4" x14ac:dyDescent="0.25">
      <c r="A44" s="26" t="s">
        <v>136</v>
      </c>
      <c r="B44" s="26" t="s">
        <v>131</v>
      </c>
      <c r="C44" s="8"/>
      <c r="D44" s="8" t="s">
        <v>13</v>
      </c>
    </row>
    <row r="45" spans="1:4" x14ac:dyDescent="0.25">
      <c r="A45" s="26" t="s">
        <v>60</v>
      </c>
      <c r="B45" s="26" t="s">
        <v>131</v>
      </c>
      <c r="C45" s="8"/>
      <c r="D45" s="8" t="s">
        <v>13</v>
      </c>
    </row>
    <row r="46" spans="1:4" x14ac:dyDescent="0.25">
      <c r="A46" s="26" t="s">
        <v>61</v>
      </c>
      <c r="B46" s="26" t="s">
        <v>131</v>
      </c>
      <c r="C46" s="8" t="s">
        <v>140</v>
      </c>
      <c r="D46" s="8" t="s">
        <v>13</v>
      </c>
    </row>
    <row r="47" spans="1:4" x14ac:dyDescent="0.25">
      <c r="A47" s="26" t="s">
        <v>478</v>
      </c>
      <c r="B47" s="26" t="s">
        <v>479</v>
      </c>
      <c r="C47" s="8" t="s">
        <v>480</v>
      </c>
      <c r="D47" s="8" t="s">
        <v>8</v>
      </c>
    </row>
    <row r="48" spans="1:4" x14ac:dyDescent="0.25">
      <c r="A48" s="26" t="s">
        <v>141</v>
      </c>
      <c r="B48" s="26" t="s">
        <v>142</v>
      </c>
      <c r="C48" s="8" t="s">
        <v>143</v>
      </c>
      <c r="D48" s="8" t="s">
        <v>8</v>
      </c>
    </row>
    <row r="49" spans="1:4" x14ac:dyDescent="0.25">
      <c r="A49" s="26" t="s">
        <v>144</v>
      </c>
      <c r="B49" s="26" t="s">
        <v>145</v>
      </c>
      <c r="C49" s="8" t="s">
        <v>146</v>
      </c>
      <c r="D49" s="8" t="s">
        <v>8</v>
      </c>
    </row>
    <row r="50" spans="1:4" x14ac:dyDescent="0.25">
      <c r="A50" s="26" t="s">
        <v>481</v>
      </c>
      <c r="B50" s="26" t="s">
        <v>482</v>
      </c>
      <c r="C50" s="8" t="s">
        <v>483</v>
      </c>
      <c r="D50" s="8" t="s">
        <v>8</v>
      </c>
    </row>
    <row r="51" spans="1:4" x14ac:dyDescent="0.25">
      <c r="A51" s="26" t="s">
        <v>436</v>
      </c>
      <c r="B51" s="26" t="s">
        <v>484</v>
      </c>
      <c r="C51" s="8"/>
      <c r="D51" s="8" t="s">
        <v>8</v>
      </c>
    </row>
    <row r="52" spans="1:4" x14ac:dyDescent="0.25">
      <c r="A52" s="26" t="s">
        <v>147</v>
      </c>
      <c r="B52" s="26" t="s">
        <v>148</v>
      </c>
      <c r="C52" s="11" t="s">
        <v>149</v>
      </c>
      <c r="D52" s="8" t="s">
        <v>8</v>
      </c>
    </row>
    <row r="53" spans="1:4" x14ac:dyDescent="0.25">
      <c r="A53" s="26" t="s">
        <v>485</v>
      </c>
      <c r="B53" s="26" t="s">
        <v>170</v>
      </c>
      <c r="C53" s="8"/>
      <c r="D53" s="8" t="s">
        <v>8</v>
      </c>
    </row>
    <row r="54" spans="1:4" x14ac:dyDescent="0.25">
      <c r="A54" s="26" t="s">
        <v>486</v>
      </c>
      <c r="B54" s="26" t="s">
        <v>487</v>
      </c>
      <c r="C54" s="8" t="s">
        <v>488</v>
      </c>
      <c r="D54" s="8" t="s">
        <v>8</v>
      </c>
    </row>
    <row r="55" spans="1:4" x14ac:dyDescent="0.25">
      <c r="A55" s="26" t="s">
        <v>489</v>
      </c>
      <c r="B55" s="26" t="s">
        <v>55</v>
      </c>
      <c r="C55" s="8" t="s">
        <v>490</v>
      </c>
      <c r="D55" s="8" t="s">
        <v>2</v>
      </c>
    </row>
    <row r="56" spans="1:4" x14ac:dyDescent="0.25">
      <c r="A56" s="26" t="s">
        <v>491</v>
      </c>
      <c r="B56" s="26" t="s">
        <v>492</v>
      </c>
      <c r="C56" s="8" t="s">
        <v>493</v>
      </c>
      <c r="D56" s="8" t="s">
        <v>2</v>
      </c>
    </row>
    <row r="57" spans="1:4" x14ac:dyDescent="0.25">
      <c r="A57" s="26" t="s">
        <v>260</v>
      </c>
      <c r="B57" s="26" t="s">
        <v>378</v>
      </c>
      <c r="C57" s="8" t="s">
        <v>379</v>
      </c>
      <c r="D57" s="8" t="s">
        <v>2</v>
      </c>
    </row>
    <row r="58" spans="1:4" x14ac:dyDescent="0.25">
      <c r="A58" s="26" t="s">
        <v>216</v>
      </c>
      <c r="B58" s="26" t="s">
        <v>380</v>
      </c>
      <c r="C58" s="10" t="s">
        <v>381</v>
      </c>
      <c r="D58" s="8" t="s">
        <v>2</v>
      </c>
    </row>
    <row r="59" spans="1:4" x14ac:dyDescent="0.25">
      <c r="A59" s="26" t="s">
        <v>345</v>
      </c>
      <c r="B59" s="26" t="s">
        <v>399</v>
      </c>
      <c r="C59" s="8" t="s">
        <v>400</v>
      </c>
      <c r="D59" s="8" t="s">
        <v>2</v>
      </c>
    </row>
    <row r="60" spans="1:4" ht="24.75" x14ac:dyDescent="0.25">
      <c r="A60" s="26" t="s">
        <v>311</v>
      </c>
      <c r="B60" s="26" t="s">
        <v>382</v>
      </c>
      <c r="C60" s="8" t="s">
        <v>383</v>
      </c>
      <c r="D60" s="8" t="s">
        <v>2</v>
      </c>
    </row>
    <row r="61" spans="1:4" ht="24.75" x14ac:dyDescent="0.25">
      <c r="A61" s="26" t="s">
        <v>384</v>
      </c>
      <c r="B61" s="26" t="s">
        <v>385</v>
      </c>
      <c r="C61" s="8" t="s">
        <v>386</v>
      </c>
      <c r="D61" s="8" t="s">
        <v>2</v>
      </c>
    </row>
    <row r="62" spans="1:4" ht="24.75" x14ac:dyDescent="0.25">
      <c r="A62" s="26" t="s">
        <v>317</v>
      </c>
      <c r="B62" s="26" t="s">
        <v>387</v>
      </c>
      <c r="C62" s="8" t="s">
        <v>388</v>
      </c>
      <c r="D62" s="8" t="s">
        <v>2</v>
      </c>
    </row>
    <row r="63" spans="1:4" ht="24.75" x14ac:dyDescent="0.25">
      <c r="A63" s="26" t="s">
        <v>201</v>
      </c>
      <c r="B63" s="26" t="s">
        <v>227</v>
      </c>
      <c r="C63" s="8" t="s">
        <v>389</v>
      </c>
      <c r="D63" s="8" t="s">
        <v>2</v>
      </c>
    </row>
    <row r="64" spans="1:4" x14ac:dyDescent="0.25">
      <c r="A64" s="26" t="s">
        <v>322</v>
      </c>
      <c r="B64" s="26" t="s">
        <v>426</v>
      </c>
      <c r="C64" s="8" t="s">
        <v>498</v>
      </c>
      <c r="D64" s="8" t="s">
        <v>2</v>
      </c>
    </row>
    <row r="65" spans="1:4" x14ac:dyDescent="0.25">
      <c r="A65" s="26" t="s">
        <v>63</v>
      </c>
      <c r="B65" s="26" t="s">
        <v>390</v>
      </c>
      <c r="C65" s="8" t="s">
        <v>391</v>
      </c>
      <c r="D65" s="8" t="s">
        <v>2</v>
      </c>
    </row>
    <row r="66" spans="1:4" x14ac:dyDescent="0.25">
      <c r="A66" s="26" t="s">
        <v>392</v>
      </c>
      <c r="B66" s="26" t="s">
        <v>393</v>
      </c>
      <c r="C66" s="8" t="s">
        <v>394</v>
      </c>
      <c r="D66" s="8" t="s">
        <v>2</v>
      </c>
    </row>
    <row r="67" spans="1:4" x14ac:dyDescent="0.25">
      <c r="A67" s="26" t="s">
        <v>395</v>
      </c>
      <c r="B67" s="26" t="s">
        <v>272</v>
      </c>
      <c r="C67" s="8" t="s">
        <v>396</v>
      </c>
      <c r="D67" s="8" t="s">
        <v>2</v>
      </c>
    </row>
    <row r="68" spans="1:4" x14ac:dyDescent="0.25">
      <c r="A68" s="26" t="s">
        <v>395</v>
      </c>
      <c r="B68" s="26" t="s">
        <v>397</v>
      </c>
      <c r="C68" s="8" t="s">
        <v>398</v>
      </c>
      <c r="D68" s="8" t="s">
        <v>2</v>
      </c>
    </row>
    <row r="69" spans="1:4" x14ac:dyDescent="0.25">
      <c r="A69" s="26" t="s">
        <v>500</v>
      </c>
      <c r="B69" s="26" t="s">
        <v>314</v>
      </c>
      <c r="C69" s="8" t="s">
        <v>501</v>
      </c>
      <c r="D69" s="8" t="s">
        <v>4</v>
      </c>
    </row>
    <row r="70" spans="1:4" x14ac:dyDescent="0.25">
      <c r="A70" s="26" t="s">
        <v>405</v>
      </c>
      <c r="B70" s="26" t="s">
        <v>406</v>
      </c>
      <c r="C70" s="8" t="s">
        <v>407</v>
      </c>
      <c r="D70" s="8" t="s">
        <v>15</v>
      </c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</sheetData>
  <sortState xmlns:xlrd2="http://schemas.microsoft.com/office/spreadsheetml/2017/richdata2" ref="A2:D70">
    <sortCondition ref="D2:D70"/>
  </sortState>
  <dataValidations count="1">
    <dataValidation type="list" allowBlank="1" showInputMessage="1" showErrorMessage="1" sqref="D2:D51" xr:uid="{F5706ECE-C000-4666-965F-CD4C54C1153A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B39DA4-57A0-4B5A-BA14-A7AF540DE92F}">
          <x14:formula1>
            <xm:f>'C:\Users\sandr\Dropbox\Light\Doctorate\Data_and_scripts\March_crazed_panic\Method-eval_update\[WEB_shrt_shrt_to_long_shrt.xlsx]Differences criteria'!#REF!</xm:f>
          </x14:formula1>
          <xm:sqref>D140 D52:D70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21F4-4614-4115-BAF9-A22C08C217E4}">
  <dimension ref="A1:H34"/>
  <sheetViews>
    <sheetView topLeftCell="A8" workbookViewId="0">
      <selection activeCell="H18" sqref="H18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17.28515625" bestFit="1" customWidth="1"/>
    <col min="4" max="4" width="13.28515625" bestFit="1" customWidth="1"/>
    <col min="5" max="5" width="12.7109375" bestFit="1" customWidth="1"/>
    <col min="7" max="7" width="40.42578125" bestFit="1" customWidth="1"/>
  </cols>
  <sheetData>
    <row r="1" spans="1:8" s="9" customFormat="1" ht="24.75" x14ac:dyDescent="0.25">
      <c r="A1" s="26" t="s">
        <v>47</v>
      </c>
      <c r="B1" s="27" t="s">
        <v>48</v>
      </c>
      <c r="C1" s="12" t="s">
        <v>52</v>
      </c>
      <c r="D1" s="12" t="s">
        <v>53</v>
      </c>
      <c r="E1" s="17"/>
    </row>
    <row r="2" spans="1:8" ht="36.75" x14ac:dyDescent="0.25">
      <c r="A2" s="28" t="s">
        <v>74</v>
      </c>
      <c r="B2" s="28" t="s">
        <v>129</v>
      </c>
      <c r="C2" s="30" t="s">
        <v>77</v>
      </c>
      <c r="D2" s="30" t="s">
        <v>25</v>
      </c>
      <c r="E2" s="14"/>
    </row>
    <row r="3" spans="1:8" ht="36.75" x14ac:dyDescent="0.25">
      <c r="A3" s="28" t="s">
        <v>74</v>
      </c>
      <c r="B3" s="28" t="s">
        <v>354</v>
      </c>
      <c r="C3" s="30" t="s">
        <v>77</v>
      </c>
      <c r="D3" s="30" t="s">
        <v>25</v>
      </c>
      <c r="E3" s="14"/>
    </row>
    <row r="4" spans="1:8" ht="36.75" x14ac:dyDescent="0.25">
      <c r="A4" s="28" t="s">
        <v>443</v>
      </c>
      <c r="B4" s="28" t="s">
        <v>442</v>
      </c>
      <c r="C4" s="30" t="s">
        <v>553</v>
      </c>
      <c r="D4" s="30" t="s">
        <v>2</v>
      </c>
      <c r="E4" s="14"/>
      <c r="G4" s="9" t="s">
        <v>0</v>
      </c>
    </row>
    <row r="5" spans="1:8" ht="48.75" x14ac:dyDescent="0.25">
      <c r="A5" s="28" t="s">
        <v>430</v>
      </c>
      <c r="B5" s="28" t="s">
        <v>80</v>
      </c>
      <c r="C5" s="30" t="s">
        <v>554</v>
      </c>
      <c r="D5" s="30" t="s">
        <v>19</v>
      </c>
      <c r="E5" s="14"/>
      <c r="G5" s="16" t="s">
        <v>2</v>
      </c>
      <c r="H5" s="16">
        <f>COUNTIF($D$2:$D$88, "Synonym in the VTO")</f>
        <v>1</v>
      </c>
    </row>
    <row r="6" spans="1:8" x14ac:dyDescent="0.25">
      <c r="A6" s="28" t="s">
        <v>438</v>
      </c>
      <c r="B6" s="28" t="s">
        <v>437</v>
      </c>
      <c r="C6" s="30" t="s">
        <v>555</v>
      </c>
      <c r="D6" s="30" t="s">
        <v>10</v>
      </c>
      <c r="E6" s="14"/>
      <c r="G6" s="16" t="s">
        <v>6</v>
      </c>
      <c r="H6" s="16">
        <f>COUNTIF($D$2:$D$88, "Correct taxonomic reference not in the VTO")</f>
        <v>0</v>
      </c>
    </row>
    <row r="7" spans="1:8" ht="24.75" x14ac:dyDescent="0.25">
      <c r="A7" s="28" t="s">
        <v>429</v>
      </c>
      <c r="B7" s="28" t="s">
        <v>428</v>
      </c>
      <c r="C7" s="30" t="s">
        <v>135</v>
      </c>
      <c r="D7" s="30" t="s">
        <v>10</v>
      </c>
      <c r="E7" s="14"/>
      <c r="G7" s="16" t="s">
        <v>8</v>
      </c>
      <c r="H7" s="16">
        <f>COUNTIF($D$2:$D$88, "Plant")</f>
        <v>3</v>
      </c>
    </row>
    <row r="8" spans="1:8" x14ac:dyDescent="0.25">
      <c r="A8" s="28" t="s">
        <v>444</v>
      </c>
      <c r="B8" s="28" t="s">
        <v>444</v>
      </c>
      <c r="C8" s="30" t="s">
        <v>556</v>
      </c>
      <c r="D8" s="30" t="s">
        <v>10</v>
      </c>
      <c r="E8" s="14"/>
      <c r="G8" s="16" t="s">
        <v>10</v>
      </c>
      <c r="H8" s="16">
        <f>COUNTIF($D$2:$D$88, "Invertebrate")</f>
        <v>6</v>
      </c>
    </row>
    <row r="9" spans="1:8" ht="48.75" x14ac:dyDescent="0.25">
      <c r="A9" s="28" t="s">
        <v>94</v>
      </c>
      <c r="B9" s="28" t="s">
        <v>431</v>
      </c>
      <c r="C9" s="28"/>
      <c r="D9" s="30" t="s">
        <v>19</v>
      </c>
      <c r="E9" s="14"/>
      <c r="G9" s="16" t="s">
        <v>11</v>
      </c>
      <c r="H9" s="16">
        <f>COUNTIF($D$2:$D$88, "Misspelling")</f>
        <v>0</v>
      </c>
    </row>
    <row r="10" spans="1:8" x14ac:dyDescent="0.25">
      <c r="A10" s="28" t="s">
        <v>94</v>
      </c>
      <c r="B10" s="28" t="s">
        <v>138</v>
      </c>
      <c r="C10" s="28"/>
      <c r="D10" s="30" t="s">
        <v>10</v>
      </c>
      <c r="E10" s="14"/>
      <c r="G10" s="16" t="s">
        <v>13</v>
      </c>
      <c r="H10" s="16">
        <f>COUNTIF($D$2:$D$88, "Partial name")</f>
        <v>0</v>
      </c>
    </row>
    <row r="11" spans="1:8" ht="36.75" x14ac:dyDescent="0.25">
      <c r="A11" s="28" t="s">
        <v>436</v>
      </c>
      <c r="B11" s="28" t="s">
        <v>435</v>
      </c>
      <c r="C11" s="30" t="s">
        <v>558</v>
      </c>
      <c r="D11" s="30" t="s">
        <v>8</v>
      </c>
      <c r="E11" s="14"/>
      <c r="G11" s="16" t="s">
        <v>15</v>
      </c>
      <c r="H11" s="16">
        <f>COUNTIF($D$2:$D$88, "Unknown ")</f>
        <v>1</v>
      </c>
    </row>
    <row r="12" spans="1:8" ht="48.75" x14ac:dyDescent="0.25">
      <c r="A12" s="28" t="s">
        <v>100</v>
      </c>
      <c r="B12" s="28" t="s">
        <v>58</v>
      </c>
      <c r="C12" s="30" t="s">
        <v>557</v>
      </c>
      <c r="D12" s="30" t="s">
        <v>19</v>
      </c>
      <c r="E12" s="14"/>
      <c r="G12" s="16" t="s">
        <v>17</v>
      </c>
      <c r="H12" s="16">
        <f>COUNTIF($D$2:$D$88, "Incorrect matching - parent/child reversal")</f>
        <v>0</v>
      </c>
    </row>
    <row r="13" spans="1:8" x14ac:dyDescent="0.25">
      <c r="A13" s="28" t="s">
        <v>116</v>
      </c>
      <c r="B13" s="28" t="s">
        <v>432</v>
      </c>
      <c r="C13" s="30" t="s">
        <v>84</v>
      </c>
      <c r="D13" s="30" t="s">
        <v>10</v>
      </c>
      <c r="E13" s="14"/>
      <c r="G13" s="16" t="s">
        <v>19</v>
      </c>
      <c r="H13" s="16">
        <f>COUNTIF($D$2:$D$88, "Incorrect matching - group same rank")</f>
        <v>5</v>
      </c>
    </row>
    <row r="14" spans="1:8" ht="48.75" x14ac:dyDescent="0.25">
      <c r="A14" s="28" t="s">
        <v>72</v>
      </c>
      <c r="B14" s="28" t="s">
        <v>550</v>
      </c>
      <c r="C14" s="30" t="s">
        <v>557</v>
      </c>
      <c r="D14" s="30" t="s">
        <v>19</v>
      </c>
      <c r="E14" s="14"/>
      <c r="G14" s="16" t="s">
        <v>21</v>
      </c>
      <c r="H14" s="16">
        <f>COUNTIF($D$2:$D$88, "Incorrect matching - group various rank")</f>
        <v>0</v>
      </c>
    </row>
    <row r="15" spans="1:8" ht="24.75" x14ac:dyDescent="0.25">
      <c r="A15" s="28" t="s">
        <v>434</v>
      </c>
      <c r="B15" s="28" t="s">
        <v>433</v>
      </c>
      <c r="C15" s="30" t="s">
        <v>559</v>
      </c>
      <c r="D15" s="30" t="s">
        <v>8</v>
      </c>
      <c r="E15" s="14"/>
      <c r="G15" s="16" t="s">
        <v>23</v>
      </c>
      <c r="H15" s="16">
        <f>COUNTIF($D$2:$D$88, "Ranks skipped")</f>
        <v>0</v>
      </c>
    </row>
    <row r="16" spans="1:8" x14ac:dyDescent="0.25">
      <c r="A16" s="28" t="s">
        <v>440</v>
      </c>
      <c r="B16" s="28" t="s">
        <v>439</v>
      </c>
      <c r="C16" s="28" t="s">
        <v>560</v>
      </c>
      <c r="D16" s="30" t="s">
        <v>10</v>
      </c>
      <c r="E16" s="14"/>
      <c r="G16" s="16" t="s">
        <v>25</v>
      </c>
      <c r="H16" s="16">
        <f>COUNTIF($D$2:$D$88, "Incorrect matching - not scientific name")</f>
        <v>2</v>
      </c>
    </row>
    <row r="17" spans="1:8" x14ac:dyDescent="0.25">
      <c r="A17" s="28" t="s">
        <v>552</v>
      </c>
      <c r="B17" s="28" t="s">
        <v>551</v>
      </c>
      <c r="C17" s="30" t="s">
        <v>561</v>
      </c>
      <c r="D17" s="30" t="s">
        <v>8</v>
      </c>
      <c r="G17" s="16" t="s">
        <v>27</v>
      </c>
      <c r="H17" s="16">
        <f>COUNTIF($D$2:$D$88, "Match with common name")</f>
        <v>0</v>
      </c>
    </row>
    <row r="18" spans="1:8" x14ac:dyDescent="0.25">
      <c r="A18" s="28" t="s">
        <v>441</v>
      </c>
      <c r="B18" s="28" t="s">
        <v>441</v>
      </c>
      <c r="C18" s="28"/>
      <c r="D18" s="30" t="s">
        <v>15</v>
      </c>
      <c r="E18" s="16"/>
      <c r="G18" s="16" t="s">
        <v>29</v>
      </c>
      <c r="H18" s="16">
        <f>COUNTIF($D$2:$D$88, "Same")</f>
        <v>0</v>
      </c>
    </row>
    <row r="19" spans="1:8" ht="48.75" x14ac:dyDescent="0.25">
      <c r="A19" s="28" t="s">
        <v>58</v>
      </c>
      <c r="B19" s="28" t="s">
        <v>428</v>
      </c>
      <c r="C19" s="30" t="s">
        <v>562</v>
      </c>
      <c r="D19" s="30" t="s">
        <v>19</v>
      </c>
      <c r="E19" s="16"/>
    </row>
    <row r="20" spans="1:8" x14ac:dyDescent="0.25">
      <c r="A20" s="16"/>
      <c r="D20" s="16"/>
      <c r="E20" s="16"/>
      <c r="G20" t="s">
        <v>31</v>
      </c>
      <c r="H20">
        <f>SUM(H5:H18)</f>
        <v>18</v>
      </c>
    </row>
    <row r="21" spans="1:8" x14ac:dyDescent="0.25">
      <c r="A21" s="16"/>
      <c r="D21" s="16"/>
      <c r="E21" s="16"/>
    </row>
    <row r="22" spans="1:8" x14ac:dyDescent="0.25">
      <c r="A22" s="16"/>
      <c r="D22" s="16"/>
      <c r="E22" s="16"/>
    </row>
    <row r="23" spans="1:8" x14ac:dyDescent="0.25">
      <c r="A23" s="16"/>
      <c r="D23" s="16"/>
      <c r="E23" s="16"/>
    </row>
    <row r="24" spans="1:8" x14ac:dyDescent="0.25">
      <c r="A24" s="16"/>
      <c r="D24" s="16"/>
      <c r="E24" s="16"/>
    </row>
    <row r="25" spans="1:8" x14ac:dyDescent="0.25">
      <c r="A25" s="16"/>
      <c r="D25" s="16"/>
      <c r="E25" s="16"/>
    </row>
    <row r="26" spans="1:8" x14ac:dyDescent="0.25">
      <c r="A26" s="16"/>
      <c r="D26" s="16"/>
      <c r="E26" s="16"/>
    </row>
    <row r="27" spans="1:8" x14ac:dyDescent="0.25">
      <c r="A27" s="16"/>
      <c r="D27" s="16"/>
      <c r="E27" s="16"/>
    </row>
    <row r="28" spans="1:8" x14ac:dyDescent="0.25">
      <c r="A28" s="16"/>
      <c r="D28" s="16"/>
      <c r="E28" s="16"/>
    </row>
    <row r="29" spans="1:8" x14ac:dyDescent="0.25">
      <c r="A29" s="16"/>
      <c r="D29" s="16"/>
      <c r="E29" s="16"/>
    </row>
    <row r="30" spans="1:8" x14ac:dyDescent="0.25">
      <c r="A30" s="16"/>
      <c r="D30" s="16"/>
      <c r="E30" s="16"/>
    </row>
    <row r="31" spans="1:8" x14ac:dyDescent="0.25">
      <c r="A31" s="16"/>
      <c r="D31" s="16"/>
      <c r="E31" s="16"/>
    </row>
    <row r="32" spans="1:8" x14ac:dyDescent="0.25">
      <c r="A32" s="16"/>
      <c r="D32" s="16"/>
      <c r="E32" s="16"/>
    </row>
    <row r="33" spans="1:5" x14ac:dyDescent="0.25">
      <c r="A33" s="16"/>
      <c r="D33" s="16"/>
      <c r="E33" s="16"/>
    </row>
    <row r="34" spans="1:5" x14ac:dyDescent="0.25">
      <c r="A34" s="16"/>
    </row>
  </sheetData>
  <dataValidations count="2">
    <dataValidation type="list" allowBlank="1" showInputMessage="1" showErrorMessage="1" sqref="D2:D10" xr:uid="{11A698DB-568C-4BE5-85D9-65C2C912A725}">
      <formula1>#REF!</formula1>
    </dataValidation>
    <dataValidation type="list" allowBlank="1" showInputMessage="1" showErrorMessage="1" sqref="D11 D13:D15" xr:uid="{F2B3E8D1-DE95-441B-8792-EF4114E36E85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B39DA4-57A0-4B5A-BA14-A7AF540DE92F}">
          <x14:formula1>
            <xm:f>'C:\Users\sandr\Dropbox\Light\Doctorate\Data_and_scripts\March_crazed_panic\Method-eval_update\[WEB_shrt_shrt_to_long_shrt.xlsx]Differences criteria'!#REF!</xm:f>
          </x14:formula1>
          <xm:sqref>D12 D16:D19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BE35-DD99-4301-A683-6C3A86F8F7B8}">
  <dimension ref="A1:I202"/>
  <sheetViews>
    <sheetView topLeftCell="A13" workbookViewId="0">
      <selection activeCell="G33" sqref="G33"/>
    </sheetView>
  </sheetViews>
  <sheetFormatPr defaultRowHeight="15" x14ac:dyDescent="0.25"/>
  <cols>
    <col min="1" max="16384" width="9.140625" style="16"/>
  </cols>
  <sheetData>
    <row r="1" spans="1:9" x14ac:dyDescent="0.25">
      <c r="A1" s="16" t="s">
        <v>46</v>
      </c>
      <c r="B1" s="16" t="s">
        <v>48</v>
      </c>
      <c r="C1" s="16" t="s">
        <v>47</v>
      </c>
      <c r="D1" s="16" t="s">
        <v>45</v>
      </c>
      <c r="E1" s="16" t="s">
        <v>49</v>
      </c>
      <c r="F1" s="16" t="s">
        <v>502</v>
      </c>
      <c r="G1" s="16" t="s">
        <v>503</v>
      </c>
      <c r="H1" s="16" t="s">
        <v>50</v>
      </c>
      <c r="I1" s="16" t="s">
        <v>51</v>
      </c>
    </row>
    <row r="2" spans="1:9" x14ac:dyDescent="0.25">
      <c r="A2" s="16" t="s">
        <v>156</v>
      </c>
      <c r="B2" s="16" t="s">
        <v>158</v>
      </c>
      <c r="C2" s="16" t="s">
        <v>157</v>
      </c>
      <c r="D2" s="16" t="s">
        <v>155</v>
      </c>
      <c r="E2" s="16" t="s">
        <v>159</v>
      </c>
      <c r="F2" s="16" t="s">
        <v>160</v>
      </c>
      <c r="G2" s="16">
        <v>13.88</v>
      </c>
      <c r="H2" s="16" t="s">
        <v>504</v>
      </c>
      <c r="I2" s="16" t="s">
        <v>161</v>
      </c>
    </row>
    <row r="3" spans="1:9" x14ac:dyDescent="0.25">
      <c r="A3" s="16" t="s">
        <v>156</v>
      </c>
      <c r="B3" s="16" t="s">
        <v>408</v>
      </c>
      <c r="C3" s="16" t="s">
        <v>409</v>
      </c>
      <c r="D3" s="16" t="s">
        <v>155</v>
      </c>
      <c r="E3" s="16" t="s">
        <v>159</v>
      </c>
      <c r="F3" s="16" t="s">
        <v>160</v>
      </c>
      <c r="G3" s="16">
        <v>13.99</v>
      </c>
      <c r="H3" s="16" t="s">
        <v>504</v>
      </c>
      <c r="I3" s="16" t="s">
        <v>161</v>
      </c>
    </row>
    <row r="4" spans="1:9" x14ac:dyDescent="0.25">
      <c r="A4" s="16" t="s">
        <v>156</v>
      </c>
      <c r="B4" s="16" t="s">
        <v>162</v>
      </c>
      <c r="C4" s="16" t="s">
        <v>162</v>
      </c>
      <c r="D4" s="16" t="s">
        <v>155</v>
      </c>
      <c r="E4" s="16" t="s">
        <v>159</v>
      </c>
      <c r="F4" s="16" t="s">
        <v>160</v>
      </c>
      <c r="G4" s="16">
        <v>13.98</v>
      </c>
      <c r="H4" s="16" t="s">
        <v>504</v>
      </c>
      <c r="I4" s="16" t="s">
        <v>161</v>
      </c>
    </row>
    <row r="5" spans="1:9" x14ac:dyDescent="0.25">
      <c r="A5" s="16" t="s">
        <v>156</v>
      </c>
      <c r="B5" s="16" t="s">
        <v>164</v>
      </c>
      <c r="C5" s="16" t="s">
        <v>163</v>
      </c>
      <c r="D5" s="16" t="s">
        <v>155</v>
      </c>
      <c r="E5" s="16" t="s">
        <v>159</v>
      </c>
      <c r="F5" s="16" t="s">
        <v>160</v>
      </c>
      <c r="G5" s="16">
        <v>13.97</v>
      </c>
      <c r="H5" s="16" t="s">
        <v>504</v>
      </c>
      <c r="I5" s="16" t="s">
        <v>161</v>
      </c>
    </row>
    <row r="6" spans="1:9" x14ac:dyDescent="0.25">
      <c r="A6" s="16" t="s">
        <v>156</v>
      </c>
      <c r="B6" s="16" t="s">
        <v>166</v>
      </c>
      <c r="C6" s="16" t="s">
        <v>165</v>
      </c>
      <c r="D6" s="16" t="s">
        <v>155</v>
      </c>
      <c r="E6" s="16" t="s">
        <v>159</v>
      </c>
      <c r="F6" s="16" t="s">
        <v>160</v>
      </c>
      <c r="G6" s="16">
        <v>13.99</v>
      </c>
      <c r="H6" s="16" t="s">
        <v>504</v>
      </c>
      <c r="I6" s="16" t="s">
        <v>161</v>
      </c>
    </row>
    <row r="7" spans="1:9" x14ac:dyDescent="0.25">
      <c r="A7" s="16" t="s">
        <v>156</v>
      </c>
      <c r="B7" s="16" t="s">
        <v>168</v>
      </c>
      <c r="C7" s="16" t="s">
        <v>167</v>
      </c>
      <c r="D7" s="16" t="s">
        <v>155</v>
      </c>
      <c r="E7" s="16" t="s">
        <v>159</v>
      </c>
      <c r="F7" s="16" t="s">
        <v>160</v>
      </c>
      <c r="G7" s="16">
        <v>13.93</v>
      </c>
      <c r="H7" s="16" t="s">
        <v>504</v>
      </c>
      <c r="I7" s="16" t="s">
        <v>161</v>
      </c>
    </row>
    <row r="8" spans="1:9" x14ac:dyDescent="0.25">
      <c r="A8" s="16" t="s">
        <v>156</v>
      </c>
      <c r="B8" s="16" t="s">
        <v>410</v>
      </c>
      <c r="C8" s="16" t="s">
        <v>411</v>
      </c>
      <c r="D8" s="16" t="s">
        <v>155</v>
      </c>
      <c r="E8" s="16" t="s">
        <v>159</v>
      </c>
      <c r="F8" s="16" t="s">
        <v>160</v>
      </c>
      <c r="G8" s="16">
        <v>13.41</v>
      </c>
      <c r="H8" s="16" t="s">
        <v>504</v>
      </c>
      <c r="I8" s="16" t="s">
        <v>161</v>
      </c>
    </row>
    <row r="9" spans="1:9" x14ac:dyDescent="0.25">
      <c r="A9" s="16" t="s">
        <v>156</v>
      </c>
      <c r="B9" s="16" t="s">
        <v>171</v>
      </c>
      <c r="C9" s="16" t="s">
        <v>169</v>
      </c>
      <c r="D9" s="16" t="s">
        <v>155</v>
      </c>
      <c r="E9" s="16" t="s">
        <v>159</v>
      </c>
      <c r="F9" s="16" t="s">
        <v>160</v>
      </c>
      <c r="G9" s="16">
        <v>11.72</v>
      </c>
      <c r="H9" s="16" t="s">
        <v>504</v>
      </c>
      <c r="I9" s="16" t="s">
        <v>161</v>
      </c>
    </row>
    <row r="10" spans="1:9" x14ac:dyDescent="0.25">
      <c r="A10" s="16" t="s">
        <v>156</v>
      </c>
      <c r="B10" s="16" t="s">
        <v>172</v>
      </c>
      <c r="C10" s="16" t="s">
        <v>169</v>
      </c>
      <c r="D10" s="16" t="s">
        <v>155</v>
      </c>
      <c r="E10" s="16" t="s">
        <v>159</v>
      </c>
      <c r="F10" s="16" t="s">
        <v>160</v>
      </c>
      <c r="G10" s="16">
        <v>12.75</v>
      </c>
      <c r="H10" s="16" t="s">
        <v>504</v>
      </c>
      <c r="I10" s="16" t="s">
        <v>161</v>
      </c>
    </row>
    <row r="11" spans="1:9" x14ac:dyDescent="0.25">
      <c r="A11" s="16" t="s">
        <v>156</v>
      </c>
      <c r="B11" s="16" t="s">
        <v>173</v>
      </c>
      <c r="C11" s="16" t="s">
        <v>169</v>
      </c>
      <c r="D11" s="16" t="s">
        <v>155</v>
      </c>
      <c r="E11" s="16" t="s">
        <v>159</v>
      </c>
      <c r="F11" s="16" t="s">
        <v>160</v>
      </c>
      <c r="G11" s="16">
        <v>13.23</v>
      </c>
      <c r="H11" s="16" t="s">
        <v>504</v>
      </c>
      <c r="I11" s="16" t="s">
        <v>161</v>
      </c>
    </row>
    <row r="12" spans="1:9" x14ac:dyDescent="0.25">
      <c r="A12" s="16" t="s">
        <v>156</v>
      </c>
      <c r="B12" s="16" t="s">
        <v>169</v>
      </c>
      <c r="C12" s="16" t="s">
        <v>169</v>
      </c>
      <c r="D12" s="16" t="s">
        <v>155</v>
      </c>
      <c r="E12" s="16" t="s">
        <v>159</v>
      </c>
      <c r="F12" s="16" t="s">
        <v>160</v>
      </c>
      <c r="G12" s="16">
        <v>11.93</v>
      </c>
      <c r="H12" s="16" t="s">
        <v>504</v>
      </c>
      <c r="I12" s="16" t="s">
        <v>161</v>
      </c>
    </row>
    <row r="13" spans="1:9" x14ac:dyDescent="0.25">
      <c r="A13" s="16" t="s">
        <v>156</v>
      </c>
      <c r="B13" s="16" t="s">
        <v>174</v>
      </c>
      <c r="C13" s="16" t="s">
        <v>169</v>
      </c>
      <c r="D13" s="16" t="s">
        <v>155</v>
      </c>
      <c r="E13" s="16" t="s">
        <v>159</v>
      </c>
      <c r="F13" s="16" t="s">
        <v>160</v>
      </c>
      <c r="G13" s="16">
        <v>10.08</v>
      </c>
      <c r="H13" s="16" t="s">
        <v>504</v>
      </c>
      <c r="I13" s="16" t="s">
        <v>161</v>
      </c>
    </row>
    <row r="14" spans="1:9" x14ac:dyDescent="0.25">
      <c r="A14" s="16" t="s">
        <v>156</v>
      </c>
      <c r="B14" s="16" t="s">
        <v>176</v>
      </c>
      <c r="C14" s="16" t="s">
        <v>175</v>
      </c>
      <c r="D14" s="16" t="s">
        <v>155</v>
      </c>
      <c r="E14" s="16" t="s">
        <v>159</v>
      </c>
      <c r="F14" s="16" t="s">
        <v>160</v>
      </c>
      <c r="G14" s="16">
        <v>13.97</v>
      </c>
      <c r="H14" s="16" t="s">
        <v>504</v>
      </c>
      <c r="I14" s="16" t="s">
        <v>161</v>
      </c>
    </row>
    <row r="15" spans="1:9" x14ac:dyDescent="0.25">
      <c r="A15" s="16" t="s">
        <v>156</v>
      </c>
      <c r="B15" s="16" t="s">
        <v>178</v>
      </c>
      <c r="C15" s="16" t="s">
        <v>177</v>
      </c>
      <c r="D15" s="16" t="s">
        <v>155</v>
      </c>
      <c r="E15" s="16" t="s">
        <v>159</v>
      </c>
      <c r="F15" s="16" t="s">
        <v>160</v>
      </c>
      <c r="G15" s="16">
        <v>13.99</v>
      </c>
      <c r="H15" s="16" t="s">
        <v>504</v>
      </c>
      <c r="I15" s="16" t="s">
        <v>161</v>
      </c>
    </row>
    <row r="16" spans="1:9" x14ac:dyDescent="0.25">
      <c r="A16" s="16" t="s">
        <v>156</v>
      </c>
      <c r="B16" s="16" t="s">
        <v>505</v>
      </c>
      <c r="C16" s="16" t="s">
        <v>179</v>
      </c>
      <c r="D16" s="16" t="s">
        <v>155</v>
      </c>
      <c r="E16" s="16" t="s">
        <v>159</v>
      </c>
      <c r="F16" s="16" t="s">
        <v>160</v>
      </c>
      <c r="G16" s="16">
        <v>10.09</v>
      </c>
      <c r="H16" s="16" t="s">
        <v>504</v>
      </c>
      <c r="I16" s="16" t="s">
        <v>161</v>
      </c>
    </row>
    <row r="17" spans="1:9" x14ac:dyDescent="0.25">
      <c r="A17" s="16" t="s">
        <v>156</v>
      </c>
      <c r="B17" s="16" t="s">
        <v>506</v>
      </c>
      <c r="C17" s="16" t="s">
        <v>179</v>
      </c>
      <c r="D17" s="16" t="s">
        <v>155</v>
      </c>
      <c r="E17" s="16" t="s">
        <v>159</v>
      </c>
      <c r="F17" s="16" t="s">
        <v>160</v>
      </c>
      <c r="G17" s="16">
        <v>12.32</v>
      </c>
      <c r="H17" s="16" t="s">
        <v>504</v>
      </c>
      <c r="I17" s="16" t="s">
        <v>161</v>
      </c>
    </row>
    <row r="18" spans="1:9" x14ac:dyDescent="0.25">
      <c r="A18" s="16" t="s">
        <v>156</v>
      </c>
      <c r="B18" s="16" t="s">
        <v>180</v>
      </c>
      <c r="C18" s="16" t="s">
        <v>179</v>
      </c>
      <c r="D18" s="16" t="s">
        <v>155</v>
      </c>
      <c r="E18" s="16" t="s">
        <v>159</v>
      </c>
      <c r="F18" s="16" t="s">
        <v>160</v>
      </c>
      <c r="G18" s="16">
        <v>13.2</v>
      </c>
      <c r="H18" s="16" t="s">
        <v>504</v>
      </c>
      <c r="I18" s="16" t="s">
        <v>161</v>
      </c>
    </row>
    <row r="19" spans="1:9" x14ac:dyDescent="0.25">
      <c r="A19" s="16" t="s">
        <v>156</v>
      </c>
      <c r="B19" s="16" t="s">
        <v>181</v>
      </c>
      <c r="C19" s="16" t="s">
        <v>179</v>
      </c>
      <c r="D19" s="16" t="s">
        <v>155</v>
      </c>
      <c r="E19" s="16" t="s">
        <v>159</v>
      </c>
      <c r="F19" s="16" t="s">
        <v>160</v>
      </c>
      <c r="G19" s="16">
        <v>12.4</v>
      </c>
      <c r="H19" s="16" t="s">
        <v>504</v>
      </c>
      <c r="I19" s="16" t="s">
        <v>161</v>
      </c>
    </row>
    <row r="20" spans="1:9" x14ac:dyDescent="0.25">
      <c r="A20" s="16" t="s">
        <v>156</v>
      </c>
      <c r="B20" s="16" t="s">
        <v>183</v>
      </c>
      <c r="C20" s="16" t="s">
        <v>182</v>
      </c>
      <c r="D20" s="16" t="s">
        <v>155</v>
      </c>
      <c r="E20" s="16" t="s">
        <v>159</v>
      </c>
      <c r="F20" s="16" t="s">
        <v>160</v>
      </c>
      <c r="G20" s="16">
        <v>13.67</v>
      </c>
      <c r="H20" s="16" t="s">
        <v>504</v>
      </c>
      <c r="I20" s="16" t="s">
        <v>161</v>
      </c>
    </row>
    <row r="21" spans="1:9" x14ac:dyDescent="0.25">
      <c r="A21" s="16" t="s">
        <v>156</v>
      </c>
      <c r="B21" s="16" t="s">
        <v>184</v>
      </c>
      <c r="C21" s="16" t="s">
        <v>182</v>
      </c>
      <c r="D21" s="16" t="s">
        <v>155</v>
      </c>
      <c r="E21" s="16" t="s">
        <v>159</v>
      </c>
      <c r="F21" s="16" t="s">
        <v>160</v>
      </c>
      <c r="G21" s="16">
        <v>13</v>
      </c>
      <c r="H21" s="16" t="s">
        <v>504</v>
      </c>
      <c r="I21" s="16" t="s">
        <v>161</v>
      </c>
    </row>
    <row r="22" spans="1:9" x14ac:dyDescent="0.25">
      <c r="A22" s="16" t="s">
        <v>156</v>
      </c>
      <c r="B22" s="16" t="s">
        <v>507</v>
      </c>
      <c r="C22" s="16" t="s">
        <v>508</v>
      </c>
      <c r="D22" s="16" t="s">
        <v>155</v>
      </c>
      <c r="E22" s="16" t="s">
        <v>159</v>
      </c>
      <c r="F22" s="16" t="s">
        <v>160</v>
      </c>
      <c r="G22" s="16">
        <v>12.62</v>
      </c>
      <c r="H22" s="16" t="s">
        <v>504</v>
      </c>
      <c r="I22" s="16" t="s">
        <v>161</v>
      </c>
    </row>
    <row r="23" spans="1:9" x14ac:dyDescent="0.25">
      <c r="A23" s="16" t="s">
        <v>156</v>
      </c>
      <c r="B23" s="16" t="s">
        <v>367</v>
      </c>
      <c r="C23" s="16" t="s">
        <v>508</v>
      </c>
      <c r="D23" s="16" t="s">
        <v>155</v>
      </c>
      <c r="E23" s="16" t="s">
        <v>159</v>
      </c>
      <c r="F23" s="16" t="s">
        <v>160</v>
      </c>
      <c r="G23" s="16">
        <v>12.65</v>
      </c>
      <c r="H23" s="16" t="s">
        <v>504</v>
      </c>
      <c r="I23" s="16" t="s">
        <v>161</v>
      </c>
    </row>
    <row r="24" spans="1:9" x14ac:dyDescent="0.25">
      <c r="A24" s="16" t="s">
        <v>156</v>
      </c>
      <c r="B24" s="16" t="s">
        <v>186</v>
      </c>
      <c r="C24" s="16" t="s">
        <v>185</v>
      </c>
      <c r="D24" s="16" t="s">
        <v>155</v>
      </c>
      <c r="E24" s="16" t="s">
        <v>159</v>
      </c>
      <c r="F24" s="16" t="s">
        <v>160</v>
      </c>
      <c r="G24" s="16">
        <v>13.98</v>
      </c>
      <c r="H24" s="16" t="s">
        <v>504</v>
      </c>
      <c r="I24" s="16" t="s">
        <v>161</v>
      </c>
    </row>
    <row r="25" spans="1:9" x14ac:dyDescent="0.25">
      <c r="A25" s="16" t="s">
        <v>156</v>
      </c>
      <c r="B25" s="16" t="s">
        <v>188</v>
      </c>
      <c r="C25" s="16" t="s">
        <v>187</v>
      </c>
      <c r="D25" s="16" t="s">
        <v>155</v>
      </c>
      <c r="E25" s="16" t="s">
        <v>159</v>
      </c>
      <c r="F25" s="16" t="s">
        <v>160</v>
      </c>
      <c r="G25" s="16">
        <v>13.92</v>
      </c>
      <c r="H25" s="16" t="s">
        <v>504</v>
      </c>
      <c r="I25" s="16" t="s">
        <v>161</v>
      </c>
    </row>
    <row r="26" spans="1:9" x14ac:dyDescent="0.25">
      <c r="A26" s="16" t="s">
        <v>156</v>
      </c>
      <c r="B26" s="16" t="s">
        <v>190</v>
      </c>
      <c r="C26" s="16" t="s">
        <v>189</v>
      </c>
      <c r="D26" s="16" t="s">
        <v>155</v>
      </c>
      <c r="E26" s="16" t="s">
        <v>159</v>
      </c>
      <c r="F26" s="16" t="s">
        <v>160</v>
      </c>
      <c r="G26" s="16">
        <v>11.96</v>
      </c>
      <c r="H26" s="16" t="s">
        <v>504</v>
      </c>
      <c r="I26" s="16" t="s">
        <v>161</v>
      </c>
    </row>
    <row r="27" spans="1:9" x14ac:dyDescent="0.25">
      <c r="A27" s="16" t="s">
        <v>156</v>
      </c>
      <c r="B27" s="16" t="s">
        <v>191</v>
      </c>
      <c r="C27" s="16" t="s">
        <v>189</v>
      </c>
      <c r="D27" s="16" t="s">
        <v>155</v>
      </c>
      <c r="E27" s="16" t="s">
        <v>159</v>
      </c>
      <c r="F27" s="16" t="s">
        <v>160</v>
      </c>
      <c r="G27" s="16">
        <v>13.77</v>
      </c>
      <c r="H27" s="16" t="s">
        <v>504</v>
      </c>
      <c r="I27" s="16" t="s">
        <v>161</v>
      </c>
    </row>
    <row r="28" spans="1:9" x14ac:dyDescent="0.25">
      <c r="A28" s="16" t="s">
        <v>156</v>
      </c>
      <c r="B28" s="16" t="s">
        <v>193</v>
      </c>
      <c r="C28" s="16" t="s">
        <v>192</v>
      </c>
      <c r="D28" s="16" t="s">
        <v>155</v>
      </c>
      <c r="E28" s="16" t="s">
        <v>159</v>
      </c>
      <c r="F28" s="16" t="s">
        <v>160</v>
      </c>
      <c r="G28" s="16">
        <v>13.25</v>
      </c>
      <c r="H28" s="16" t="s">
        <v>504</v>
      </c>
      <c r="I28" s="16" t="s">
        <v>161</v>
      </c>
    </row>
    <row r="29" spans="1:9" x14ac:dyDescent="0.25">
      <c r="A29" s="16" t="s">
        <v>156</v>
      </c>
      <c r="B29" s="16" t="s">
        <v>194</v>
      </c>
      <c r="C29" s="16" t="s">
        <v>192</v>
      </c>
      <c r="D29" s="16" t="s">
        <v>155</v>
      </c>
      <c r="E29" s="16" t="s">
        <v>159</v>
      </c>
      <c r="F29" s="16" t="s">
        <v>160</v>
      </c>
      <c r="G29" s="16">
        <v>13.47</v>
      </c>
      <c r="H29" s="16" t="s">
        <v>504</v>
      </c>
      <c r="I29" s="16" t="s">
        <v>161</v>
      </c>
    </row>
    <row r="30" spans="1:9" x14ac:dyDescent="0.25">
      <c r="A30" s="16" t="s">
        <v>156</v>
      </c>
      <c r="B30" s="16" t="s">
        <v>196</v>
      </c>
      <c r="C30" s="16" t="s">
        <v>195</v>
      </c>
      <c r="D30" s="16" t="s">
        <v>155</v>
      </c>
      <c r="E30" s="16" t="s">
        <v>159</v>
      </c>
      <c r="F30" s="16" t="s">
        <v>160</v>
      </c>
      <c r="G30" s="16">
        <v>13.99</v>
      </c>
      <c r="H30" s="16" t="s">
        <v>504</v>
      </c>
      <c r="I30" s="16" t="s">
        <v>161</v>
      </c>
    </row>
    <row r="31" spans="1:9" x14ac:dyDescent="0.25">
      <c r="A31" s="16" t="s">
        <v>156</v>
      </c>
      <c r="B31" s="16" t="s">
        <v>198</v>
      </c>
      <c r="C31" s="16" t="s">
        <v>197</v>
      </c>
      <c r="D31" s="16" t="s">
        <v>155</v>
      </c>
      <c r="E31" s="16" t="s">
        <v>159</v>
      </c>
      <c r="F31" s="16" t="s">
        <v>160</v>
      </c>
      <c r="G31" s="16">
        <v>13.99</v>
      </c>
      <c r="H31" s="16" t="s">
        <v>504</v>
      </c>
      <c r="I31" s="16" t="s">
        <v>161</v>
      </c>
    </row>
    <row r="32" spans="1:9" x14ac:dyDescent="0.25">
      <c r="A32" s="16" t="s">
        <v>339</v>
      </c>
      <c r="B32" s="16" t="s">
        <v>66</v>
      </c>
      <c r="C32" s="16" t="s">
        <v>509</v>
      </c>
      <c r="D32" s="16" t="s">
        <v>338</v>
      </c>
      <c r="E32" s="16" t="s">
        <v>159</v>
      </c>
      <c r="F32" s="16" t="s">
        <v>160</v>
      </c>
      <c r="G32" s="16">
        <v>11.055</v>
      </c>
      <c r="H32" s="16" t="s">
        <v>504</v>
      </c>
      <c r="I32" s="16" t="s">
        <v>161</v>
      </c>
    </row>
    <row r="33" spans="1:9" x14ac:dyDescent="0.25">
      <c r="A33" s="16" t="s">
        <v>156</v>
      </c>
      <c r="B33" s="16" t="s">
        <v>412</v>
      </c>
      <c r="C33" s="16" t="s">
        <v>413</v>
      </c>
      <c r="D33" s="16" t="s">
        <v>155</v>
      </c>
      <c r="E33" s="16" t="s">
        <v>159</v>
      </c>
      <c r="F33" s="16" t="s">
        <v>160</v>
      </c>
      <c r="G33" s="16">
        <v>13.83</v>
      </c>
      <c r="H33" s="16" t="s">
        <v>504</v>
      </c>
      <c r="I33" s="16" t="s">
        <v>161</v>
      </c>
    </row>
    <row r="34" spans="1:9" x14ac:dyDescent="0.25">
      <c r="A34" s="16" t="s">
        <v>156</v>
      </c>
      <c r="B34" s="16" t="s">
        <v>510</v>
      </c>
      <c r="C34" s="16" t="s">
        <v>511</v>
      </c>
      <c r="D34" s="16" t="s">
        <v>155</v>
      </c>
      <c r="E34" s="16" t="s">
        <v>159</v>
      </c>
      <c r="F34" s="16" t="s">
        <v>160</v>
      </c>
      <c r="G34" s="16">
        <v>13.99</v>
      </c>
      <c r="H34" s="16" t="s">
        <v>504</v>
      </c>
      <c r="I34" s="16" t="s">
        <v>161</v>
      </c>
    </row>
    <row r="35" spans="1:9" x14ac:dyDescent="0.25">
      <c r="A35" s="16" t="s">
        <v>156</v>
      </c>
      <c r="B35" s="16" t="s">
        <v>200</v>
      </c>
      <c r="C35" s="16" t="s">
        <v>199</v>
      </c>
      <c r="D35" s="16" t="s">
        <v>155</v>
      </c>
      <c r="E35" s="16" t="s">
        <v>159</v>
      </c>
      <c r="F35" s="16" t="s">
        <v>160</v>
      </c>
      <c r="G35" s="16">
        <v>13.99</v>
      </c>
      <c r="H35" s="16" t="s">
        <v>504</v>
      </c>
      <c r="I35" s="16" t="s">
        <v>161</v>
      </c>
    </row>
    <row r="36" spans="1:9" x14ac:dyDescent="0.25">
      <c r="A36" s="16" t="s">
        <v>156</v>
      </c>
      <c r="B36" s="16" t="s">
        <v>201</v>
      </c>
      <c r="C36" s="16" t="s">
        <v>201</v>
      </c>
      <c r="D36" s="16" t="s">
        <v>155</v>
      </c>
      <c r="E36" s="16" t="s">
        <v>159</v>
      </c>
      <c r="F36" s="16" t="s">
        <v>160</v>
      </c>
      <c r="G36" s="16">
        <v>12.98</v>
      </c>
      <c r="H36" s="16" t="s">
        <v>504</v>
      </c>
      <c r="I36" s="16" t="s">
        <v>161</v>
      </c>
    </row>
    <row r="37" spans="1:9" x14ac:dyDescent="0.25">
      <c r="A37" s="16" t="s">
        <v>156</v>
      </c>
      <c r="B37" s="16" t="s">
        <v>202</v>
      </c>
      <c r="C37" s="16" t="s">
        <v>202</v>
      </c>
      <c r="D37" s="16" t="s">
        <v>155</v>
      </c>
      <c r="E37" s="16" t="s">
        <v>159</v>
      </c>
      <c r="F37" s="16" t="s">
        <v>160</v>
      </c>
      <c r="G37" s="16">
        <v>12.68</v>
      </c>
      <c r="H37" s="16" t="s">
        <v>504</v>
      </c>
      <c r="I37" s="16" t="s">
        <v>161</v>
      </c>
    </row>
    <row r="38" spans="1:9" x14ac:dyDescent="0.25">
      <c r="A38" s="16" t="s">
        <v>156</v>
      </c>
      <c r="B38" s="16" t="s">
        <v>204</v>
      </c>
      <c r="C38" s="16" t="s">
        <v>203</v>
      </c>
      <c r="D38" s="16" t="s">
        <v>155</v>
      </c>
      <c r="E38" s="16" t="s">
        <v>159</v>
      </c>
      <c r="F38" s="16" t="s">
        <v>160</v>
      </c>
      <c r="G38" s="16">
        <v>13.91</v>
      </c>
      <c r="H38" s="16" t="s">
        <v>504</v>
      </c>
      <c r="I38" s="16" t="s">
        <v>161</v>
      </c>
    </row>
    <row r="39" spans="1:9" x14ac:dyDescent="0.25">
      <c r="A39" s="16" t="s">
        <v>156</v>
      </c>
      <c r="B39" s="16" t="s">
        <v>206</v>
      </c>
      <c r="C39" s="16" t="s">
        <v>205</v>
      </c>
      <c r="D39" s="16" t="s">
        <v>155</v>
      </c>
      <c r="E39" s="16" t="s">
        <v>159</v>
      </c>
      <c r="F39" s="16" t="s">
        <v>160</v>
      </c>
      <c r="G39" s="16">
        <v>13.94</v>
      </c>
      <c r="H39" s="16" t="s">
        <v>504</v>
      </c>
      <c r="I39" s="16" t="s">
        <v>161</v>
      </c>
    </row>
    <row r="40" spans="1:9" x14ac:dyDescent="0.25">
      <c r="A40" s="16" t="s">
        <v>156</v>
      </c>
      <c r="B40" s="16" t="s">
        <v>208</v>
      </c>
      <c r="C40" s="16" t="s">
        <v>207</v>
      </c>
      <c r="D40" s="16" t="s">
        <v>155</v>
      </c>
      <c r="E40" s="16" t="s">
        <v>159</v>
      </c>
      <c r="F40" s="16" t="s">
        <v>160</v>
      </c>
      <c r="G40" s="16">
        <v>13.93</v>
      </c>
      <c r="H40" s="16" t="s">
        <v>504</v>
      </c>
      <c r="I40" s="16" t="s">
        <v>161</v>
      </c>
    </row>
    <row r="41" spans="1:9" x14ac:dyDescent="0.25">
      <c r="A41" s="16" t="s">
        <v>156</v>
      </c>
      <c r="B41" s="16" t="s">
        <v>210</v>
      </c>
      <c r="C41" s="16" t="s">
        <v>209</v>
      </c>
      <c r="D41" s="16" t="s">
        <v>155</v>
      </c>
      <c r="E41" s="16" t="s">
        <v>159</v>
      </c>
      <c r="F41" s="16" t="s">
        <v>160</v>
      </c>
      <c r="G41" s="16">
        <v>13.61</v>
      </c>
      <c r="H41" s="16" t="s">
        <v>504</v>
      </c>
      <c r="I41" s="16" t="s">
        <v>161</v>
      </c>
    </row>
    <row r="42" spans="1:9" x14ac:dyDescent="0.25">
      <c r="A42" s="16" t="s">
        <v>156</v>
      </c>
      <c r="B42" s="16" t="s">
        <v>211</v>
      </c>
      <c r="C42" s="16" t="s">
        <v>209</v>
      </c>
      <c r="D42" s="16" t="s">
        <v>155</v>
      </c>
      <c r="E42" s="16" t="s">
        <v>159</v>
      </c>
      <c r="F42" s="16" t="s">
        <v>160</v>
      </c>
      <c r="G42" s="16">
        <v>12.85</v>
      </c>
      <c r="H42" s="16" t="s">
        <v>504</v>
      </c>
      <c r="I42" s="16" t="s">
        <v>161</v>
      </c>
    </row>
    <row r="43" spans="1:9" x14ac:dyDescent="0.25">
      <c r="A43" s="16" t="s">
        <v>156</v>
      </c>
      <c r="B43" s="16" t="s">
        <v>213</v>
      </c>
      <c r="C43" s="16" t="s">
        <v>212</v>
      </c>
      <c r="D43" s="16" t="s">
        <v>155</v>
      </c>
      <c r="E43" s="16" t="s">
        <v>159</v>
      </c>
      <c r="F43" s="16" t="s">
        <v>160</v>
      </c>
      <c r="G43" s="16">
        <v>13.8</v>
      </c>
      <c r="H43" s="16" t="s">
        <v>504</v>
      </c>
      <c r="I43" s="16" t="s">
        <v>161</v>
      </c>
    </row>
    <row r="44" spans="1:9" x14ac:dyDescent="0.25">
      <c r="A44" s="16" t="s">
        <v>156</v>
      </c>
      <c r="B44" s="16" t="s">
        <v>214</v>
      </c>
      <c r="C44" s="16" t="s">
        <v>214</v>
      </c>
      <c r="D44" s="16" t="s">
        <v>155</v>
      </c>
      <c r="E44" s="16" t="s">
        <v>159</v>
      </c>
      <c r="F44" s="16" t="s">
        <v>160</v>
      </c>
      <c r="G44" s="16">
        <v>13.92</v>
      </c>
      <c r="H44" s="16" t="s">
        <v>504</v>
      </c>
      <c r="I44" s="16" t="s">
        <v>161</v>
      </c>
    </row>
    <row r="45" spans="1:9" x14ac:dyDescent="0.25">
      <c r="A45" s="16" t="s">
        <v>156</v>
      </c>
      <c r="B45" s="16" t="s">
        <v>215</v>
      </c>
      <c r="C45" s="16" t="s">
        <v>215</v>
      </c>
      <c r="D45" s="16" t="s">
        <v>155</v>
      </c>
      <c r="E45" s="16" t="s">
        <v>159</v>
      </c>
      <c r="F45" s="16" t="s">
        <v>160</v>
      </c>
      <c r="G45" s="16">
        <v>10.455</v>
      </c>
      <c r="H45" s="16" t="s">
        <v>504</v>
      </c>
      <c r="I45" s="16" t="s">
        <v>161</v>
      </c>
    </row>
    <row r="46" spans="1:9" x14ac:dyDescent="0.25">
      <c r="A46" s="16" t="s">
        <v>156</v>
      </c>
      <c r="B46" s="16" t="s">
        <v>217</v>
      </c>
      <c r="C46" s="16" t="s">
        <v>216</v>
      </c>
      <c r="D46" s="16" t="s">
        <v>155</v>
      </c>
      <c r="E46" s="16" t="s">
        <v>159</v>
      </c>
      <c r="F46" s="16" t="s">
        <v>160</v>
      </c>
      <c r="G46" s="16">
        <v>13.33</v>
      </c>
      <c r="H46" s="16" t="s">
        <v>504</v>
      </c>
      <c r="I46" s="16" t="s">
        <v>161</v>
      </c>
    </row>
    <row r="47" spans="1:9" x14ac:dyDescent="0.25">
      <c r="A47" s="16" t="s">
        <v>156</v>
      </c>
      <c r="B47" s="16" t="s">
        <v>512</v>
      </c>
      <c r="C47" s="16" t="s">
        <v>513</v>
      </c>
      <c r="D47" s="16" t="s">
        <v>155</v>
      </c>
      <c r="E47" s="16" t="s">
        <v>159</v>
      </c>
      <c r="F47" s="16" t="s">
        <v>160</v>
      </c>
      <c r="G47" s="16">
        <v>13.61</v>
      </c>
      <c r="H47" s="16" t="s">
        <v>504</v>
      </c>
      <c r="I47" s="16" t="s">
        <v>161</v>
      </c>
    </row>
    <row r="48" spans="1:9" x14ac:dyDescent="0.25">
      <c r="A48" s="16" t="s">
        <v>156</v>
      </c>
      <c r="B48" s="16" t="s">
        <v>514</v>
      </c>
      <c r="C48" s="16" t="s">
        <v>513</v>
      </c>
      <c r="D48" s="16" t="s">
        <v>155</v>
      </c>
      <c r="E48" s="16" t="s">
        <v>159</v>
      </c>
      <c r="F48" s="16" t="s">
        <v>160</v>
      </c>
      <c r="G48" s="16">
        <v>12.9</v>
      </c>
      <c r="H48" s="16" t="s">
        <v>504</v>
      </c>
      <c r="I48" s="16" t="s">
        <v>161</v>
      </c>
    </row>
    <row r="49" spans="1:9" x14ac:dyDescent="0.25">
      <c r="A49" s="16" t="s">
        <v>156</v>
      </c>
      <c r="B49" s="16" t="s">
        <v>219</v>
      </c>
      <c r="C49" s="16" t="s">
        <v>218</v>
      </c>
      <c r="D49" s="16" t="s">
        <v>155</v>
      </c>
      <c r="E49" s="16" t="s">
        <v>159</v>
      </c>
      <c r="F49" s="16" t="s">
        <v>160</v>
      </c>
      <c r="G49" s="16">
        <v>13.67</v>
      </c>
      <c r="H49" s="16" t="s">
        <v>504</v>
      </c>
      <c r="I49" s="16" t="s">
        <v>161</v>
      </c>
    </row>
    <row r="50" spans="1:9" x14ac:dyDescent="0.25">
      <c r="A50" s="16" t="s">
        <v>156</v>
      </c>
      <c r="B50" s="16" t="s">
        <v>221</v>
      </c>
      <c r="C50" s="16" t="s">
        <v>220</v>
      </c>
      <c r="D50" s="16" t="s">
        <v>155</v>
      </c>
      <c r="E50" s="16" t="s">
        <v>159</v>
      </c>
      <c r="F50" s="16" t="s">
        <v>160</v>
      </c>
      <c r="G50" s="16">
        <v>11.34</v>
      </c>
      <c r="H50" s="16" t="s">
        <v>504</v>
      </c>
      <c r="I50" s="16" t="s">
        <v>161</v>
      </c>
    </row>
    <row r="51" spans="1:9" x14ac:dyDescent="0.25">
      <c r="A51" s="16" t="s">
        <v>156</v>
      </c>
      <c r="B51" s="16" t="s">
        <v>220</v>
      </c>
      <c r="C51" s="16" t="s">
        <v>220</v>
      </c>
      <c r="D51" s="16" t="s">
        <v>155</v>
      </c>
      <c r="E51" s="16" t="s">
        <v>159</v>
      </c>
      <c r="F51" s="16" t="s">
        <v>160</v>
      </c>
      <c r="G51" s="16">
        <v>12.63</v>
      </c>
      <c r="H51" s="16" t="s">
        <v>504</v>
      </c>
      <c r="I51" s="16" t="s">
        <v>161</v>
      </c>
    </row>
    <row r="52" spans="1:9" x14ac:dyDescent="0.25">
      <c r="A52" s="16" t="s">
        <v>156</v>
      </c>
      <c r="B52" s="16" t="s">
        <v>222</v>
      </c>
      <c r="C52" s="16" t="s">
        <v>220</v>
      </c>
      <c r="D52" s="16" t="s">
        <v>155</v>
      </c>
      <c r="E52" s="16" t="s">
        <v>159</v>
      </c>
      <c r="F52" s="16" t="s">
        <v>160</v>
      </c>
      <c r="G52" s="16">
        <v>13.52</v>
      </c>
      <c r="H52" s="16" t="s">
        <v>504</v>
      </c>
      <c r="I52" s="16" t="s">
        <v>161</v>
      </c>
    </row>
    <row r="53" spans="1:9" x14ac:dyDescent="0.25">
      <c r="A53" s="16" t="s">
        <v>156</v>
      </c>
      <c r="B53" s="16" t="s">
        <v>224</v>
      </c>
      <c r="C53" s="16" t="s">
        <v>223</v>
      </c>
      <c r="D53" s="16" t="s">
        <v>155</v>
      </c>
      <c r="E53" s="16" t="s">
        <v>159</v>
      </c>
      <c r="F53" s="16" t="s">
        <v>160</v>
      </c>
      <c r="G53" s="16">
        <v>13.73</v>
      </c>
      <c r="H53" s="16" t="s">
        <v>504</v>
      </c>
      <c r="I53" s="16" t="s">
        <v>161</v>
      </c>
    </row>
    <row r="54" spans="1:9" x14ac:dyDescent="0.25">
      <c r="A54" s="16" t="s">
        <v>156</v>
      </c>
      <c r="B54" s="16" t="s">
        <v>515</v>
      </c>
      <c r="C54" s="16" t="s">
        <v>225</v>
      </c>
      <c r="D54" s="16" t="s">
        <v>155</v>
      </c>
      <c r="E54" s="16" t="s">
        <v>159</v>
      </c>
      <c r="F54" s="16" t="s">
        <v>160</v>
      </c>
      <c r="G54" s="16">
        <v>13.08</v>
      </c>
      <c r="H54" s="16" t="s">
        <v>504</v>
      </c>
      <c r="I54" s="16" t="s">
        <v>161</v>
      </c>
    </row>
    <row r="55" spans="1:9" x14ac:dyDescent="0.25">
      <c r="A55" s="16" t="s">
        <v>156</v>
      </c>
      <c r="B55" s="16" t="s">
        <v>226</v>
      </c>
      <c r="C55" s="16" t="s">
        <v>225</v>
      </c>
      <c r="D55" s="16" t="s">
        <v>155</v>
      </c>
      <c r="E55" s="16" t="s">
        <v>159</v>
      </c>
      <c r="F55" s="16" t="s">
        <v>160</v>
      </c>
      <c r="G55" s="16">
        <v>11.83</v>
      </c>
      <c r="H55" s="16" t="s">
        <v>504</v>
      </c>
      <c r="I55" s="16" t="s">
        <v>161</v>
      </c>
    </row>
    <row r="56" spans="1:9" x14ac:dyDescent="0.25">
      <c r="A56" s="16" t="s">
        <v>156</v>
      </c>
      <c r="B56" s="16" t="s">
        <v>226</v>
      </c>
      <c r="C56" s="16" t="s">
        <v>225</v>
      </c>
      <c r="D56" s="16" t="s">
        <v>155</v>
      </c>
      <c r="E56" s="16" t="s">
        <v>159</v>
      </c>
      <c r="F56" s="16" t="s">
        <v>160</v>
      </c>
      <c r="G56" s="16">
        <v>11.83</v>
      </c>
      <c r="H56" s="16" t="s">
        <v>504</v>
      </c>
      <c r="I56" s="16" t="s">
        <v>161</v>
      </c>
    </row>
    <row r="57" spans="1:9" x14ac:dyDescent="0.25">
      <c r="A57" s="16" t="s">
        <v>156</v>
      </c>
      <c r="B57" s="16" t="s">
        <v>227</v>
      </c>
      <c r="C57" s="16" t="s">
        <v>227</v>
      </c>
      <c r="D57" s="16" t="s">
        <v>155</v>
      </c>
      <c r="E57" s="16" t="s">
        <v>159</v>
      </c>
      <c r="F57" s="16" t="s">
        <v>160</v>
      </c>
      <c r="G57" s="16">
        <v>13.66</v>
      </c>
      <c r="H57" s="16" t="s">
        <v>504</v>
      </c>
      <c r="I57" s="16" t="s">
        <v>161</v>
      </c>
    </row>
    <row r="58" spans="1:9" x14ac:dyDescent="0.25">
      <c r="A58" s="16" t="s">
        <v>156</v>
      </c>
      <c r="B58" s="16" t="s">
        <v>229</v>
      </c>
      <c r="C58" s="16" t="s">
        <v>228</v>
      </c>
      <c r="D58" s="16" t="s">
        <v>155</v>
      </c>
      <c r="E58" s="16" t="s">
        <v>159</v>
      </c>
      <c r="F58" s="16" t="s">
        <v>160</v>
      </c>
      <c r="G58" s="16">
        <v>13.08</v>
      </c>
      <c r="H58" s="16" t="s">
        <v>504</v>
      </c>
      <c r="I58" s="16" t="s">
        <v>161</v>
      </c>
    </row>
    <row r="59" spans="1:9" x14ac:dyDescent="0.25">
      <c r="A59" s="16" t="s">
        <v>156</v>
      </c>
      <c r="B59" s="16" t="s">
        <v>230</v>
      </c>
      <c r="C59" s="16" t="s">
        <v>228</v>
      </c>
      <c r="D59" s="16" t="s">
        <v>155</v>
      </c>
      <c r="E59" s="16" t="s">
        <v>159</v>
      </c>
      <c r="F59" s="16" t="s">
        <v>160</v>
      </c>
      <c r="G59" s="16">
        <v>13.03</v>
      </c>
      <c r="H59" s="16" t="s">
        <v>504</v>
      </c>
      <c r="I59" s="16" t="s">
        <v>161</v>
      </c>
    </row>
    <row r="60" spans="1:9" x14ac:dyDescent="0.25">
      <c r="A60" s="16" t="s">
        <v>156</v>
      </c>
      <c r="B60" s="16" t="s">
        <v>231</v>
      </c>
      <c r="C60" s="16" t="s">
        <v>228</v>
      </c>
      <c r="D60" s="16" t="s">
        <v>155</v>
      </c>
      <c r="E60" s="16" t="s">
        <v>159</v>
      </c>
      <c r="F60" s="16" t="s">
        <v>160</v>
      </c>
      <c r="G60" s="16">
        <v>12.41</v>
      </c>
      <c r="H60" s="16" t="s">
        <v>504</v>
      </c>
      <c r="I60" s="16" t="s">
        <v>161</v>
      </c>
    </row>
    <row r="61" spans="1:9" x14ac:dyDescent="0.25">
      <c r="A61" s="16" t="s">
        <v>156</v>
      </c>
      <c r="B61" s="16" t="s">
        <v>233</v>
      </c>
      <c r="C61" s="16" t="s">
        <v>232</v>
      </c>
      <c r="D61" s="16" t="s">
        <v>155</v>
      </c>
      <c r="E61" s="16" t="s">
        <v>159</v>
      </c>
      <c r="F61" s="16" t="s">
        <v>160</v>
      </c>
      <c r="G61" s="16">
        <v>13</v>
      </c>
      <c r="H61" s="16" t="s">
        <v>504</v>
      </c>
      <c r="I61" s="16" t="s">
        <v>161</v>
      </c>
    </row>
    <row r="62" spans="1:9" x14ac:dyDescent="0.25">
      <c r="A62" s="16" t="s">
        <v>156</v>
      </c>
      <c r="B62" s="16" t="s">
        <v>234</v>
      </c>
      <c r="C62" s="16" t="s">
        <v>232</v>
      </c>
      <c r="D62" s="16" t="s">
        <v>155</v>
      </c>
      <c r="E62" s="16" t="s">
        <v>159</v>
      </c>
      <c r="F62" s="16" t="s">
        <v>160</v>
      </c>
      <c r="G62" s="16">
        <v>13.15</v>
      </c>
      <c r="H62" s="16" t="s">
        <v>504</v>
      </c>
      <c r="I62" s="16" t="s">
        <v>161</v>
      </c>
    </row>
    <row r="63" spans="1:9" x14ac:dyDescent="0.25">
      <c r="A63" s="16" t="s">
        <v>156</v>
      </c>
      <c r="B63" s="16" t="s">
        <v>236</v>
      </c>
      <c r="C63" s="16" t="s">
        <v>235</v>
      </c>
      <c r="D63" s="16" t="s">
        <v>155</v>
      </c>
      <c r="E63" s="16" t="s">
        <v>159</v>
      </c>
      <c r="F63" s="16" t="s">
        <v>160</v>
      </c>
      <c r="G63" s="16">
        <v>13.96</v>
      </c>
      <c r="H63" s="16" t="s">
        <v>504</v>
      </c>
      <c r="I63" s="16" t="s">
        <v>161</v>
      </c>
    </row>
    <row r="64" spans="1:9" x14ac:dyDescent="0.25">
      <c r="A64" s="16" t="s">
        <v>156</v>
      </c>
      <c r="B64" s="16" t="s">
        <v>237</v>
      </c>
      <c r="C64" s="16" t="s">
        <v>237</v>
      </c>
      <c r="D64" s="16" t="s">
        <v>155</v>
      </c>
      <c r="E64" s="16" t="s">
        <v>159</v>
      </c>
      <c r="F64" s="16" t="s">
        <v>160</v>
      </c>
      <c r="G64" s="16">
        <v>13.89</v>
      </c>
      <c r="H64" s="16" t="s">
        <v>504</v>
      </c>
      <c r="I64" s="16" t="s">
        <v>161</v>
      </c>
    </row>
    <row r="65" spans="1:9" x14ac:dyDescent="0.25">
      <c r="A65" s="16" t="s">
        <v>156</v>
      </c>
      <c r="B65" s="16" t="s">
        <v>239</v>
      </c>
      <c r="C65" s="16" t="s">
        <v>238</v>
      </c>
      <c r="D65" s="16" t="s">
        <v>155</v>
      </c>
      <c r="E65" s="16" t="s">
        <v>159</v>
      </c>
      <c r="F65" s="16" t="s">
        <v>160</v>
      </c>
      <c r="G65" s="16">
        <v>11.8</v>
      </c>
      <c r="H65" s="16" t="s">
        <v>504</v>
      </c>
      <c r="I65" s="16" t="s">
        <v>161</v>
      </c>
    </row>
    <row r="66" spans="1:9" x14ac:dyDescent="0.25">
      <c r="A66" s="16" t="s">
        <v>156</v>
      </c>
      <c r="B66" s="16" t="s">
        <v>240</v>
      </c>
      <c r="C66" s="16" t="s">
        <v>238</v>
      </c>
      <c r="D66" s="16" t="s">
        <v>155</v>
      </c>
      <c r="E66" s="16" t="s">
        <v>159</v>
      </c>
      <c r="F66" s="16" t="s">
        <v>160</v>
      </c>
      <c r="G66" s="16">
        <v>12.25</v>
      </c>
      <c r="H66" s="16" t="s">
        <v>504</v>
      </c>
      <c r="I66" s="16" t="s">
        <v>161</v>
      </c>
    </row>
    <row r="67" spans="1:9" x14ac:dyDescent="0.25">
      <c r="A67" s="16" t="s">
        <v>156</v>
      </c>
      <c r="B67" s="16" t="s">
        <v>241</v>
      </c>
      <c r="C67" s="16" t="s">
        <v>238</v>
      </c>
      <c r="D67" s="16" t="s">
        <v>155</v>
      </c>
      <c r="E67" s="16" t="s">
        <v>159</v>
      </c>
      <c r="F67" s="16" t="s">
        <v>160</v>
      </c>
      <c r="G67" s="16">
        <v>12.79</v>
      </c>
      <c r="H67" s="16" t="s">
        <v>504</v>
      </c>
      <c r="I67" s="16" t="s">
        <v>161</v>
      </c>
    </row>
    <row r="68" spans="1:9" x14ac:dyDescent="0.25">
      <c r="A68" s="16" t="s">
        <v>156</v>
      </c>
      <c r="B68" s="16" t="s">
        <v>243</v>
      </c>
      <c r="C68" s="16" t="s">
        <v>242</v>
      </c>
      <c r="D68" s="16" t="s">
        <v>155</v>
      </c>
      <c r="E68" s="16" t="s">
        <v>159</v>
      </c>
      <c r="F68" s="16" t="s">
        <v>160</v>
      </c>
      <c r="G68" s="16">
        <v>13.94</v>
      </c>
      <c r="H68" s="16" t="s">
        <v>504</v>
      </c>
      <c r="I68" s="16" t="s">
        <v>161</v>
      </c>
    </row>
    <row r="69" spans="1:9" x14ac:dyDescent="0.25">
      <c r="A69" s="16" t="s">
        <v>156</v>
      </c>
      <c r="B69" s="16" t="s">
        <v>245</v>
      </c>
      <c r="C69" s="16" t="s">
        <v>244</v>
      </c>
      <c r="D69" s="16" t="s">
        <v>155</v>
      </c>
      <c r="E69" s="16" t="s">
        <v>159</v>
      </c>
      <c r="F69" s="16" t="s">
        <v>160</v>
      </c>
      <c r="G69" s="16">
        <v>13.97</v>
      </c>
      <c r="H69" s="16" t="s">
        <v>504</v>
      </c>
      <c r="I69" s="16" t="s">
        <v>161</v>
      </c>
    </row>
    <row r="70" spans="1:9" x14ac:dyDescent="0.25">
      <c r="A70" s="16" t="s">
        <v>156</v>
      </c>
      <c r="B70" s="16" t="s">
        <v>516</v>
      </c>
      <c r="C70" s="16" t="s">
        <v>517</v>
      </c>
      <c r="D70" s="16" t="s">
        <v>155</v>
      </c>
      <c r="E70" s="16" t="s">
        <v>159</v>
      </c>
      <c r="F70" s="16" t="s">
        <v>160</v>
      </c>
      <c r="G70" s="16">
        <v>13.41</v>
      </c>
      <c r="H70" s="16" t="s">
        <v>504</v>
      </c>
      <c r="I70" s="16" t="s">
        <v>161</v>
      </c>
    </row>
    <row r="71" spans="1:9" x14ac:dyDescent="0.25">
      <c r="A71" s="16" t="s">
        <v>156</v>
      </c>
      <c r="B71" s="16" t="s">
        <v>247</v>
      </c>
      <c r="C71" s="16" t="s">
        <v>246</v>
      </c>
      <c r="D71" s="16" t="s">
        <v>155</v>
      </c>
      <c r="E71" s="16" t="s">
        <v>159</v>
      </c>
      <c r="F71" s="16" t="s">
        <v>160</v>
      </c>
      <c r="G71" s="16">
        <v>13.99</v>
      </c>
      <c r="H71" s="16" t="s">
        <v>504</v>
      </c>
      <c r="I71" s="16" t="s">
        <v>161</v>
      </c>
    </row>
    <row r="72" spans="1:9" x14ac:dyDescent="0.25">
      <c r="A72" s="16" t="s">
        <v>156</v>
      </c>
      <c r="B72" s="16" t="s">
        <v>248</v>
      </c>
      <c r="C72" s="16" t="s">
        <v>248</v>
      </c>
      <c r="D72" s="16" t="s">
        <v>155</v>
      </c>
      <c r="E72" s="16" t="s">
        <v>159</v>
      </c>
      <c r="F72" s="16" t="s">
        <v>160</v>
      </c>
      <c r="G72" s="16">
        <v>13.9</v>
      </c>
      <c r="H72" s="16" t="s">
        <v>504</v>
      </c>
      <c r="I72" s="16" t="s">
        <v>161</v>
      </c>
    </row>
    <row r="73" spans="1:9" x14ac:dyDescent="0.25">
      <c r="A73" s="16" t="s">
        <v>156</v>
      </c>
      <c r="B73" s="16" t="s">
        <v>250</v>
      </c>
      <c r="C73" s="16" t="s">
        <v>249</v>
      </c>
      <c r="D73" s="16" t="s">
        <v>155</v>
      </c>
      <c r="E73" s="16" t="s">
        <v>159</v>
      </c>
      <c r="F73" s="16" t="s">
        <v>160</v>
      </c>
      <c r="G73" s="16">
        <v>13.75</v>
      </c>
      <c r="H73" s="16" t="s">
        <v>504</v>
      </c>
      <c r="I73" s="16" t="s">
        <v>161</v>
      </c>
    </row>
    <row r="74" spans="1:9" x14ac:dyDescent="0.25">
      <c r="A74" s="16" t="s">
        <v>156</v>
      </c>
      <c r="B74" s="16" t="s">
        <v>251</v>
      </c>
      <c r="C74" s="16" t="s">
        <v>251</v>
      </c>
      <c r="D74" s="16" t="s">
        <v>155</v>
      </c>
      <c r="E74" s="16" t="s">
        <v>159</v>
      </c>
      <c r="F74" s="16" t="s">
        <v>160</v>
      </c>
      <c r="G74" s="16">
        <v>13.85</v>
      </c>
      <c r="H74" s="16" t="s">
        <v>504</v>
      </c>
      <c r="I74" s="16" t="s">
        <v>161</v>
      </c>
    </row>
    <row r="75" spans="1:9" x14ac:dyDescent="0.25">
      <c r="A75" s="16" t="s">
        <v>156</v>
      </c>
      <c r="B75" s="16" t="s">
        <v>252</v>
      </c>
      <c r="C75" s="16" t="s">
        <v>252</v>
      </c>
      <c r="D75" s="16" t="s">
        <v>155</v>
      </c>
      <c r="E75" s="16" t="s">
        <v>159</v>
      </c>
      <c r="F75" s="16" t="s">
        <v>160</v>
      </c>
      <c r="G75" s="16">
        <v>13.41</v>
      </c>
      <c r="H75" s="16" t="s">
        <v>504</v>
      </c>
      <c r="I75" s="16" t="s">
        <v>161</v>
      </c>
    </row>
    <row r="76" spans="1:9" x14ac:dyDescent="0.25">
      <c r="A76" s="16" t="s">
        <v>156</v>
      </c>
      <c r="B76" s="16" t="s">
        <v>518</v>
      </c>
      <c r="C76" s="16" t="s">
        <v>519</v>
      </c>
      <c r="D76" s="16" t="s">
        <v>155</v>
      </c>
      <c r="E76" s="16" t="s">
        <v>159</v>
      </c>
      <c r="F76" s="16" t="s">
        <v>160</v>
      </c>
      <c r="G76" s="16">
        <v>13.55</v>
      </c>
      <c r="H76" s="16" t="s">
        <v>504</v>
      </c>
      <c r="I76" s="16" t="s">
        <v>161</v>
      </c>
    </row>
    <row r="77" spans="1:9" x14ac:dyDescent="0.25">
      <c r="A77" s="16" t="s">
        <v>156</v>
      </c>
      <c r="B77" s="16" t="s">
        <v>520</v>
      </c>
      <c r="C77" s="16" t="s">
        <v>519</v>
      </c>
      <c r="D77" s="16" t="s">
        <v>155</v>
      </c>
      <c r="E77" s="16" t="s">
        <v>159</v>
      </c>
      <c r="F77" s="16" t="s">
        <v>160</v>
      </c>
      <c r="G77" s="16">
        <v>12.71</v>
      </c>
      <c r="H77" s="16" t="s">
        <v>504</v>
      </c>
      <c r="I77" s="16" t="s">
        <v>161</v>
      </c>
    </row>
    <row r="78" spans="1:9" x14ac:dyDescent="0.25">
      <c r="A78" s="16" t="s">
        <v>156</v>
      </c>
      <c r="B78" s="16" t="s">
        <v>254</v>
      </c>
      <c r="C78" s="16" t="s">
        <v>253</v>
      </c>
      <c r="D78" s="16" t="s">
        <v>155</v>
      </c>
      <c r="E78" s="16" t="s">
        <v>159</v>
      </c>
      <c r="F78" s="16" t="s">
        <v>160</v>
      </c>
      <c r="G78" s="16">
        <v>13.94</v>
      </c>
      <c r="H78" s="16" t="s">
        <v>504</v>
      </c>
      <c r="I78" s="16" t="s">
        <v>161</v>
      </c>
    </row>
    <row r="79" spans="1:9" x14ac:dyDescent="0.25">
      <c r="A79" s="16" t="s">
        <v>156</v>
      </c>
      <c r="B79" s="16" t="s">
        <v>521</v>
      </c>
      <c r="C79" s="16" t="s">
        <v>255</v>
      </c>
      <c r="D79" s="16" t="s">
        <v>155</v>
      </c>
      <c r="E79" s="16" t="s">
        <v>159</v>
      </c>
      <c r="F79" s="16" t="s">
        <v>160</v>
      </c>
      <c r="G79" s="16">
        <v>13.21</v>
      </c>
      <c r="H79" s="16" t="s">
        <v>504</v>
      </c>
      <c r="I79" s="16" t="s">
        <v>161</v>
      </c>
    </row>
    <row r="80" spans="1:9" x14ac:dyDescent="0.25">
      <c r="A80" s="16" t="s">
        <v>156</v>
      </c>
      <c r="B80" s="16" t="s">
        <v>256</v>
      </c>
      <c r="C80" s="16" t="s">
        <v>255</v>
      </c>
      <c r="D80" s="16" t="s">
        <v>155</v>
      </c>
      <c r="E80" s="16" t="s">
        <v>159</v>
      </c>
      <c r="F80" s="16" t="s">
        <v>160</v>
      </c>
      <c r="G80" s="16">
        <v>13.5</v>
      </c>
      <c r="H80" s="16" t="s">
        <v>504</v>
      </c>
      <c r="I80" s="16" t="s">
        <v>161</v>
      </c>
    </row>
    <row r="81" spans="1:9" x14ac:dyDescent="0.25">
      <c r="A81" s="16" t="s">
        <v>156</v>
      </c>
      <c r="B81" s="16" t="s">
        <v>257</v>
      </c>
      <c r="C81" s="16" t="s">
        <v>257</v>
      </c>
      <c r="D81" s="16" t="s">
        <v>155</v>
      </c>
      <c r="E81" s="16" t="s">
        <v>159</v>
      </c>
      <c r="F81" s="16" t="s">
        <v>160</v>
      </c>
      <c r="G81" s="16">
        <v>13.88</v>
      </c>
      <c r="H81" s="16" t="s">
        <v>504</v>
      </c>
      <c r="I81" s="16" t="s">
        <v>161</v>
      </c>
    </row>
    <row r="82" spans="1:9" x14ac:dyDescent="0.25">
      <c r="A82" s="16" t="s">
        <v>156</v>
      </c>
      <c r="B82" s="16" t="s">
        <v>259</v>
      </c>
      <c r="C82" s="16" t="s">
        <v>258</v>
      </c>
      <c r="D82" s="16" t="s">
        <v>155</v>
      </c>
      <c r="E82" s="16" t="s">
        <v>159</v>
      </c>
      <c r="F82" s="16" t="s">
        <v>160</v>
      </c>
      <c r="G82" s="16">
        <v>13.26</v>
      </c>
      <c r="H82" s="16" t="s">
        <v>504</v>
      </c>
      <c r="I82" s="16" t="s">
        <v>161</v>
      </c>
    </row>
    <row r="83" spans="1:9" x14ac:dyDescent="0.25">
      <c r="A83" s="16" t="s">
        <v>156</v>
      </c>
      <c r="B83" s="16" t="s">
        <v>522</v>
      </c>
      <c r="C83" s="16" t="s">
        <v>523</v>
      </c>
      <c r="D83" s="16" t="s">
        <v>155</v>
      </c>
      <c r="E83" s="16" t="s">
        <v>159</v>
      </c>
      <c r="F83" s="16" t="s">
        <v>160</v>
      </c>
      <c r="G83" s="16">
        <v>13.62</v>
      </c>
      <c r="H83" s="16" t="s">
        <v>504</v>
      </c>
      <c r="I83" s="16" t="s">
        <v>161</v>
      </c>
    </row>
    <row r="84" spans="1:9" x14ac:dyDescent="0.25">
      <c r="A84" s="16" t="s">
        <v>156</v>
      </c>
      <c r="B84" s="16" t="s">
        <v>414</v>
      </c>
      <c r="C84" s="16" t="s">
        <v>415</v>
      </c>
      <c r="D84" s="16" t="s">
        <v>155</v>
      </c>
      <c r="E84" s="16" t="s">
        <v>159</v>
      </c>
      <c r="F84" s="16" t="s">
        <v>160</v>
      </c>
      <c r="G84" s="16">
        <v>13.99</v>
      </c>
      <c r="H84" s="16" t="s">
        <v>504</v>
      </c>
      <c r="I84" s="16" t="s">
        <v>161</v>
      </c>
    </row>
    <row r="85" spans="1:9" x14ac:dyDescent="0.25">
      <c r="A85" s="16" t="s">
        <v>156</v>
      </c>
      <c r="B85" s="16" t="s">
        <v>260</v>
      </c>
      <c r="C85" s="16" t="s">
        <v>260</v>
      </c>
      <c r="D85" s="16" t="s">
        <v>155</v>
      </c>
      <c r="E85" s="16" t="s">
        <v>159</v>
      </c>
      <c r="F85" s="16" t="s">
        <v>160</v>
      </c>
      <c r="G85" s="16">
        <v>12.68</v>
      </c>
      <c r="H85" s="16" t="s">
        <v>504</v>
      </c>
      <c r="I85" s="16" t="s">
        <v>161</v>
      </c>
    </row>
    <row r="86" spans="1:9" x14ac:dyDescent="0.25">
      <c r="A86" s="16" t="s">
        <v>156</v>
      </c>
      <c r="B86" s="16" t="s">
        <v>524</v>
      </c>
      <c r="C86" s="16" t="s">
        <v>260</v>
      </c>
      <c r="D86" s="16" t="s">
        <v>155</v>
      </c>
      <c r="E86" s="16" t="s">
        <v>159</v>
      </c>
      <c r="F86" s="16" t="s">
        <v>160</v>
      </c>
      <c r="G86" s="16">
        <v>11.48</v>
      </c>
      <c r="H86" s="16" t="s">
        <v>504</v>
      </c>
      <c r="I86" s="16" t="s">
        <v>161</v>
      </c>
    </row>
    <row r="87" spans="1:9" x14ac:dyDescent="0.25">
      <c r="A87" s="16" t="s">
        <v>156</v>
      </c>
      <c r="B87" s="16" t="s">
        <v>261</v>
      </c>
      <c r="C87" s="16" t="s">
        <v>260</v>
      </c>
      <c r="D87" s="16" t="s">
        <v>155</v>
      </c>
      <c r="E87" s="16" t="s">
        <v>159</v>
      </c>
      <c r="F87" s="16" t="s">
        <v>160</v>
      </c>
      <c r="G87" s="16">
        <v>11.57</v>
      </c>
      <c r="H87" s="16" t="s">
        <v>504</v>
      </c>
      <c r="I87" s="16" t="s">
        <v>161</v>
      </c>
    </row>
    <row r="88" spans="1:9" x14ac:dyDescent="0.25">
      <c r="A88" s="16" t="s">
        <v>156</v>
      </c>
      <c r="B88" s="16" t="s">
        <v>525</v>
      </c>
      <c r="C88" s="16" t="s">
        <v>526</v>
      </c>
      <c r="D88" s="16" t="s">
        <v>155</v>
      </c>
      <c r="E88" s="16" t="s">
        <v>159</v>
      </c>
      <c r="F88" s="16" t="s">
        <v>160</v>
      </c>
      <c r="G88" s="16">
        <v>13.99</v>
      </c>
      <c r="H88" s="16" t="s">
        <v>504</v>
      </c>
      <c r="I88" s="16" t="s">
        <v>161</v>
      </c>
    </row>
    <row r="89" spans="1:9" x14ac:dyDescent="0.25">
      <c r="A89" s="16" t="s">
        <v>156</v>
      </c>
      <c r="B89" s="16" t="s">
        <v>263</v>
      </c>
      <c r="C89" s="16" t="s">
        <v>262</v>
      </c>
      <c r="D89" s="16" t="s">
        <v>155</v>
      </c>
      <c r="E89" s="16" t="s">
        <v>159</v>
      </c>
      <c r="F89" s="16" t="s">
        <v>160</v>
      </c>
      <c r="G89" s="16">
        <v>12.09</v>
      </c>
      <c r="H89" s="16" t="s">
        <v>504</v>
      </c>
      <c r="I89" s="16" t="s">
        <v>161</v>
      </c>
    </row>
    <row r="90" spans="1:9" x14ac:dyDescent="0.25">
      <c r="A90" s="16" t="s">
        <v>156</v>
      </c>
      <c r="B90" s="16" t="s">
        <v>264</v>
      </c>
      <c r="C90" s="16" t="s">
        <v>262</v>
      </c>
      <c r="D90" s="16" t="s">
        <v>155</v>
      </c>
      <c r="E90" s="16" t="s">
        <v>159</v>
      </c>
      <c r="F90" s="16" t="s">
        <v>160</v>
      </c>
      <c r="G90" s="16">
        <v>13.84</v>
      </c>
      <c r="H90" s="16" t="s">
        <v>504</v>
      </c>
      <c r="I90" s="16" t="s">
        <v>161</v>
      </c>
    </row>
    <row r="91" spans="1:9" x14ac:dyDescent="0.25">
      <c r="A91" s="16" t="s">
        <v>156</v>
      </c>
      <c r="B91" s="16" t="s">
        <v>170</v>
      </c>
      <c r="C91" s="16" t="s">
        <v>527</v>
      </c>
      <c r="D91" s="16" t="s">
        <v>155</v>
      </c>
      <c r="E91" s="16" t="s">
        <v>159</v>
      </c>
      <c r="F91" s="16" t="s">
        <v>160</v>
      </c>
      <c r="G91" s="16">
        <v>13.62</v>
      </c>
      <c r="H91" s="16" t="s">
        <v>504</v>
      </c>
      <c r="I91" s="16" t="s">
        <v>161</v>
      </c>
    </row>
    <row r="92" spans="1:9" x14ac:dyDescent="0.25">
      <c r="A92" s="16" t="s">
        <v>156</v>
      </c>
      <c r="B92" s="16" t="s">
        <v>266</v>
      </c>
      <c r="C92" s="16" t="s">
        <v>265</v>
      </c>
      <c r="D92" s="16" t="s">
        <v>155</v>
      </c>
      <c r="E92" s="16" t="s">
        <v>159</v>
      </c>
      <c r="F92" s="16" t="s">
        <v>160</v>
      </c>
      <c r="G92" s="16">
        <v>13.99</v>
      </c>
      <c r="H92" s="16" t="s">
        <v>504</v>
      </c>
      <c r="I92" s="16" t="s">
        <v>161</v>
      </c>
    </row>
    <row r="93" spans="1:9" x14ac:dyDescent="0.25">
      <c r="A93" s="16" t="s">
        <v>156</v>
      </c>
      <c r="B93" s="16" t="s">
        <v>528</v>
      </c>
      <c r="C93" s="16" t="s">
        <v>529</v>
      </c>
      <c r="D93" s="16" t="s">
        <v>155</v>
      </c>
      <c r="E93" s="16" t="s">
        <v>159</v>
      </c>
      <c r="F93" s="16" t="s">
        <v>160</v>
      </c>
      <c r="G93" s="16">
        <v>13.67</v>
      </c>
      <c r="H93" s="16" t="s">
        <v>504</v>
      </c>
      <c r="I93" s="16" t="s">
        <v>161</v>
      </c>
    </row>
    <row r="94" spans="1:9" x14ac:dyDescent="0.25">
      <c r="A94" s="16" t="s">
        <v>156</v>
      </c>
      <c r="B94" s="16" t="s">
        <v>268</v>
      </c>
      <c r="C94" s="16" t="s">
        <v>267</v>
      </c>
      <c r="D94" s="16" t="s">
        <v>155</v>
      </c>
      <c r="E94" s="16" t="s">
        <v>159</v>
      </c>
      <c r="F94" s="16" t="s">
        <v>160</v>
      </c>
      <c r="G94" s="16">
        <v>12.02</v>
      </c>
      <c r="H94" s="16" t="s">
        <v>504</v>
      </c>
      <c r="I94" s="16" t="s">
        <v>161</v>
      </c>
    </row>
    <row r="95" spans="1:9" x14ac:dyDescent="0.25">
      <c r="A95" s="16" t="s">
        <v>156</v>
      </c>
      <c r="B95" s="16" t="s">
        <v>416</v>
      </c>
      <c r="C95" s="16" t="s">
        <v>267</v>
      </c>
      <c r="D95" s="16" t="s">
        <v>155</v>
      </c>
      <c r="E95" s="16" t="s">
        <v>159</v>
      </c>
      <c r="F95" s="16" t="s">
        <v>160</v>
      </c>
      <c r="G95" s="16">
        <v>11.54</v>
      </c>
      <c r="H95" s="16" t="s">
        <v>504</v>
      </c>
      <c r="I95" s="16" t="s">
        <v>161</v>
      </c>
    </row>
    <row r="96" spans="1:9" x14ac:dyDescent="0.25">
      <c r="A96" s="16" t="s">
        <v>156</v>
      </c>
      <c r="B96" s="16" t="s">
        <v>269</v>
      </c>
      <c r="C96" s="16" t="s">
        <v>267</v>
      </c>
      <c r="D96" s="16" t="s">
        <v>155</v>
      </c>
      <c r="E96" s="16" t="s">
        <v>159</v>
      </c>
      <c r="F96" s="16" t="s">
        <v>160</v>
      </c>
      <c r="G96" s="16">
        <v>12.22</v>
      </c>
      <c r="H96" s="16" t="s">
        <v>504</v>
      </c>
      <c r="I96" s="16" t="s">
        <v>161</v>
      </c>
    </row>
    <row r="97" spans="1:9" x14ac:dyDescent="0.25">
      <c r="A97" s="16" t="s">
        <v>156</v>
      </c>
      <c r="B97" s="16" t="s">
        <v>270</v>
      </c>
      <c r="C97" s="16" t="s">
        <v>267</v>
      </c>
      <c r="D97" s="16" t="s">
        <v>155</v>
      </c>
      <c r="E97" s="16" t="s">
        <v>159</v>
      </c>
      <c r="F97" s="16" t="s">
        <v>160</v>
      </c>
      <c r="G97" s="16">
        <v>11.8</v>
      </c>
      <c r="H97" s="16" t="s">
        <v>504</v>
      </c>
      <c r="I97" s="16" t="s">
        <v>161</v>
      </c>
    </row>
    <row r="98" spans="1:9" x14ac:dyDescent="0.25">
      <c r="A98" s="16" t="s">
        <v>156</v>
      </c>
      <c r="B98" s="16" t="s">
        <v>530</v>
      </c>
      <c r="C98" s="16" t="s">
        <v>531</v>
      </c>
      <c r="D98" s="16" t="s">
        <v>155</v>
      </c>
      <c r="E98" s="16" t="s">
        <v>159</v>
      </c>
      <c r="F98" s="16" t="s">
        <v>160</v>
      </c>
      <c r="G98" s="16">
        <v>12.92</v>
      </c>
      <c r="H98" s="16" t="s">
        <v>504</v>
      </c>
      <c r="I98" s="16" t="s">
        <v>161</v>
      </c>
    </row>
    <row r="99" spans="1:9" x14ac:dyDescent="0.25">
      <c r="A99" s="16" t="s">
        <v>156</v>
      </c>
      <c r="B99" s="16" t="s">
        <v>272</v>
      </c>
      <c r="C99" s="16" t="s">
        <v>271</v>
      </c>
      <c r="D99" s="16" t="s">
        <v>155</v>
      </c>
      <c r="E99" s="16" t="s">
        <v>159</v>
      </c>
      <c r="F99" s="16" t="s">
        <v>160</v>
      </c>
      <c r="G99" s="16">
        <v>13.32</v>
      </c>
      <c r="H99" s="16" t="s">
        <v>504</v>
      </c>
      <c r="I99" s="16" t="s">
        <v>161</v>
      </c>
    </row>
    <row r="100" spans="1:9" x14ac:dyDescent="0.25">
      <c r="A100" s="16" t="s">
        <v>156</v>
      </c>
      <c r="B100" s="16" t="s">
        <v>142</v>
      </c>
      <c r="C100" s="16" t="s">
        <v>271</v>
      </c>
      <c r="D100" s="16" t="s">
        <v>155</v>
      </c>
      <c r="E100" s="16" t="s">
        <v>159</v>
      </c>
      <c r="F100" s="16" t="s">
        <v>160</v>
      </c>
      <c r="G100" s="16">
        <v>10.23</v>
      </c>
      <c r="H100" s="16" t="s">
        <v>504</v>
      </c>
      <c r="I100" s="16" t="s">
        <v>161</v>
      </c>
    </row>
    <row r="101" spans="1:9" x14ac:dyDescent="0.25">
      <c r="A101" s="16" t="s">
        <v>156</v>
      </c>
      <c r="B101" s="16" t="s">
        <v>273</v>
      </c>
      <c r="C101" s="16" t="s">
        <v>271</v>
      </c>
      <c r="D101" s="16" t="s">
        <v>155</v>
      </c>
      <c r="E101" s="16" t="s">
        <v>159</v>
      </c>
      <c r="F101" s="16" t="s">
        <v>160</v>
      </c>
      <c r="G101" s="16">
        <v>12.97</v>
      </c>
      <c r="H101" s="16" t="s">
        <v>504</v>
      </c>
      <c r="I101" s="16" t="s">
        <v>161</v>
      </c>
    </row>
    <row r="102" spans="1:9" x14ac:dyDescent="0.25">
      <c r="A102" s="16" t="s">
        <v>156</v>
      </c>
      <c r="B102" s="16" t="s">
        <v>274</v>
      </c>
      <c r="C102" s="16" t="s">
        <v>54</v>
      </c>
      <c r="D102" s="16" t="s">
        <v>155</v>
      </c>
      <c r="E102" s="16" t="s">
        <v>159</v>
      </c>
      <c r="F102" s="16" t="s">
        <v>160</v>
      </c>
      <c r="G102" s="16">
        <v>13.8</v>
      </c>
      <c r="H102" s="16" t="s">
        <v>504</v>
      </c>
      <c r="I102" s="16" t="s">
        <v>161</v>
      </c>
    </row>
    <row r="103" spans="1:9" x14ac:dyDescent="0.25">
      <c r="A103" s="16" t="s">
        <v>156</v>
      </c>
      <c r="B103" s="16" t="s">
        <v>275</v>
      </c>
      <c r="C103" s="16" t="s">
        <v>69</v>
      </c>
      <c r="D103" s="16" t="s">
        <v>155</v>
      </c>
      <c r="E103" s="16" t="s">
        <v>159</v>
      </c>
      <c r="F103" s="16" t="s">
        <v>160</v>
      </c>
      <c r="G103" s="16">
        <v>12.41</v>
      </c>
      <c r="H103" s="16" t="s">
        <v>504</v>
      </c>
      <c r="I103" s="16" t="s">
        <v>161</v>
      </c>
    </row>
    <row r="104" spans="1:9" x14ac:dyDescent="0.25">
      <c r="A104" s="16" t="s">
        <v>156</v>
      </c>
      <c r="B104" s="16" t="s">
        <v>134</v>
      </c>
      <c r="C104" s="16" t="s">
        <v>69</v>
      </c>
      <c r="D104" s="16" t="s">
        <v>155</v>
      </c>
      <c r="E104" s="16" t="s">
        <v>159</v>
      </c>
      <c r="F104" s="16" t="s">
        <v>160</v>
      </c>
      <c r="G104" s="16">
        <v>10.73</v>
      </c>
      <c r="H104" s="16" t="s">
        <v>504</v>
      </c>
      <c r="I104" s="16" t="s">
        <v>161</v>
      </c>
    </row>
    <row r="105" spans="1:9" x14ac:dyDescent="0.25">
      <c r="A105" s="16" t="s">
        <v>156</v>
      </c>
      <c r="B105" s="16" t="s">
        <v>277</v>
      </c>
      <c r="C105" s="16" t="s">
        <v>276</v>
      </c>
      <c r="D105" s="16" t="s">
        <v>155</v>
      </c>
      <c r="E105" s="16" t="s">
        <v>159</v>
      </c>
      <c r="F105" s="16" t="s">
        <v>160</v>
      </c>
      <c r="G105" s="16">
        <v>13.96</v>
      </c>
      <c r="H105" s="16" t="s">
        <v>504</v>
      </c>
      <c r="I105" s="16" t="s">
        <v>161</v>
      </c>
    </row>
    <row r="106" spans="1:9" x14ac:dyDescent="0.25">
      <c r="A106" s="16" t="s">
        <v>156</v>
      </c>
      <c r="B106" s="16" t="s">
        <v>279</v>
      </c>
      <c r="C106" s="16" t="s">
        <v>278</v>
      </c>
      <c r="D106" s="16" t="s">
        <v>155</v>
      </c>
      <c r="E106" s="16" t="s">
        <v>159</v>
      </c>
      <c r="F106" s="16" t="s">
        <v>160</v>
      </c>
      <c r="G106" s="16">
        <v>13.99</v>
      </c>
      <c r="H106" s="16" t="s">
        <v>504</v>
      </c>
      <c r="I106" s="16" t="s">
        <v>161</v>
      </c>
    </row>
    <row r="107" spans="1:9" x14ac:dyDescent="0.25">
      <c r="A107" s="16" t="s">
        <v>156</v>
      </c>
      <c r="B107" s="16" t="s">
        <v>281</v>
      </c>
      <c r="C107" s="16" t="s">
        <v>280</v>
      </c>
      <c r="D107" s="16" t="s">
        <v>155</v>
      </c>
      <c r="E107" s="16" t="s">
        <v>159</v>
      </c>
      <c r="F107" s="16" t="s">
        <v>160</v>
      </c>
      <c r="G107" s="16">
        <v>13.75</v>
      </c>
      <c r="H107" s="16" t="s">
        <v>504</v>
      </c>
      <c r="I107" s="16" t="s">
        <v>161</v>
      </c>
    </row>
    <row r="108" spans="1:9" x14ac:dyDescent="0.25">
      <c r="A108" s="16" t="s">
        <v>156</v>
      </c>
      <c r="B108" s="16" t="s">
        <v>282</v>
      </c>
      <c r="C108" s="16" t="s">
        <v>280</v>
      </c>
      <c r="D108" s="16" t="s">
        <v>155</v>
      </c>
      <c r="E108" s="16" t="s">
        <v>159</v>
      </c>
      <c r="F108" s="16" t="s">
        <v>160</v>
      </c>
      <c r="G108" s="16">
        <v>12.57</v>
      </c>
      <c r="H108" s="16" t="s">
        <v>504</v>
      </c>
      <c r="I108" s="16" t="s">
        <v>161</v>
      </c>
    </row>
    <row r="109" spans="1:9" x14ac:dyDescent="0.25">
      <c r="A109" s="16" t="s">
        <v>156</v>
      </c>
      <c r="B109" s="16" t="s">
        <v>284</v>
      </c>
      <c r="C109" s="16" t="s">
        <v>283</v>
      </c>
      <c r="D109" s="16" t="s">
        <v>155</v>
      </c>
      <c r="E109" s="16" t="s">
        <v>159</v>
      </c>
      <c r="F109" s="16" t="s">
        <v>160</v>
      </c>
      <c r="G109" s="16">
        <v>13.69</v>
      </c>
      <c r="H109" s="16" t="s">
        <v>504</v>
      </c>
      <c r="I109" s="16" t="s">
        <v>161</v>
      </c>
    </row>
    <row r="110" spans="1:9" x14ac:dyDescent="0.25">
      <c r="A110" s="16" t="s">
        <v>156</v>
      </c>
      <c r="B110" s="16" t="s">
        <v>285</v>
      </c>
      <c r="C110" s="16" t="s">
        <v>283</v>
      </c>
      <c r="D110" s="16" t="s">
        <v>155</v>
      </c>
      <c r="E110" s="16" t="s">
        <v>159</v>
      </c>
      <c r="F110" s="16" t="s">
        <v>160</v>
      </c>
      <c r="G110" s="16">
        <v>11.2</v>
      </c>
      <c r="H110" s="16" t="s">
        <v>504</v>
      </c>
      <c r="I110" s="16" t="s">
        <v>161</v>
      </c>
    </row>
    <row r="111" spans="1:9" x14ac:dyDescent="0.25">
      <c r="A111" s="16" t="s">
        <v>156</v>
      </c>
      <c r="B111" s="16" t="s">
        <v>287</v>
      </c>
      <c r="C111" s="16" t="s">
        <v>286</v>
      </c>
      <c r="D111" s="16" t="s">
        <v>155</v>
      </c>
      <c r="E111" s="16" t="s">
        <v>159</v>
      </c>
      <c r="F111" s="16" t="s">
        <v>160</v>
      </c>
      <c r="G111" s="16">
        <v>13.57</v>
      </c>
      <c r="H111" s="16" t="s">
        <v>504</v>
      </c>
      <c r="I111" s="16" t="s">
        <v>161</v>
      </c>
    </row>
    <row r="112" spans="1:9" x14ac:dyDescent="0.25">
      <c r="A112" s="16" t="s">
        <v>156</v>
      </c>
      <c r="B112" s="16" t="s">
        <v>288</v>
      </c>
      <c r="C112" s="16" t="s">
        <v>286</v>
      </c>
      <c r="D112" s="16" t="s">
        <v>155</v>
      </c>
      <c r="E112" s="16" t="s">
        <v>159</v>
      </c>
      <c r="F112" s="16" t="s">
        <v>160</v>
      </c>
      <c r="G112" s="16">
        <v>13</v>
      </c>
      <c r="H112" s="16" t="s">
        <v>504</v>
      </c>
      <c r="I112" s="16" t="s">
        <v>161</v>
      </c>
    </row>
    <row r="113" spans="1:9" x14ac:dyDescent="0.25">
      <c r="A113" s="16" t="s">
        <v>156</v>
      </c>
      <c r="B113" s="16" t="s">
        <v>290</v>
      </c>
      <c r="C113" s="16" t="s">
        <v>289</v>
      </c>
      <c r="D113" s="16" t="s">
        <v>155</v>
      </c>
      <c r="E113" s="16" t="s">
        <v>159</v>
      </c>
      <c r="F113" s="16" t="s">
        <v>160</v>
      </c>
      <c r="G113" s="16">
        <v>11.44</v>
      </c>
      <c r="H113" s="16" t="s">
        <v>504</v>
      </c>
      <c r="I113" s="16" t="s">
        <v>161</v>
      </c>
    </row>
    <row r="114" spans="1:9" x14ac:dyDescent="0.25">
      <c r="A114" s="16" t="s">
        <v>156</v>
      </c>
      <c r="B114" s="16" t="s">
        <v>291</v>
      </c>
      <c r="C114" s="16" t="s">
        <v>289</v>
      </c>
      <c r="D114" s="16" t="s">
        <v>155</v>
      </c>
      <c r="E114" s="16" t="s">
        <v>159</v>
      </c>
      <c r="F114" s="16" t="s">
        <v>160</v>
      </c>
      <c r="G114" s="16">
        <v>13.25</v>
      </c>
      <c r="H114" s="16" t="s">
        <v>504</v>
      </c>
      <c r="I114" s="16" t="s">
        <v>161</v>
      </c>
    </row>
    <row r="115" spans="1:9" x14ac:dyDescent="0.25">
      <c r="A115" s="16" t="s">
        <v>156</v>
      </c>
      <c r="B115" s="16" t="s">
        <v>292</v>
      </c>
      <c r="C115" s="16" t="s">
        <v>289</v>
      </c>
      <c r="D115" s="16" t="s">
        <v>155</v>
      </c>
      <c r="E115" s="16" t="s">
        <v>159</v>
      </c>
      <c r="F115" s="16" t="s">
        <v>160</v>
      </c>
      <c r="G115" s="16">
        <v>13.05</v>
      </c>
      <c r="H115" s="16" t="s">
        <v>504</v>
      </c>
      <c r="I115" s="16" t="s">
        <v>161</v>
      </c>
    </row>
    <row r="116" spans="1:9" x14ac:dyDescent="0.25">
      <c r="A116" s="16" t="s">
        <v>156</v>
      </c>
      <c r="B116" s="16" t="s">
        <v>294</v>
      </c>
      <c r="C116" s="16" t="s">
        <v>293</v>
      </c>
      <c r="D116" s="16" t="s">
        <v>155</v>
      </c>
      <c r="E116" s="16" t="s">
        <v>159</v>
      </c>
      <c r="F116" s="16" t="s">
        <v>160</v>
      </c>
      <c r="G116" s="16">
        <v>13.96</v>
      </c>
      <c r="H116" s="16" t="s">
        <v>504</v>
      </c>
      <c r="I116" s="16" t="s">
        <v>161</v>
      </c>
    </row>
    <row r="117" spans="1:9" x14ac:dyDescent="0.25">
      <c r="A117" s="16" t="s">
        <v>339</v>
      </c>
      <c r="B117" s="16" t="s">
        <v>417</v>
      </c>
      <c r="C117" s="16" t="s">
        <v>418</v>
      </c>
      <c r="D117" s="16" t="s">
        <v>338</v>
      </c>
      <c r="E117" s="16" t="s">
        <v>159</v>
      </c>
      <c r="F117" s="16" t="s">
        <v>160</v>
      </c>
      <c r="G117" s="16">
        <v>13.54</v>
      </c>
      <c r="H117" s="16" t="s">
        <v>504</v>
      </c>
      <c r="I117" s="16" t="s">
        <v>161</v>
      </c>
    </row>
    <row r="118" spans="1:9" x14ac:dyDescent="0.25">
      <c r="A118" s="16" t="s">
        <v>156</v>
      </c>
      <c r="B118" s="16" t="s">
        <v>296</v>
      </c>
      <c r="C118" s="16" t="s">
        <v>295</v>
      </c>
      <c r="D118" s="16" t="s">
        <v>155</v>
      </c>
      <c r="E118" s="16" t="s">
        <v>159</v>
      </c>
      <c r="F118" s="16" t="s">
        <v>160</v>
      </c>
      <c r="G118" s="16">
        <v>13.88</v>
      </c>
      <c r="H118" s="16" t="s">
        <v>504</v>
      </c>
      <c r="I118" s="16" t="s">
        <v>161</v>
      </c>
    </row>
    <row r="119" spans="1:9" x14ac:dyDescent="0.25">
      <c r="A119" s="16" t="s">
        <v>156</v>
      </c>
      <c r="B119" s="16" t="s">
        <v>298</v>
      </c>
      <c r="C119" s="16" t="s">
        <v>297</v>
      </c>
      <c r="D119" s="16" t="s">
        <v>155</v>
      </c>
      <c r="E119" s="16" t="s">
        <v>159</v>
      </c>
      <c r="F119" s="16" t="s">
        <v>160</v>
      </c>
      <c r="G119" s="16">
        <v>13.99</v>
      </c>
      <c r="H119" s="16" t="s">
        <v>504</v>
      </c>
      <c r="I119" s="16" t="s">
        <v>161</v>
      </c>
    </row>
    <row r="120" spans="1:9" x14ac:dyDescent="0.25">
      <c r="A120" s="16" t="s">
        <v>156</v>
      </c>
      <c r="B120" s="16" t="s">
        <v>300</v>
      </c>
      <c r="C120" s="16" t="s">
        <v>299</v>
      </c>
      <c r="D120" s="16" t="s">
        <v>155</v>
      </c>
      <c r="E120" s="16" t="s">
        <v>159</v>
      </c>
      <c r="F120" s="16" t="s">
        <v>160</v>
      </c>
      <c r="G120" s="16">
        <v>13.99</v>
      </c>
      <c r="H120" s="16" t="s">
        <v>504</v>
      </c>
      <c r="I120" s="16" t="s">
        <v>161</v>
      </c>
    </row>
    <row r="121" spans="1:9" x14ac:dyDescent="0.25">
      <c r="A121" s="16" t="s">
        <v>156</v>
      </c>
      <c r="B121" s="16" t="s">
        <v>532</v>
      </c>
      <c r="C121" s="16" t="s">
        <v>533</v>
      </c>
      <c r="D121" s="16" t="s">
        <v>155</v>
      </c>
      <c r="E121" s="16" t="s">
        <v>159</v>
      </c>
      <c r="F121" s="16" t="s">
        <v>160</v>
      </c>
      <c r="G121" s="16">
        <v>13.33</v>
      </c>
      <c r="H121" s="16" t="s">
        <v>504</v>
      </c>
      <c r="I121" s="16" t="s">
        <v>161</v>
      </c>
    </row>
    <row r="122" spans="1:9" x14ac:dyDescent="0.25">
      <c r="A122" s="16" t="s">
        <v>156</v>
      </c>
      <c r="B122" s="16" t="s">
        <v>419</v>
      </c>
      <c r="C122" s="16" t="s">
        <v>420</v>
      </c>
      <c r="D122" s="16" t="s">
        <v>155</v>
      </c>
      <c r="E122" s="16" t="s">
        <v>159</v>
      </c>
      <c r="F122" s="16" t="s">
        <v>160</v>
      </c>
      <c r="G122" s="16">
        <v>13.99</v>
      </c>
      <c r="H122" s="16" t="s">
        <v>504</v>
      </c>
      <c r="I122" s="16" t="s">
        <v>161</v>
      </c>
    </row>
    <row r="123" spans="1:9" x14ac:dyDescent="0.25">
      <c r="A123" s="16" t="s">
        <v>156</v>
      </c>
      <c r="B123" s="16" t="s">
        <v>421</v>
      </c>
      <c r="C123" s="16" t="s">
        <v>422</v>
      </c>
      <c r="D123" s="16" t="s">
        <v>155</v>
      </c>
      <c r="E123" s="16" t="s">
        <v>159</v>
      </c>
      <c r="F123" s="16" t="s">
        <v>160</v>
      </c>
      <c r="G123" s="16">
        <v>13.3</v>
      </c>
      <c r="H123" s="16" t="s">
        <v>504</v>
      </c>
      <c r="I123" s="16" t="s">
        <v>161</v>
      </c>
    </row>
    <row r="124" spans="1:9" x14ac:dyDescent="0.25">
      <c r="A124" s="16" t="s">
        <v>156</v>
      </c>
      <c r="B124" s="16" t="s">
        <v>302</v>
      </c>
      <c r="C124" s="16" t="s">
        <v>301</v>
      </c>
      <c r="D124" s="16" t="s">
        <v>155</v>
      </c>
      <c r="E124" s="16" t="s">
        <v>159</v>
      </c>
      <c r="F124" s="16" t="s">
        <v>160</v>
      </c>
      <c r="G124" s="16">
        <v>13.94</v>
      </c>
      <c r="H124" s="16" t="s">
        <v>504</v>
      </c>
      <c r="I124" s="16" t="s">
        <v>161</v>
      </c>
    </row>
    <row r="125" spans="1:9" x14ac:dyDescent="0.25">
      <c r="A125" s="16" t="s">
        <v>156</v>
      </c>
      <c r="B125" s="16" t="s">
        <v>304</v>
      </c>
      <c r="C125" s="16" t="s">
        <v>303</v>
      </c>
      <c r="D125" s="16" t="s">
        <v>155</v>
      </c>
      <c r="E125" s="16" t="s">
        <v>159</v>
      </c>
      <c r="F125" s="16" t="s">
        <v>160</v>
      </c>
      <c r="G125" s="16">
        <v>13.94</v>
      </c>
      <c r="H125" s="16" t="s">
        <v>504</v>
      </c>
      <c r="I125" s="16" t="s">
        <v>161</v>
      </c>
    </row>
    <row r="126" spans="1:9" x14ac:dyDescent="0.25">
      <c r="A126" s="16" t="s">
        <v>156</v>
      </c>
      <c r="B126" s="16" t="s">
        <v>306</v>
      </c>
      <c r="C126" s="16" t="s">
        <v>305</v>
      </c>
      <c r="D126" s="16" t="s">
        <v>155</v>
      </c>
      <c r="E126" s="16" t="s">
        <v>159</v>
      </c>
      <c r="F126" s="16" t="s">
        <v>160</v>
      </c>
      <c r="G126" s="16">
        <v>13.47</v>
      </c>
      <c r="H126" s="16" t="s">
        <v>504</v>
      </c>
      <c r="I126" s="16" t="s">
        <v>161</v>
      </c>
    </row>
    <row r="127" spans="1:9" x14ac:dyDescent="0.25">
      <c r="A127" s="16" t="s">
        <v>156</v>
      </c>
      <c r="B127" s="16" t="s">
        <v>308</v>
      </c>
      <c r="C127" s="16" t="s">
        <v>307</v>
      </c>
      <c r="D127" s="16" t="s">
        <v>155</v>
      </c>
      <c r="E127" s="16" t="s">
        <v>159</v>
      </c>
      <c r="F127" s="16" t="s">
        <v>160</v>
      </c>
      <c r="G127" s="16">
        <v>13.99</v>
      </c>
      <c r="H127" s="16" t="s">
        <v>504</v>
      </c>
      <c r="I127" s="16" t="s">
        <v>161</v>
      </c>
    </row>
    <row r="128" spans="1:9" x14ac:dyDescent="0.25">
      <c r="A128" s="16" t="s">
        <v>156</v>
      </c>
      <c r="B128" s="16" t="s">
        <v>534</v>
      </c>
      <c r="C128" s="16" t="s">
        <v>309</v>
      </c>
      <c r="D128" s="16" t="s">
        <v>155</v>
      </c>
      <c r="E128" s="16" t="s">
        <v>159</v>
      </c>
      <c r="F128" s="16" t="s">
        <v>160</v>
      </c>
      <c r="G128" s="16">
        <v>13.37</v>
      </c>
      <c r="H128" s="16" t="s">
        <v>504</v>
      </c>
      <c r="I128" s="16" t="s">
        <v>161</v>
      </c>
    </row>
    <row r="129" spans="1:9" x14ac:dyDescent="0.25">
      <c r="A129" s="16" t="s">
        <v>156</v>
      </c>
      <c r="B129" s="16" t="s">
        <v>310</v>
      </c>
      <c r="C129" s="16" t="s">
        <v>309</v>
      </c>
      <c r="D129" s="16" t="s">
        <v>155</v>
      </c>
      <c r="E129" s="16" t="s">
        <v>159</v>
      </c>
      <c r="F129" s="16" t="s">
        <v>160</v>
      </c>
      <c r="G129" s="16">
        <v>13.11</v>
      </c>
      <c r="H129" s="16" t="s">
        <v>504</v>
      </c>
      <c r="I129" s="16" t="s">
        <v>161</v>
      </c>
    </row>
    <row r="130" spans="1:9" x14ac:dyDescent="0.25">
      <c r="A130" s="16" t="s">
        <v>156</v>
      </c>
      <c r="B130" s="16" t="s">
        <v>312</v>
      </c>
      <c r="C130" s="16" t="s">
        <v>311</v>
      </c>
      <c r="D130" s="16" t="s">
        <v>155</v>
      </c>
      <c r="E130" s="16" t="s">
        <v>159</v>
      </c>
      <c r="F130" s="16" t="s">
        <v>160</v>
      </c>
      <c r="G130" s="16">
        <v>12.5</v>
      </c>
      <c r="H130" s="16" t="s">
        <v>504</v>
      </c>
      <c r="I130" s="16" t="s">
        <v>161</v>
      </c>
    </row>
    <row r="131" spans="1:9" x14ac:dyDescent="0.25">
      <c r="A131" s="16" t="s">
        <v>156</v>
      </c>
      <c r="B131" s="16" t="s">
        <v>313</v>
      </c>
      <c r="C131" s="16" t="s">
        <v>311</v>
      </c>
      <c r="D131" s="16" t="s">
        <v>155</v>
      </c>
      <c r="E131" s="16" t="s">
        <v>159</v>
      </c>
      <c r="F131" s="16" t="s">
        <v>160</v>
      </c>
      <c r="G131" s="16">
        <v>10.79</v>
      </c>
      <c r="H131" s="16" t="s">
        <v>504</v>
      </c>
      <c r="I131" s="16" t="s">
        <v>161</v>
      </c>
    </row>
    <row r="132" spans="1:9" x14ac:dyDescent="0.25">
      <c r="A132" s="16" t="s">
        <v>156</v>
      </c>
      <c r="B132" s="16" t="s">
        <v>535</v>
      </c>
      <c r="C132" s="16" t="s">
        <v>311</v>
      </c>
      <c r="D132" s="16" t="s">
        <v>155</v>
      </c>
      <c r="E132" s="16" t="s">
        <v>159</v>
      </c>
      <c r="F132" s="16" t="s">
        <v>160</v>
      </c>
      <c r="G132" s="16">
        <v>11.83</v>
      </c>
      <c r="H132" s="16" t="s">
        <v>504</v>
      </c>
      <c r="I132" s="16" t="s">
        <v>161</v>
      </c>
    </row>
    <row r="133" spans="1:9" x14ac:dyDescent="0.25">
      <c r="A133" s="16" t="s">
        <v>156</v>
      </c>
      <c r="B133" s="16" t="s">
        <v>536</v>
      </c>
      <c r="C133" s="16" t="s">
        <v>311</v>
      </c>
      <c r="D133" s="16" t="s">
        <v>155</v>
      </c>
      <c r="E133" s="16" t="s">
        <v>159</v>
      </c>
      <c r="F133" s="16" t="s">
        <v>160</v>
      </c>
      <c r="G133" s="16">
        <v>11.2</v>
      </c>
      <c r="H133" s="16" t="s">
        <v>504</v>
      </c>
      <c r="I133" s="16" t="s">
        <v>161</v>
      </c>
    </row>
    <row r="134" spans="1:9" x14ac:dyDescent="0.25">
      <c r="A134" s="16" t="s">
        <v>156</v>
      </c>
      <c r="B134" s="16" t="s">
        <v>202</v>
      </c>
      <c r="C134" s="16" t="s">
        <v>311</v>
      </c>
      <c r="D134" s="16" t="s">
        <v>155</v>
      </c>
      <c r="E134" s="16" t="s">
        <v>159</v>
      </c>
      <c r="F134" s="16" t="s">
        <v>160</v>
      </c>
      <c r="G134" s="16">
        <v>12.65</v>
      </c>
      <c r="H134" s="16" t="s">
        <v>504</v>
      </c>
      <c r="I134" s="16" t="s">
        <v>161</v>
      </c>
    </row>
    <row r="135" spans="1:9" x14ac:dyDescent="0.25">
      <c r="A135" s="16" t="s">
        <v>156</v>
      </c>
      <c r="B135" s="16" t="s">
        <v>423</v>
      </c>
      <c r="C135" s="16" t="s">
        <v>424</v>
      </c>
      <c r="D135" s="16" t="s">
        <v>155</v>
      </c>
      <c r="E135" s="16" t="s">
        <v>159</v>
      </c>
      <c r="F135" s="16" t="s">
        <v>160</v>
      </c>
      <c r="G135" s="16">
        <v>13.99</v>
      </c>
      <c r="H135" s="16" t="s">
        <v>504</v>
      </c>
      <c r="I135" s="16" t="s">
        <v>161</v>
      </c>
    </row>
    <row r="136" spans="1:9" x14ac:dyDescent="0.25">
      <c r="A136" s="16" t="s">
        <v>156</v>
      </c>
      <c r="B136" s="16" t="s">
        <v>132</v>
      </c>
      <c r="C136" s="16" t="s">
        <v>150</v>
      </c>
      <c r="D136" s="16" t="s">
        <v>155</v>
      </c>
      <c r="E136" s="16" t="s">
        <v>159</v>
      </c>
      <c r="F136" s="16" t="s">
        <v>160</v>
      </c>
      <c r="G136" s="16">
        <v>13.96</v>
      </c>
      <c r="H136" s="16" t="s">
        <v>504</v>
      </c>
      <c r="I136" s="16" t="s">
        <v>161</v>
      </c>
    </row>
    <row r="137" spans="1:9" x14ac:dyDescent="0.25">
      <c r="A137" s="16" t="s">
        <v>156</v>
      </c>
      <c r="B137" s="16" t="s">
        <v>314</v>
      </c>
      <c r="C137" s="16" t="s">
        <v>314</v>
      </c>
      <c r="D137" s="16" t="s">
        <v>155</v>
      </c>
      <c r="E137" s="16" t="s">
        <v>159</v>
      </c>
      <c r="F137" s="16" t="s">
        <v>160</v>
      </c>
      <c r="G137" s="16">
        <v>13.83</v>
      </c>
      <c r="H137" s="16" t="s">
        <v>504</v>
      </c>
      <c r="I137" s="16" t="s">
        <v>161</v>
      </c>
    </row>
    <row r="138" spans="1:9" x14ac:dyDescent="0.25">
      <c r="A138" s="16" t="s">
        <v>156</v>
      </c>
      <c r="B138" s="16" t="s">
        <v>226</v>
      </c>
      <c r="C138" s="16" t="s">
        <v>537</v>
      </c>
      <c r="D138" s="16" t="s">
        <v>155</v>
      </c>
      <c r="E138" s="16" t="s">
        <v>159</v>
      </c>
      <c r="F138" s="16" t="s">
        <v>160</v>
      </c>
      <c r="G138" s="16">
        <v>11.64</v>
      </c>
      <c r="H138" s="16" t="s">
        <v>504</v>
      </c>
      <c r="I138" s="16" t="s">
        <v>161</v>
      </c>
    </row>
    <row r="139" spans="1:9" x14ac:dyDescent="0.25">
      <c r="A139" s="16" t="s">
        <v>156</v>
      </c>
      <c r="B139" s="16" t="s">
        <v>316</v>
      </c>
      <c r="C139" s="16" t="s">
        <v>315</v>
      </c>
      <c r="D139" s="16" t="s">
        <v>155</v>
      </c>
      <c r="E139" s="16" t="s">
        <v>159</v>
      </c>
      <c r="F139" s="16" t="s">
        <v>160</v>
      </c>
      <c r="G139" s="16">
        <v>13.8</v>
      </c>
      <c r="H139" s="16" t="s">
        <v>504</v>
      </c>
      <c r="I139" s="16" t="s">
        <v>161</v>
      </c>
    </row>
    <row r="140" spans="1:9" x14ac:dyDescent="0.25">
      <c r="A140" s="16" t="s">
        <v>156</v>
      </c>
      <c r="B140" s="16" t="s">
        <v>538</v>
      </c>
      <c r="C140" s="16" t="s">
        <v>315</v>
      </c>
      <c r="D140" s="16" t="s">
        <v>155</v>
      </c>
      <c r="E140" s="16" t="s">
        <v>159</v>
      </c>
      <c r="F140" s="16" t="s">
        <v>160</v>
      </c>
      <c r="G140" s="16">
        <v>12.13</v>
      </c>
      <c r="H140" s="16" t="s">
        <v>504</v>
      </c>
      <c r="I140" s="16" t="s">
        <v>161</v>
      </c>
    </row>
    <row r="141" spans="1:9" x14ac:dyDescent="0.25">
      <c r="A141" s="16" t="s">
        <v>156</v>
      </c>
      <c r="B141" s="16" t="s">
        <v>318</v>
      </c>
      <c r="C141" s="16" t="s">
        <v>317</v>
      </c>
      <c r="D141" s="16" t="s">
        <v>155</v>
      </c>
      <c r="E141" s="16" t="s">
        <v>159</v>
      </c>
      <c r="F141" s="16" t="s">
        <v>160</v>
      </c>
      <c r="G141" s="16">
        <v>13.47</v>
      </c>
      <c r="H141" s="16" t="s">
        <v>504</v>
      </c>
      <c r="I141" s="16" t="s">
        <v>161</v>
      </c>
    </row>
    <row r="142" spans="1:9" x14ac:dyDescent="0.25">
      <c r="A142" s="16" t="s">
        <v>156</v>
      </c>
      <c r="B142" s="16" t="s">
        <v>320</v>
      </c>
      <c r="C142" s="16" t="s">
        <v>319</v>
      </c>
      <c r="D142" s="16" t="s">
        <v>155</v>
      </c>
      <c r="E142" s="16" t="s">
        <v>159</v>
      </c>
      <c r="F142" s="16" t="s">
        <v>160</v>
      </c>
      <c r="G142" s="16">
        <v>13.59</v>
      </c>
      <c r="H142" s="16" t="s">
        <v>504</v>
      </c>
      <c r="I142" s="16" t="s">
        <v>161</v>
      </c>
    </row>
    <row r="143" spans="1:9" x14ac:dyDescent="0.25">
      <c r="A143" s="16" t="s">
        <v>156</v>
      </c>
      <c r="B143" s="16" t="s">
        <v>539</v>
      </c>
      <c r="C143" s="16" t="s">
        <v>319</v>
      </c>
      <c r="D143" s="16" t="s">
        <v>155</v>
      </c>
      <c r="E143" s="16" t="s">
        <v>159</v>
      </c>
      <c r="F143" s="16" t="s">
        <v>160</v>
      </c>
      <c r="G143" s="16">
        <v>13</v>
      </c>
      <c r="H143" s="16" t="s">
        <v>504</v>
      </c>
      <c r="I143" s="16" t="s">
        <v>161</v>
      </c>
    </row>
    <row r="144" spans="1:9" x14ac:dyDescent="0.25">
      <c r="A144" s="16" t="s">
        <v>156</v>
      </c>
      <c r="B144" s="16" t="s">
        <v>321</v>
      </c>
      <c r="C144" s="16" t="s">
        <v>321</v>
      </c>
      <c r="D144" s="16" t="s">
        <v>155</v>
      </c>
      <c r="E144" s="16" t="s">
        <v>159</v>
      </c>
      <c r="F144" s="16" t="s">
        <v>160</v>
      </c>
      <c r="G144" s="16">
        <v>13.86</v>
      </c>
      <c r="H144" s="16" t="s">
        <v>504</v>
      </c>
      <c r="I144" s="16" t="s">
        <v>161</v>
      </c>
    </row>
    <row r="145" spans="1:9" x14ac:dyDescent="0.25">
      <c r="A145" s="16" t="s">
        <v>156</v>
      </c>
      <c r="B145" s="16" t="s">
        <v>323</v>
      </c>
      <c r="C145" s="16" t="s">
        <v>322</v>
      </c>
      <c r="D145" s="16" t="s">
        <v>155</v>
      </c>
      <c r="E145" s="16" t="s">
        <v>159</v>
      </c>
      <c r="F145" s="16" t="s">
        <v>160</v>
      </c>
      <c r="G145" s="16">
        <v>13.81</v>
      </c>
      <c r="H145" s="16" t="s">
        <v>504</v>
      </c>
      <c r="I145" s="16" t="s">
        <v>161</v>
      </c>
    </row>
    <row r="146" spans="1:9" x14ac:dyDescent="0.25">
      <c r="A146" s="16" t="s">
        <v>156</v>
      </c>
      <c r="B146" s="16" t="s">
        <v>325</v>
      </c>
      <c r="C146" s="16" t="s">
        <v>324</v>
      </c>
      <c r="D146" s="16" t="s">
        <v>155</v>
      </c>
      <c r="E146" s="16" t="s">
        <v>159</v>
      </c>
      <c r="F146" s="16" t="s">
        <v>160</v>
      </c>
      <c r="G146" s="16">
        <v>13.8</v>
      </c>
      <c r="H146" s="16" t="s">
        <v>504</v>
      </c>
      <c r="I146" s="16" t="s">
        <v>161</v>
      </c>
    </row>
    <row r="147" spans="1:9" x14ac:dyDescent="0.25">
      <c r="A147" s="16" t="s">
        <v>156</v>
      </c>
      <c r="B147" s="16" t="s">
        <v>326</v>
      </c>
      <c r="C147" s="16" t="s">
        <v>326</v>
      </c>
      <c r="D147" s="16" t="s">
        <v>155</v>
      </c>
      <c r="E147" s="16" t="s">
        <v>159</v>
      </c>
      <c r="F147" s="16" t="s">
        <v>160</v>
      </c>
      <c r="G147" s="16">
        <v>13.91</v>
      </c>
      <c r="H147" s="16" t="s">
        <v>504</v>
      </c>
      <c r="I147" s="16" t="s">
        <v>161</v>
      </c>
    </row>
    <row r="148" spans="1:9" x14ac:dyDescent="0.25">
      <c r="A148" s="16" t="s">
        <v>156</v>
      </c>
      <c r="B148" s="16" t="s">
        <v>426</v>
      </c>
      <c r="C148" s="16" t="s">
        <v>540</v>
      </c>
      <c r="D148" s="16" t="s">
        <v>155</v>
      </c>
      <c r="E148" s="16" t="s">
        <v>159</v>
      </c>
      <c r="F148" s="16" t="s">
        <v>160</v>
      </c>
      <c r="G148" s="16">
        <v>13.49</v>
      </c>
      <c r="H148" s="16" t="s">
        <v>504</v>
      </c>
      <c r="I148" s="16" t="s">
        <v>161</v>
      </c>
    </row>
    <row r="149" spans="1:9" x14ac:dyDescent="0.25">
      <c r="A149" s="16" t="s">
        <v>156</v>
      </c>
      <c r="B149" s="16" t="s">
        <v>541</v>
      </c>
      <c r="C149" s="16" t="s">
        <v>327</v>
      </c>
      <c r="D149" s="16" t="s">
        <v>155</v>
      </c>
      <c r="E149" s="16" t="s">
        <v>159</v>
      </c>
      <c r="F149" s="16" t="s">
        <v>160</v>
      </c>
      <c r="G149" s="16">
        <v>13.62</v>
      </c>
      <c r="H149" s="16" t="s">
        <v>504</v>
      </c>
      <c r="I149" s="16" t="s">
        <v>161</v>
      </c>
    </row>
    <row r="150" spans="1:9" x14ac:dyDescent="0.25">
      <c r="A150" s="16" t="s">
        <v>156</v>
      </c>
      <c r="B150" s="16" t="s">
        <v>328</v>
      </c>
      <c r="C150" s="16" t="s">
        <v>327</v>
      </c>
      <c r="D150" s="16" t="s">
        <v>155</v>
      </c>
      <c r="E150" s="16" t="s">
        <v>159</v>
      </c>
      <c r="F150" s="16" t="s">
        <v>160</v>
      </c>
      <c r="G150" s="16">
        <v>12.96</v>
      </c>
      <c r="H150" s="16" t="s">
        <v>504</v>
      </c>
      <c r="I150" s="16" t="s">
        <v>161</v>
      </c>
    </row>
    <row r="151" spans="1:9" x14ac:dyDescent="0.25">
      <c r="A151" s="16" t="s">
        <v>156</v>
      </c>
      <c r="B151" s="16" t="s">
        <v>329</v>
      </c>
      <c r="C151" s="16" t="s">
        <v>329</v>
      </c>
      <c r="D151" s="16" t="s">
        <v>155</v>
      </c>
      <c r="E151" s="16" t="s">
        <v>159</v>
      </c>
      <c r="F151" s="16" t="s">
        <v>160</v>
      </c>
      <c r="G151" s="16">
        <v>13.99</v>
      </c>
      <c r="H151" s="16" t="s">
        <v>504</v>
      </c>
      <c r="I151" s="16" t="s">
        <v>161</v>
      </c>
    </row>
    <row r="152" spans="1:9" x14ac:dyDescent="0.25">
      <c r="A152" s="16" t="s">
        <v>156</v>
      </c>
      <c r="B152" s="16" t="s">
        <v>331</v>
      </c>
      <c r="C152" s="16" t="s">
        <v>330</v>
      </c>
      <c r="D152" s="16" t="s">
        <v>155</v>
      </c>
      <c r="E152" s="16" t="s">
        <v>159</v>
      </c>
      <c r="F152" s="16" t="s">
        <v>160</v>
      </c>
      <c r="G152" s="16">
        <v>13.98</v>
      </c>
      <c r="H152" s="16" t="s">
        <v>504</v>
      </c>
      <c r="I152" s="16" t="s">
        <v>161</v>
      </c>
    </row>
    <row r="153" spans="1:9" x14ac:dyDescent="0.25">
      <c r="A153" s="16" t="s">
        <v>156</v>
      </c>
      <c r="B153" s="16" t="s">
        <v>333</v>
      </c>
      <c r="C153" s="16" t="s">
        <v>332</v>
      </c>
      <c r="D153" s="16" t="s">
        <v>155</v>
      </c>
      <c r="E153" s="16" t="s">
        <v>159</v>
      </c>
      <c r="F153" s="16" t="s">
        <v>160</v>
      </c>
      <c r="G153" s="16">
        <v>13.96</v>
      </c>
      <c r="H153" s="16" t="s">
        <v>504</v>
      </c>
      <c r="I153" s="16" t="s">
        <v>161</v>
      </c>
    </row>
    <row r="154" spans="1:9" x14ac:dyDescent="0.25">
      <c r="A154" s="16" t="s">
        <v>156</v>
      </c>
      <c r="B154" s="16" t="s">
        <v>334</v>
      </c>
      <c r="C154" s="16" t="s">
        <v>334</v>
      </c>
      <c r="D154" s="16" t="s">
        <v>155</v>
      </c>
      <c r="E154" s="16" t="s">
        <v>159</v>
      </c>
      <c r="F154" s="16" t="s">
        <v>160</v>
      </c>
      <c r="G154" s="16">
        <v>13.96</v>
      </c>
      <c r="H154" s="16" t="s">
        <v>504</v>
      </c>
      <c r="I154" s="16" t="s">
        <v>161</v>
      </c>
    </row>
    <row r="155" spans="1:9" x14ac:dyDescent="0.25">
      <c r="A155" s="16" t="s">
        <v>156</v>
      </c>
      <c r="B155" s="16" t="s">
        <v>425</v>
      </c>
      <c r="C155" s="16" t="s">
        <v>425</v>
      </c>
      <c r="D155" s="16" t="s">
        <v>155</v>
      </c>
      <c r="E155" s="16" t="s">
        <v>159</v>
      </c>
      <c r="F155" s="16" t="s">
        <v>160</v>
      </c>
      <c r="G155" s="16">
        <v>13.99</v>
      </c>
      <c r="H155" s="16" t="s">
        <v>504</v>
      </c>
      <c r="I155" s="16" t="s">
        <v>161</v>
      </c>
    </row>
    <row r="156" spans="1:9" x14ac:dyDescent="0.25">
      <c r="A156" s="16" t="s">
        <v>156</v>
      </c>
      <c r="B156" s="16" t="s">
        <v>335</v>
      </c>
      <c r="C156" s="16" t="s">
        <v>67</v>
      </c>
      <c r="D156" s="16" t="s">
        <v>155</v>
      </c>
      <c r="E156" s="16" t="s">
        <v>159</v>
      </c>
      <c r="F156" s="16" t="s">
        <v>160</v>
      </c>
      <c r="G156" s="16">
        <v>11.755000000000001</v>
      </c>
      <c r="H156" s="16" t="s">
        <v>504</v>
      </c>
      <c r="I156" s="16" t="s">
        <v>161</v>
      </c>
    </row>
    <row r="157" spans="1:9" x14ac:dyDescent="0.25">
      <c r="A157" s="16" t="s">
        <v>156</v>
      </c>
      <c r="B157" s="16" t="s">
        <v>542</v>
      </c>
      <c r="C157" s="16" t="s">
        <v>67</v>
      </c>
      <c r="D157" s="16" t="s">
        <v>155</v>
      </c>
      <c r="E157" s="16" t="s">
        <v>159</v>
      </c>
      <c r="F157" s="16" t="s">
        <v>160</v>
      </c>
      <c r="G157" s="16">
        <v>10.43</v>
      </c>
      <c r="H157" s="16" t="s">
        <v>504</v>
      </c>
      <c r="I157" s="16" t="s">
        <v>161</v>
      </c>
    </row>
    <row r="158" spans="1:9" x14ac:dyDescent="0.25">
      <c r="A158" s="16" t="s">
        <v>156</v>
      </c>
      <c r="B158" s="16" t="s">
        <v>337</v>
      </c>
      <c r="C158" s="16" t="s">
        <v>336</v>
      </c>
      <c r="D158" s="16" t="s">
        <v>155</v>
      </c>
      <c r="E158" s="16" t="s">
        <v>159</v>
      </c>
      <c r="F158" s="16" t="s">
        <v>160</v>
      </c>
      <c r="G158" s="16">
        <v>13.67</v>
      </c>
      <c r="H158" s="16" t="s">
        <v>504</v>
      </c>
      <c r="I158" s="16" t="s">
        <v>161</v>
      </c>
    </row>
    <row r="159" spans="1:9" x14ac:dyDescent="0.25">
      <c r="A159" s="16" t="s">
        <v>339</v>
      </c>
      <c r="B159" s="16" t="s">
        <v>80</v>
      </c>
      <c r="C159" s="16" t="s">
        <v>340</v>
      </c>
      <c r="D159" s="16" t="s">
        <v>338</v>
      </c>
      <c r="E159" s="16" t="s">
        <v>159</v>
      </c>
      <c r="F159" s="16" t="s">
        <v>160</v>
      </c>
      <c r="G159" s="16">
        <v>12.07</v>
      </c>
      <c r="H159" s="16" t="s">
        <v>504</v>
      </c>
      <c r="I159" s="16" t="s">
        <v>161</v>
      </c>
    </row>
    <row r="160" spans="1:9" x14ac:dyDescent="0.25">
      <c r="A160" s="16" t="s">
        <v>156</v>
      </c>
      <c r="B160" s="16" t="s">
        <v>342</v>
      </c>
      <c r="C160" s="16" t="s">
        <v>341</v>
      </c>
      <c r="D160" s="16" t="s">
        <v>155</v>
      </c>
      <c r="E160" s="16" t="s">
        <v>159</v>
      </c>
      <c r="F160" s="16" t="s">
        <v>160</v>
      </c>
      <c r="G160" s="16">
        <v>12.07</v>
      </c>
      <c r="H160" s="16" t="s">
        <v>504</v>
      </c>
      <c r="I160" s="16" t="s">
        <v>161</v>
      </c>
    </row>
    <row r="161" spans="1:9" x14ac:dyDescent="0.25">
      <c r="A161" s="16" t="s">
        <v>156</v>
      </c>
      <c r="B161" s="16" t="s">
        <v>343</v>
      </c>
      <c r="C161" s="16" t="s">
        <v>341</v>
      </c>
      <c r="D161" s="16" t="s">
        <v>155</v>
      </c>
      <c r="E161" s="16" t="s">
        <v>159</v>
      </c>
      <c r="F161" s="16" t="s">
        <v>160</v>
      </c>
      <c r="G161" s="16">
        <v>13.55</v>
      </c>
      <c r="H161" s="16" t="s">
        <v>504</v>
      </c>
      <c r="I161" s="16" t="s">
        <v>161</v>
      </c>
    </row>
    <row r="162" spans="1:9" x14ac:dyDescent="0.25">
      <c r="A162" s="16" t="s">
        <v>156</v>
      </c>
      <c r="B162" s="16" t="s">
        <v>344</v>
      </c>
      <c r="C162" s="16" t="s">
        <v>341</v>
      </c>
      <c r="D162" s="16" t="s">
        <v>155</v>
      </c>
      <c r="E162" s="16" t="s">
        <v>159</v>
      </c>
      <c r="F162" s="16" t="s">
        <v>160</v>
      </c>
      <c r="G162" s="16">
        <v>12.45</v>
      </c>
      <c r="H162" s="16" t="s">
        <v>504</v>
      </c>
      <c r="I162" s="16" t="s">
        <v>161</v>
      </c>
    </row>
    <row r="163" spans="1:9" x14ac:dyDescent="0.25">
      <c r="A163" s="16" t="s">
        <v>155</v>
      </c>
      <c r="B163" s="16" t="s">
        <v>345</v>
      </c>
      <c r="C163" s="16" t="s">
        <v>80</v>
      </c>
      <c r="D163" s="16" t="s">
        <v>339</v>
      </c>
      <c r="E163" s="16" t="s">
        <v>159</v>
      </c>
      <c r="F163" s="16" t="s">
        <v>160</v>
      </c>
      <c r="G163" s="16">
        <v>12.07</v>
      </c>
      <c r="H163" s="16" t="s">
        <v>504</v>
      </c>
      <c r="I163" s="16" t="s">
        <v>161</v>
      </c>
    </row>
    <row r="164" spans="1:9" x14ac:dyDescent="0.25">
      <c r="A164" s="16" t="s">
        <v>156</v>
      </c>
      <c r="B164" s="16" t="s">
        <v>346</v>
      </c>
      <c r="C164" s="16" t="s">
        <v>345</v>
      </c>
      <c r="D164" s="16" t="s">
        <v>155</v>
      </c>
      <c r="E164" s="16" t="s">
        <v>159</v>
      </c>
      <c r="F164" s="16" t="s">
        <v>160</v>
      </c>
      <c r="G164" s="16">
        <v>13.08</v>
      </c>
      <c r="H164" s="16" t="s">
        <v>504</v>
      </c>
      <c r="I164" s="16" t="s">
        <v>161</v>
      </c>
    </row>
    <row r="165" spans="1:9" x14ac:dyDescent="0.25">
      <c r="A165" s="16" t="s">
        <v>156</v>
      </c>
      <c r="B165" s="16" t="s">
        <v>543</v>
      </c>
      <c r="C165" s="16" t="s">
        <v>345</v>
      </c>
      <c r="D165" s="16" t="s">
        <v>155</v>
      </c>
      <c r="E165" s="16" t="s">
        <v>159</v>
      </c>
      <c r="F165" s="16" t="s">
        <v>160</v>
      </c>
      <c r="G165" s="16">
        <v>10.67</v>
      </c>
      <c r="H165" s="16" t="s">
        <v>504</v>
      </c>
      <c r="I165" s="16" t="s">
        <v>161</v>
      </c>
    </row>
    <row r="166" spans="1:9" x14ac:dyDescent="0.25">
      <c r="A166" s="16" t="s">
        <v>156</v>
      </c>
      <c r="B166" s="16" t="s">
        <v>347</v>
      </c>
      <c r="C166" s="16" t="s">
        <v>345</v>
      </c>
      <c r="D166" s="16" t="s">
        <v>155</v>
      </c>
      <c r="E166" s="16" t="s">
        <v>159</v>
      </c>
      <c r="F166" s="16" t="s">
        <v>160</v>
      </c>
      <c r="G166" s="16">
        <v>12.24</v>
      </c>
      <c r="H166" s="16" t="s">
        <v>504</v>
      </c>
      <c r="I166" s="16" t="s">
        <v>161</v>
      </c>
    </row>
    <row r="167" spans="1:9" x14ac:dyDescent="0.25">
      <c r="A167" s="16" t="s">
        <v>156</v>
      </c>
      <c r="B167" s="16" t="s">
        <v>348</v>
      </c>
      <c r="C167" s="16" t="s">
        <v>345</v>
      </c>
      <c r="D167" s="16" t="s">
        <v>155</v>
      </c>
      <c r="E167" s="16" t="s">
        <v>159</v>
      </c>
      <c r="F167" s="16" t="s">
        <v>160</v>
      </c>
      <c r="G167" s="16">
        <v>11.99</v>
      </c>
      <c r="H167" s="16" t="s">
        <v>504</v>
      </c>
      <c r="I167" s="16" t="s">
        <v>161</v>
      </c>
    </row>
    <row r="168" spans="1:9" x14ac:dyDescent="0.25">
      <c r="A168" s="16" t="s">
        <v>156</v>
      </c>
      <c r="B168" s="16" t="s">
        <v>349</v>
      </c>
      <c r="C168" s="16" t="s">
        <v>345</v>
      </c>
      <c r="D168" s="16" t="s">
        <v>155</v>
      </c>
      <c r="E168" s="16" t="s">
        <v>159</v>
      </c>
      <c r="F168" s="16" t="s">
        <v>160</v>
      </c>
      <c r="G168" s="16">
        <v>10.72</v>
      </c>
      <c r="H168" s="16" t="s">
        <v>504</v>
      </c>
      <c r="I168" s="16" t="s">
        <v>161</v>
      </c>
    </row>
    <row r="169" spans="1:9" x14ac:dyDescent="0.25">
      <c r="A169" s="16" t="s">
        <v>155</v>
      </c>
      <c r="B169" s="16" t="s">
        <v>63</v>
      </c>
      <c r="C169" s="16" t="s">
        <v>80</v>
      </c>
      <c r="D169" s="16" t="s">
        <v>339</v>
      </c>
      <c r="E169" s="16" t="s">
        <v>159</v>
      </c>
      <c r="F169" s="16" t="s">
        <v>160</v>
      </c>
      <c r="G169" s="16">
        <v>12.27</v>
      </c>
      <c r="H169" s="16" t="s">
        <v>504</v>
      </c>
      <c r="I169" s="16" t="s">
        <v>161</v>
      </c>
    </row>
    <row r="170" spans="1:9" x14ac:dyDescent="0.25">
      <c r="A170" s="16" t="s">
        <v>156</v>
      </c>
      <c r="B170" s="16" t="s">
        <v>61</v>
      </c>
      <c r="C170" s="16" t="s">
        <v>63</v>
      </c>
      <c r="D170" s="16" t="s">
        <v>155</v>
      </c>
      <c r="E170" s="16" t="s">
        <v>159</v>
      </c>
      <c r="F170" s="16" t="s">
        <v>160</v>
      </c>
      <c r="G170" s="16">
        <v>13.25</v>
      </c>
      <c r="H170" s="16" t="s">
        <v>504</v>
      </c>
      <c r="I170" s="16" t="s">
        <v>161</v>
      </c>
    </row>
    <row r="171" spans="1:9" x14ac:dyDescent="0.25">
      <c r="A171" s="16" t="s">
        <v>156</v>
      </c>
      <c r="B171" s="16" t="s">
        <v>60</v>
      </c>
      <c r="C171" s="16" t="s">
        <v>63</v>
      </c>
      <c r="D171" s="16" t="s">
        <v>155</v>
      </c>
      <c r="E171" s="16" t="s">
        <v>159</v>
      </c>
      <c r="F171" s="16" t="s">
        <v>160</v>
      </c>
      <c r="G171" s="16">
        <v>13.29</v>
      </c>
      <c r="H171" s="16" t="s">
        <v>504</v>
      </c>
      <c r="I171" s="16" t="s">
        <v>161</v>
      </c>
    </row>
    <row r="172" spans="1:9" x14ac:dyDescent="0.25">
      <c r="A172" s="16" t="s">
        <v>156</v>
      </c>
      <c r="B172" s="16" t="s">
        <v>350</v>
      </c>
      <c r="C172" s="16" t="s">
        <v>64</v>
      </c>
      <c r="D172" s="16" t="s">
        <v>155</v>
      </c>
      <c r="E172" s="16" t="s">
        <v>159</v>
      </c>
      <c r="F172" s="16" t="s">
        <v>160</v>
      </c>
      <c r="G172" s="16">
        <v>12.24</v>
      </c>
      <c r="H172" s="16" t="s">
        <v>504</v>
      </c>
      <c r="I172" s="16" t="s">
        <v>161</v>
      </c>
    </row>
    <row r="173" spans="1:9" x14ac:dyDescent="0.25">
      <c r="A173" s="16" t="s">
        <v>156</v>
      </c>
      <c r="B173" s="16" t="s">
        <v>351</v>
      </c>
      <c r="C173" s="16" t="s">
        <v>64</v>
      </c>
      <c r="D173" s="16" t="s">
        <v>155</v>
      </c>
      <c r="E173" s="16" t="s">
        <v>159</v>
      </c>
      <c r="F173" s="16" t="s">
        <v>160</v>
      </c>
      <c r="G173" s="16">
        <v>13.47</v>
      </c>
      <c r="H173" s="16" t="s">
        <v>504</v>
      </c>
      <c r="I173" s="16" t="s">
        <v>161</v>
      </c>
    </row>
    <row r="174" spans="1:9" x14ac:dyDescent="0.25">
      <c r="A174" s="16" t="s">
        <v>156</v>
      </c>
      <c r="B174" s="16" t="s">
        <v>352</v>
      </c>
      <c r="C174" s="16" t="s">
        <v>64</v>
      </c>
      <c r="D174" s="16" t="s">
        <v>155</v>
      </c>
      <c r="E174" s="16" t="s">
        <v>159</v>
      </c>
      <c r="F174" s="16" t="s">
        <v>160</v>
      </c>
      <c r="G174" s="16">
        <v>10.76</v>
      </c>
      <c r="H174" s="16" t="s">
        <v>504</v>
      </c>
      <c r="I174" s="16" t="s">
        <v>161</v>
      </c>
    </row>
    <row r="175" spans="1:9" x14ac:dyDescent="0.25">
      <c r="A175" s="16" t="s">
        <v>156</v>
      </c>
      <c r="B175" s="16" t="s">
        <v>353</v>
      </c>
      <c r="C175" s="16" t="s">
        <v>64</v>
      </c>
      <c r="D175" s="16" t="s">
        <v>155</v>
      </c>
      <c r="E175" s="16" t="s">
        <v>159</v>
      </c>
      <c r="F175" s="16" t="s">
        <v>160</v>
      </c>
      <c r="G175" s="16">
        <v>12.88</v>
      </c>
      <c r="H175" s="16" t="s">
        <v>504</v>
      </c>
      <c r="I175" s="16" t="s">
        <v>161</v>
      </c>
    </row>
    <row r="176" spans="1:9" x14ac:dyDescent="0.25">
      <c r="A176" s="16" t="s">
        <v>156</v>
      </c>
      <c r="B176" s="16" t="s">
        <v>356</v>
      </c>
      <c r="C176" s="16" t="s">
        <v>354</v>
      </c>
      <c r="D176" s="16" t="s">
        <v>155</v>
      </c>
      <c r="E176" s="16" t="s">
        <v>159</v>
      </c>
      <c r="F176" s="16" t="s">
        <v>160</v>
      </c>
      <c r="G176" s="16">
        <v>11.71</v>
      </c>
      <c r="H176" s="16" t="s">
        <v>504</v>
      </c>
      <c r="I176" s="16" t="s">
        <v>161</v>
      </c>
    </row>
    <row r="177" spans="1:9" x14ac:dyDescent="0.25">
      <c r="A177" s="16" t="s">
        <v>156</v>
      </c>
      <c r="B177" s="16" t="s">
        <v>357</v>
      </c>
      <c r="C177" s="16" t="s">
        <v>354</v>
      </c>
      <c r="D177" s="16" t="s">
        <v>155</v>
      </c>
      <c r="E177" s="16" t="s">
        <v>159</v>
      </c>
      <c r="F177" s="16" t="s">
        <v>160</v>
      </c>
      <c r="G177" s="16">
        <v>10.35</v>
      </c>
      <c r="H177" s="16" t="s">
        <v>504</v>
      </c>
      <c r="I177" s="16" t="s">
        <v>161</v>
      </c>
    </row>
    <row r="178" spans="1:9" x14ac:dyDescent="0.25">
      <c r="A178" s="16" t="s">
        <v>156</v>
      </c>
      <c r="B178" s="16" t="s">
        <v>358</v>
      </c>
      <c r="C178" s="16" t="s">
        <v>354</v>
      </c>
      <c r="D178" s="16" t="s">
        <v>155</v>
      </c>
      <c r="E178" s="16" t="s">
        <v>159</v>
      </c>
      <c r="F178" s="16" t="s">
        <v>160</v>
      </c>
      <c r="G178" s="16">
        <v>11.99</v>
      </c>
      <c r="H178" s="16" t="s">
        <v>504</v>
      </c>
      <c r="I178" s="16" t="s">
        <v>161</v>
      </c>
    </row>
    <row r="179" spans="1:9" x14ac:dyDescent="0.25">
      <c r="A179" s="16" t="s">
        <v>156</v>
      </c>
      <c r="B179" s="16" t="s">
        <v>359</v>
      </c>
      <c r="C179" s="16" t="s">
        <v>354</v>
      </c>
      <c r="D179" s="16" t="s">
        <v>155</v>
      </c>
      <c r="E179" s="16" t="s">
        <v>159</v>
      </c>
      <c r="F179" s="16" t="s">
        <v>160</v>
      </c>
      <c r="G179" s="16">
        <v>10.23</v>
      </c>
      <c r="H179" s="16" t="s">
        <v>504</v>
      </c>
      <c r="I179" s="16" t="s">
        <v>161</v>
      </c>
    </row>
    <row r="180" spans="1:9" x14ac:dyDescent="0.25">
      <c r="A180" s="16" t="s">
        <v>156</v>
      </c>
      <c r="B180" s="16" t="s">
        <v>129</v>
      </c>
      <c r="C180" s="16" t="s">
        <v>354</v>
      </c>
      <c r="D180" s="16" t="s">
        <v>155</v>
      </c>
      <c r="E180" s="16" t="s">
        <v>159</v>
      </c>
      <c r="F180" s="16" t="s">
        <v>160</v>
      </c>
      <c r="G180" s="16">
        <v>13.36</v>
      </c>
      <c r="H180" s="16" t="s">
        <v>504</v>
      </c>
      <c r="I180" s="16" t="s">
        <v>161</v>
      </c>
    </row>
    <row r="181" spans="1:9" x14ac:dyDescent="0.25">
      <c r="A181" s="16" t="s">
        <v>156</v>
      </c>
      <c r="B181" s="16" t="s">
        <v>360</v>
      </c>
      <c r="C181" s="16" t="s">
        <v>354</v>
      </c>
      <c r="D181" s="16" t="s">
        <v>155</v>
      </c>
      <c r="E181" s="16" t="s">
        <v>159</v>
      </c>
      <c r="F181" s="16" t="s">
        <v>160</v>
      </c>
      <c r="G181" s="16">
        <v>11.9</v>
      </c>
      <c r="H181" s="16" t="s">
        <v>504</v>
      </c>
      <c r="I181" s="16" t="s">
        <v>161</v>
      </c>
    </row>
    <row r="182" spans="1:9" x14ac:dyDescent="0.25">
      <c r="A182" s="16" t="s">
        <v>156</v>
      </c>
      <c r="B182" s="16" t="s">
        <v>361</v>
      </c>
      <c r="C182" s="16" t="s">
        <v>79</v>
      </c>
      <c r="D182" s="16" t="s">
        <v>155</v>
      </c>
      <c r="E182" s="16" t="s">
        <v>159</v>
      </c>
      <c r="F182" s="16" t="s">
        <v>160</v>
      </c>
      <c r="G182" s="16">
        <v>13.24</v>
      </c>
      <c r="H182" s="16" t="s">
        <v>504</v>
      </c>
      <c r="I182" s="16" t="s">
        <v>161</v>
      </c>
    </row>
    <row r="183" spans="1:9" x14ac:dyDescent="0.25">
      <c r="A183" s="16" t="s">
        <v>156</v>
      </c>
      <c r="B183" s="16" t="s">
        <v>79</v>
      </c>
      <c r="C183" s="16" t="s">
        <v>79</v>
      </c>
      <c r="D183" s="16" t="s">
        <v>155</v>
      </c>
      <c r="E183" s="16" t="s">
        <v>159</v>
      </c>
      <c r="F183" s="16" t="s">
        <v>160</v>
      </c>
      <c r="G183" s="16">
        <v>10.52</v>
      </c>
      <c r="H183" s="16" t="s">
        <v>504</v>
      </c>
      <c r="I183" s="16" t="s">
        <v>161</v>
      </c>
    </row>
    <row r="184" spans="1:9" x14ac:dyDescent="0.25">
      <c r="A184" s="16" t="s">
        <v>156</v>
      </c>
      <c r="B184" s="16" t="s">
        <v>363</v>
      </c>
      <c r="C184" s="16" t="s">
        <v>362</v>
      </c>
      <c r="D184" s="16" t="s">
        <v>155</v>
      </c>
      <c r="E184" s="16" t="s">
        <v>159</v>
      </c>
      <c r="F184" s="16" t="s">
        <v>160</v>
      </c>
      <c r="G184" s="16">
        <v>13.99</v>
      </c>
      <c r="H184" s="16" t="s">
        <v>504</v>
      </c>
      <c r="I184" s="16" t="s">
        <v>161</v>
      </c>
    </row>
    <row r="185" spans="1:9" x14ac:dyDescent="0.25">
      <c r="A185" s="16" t="s">
        <v>156</v>
      </c>
      <c r="B185" s="16" t="s">
        <v>365</v>
      </c>
      <c r="C185" s="16" t="s">
        <v>364</v>
      </c>
      <c r="D185" s="16" t="s">
        <v>155</v>
      </c>
      <c r="E185" s="16" t="s">
        <v>159</v>
      </c>
      <c r="F185" s="16" t="s">
        <v>160</v>
      </c>
      <c r="G185" s="16">
        <v>13.99</v>
      </c>
      <c r="H185" s="16" t="s">
        <v>504</v>
      </c>
      <c r="I185" s="16" t="s">
        <v>161</v>
      </c>
    </row>
    <row r="186" spans="1:9" x14ac:dyDescent="0.25">
      <c r="A186" s="16" t="s">
        <v>156</v>
      </c>
      <c r="B186" s="16" t="s">
        <v>367</v>
      </c>
      <c r="C186" s="16" t="s">
        <v>366</v>
      </c>
      <c r="D186" s="16" t="s">
        <v>155</v>
      </c>
      <c r="E186" s="16" t="s">
        <v>159</v>
      </c>
      <c r="F186" s="16" t="s">
        <v>160</v>
      </c>
      <c r="G186" s="16">
        <v>13.3</v>
      </c>
      <c r="H186" s="16" t="s">
        <v>504</v>
      </c>
      <c r="I186" s="16" t="s">
        <v>161</v>
      </c>
    </row>
    <row r="187" spans="1:9" x14ac:dyDescent="0.25">
      <c r="A187" s="16" t="s">
        <v>156</v>
      </c>
      <c r="B187" s="16" t="s">
        <v>368</v>
      </c>
      <c r="C187" s="16" t="s">
        <v>366</v>
      </c>
      <c r="D187" s="16" t="s">
        <v>155</v>
      </c>
      <c r="E187" s="16" t="s">
        <v>159</v>
      </c>
      <c r="F187" s="16" t="s">
        <v>160</v>
      </c>
      <c r="G187" s="16">
        <v>13.31</v>
      </c>
      <c r="H187" s="16" t="s">
        <v>504</v>
      </c>
      <c r="I187" s="16" t="s">
        <v>161</v>
      </c>
    </row>
    <row r="188" spans="1:9" x14ac:dyDescent="0.25">
      <c r="A188" s="16" t="s">
        <v>156</v>
      </c>
      <c r="B188" s="16" t="s">
        <v>370</v>
      </c>
      <c r="C188" s="16" t="s">
        <v>369</v>
      </c>
      <c r="D188" s="16" t="s">
        <v>155</v>
      </c>
      <c r="E188" s="16" t="s">
        <v>159</v>
      </c>
      <c r="F188" s="16" t="s">
        <v>160</v>
      </c>
      <c r="G188" s="16">
        <v>11.76</v>
      </c>
      <c r="H188" s="16" t="s">
        <v>504</v>
      </c>
      <c r="I188" s="16" t="s">
        <v>161</v>
      </c>
    </row>
    <row r="189" spans="1:9" x14ac:dyDescent="0.25">
      <c r="A189" s="16" t="s">
        <v>156</v>
      </c>
      <c r="B189" s="16" t="s">
        <v>544</v>
      </c>
      <c r="C189" s="16" t="s">
        <v>369</v>
      </c>
      <c r="D189" s="16" t="s">
        <v>155</v>
      </c>
      <c r="E189" s="16" t="s">
        <v>159</v>
      </c>
      <c r="F189" s="16" t="s">
        <v>160</v>
      </c>
      <c r="G189" s="16">
        <v>11.02</v>
      </c>
      <c r="H189" s="16" t="s">
        <v>504</v>
      </c>
      <c r="I189" s="16" t="s">
        <v>161</v>
      </c>
    </row>
    <row r="190" spans="1:9" x14ac:dyDescent="0.25">
      <c r="A190" s="16" t="s">
        <v>156</v>
      </c>
      <c r="B190" s="16" t="s">
        <v>371</v>
      </c>
      <c r="C190" s="16" t="s">
        <v>369</v>
      </c>
      <c r="D190" s="16" t="s">
        <v>155</v>
      </c>
      <c r="E190" s="16" t="s">
        <v>159</v>
      </c>
      <c r="F190" s="16" t="s">
        <v>160</v>
      </c>
      <c r="G190" s="16">
        <v>11.34</v>
      </c>
      <c r="H190" s="16" t="s">
        <v>504</v>
      </c>
      <c r="I190" s="16" t="s">
        <v>161</v>
      </c>
    </row>
    <row r="191" spans="1:9" x14ac:dyDescent="0.25">
      <c r="A191" s="16" t="s">
        <v>156</v>
      </c>
      <c r="B191" s="16" t="s">
        <v>545</v>
      </c>
      <c r="C191" s="16" t="s">
        <v>369</v>
      </c>
      <c r="D191" s="16" t="s">
        <v>155</v>
      </c>
      <c r="E191" s="16" t="s">
        <v>159</v>
      </c>
      <c r="F191" s="16" t="s">
        <v>160</v>
      </c>
      <c r="G191" s="16">
        <v>13.38</v>
      </c>
      <c r="H191" s="16" t="s">
        <v>504</v>
      </c>
      <c r="I191" s="16" t="s">
        <v>161</v>
      </c>
    </row>
    <row r="192" spans="1:9" x14ac:dyDescent="0.25">
      <c r="A192" s="16" t="s">
        <v>156</v>
      </c>
      <c r="B192" s="16" t="s">
        <v>427</v>
      </c>
      <c r="C192" s="16" t="s">
        <v>369</v>
      </c>
      <c r="D192" s="16" t="s">
        <v>155</v>
      </c>
      <c r="E192" s="16" t="s">
        <v>159</v>
      </c>
      <c r="F192" s="16" t="s">
        <v>160</v>
      </c>
      <c r="G192" s="16">
        <v>11.06</v>
      </c>
      <c r="H192" s="16" t="s">
        <v>504</v>
      </c>
      <c r="I192" s="16" t="s">
        <v>161</v>
      </c>
    </row>
    <row r="193" spans="1:9" x14ac:dyDescent="0.25">
      <c r="A193" s="16" t="s">
        <v>156</v>
      </c>
      <c r="B193" s="16" t="s">
        <v>546</v>
      </c>
      <c r="C193" s="16" t="s">
        <v>372</v>
      </c>
      <c r="D193" s="16" t="s">
        <v>155</v>
      </c>
      <c r="E193" s="16" t="s">
        <v>159</v>
      </c>
      <c r="F193" s="16" t="s">
        <v>160</v>
      </c>
      <c r="G193" s="16">
        <v>13.16</v>
      </c>
      <c r="H193" s="16" t="s">
        <v>504</v>
      </c>
      <c r="I193" s="16" t="s">
        <v>161</v>
      </c>
    </row>
    <row r="194" spans="1:9" x14ac:dyDescent="0.25">
      <c r="A194" s="16" t="s">
        <v>156</v>
      </c>
      <c r="B194" s="16" t="s">
        <v>373</v>
      </c>
      <c r="C194" s="16" t="s">
        <v>372</v>
      </c>
      <c r="D194" s="16" t="s">
        <v>155</v>
      </c>
      <c r="E194" s="16" t="s">
        <v>159</v>
      </c>
      <c r="F194" s="16" t="s">
        <v>160</v>
      </c>
      <c r="G194" s="16">
        <v>13.11</v>
      </c>
      <c r="H194" s="16" t="s">
        <v>504</v>
      </c>
      <c r="I194" s="16" t="s">
        <v>161</v>
      </c>
    </row>
    <row r="195" spans="1:9" x14ac:dyDescent="0.25">
      <c r="A195" s="16" t="s">
        <v>156</v>
      </c>
      <c r="B195" s="16" t="s">
        <v>374</v>
      </c>
      <c r="C195" s="16" t="s">
        <v>372</v>
      </c>
      <c r="D195" s="16" t="s">
        <v>155</v>
      </c>
      <c r="E195" s="16" t="s">
        <v>159</v>
      </c>
      <c r="F195" s="16" t="s">
        <v>160</v>
      </c>
      <c r="G195" s="16">
        <v>11.87</v>
      </c>
      <c r="H195" s="16" t="s">
        <v>504</v>
      </c>
      <c r="I195" s="16" t="s">
        <v>161</v>
      </c>
    </row>
    <row r="196" spans="1:9" x14ac:dyDescent="0.25">
      <c r="A196" s="16" t="s">
        <v>156</v>
      </c>
      <c r="B196" s="16" t="s">
        <v>547</v>
      </c>
      <c r="C196" s="16" t="s">
        <v>548</v>
      </c>
      <c r="D196" s="16" t="s">
        <v>155</v>
      </c>
      <c r="E196" s="16" t="s">
        <v>159</v>
      </c>
      <c r="F196" s="16" t="s">
        <v>160</v>
      </c>
      <c r="G196" s="16">
        <v>13.88</v>
      </c>
      <c r="H196" s="16" t="s">
        <v>504</v>
      </c>
      <c r="I196" s="16" t="s">
        <v>161</v>
      </c>
    </row>
    <row r="197" spans="1:9" x14ac:dyDescent="0.25">
      <c r="A197" s="16" t="s">
        <v>156</v>
      </c>
      <c r="B197" s="16" t="s">
        <v>136</v>
      </c>
      <c r="C197" s="16" t="s">
        <v>153</v>
      </c>
      <c r="D197" s="16" t="s">
        <v>155</v>
      </c>
      <c r="E197" s="16" t="s">
        <v>159</v>
      </c>
      <c r="F197" s="16" t="s">
        <v>160</v>
      </c>
      <c r="G197" s="16">
        <v>13.96</v>
      </c>
      <c r="H197" s="16" t="s">
        <v>504</v>
      </c>
      <c r="I197" s="16" t="s">
        <v>161</v>
      </c>
    </row>
    <row r="198" spans="1:9" x14ac:dyDescent="0.25">
      <c r="A198" s="16" t="s">
        <v>156</v>
      </c>
      <c r="B198" s="16" t="s">
        <v>376</v>
      </c>
      <c r="C198" s="16" t="s">
        <v>375</v>
      </c>
      <c r="D198" s="16" t="s">
        <v>155</v>
      </c>
      <c r="E198" s="16" t="s">
        <v>159</v>
      </c>
      <c r="F198" s="16" t="s">
        <v>160</v>
      </c>
      <c r="G198" s="16">
        <v>10.199999999999999</v>
      </c>
      <c r="H198" s="16" t="s">
        <v>504</v>
      </c>
      <c r="I198" s="16" t="s">
        <v>161</v>
      </c>
    </row>
    <row r="199" spans="1:9" x14ac:dyDescent="0.25">
      <c r="A199" s="16" t="s">
        <v>156</v>
      </c>
      <c r="B199" s="16" t="s">
        <v>134</v>
      </c>
      <c r="C199" s="16" t="s">
        <v>375</v>
      </c>
      <c r="D199" s="16" t="s">
        <v>155</v>
      </c>
      <c r="E199" s="16" t="s">
        <v>159</v>
      </c>
      <c r="F199" s="16" t="s">
        <v>160</v>
      </c>
      <c r="G199" s="16">
        <v>12.65</v>
      </c>
      <c r="H199" s="16" t="s">
        <v>504</v>
      </c>
      <c r="I199" s="16" t="s">
        <v>161</v>
      </c>
    </row>
    <row r="200" spans="1:9" x14ac:dyDescent="0.25">
      <c r="A200" s="16" t="s">
        <v>156</v>
      </c>
      <c r="B200" s="16" t="s">
        <v>377</v>
      </c>
      <c r="C200" s="16" t="s">
        <v>375</v>
      </c>
      <c r="D200" s="16" t="s">
        <v>155</v>
      </c>
      <c r="E200" s="16" t="s">
        <v>159</v>
      </c>
      <c r="F200" s="16" t="s">
        <v>160</v>
      </c>
      <c r="G200" s="16">
        <v>12.58</v>
      </c>
      <c r="H200" s="16" t="s">
        <v>504</v>
      </c>
      <c r="I200" s="16" t="s">
        <v>161</v>
      </c>
    </row>
    <row r="201" spans="1:9" x14ac:dyDescent="0.25">
      <c r="A201" s="16" t="s">
        <v>156</v>
      </c>
      <c r="B201" s="16" t="s">
        <v>226</v>
      </c>
      <c r="C201" s="16" t="s">
        <v>201</v>
      </c>
      <c r="D201" s="16" t="s">
        <v>155</v>
      </c>
      <c r="E201" s="16" t="s">
        <v>159</v>
      </c>
      <c r="F201" s="16" t="s">
        <v>160</v>
      </c>
      <c r="G201" s="16">
        <v>13.36</v>
      </c>
      <c r="H201" s="16" t="s">
        <v>504</v>
      </c>
      <c r="I201" s="16" t="s">
        <v>161</v>
      </c>
    </row>
    <row r="202" spans="1:9" x14ac:dyDescent="0.25">
      <c r="A202" s="16" t="s">
        <v>156</v>
      </c>
      <c r="B202" s="16" t="s">
        <v>222</v>
      </c>
      <c r="C202" s="16" t="s">
        <v>549</v>
      </c>
      <c r="D202" s="16" t="s">
        <v>155</v>
      </c>
      <c r="E202" s="16" t="s">
        <v>159</v>
      </c>
      <c r="F202" s="16" t="s">
        <v>160</v>
      </c>
      <c r="G202" s="16">
        <v>11.96</v>
      </c>
      <c r="H202" s="16" t="s">
        <v>504</v>
      </c>
      <c r="I202" s="16" t="s">
        <v>161</v>
      </c>
    </row>
  </sheetData>
  <sortState xmlns:xlrd2="http://schemas.microsoft.com/office/spreadsheetml/2017/richdata2" ref="J2:K13">
    <sortCondition ref="J2:J13"/>
    <sortCondition ref="K2:K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B73-A9EA-4BE9-9D66-691A7A7A605B}">
  <dimension ref="A1:G175"/>
  <sheetViews>
    <sheetView tabSelected="1" zoomScaleNormal="100" workbookViewId="0">
      <selection sqref="A1:XFD1048576"/>
    </sheetView>
  </sheetViews>
  <sheetFormatPr defaultRowHeight="15" x14ac:dyDescent="0.25"/>
  <cols>
    <col min="1" max="1" width="20.140625" style="16" customWidth="1"/>
    <col min="2" max="2" width="17.85546875" style="16" customWidth="1"/>
    <col min="3" max="3" width="38.7109375" style="16" customWidth="1"/>
    <col min="4" max="4" width="21" style="16" customWidth="1"/>
    <col min="5" max="5" width="9" style="16" customWidth="1"/>
    <col min="6" max="6" width="40.42578125" bestFit="1" customWidth="1"/>
  </cols>
  <sheetData>
    <row r="1" spans="1:7" x14ac:dyDescent="0.25">
      <c r="A1" s="8" t="s">
        <v>47</v>
      </c>
      <c r="B1" s="12" t="s">
        <v>48</v>
      </c>
      <c r="C1" s="12" t="s">
        <v>52</v>
      </c>
      <c r="D1" s="12" t="s">
        <v>53</v>
      </c>
    </row>
    <row r="2" spans="1:7" ht="48.75" x14ac:dyDescent="0.25">
      <c r="A2" s="30" t="s">
        <v>54</v>
      </c>
      <c r="B2" s="30" t="s">
        <v>55</v>
      </c>
      <c r="C2" s="30" t="s">
        <v>56</v>
      </c>
      <c r="D2" s="30" t="s">
        <v>6</v>
      </c>
      <c r="F2" s="9" t="s">
        <v>0</v>
      </c>
    </row>
    <row r="3" spans="1:7" ht="24.75" x14ac:dyDescent="0.25">
      <c r="A3" s="30" t="s">
        <v>431</v>
      </c>
      <c r="B3" s="30" t="s">
        <v>454</v>
      </c>
      <c r="C3" s="30" t="s">
        <v>455</v>
      </c>
      <c r="D3" s="30" t="s">
        <v>19</v>
      </c>
      <c r="F3" s="16" t="s">
        <v>2</v>
      </c>
      <c r="G3">
        <f>COUNTIF($D$2:$D$88, "Synonym in the VTO")</f>
        <v>15</v>
      </c>
    </row>
    <row r="4" spans="1:7" ht="24.75" x14ac:dyDescent="0.25">
      <c r="A4" s="28" t="s">
        <v>430</v>
      </c>
      <c r="B4" s="28" t="s">
        <v>80</v>
      </c>
      <c r="C4" s="30" t="s">
        <v>554</v>
      </c>
      <c r="D4" s="30" t="s">
        <v>19</v>
      </c>
      <c r="F4" s="16" t="s">
        <v>6</v>
      </c>
      <c r="G4" s="16">
        <f>COUNTIF($D$2:$D$88, "Correct taxonomic reference not in the VTO")</f>
        <v>1</v>
      </c>
    </row>
    <row r="5" spans="1:7" ht="24.75" x14ac:dyDescent="0.25">
      <c r="A5" s="30" t="s">
        <v>274</v>
      </c>
      <c r="B5" s="30" t="s">
        <v>55</v>
      </c>
      <c r="C5" s="30" t="s">
        <v>456</v>
      </c>
      <c r="D5" s="30" t="s">
        <v>19</v>
      </c>
      <c r="F5" s="16" t="s">
        <v>8</v>
      </c>
      <c r="G5" s="16">
        <f>COUNTIF($D$2:$D$88, "Plant")</f>
        <v>11</v>
      </c>
    </row>
    <row r="6" spans="1:7" ht="24.75" x14ac:dyDescent="0.25">
      <c r="A6" s="28" t="s">
        <v>94</v>
      </c>
      <c r="B6" s="28" t="s">
        <v>431</v>
      </c>
      <c r="C6" s="28"/>
      <c r="D6" s="30" t="s">
        <v>19</v>
      </c>
      <c r="F6" s="16" t="s">
        <v>10</v>
      </c>
      <c r="G6" s="16">
        <f>COUNTIF($D$2:$D$88, "Invertebrate")</f>
        <v>28</v>
      </c>
    </row>
    <row r="7" spans="1:7" ht="24.75" x14ac:dyDescent="0.25">
      <c r="A7" s="30" t="s">
        <v>100</v>
      </c>
      <c r="B7" s="30" t="s">
        <v>57</v>
      </c>
      <c r="C7" s="30" t="s">
        <v>101</v>
      </c>
      <c r="D7" s="30" t="s">
        <v>19</v>
      </c>
      <c r="F7" s="16" t="s">
        <v>11</v>
      </c>
      <c r="G7" s="16">
        <f>COUNTIF($D$2:$D$88, "Misspelling")</f>
        <v>2</v>
      </c>
    </row>
    <row r="8" spans="1:7" ht="24.75" x14ac:dyDescent="0.25">
      <c r="A8" s="28" t="s">
        <v>100</v>
      </c>
      <c r="B8" s="28" t="s">
        <v>58</v>
      </c>
      <c r="C8" s="30" t="s">
        <v>557</v>
      </c>
      <c r="D8" s="30" t="s">
        <v>19</v>
      </c>
      <c r="F8" s="16" t="s">
        <v>13</v>
      </c>
      <c r="G8" s="16">
        <f>COUNTIF($D$2:$D$88, "Partial name")</f>
        <v>5</v>
      </c>
    </row>
    <row r="9" spans="1:7" ht="24.75" x14ac:dyDescent="0.25">
      <c r="A9" s="30" t="s">
        <v>114</v>
      </c>
      <c r="B9" s="30" t="s">
        <v>72</v>
      </c>
      <c r="C9" s="30" t="s">
        <v>115</v>
      </c>
      <c r="D9" s="30" t="s">
        <v>19</v>
      </c>
      <c r="F9" s="16" t="s">
        <v>15</v>
      </c>
      <c r="G9" s="16">
        <f>COUNTIF($D$2:$D$88, "Unknown ")</f>
        <v>2</v>
      </c>
    </row>
    <row r="10" spans="1:7" ht="24.75" x14ac:dyDescent="0.25">
      <c r="A10" s="28" t="s">
        <v>72</v>
      </c>
      <c r="B10" s="28" t="s">
        <v>550</v>
      </c>
      <c r="C10" s="30" t="s">
        <v>557</v>
      </c>
      <c r="D10" s="30" t="s">
        <v>19</v>
      </c>
      <c r="F10" s="16" t="s">
        <v>17</v>
      </c>
      <c r="G10" s="16">
        <f>COUNTIF($D$2:$D$88, "Incorrect matching - parent/child reversal")</f>
        <v>1</v>
      </c>
    </row>
    <row r="11" spans="1:7" ht="24.75" x14ac:dyDescent="0.25">
      <c r="A11" s="30" t="s">
        <v>57</v>
      </c>
      <c r="B11" s="30" t="s">
        <v>58</v>
      </c>
      <c r="C11" s="30" t="s">
        <v>59</v>
      </c>
      <c r="D11" s="30" t="s">
        <v>19</v>
      </c>
      <c r="F11" s="16" t="s">
        <v>19</v>
      </c>
      <c r="G11" s="16">
        <f>COUNTIF($D$2:$D$88, "Incorrect matching - group same rank")</f>
        <v>11</v>
      </c>
    </row>
    <row r="12" spans="1:7" ht="24.75" x14ac:dyDescent="0.25">
      <c r="A12" s="28" t="s">
        <v>58</v>
      </c>
      <c r="B12" s="28" t="s">
        <v>428</v>
      </c>
      <c r="C12" s="30" t="s">
        <v>562</v>
      </c>
      <c r="D12" s="30" t="s">
        <v>19</v>
      </c>
      <c r="F12" s="16" t="s">
        <v>21</v>
      </c>
      <c r="G12" s="16">
        <f>COUNTIF($D$2:$D$88, "Incorrect matching - group various rank")</f>
        <v>6</v>
      </c>
    </row>
    <row r="13" spans="1:7" ht="24.75" x14ac:dyDescent="0.25">
      <c r="A13" s="30" t="s">
        <v>58</v>
      </c>
      <c r="B13" s="30" t="s">
        <v>100</v>
      </c>
      <c r="C13" s="30" t="s">
        <v>127</v>
      </c>
      <c r="D13" s="30" t="s">
        <v>19</v>
      </c>
      <c r="F13" s="16" t="s">
        <v>23</v>
      </c>
      <c r="G13" s="16">
        <f>COUNTIF($D$2:$D$88, "Ranks skipped")</f>
        <v>0</v>
      </c>
    </row>
    <row r="14" spans="1:7" ht="24.75" x14ac:dyDescent="0.25">
      <c r="A14" s="30" t="s">
        <v>91</v>
      </c>
      <c r="B14" s="30" t="s">
        <v>92</v>
      </c>
      <c r="C14" s="30" t="s">
        <v>93</v>
      </c>
      <c r="D14" s="30" t="s">
        <v>21</v>
      </c>
      <c r="F14" s="16" t="s">
        <v>25</v>
      </c>
      <c r="G14" s="16">
        <f>COUNTIF($D$2:$D$88, "Incorrect matching - not scientific name")</f>
        <v>4</v>
      </c>
    </row>
    <row r="15" spans="1:7" ht="36.75" x14ac:dyDescent="0.25">
      <c r="A15" s="30" t="s">
        <v>66</v>
      </c>
      <c r="B15" s="30" t="s">
        <v>67</v>
      </c>
      <c r="C15" s="30" t="s">
        <v>68</v>
      </c>
      <c r="D15" s="30" t="s">
        <v>21</v>
      </c>
      <c r="F15" s="16" t="s">
        <v>27</v>
      </c>
      <c r="G15" s="16">
        <f>COUNTIF($D$2:$D$88, "Match with common name")</f>
        <v>0</v>
      </c>
    </row>
    <row r="16" spans="1:7" ht="24.75" x14ac:dyDescent="0.25">
      <c r="A16" s="30" t="s">
        <v>66</v>
      </c>
      <c r="B16" s="30" t="s">
        <v>134</v>
      </c>
      <c r="C16" s="30" t="s">
        <v>457</v>
      </c>
      <c r="D16" s="30" t="s">
        <v>21</v>
      </c>
      <c r="F16" s="16" t="s">
        <v>29</v>
      </c>
      <c r="G16" s="16">
        <f>COUNTIF($D$2:$D$88, "Same")</f>
        <v>0</v>
      </c>
    </row>
    <row r="17" spans="1:7" ht="24.75" x14ac:dyDescent="0.25">
      <c r="A17" s="30" t="s">
        <v>66</v>
      </c>
      <c r="B17" s="30" t="s">
        <v>335</v>
      </c>
      <c r="C17" s="30"/>
      <c r="D17" s="30" t="s">
        <v>21</v>
      </c>
    </row>
    <row r="18" spans="1:7" ht="36.75" x14ac:dyDescent="0.25">
      <c r="A18" s="30" t="s">
        <v>66</v>
      </c>
      <c r="B18" s="30" t="s">
        <v>69</v>
      </c>
      <c r="C18" s="30" t="s">
        <v>70</v>
      </c>
      <c r="D18" s="30" t="s">
        <v>21</v>
      </c>
      <c r="F18" s="8" t="s">
        <v>31</v>
      </c>
      <c r="G18">
        <f>SUM(G3:G16)</f>
        <v>86</v>
      </c>
    </row>
    <row r="19" spans="1:7" ht="36.75" x14ac:dyDescent="0.25">
      <c r="A19" s="30" t="s">
        <v>71</v>
      </c>
      <c r="B19" s="30" t="s">
        <v>72</v>
      </c>
      <c r="C19" s="30" t="s">
        <v>73</v>
      </c>
      <c r="D19" s="30" t="s">
        <v>21</v>
      </c>
    </row>
    <row r="20" spans="1:7" ht="24.75" x14ac:dyDescent="0.25">
      <c r="A20" s="28" t="s">
        <v>74</v>
      </c>
      <c r="B20" s="28" t="s">
        <v>129</v>
      </c>
      <c r="C20" s="30" t="s">
        <v>77</v>
      </c>
      <c r="D20" s="30" t="s">
        <v>25</v>
      </c>
    </row>
    <row r="21" spans="1:7" ht="24.75" x14ac:dyDescent="0.25">
      <c r="A21" s="28" t="s">
        <v>74</v>
      </c>
      <c r="B21" s="28" t="s">
        <v>354</v>
      </c>
      <c r="C21" s="30" t="s">
        <v>77</v>
      </c>
      <c r="D21" s="30" t="s">
        <v>25</v>
      </c>
    </row>
    <row r="22" spans="1:7" ht="24.75" x14ac:dyDescent="0.25">
      <c r="A22" s="30" t="s">
        <v>74</v>
      </c>
      <c r="B22" s="30" t="s">
        <v>75</v>
      </c>
      <c r="C22" s="30" t="s">
        <v>76</v>
      </c>
      <c r="D22" s="30" t="s">
        <v>25</v>
      </c>
    </row>
    <row r="23" spans="1:7" ht="24.75" x14ac:dyDescent="0.25">
      <c r="A23" s="30" t="s">
        <v>74</v>
      </c>
      <c r="B23" s="30" t="s">
        <v>63</v>
      </c>
      <c r="C23" s="30" t="s">
        <v>77</v>
      </c>
      <c r="D23" s="30" t="s">
        <v>25</v>
      </c>
    </row>
    <row r="24" spans="1:7" ht="24.75" x14ac:dyDescent="0.25">
      <c r="A24" s="30" t="s">
        <v>67</v>
      </c>
      <c r="B24" s="30" t="s">
        <v>66</v>
      </c>
      <c r="C24" s="30" t="s">
        <v>78</v>
      </c>
      <c r="D24" s="30" t="s">
        <v>17</v>
      </c>
    </row>
    <row r="25" spans="1:7" x14ac:dyDescent="0.25">
      <c r="A25" s="30" t="s">
        <v>82</v>
      </c>
      <c r="B25" s="30" t="s">
        <v>83</v>
      </c>
      <c r="C25" s="30" t="s">
        <v>84</v>
      </c>
      <c r="D25" s="30" t="s">
        <v>10</v>
      </c>
    </row>
    <row r="26" spans="1:7" x14ac:dyDescent="0.25">
      <c r="A26" s="30" t="s">
        <v>85</v>
      </c>
      <c r="B26" s="30" t="s">
        <v>86</v>
      </c>
      <c r="C26" s="30" t="s">
        <v>87</v>
      </c>
      <c r="D26" s="30" t="s">
        <v>10</v>
      </c>
    </row>
    <row r="27" spans="1:7" x14ac:dyDescent="0.25">
      <c r="A27" s="28" t="s">
        <v>438</v>
      </c>
      <c r="B27" s="28" t="s">
        <v>437</v>
      </c>
      <c r="C27" s="30" t="s">
        <v>555</v>
      </c>
      <c r="D27" s="30" t="s">
        <v>10</v>
      </c>
    </row>
    <row r="28" spans="1:7" x14ac:dyDescent="0.25">
      <c r="A28" s="28" t="s">
        <v>429</v>
      </c>
      <c r="B28" s="28" t="s">
        <v>428</v>
      </c>
      <c r="C28" s="30" t="s">
        <v>135</v>
      </c>
      <c r="D28" s="30" t="s">
        <v>10</v>
      </c>
    </row>
    <row r="29" spans="1:7" ht="24.75" x14ac:dyDescent="0.25">
      <c r="A29" s="30" t="s">
        <v>88</v>
      </c>
      <c r="B29" s="30" t="s">
        <v>89</v>
      </c>
      <c r="C29" s="30" t="s">
        <v>90</v>
      </c>
      <c r="D29" s="30" t="s">
        <v>10</v>
      </c>
    </row>
    <row r="30" spans="1:7" x14ac:dyDescent="0.25">
      <c r="A30" s="30" t="s">
        <v>458</v>
      </c>
      <c r="B30" s="30" t="s">
        <v>459</v>
      </c>
      <c r="C30" s="30" t="s">
        <v>460</v>
      </c>
      <c r="D30" s="30" t="s">
        <v>10</v>
      </c>
    </row>
    <row r="31" spans="1:7" x14ac:dyDescent="0.25">
      <c r="A31" s="28" t="s">
        <v>444</v>
      </c>
      <c r="B31" s="28" t="s">
        <v>444</v>
      </c>
      <c r="C31" s="30" t="s">
        <v>556</v>
      </c>
      <c r="D31" s="30" t="s">
        <v>10</v>
      </c>
    </row>
    <row r="32" spans="1:7" x14ac:dyDescent="0.25">
      <c r="A32" s="30" t="s">
        <v>94</v>
      </c>
      <c r="B32" s="30" t="s">
        <v>461</v>
      </c>
      <c r="C32" s="30"/>
      <c r="D32" s="30" t="s">
        <v>10</v>
      </c>
    </row>
    <row r="33" spans="1:4" x14ac:dyDescent="0.25">
      <c r="A33" s="30" t="s">
        <v>94</v>
      </c>
      <c r="B33" s="30" t="s">
        <v>95</v>
      </c>
      <c r="C33" s="30"/>
      <c r="D33" s="30" t="s">
        <v>10</v>
      </c>
    </row>
    <row r="34" spans="1:4" x14ac:dyDescent="0.25">
      <c r="A34" s="30" t="s">
        <v>94</v>
      </c>
      <c r="B34" s="30" t="s">
        <v>96</v>
      </c>
      <c r="C34" s="30"/>
      <c r="D34" s="30" t="s">
        <v>10</v>
      </c>
    </row>
    <row r="35" spans="1:4" x14ac:dyDescent="0.25">
      <c r="A35" s="28" t="s">
        <v>94</v>
      </c>
      <c r="B35" s="28" t="s">
        <v>138</v>
      </c>
      <c r="C35" s="28"/>
      <c r="D35" s="30" t="s">
        <v>10</v>
      </c>
    </row>
    <row r="36" spans="1:4" x14ac:dyDescent="0.25">
      <c r="A36" s="30" t="s">
        <v>97</v>
      </c>
      <c r="B36" s="30" t="s">
        <v>462</v>
      </c>
      <c r="C36" s="30" t="s">
        <v>463</v>
      </c>
      <c r="D36" s="30" t="s">
        <v>10</v>
      </c>
    </row>
    <row r="37" spans="1:4" x14ac:dyDescent="0.25">
      <c r="A37" s="30" t="s">
        <v>97</v>
      </c>
      <c r="B37" s="30" t="s">
        <v>98</v>
      </c>
      <c r="C37" s="30" t="s">
        <v>99</v>
      </c>
      <c r="D37" s="30" t="s">
        <v>10</v>
      </c>
    </row>
    <row r="38" spans="1:4" x14ac:dyDescent="0.25">
      <c r="A38" s="30" t="s">
        <v>464</v>
      </c>
      <c r="B38" s="30" t="s">
        <v>465</v>
      </c>
      <c r="C38" s="30" t="s">
        <v>466</v>
      </c>
      <c r="D38" s="30" t="s">
        <v>10</v>
      </c>
    </row>
    <row r="39" spans="1:4" x14ac:dyDescent="0.25">
      <c r="A39" s="30" t="s">
        <v>102</v>
      </c>
      <c r="B39" s="30" t="s">
        <v>103</v>
      </c>
      <c r="C39" s="30" t="s">
        <v>104</v>
      </c>
      <c r="D39" s="30" t="s">
        <v>10</v>
      </c>
    </row>
    <row r="40" spans="1:4" x14ac:dyDescent="0.25">
      <c r="A40" s="30" t="s">
        <v>105</v>
      </c>
      <c r="B40" s="30" t="s">
        <v>106</v>
      </c>
      <c r="C40" s="30" t="s">
        <v>107</v>
      </c>
      <c r="D40" s="30" t="s">
        <v>10</v>
      </c>
    </row>
    <row r="41" spans="1:4" x14ac:dyDescent="0.25">
      <c r="A41" s="30" t="s">
        <v>105</v>
      </c>
      <c r="B41" s="30" t="s">
        <v>96</v>
      </c>
      <c r="C41" s="30" t="s">
        <v>467</v>
      </c>
      <c r="D41" s="30" t="s">
        <v>10</v>
      </c>
    </row>
    <row r="42" spans="1:4" ht="24.75" x14ac:dyDescent="0.25">
      <c r="A42" s="30" t="s">
        <v>108</v>
      </c>
      <c r="B42" s="30" t="s">
        <v>109</v>
      </c>
      <c r="C42" s="30" t="s">
        <v>110</v>
      </c>
      <c r="D42" s="30" t="s">
        <v>10</v>
      </c>
    </row>
    <row r="43" spans="1:4" ht="24.75" x14ac:dyDescent="0.25">
      <c r="A43" s="30" t="s">
        <v>111</v>
      </c>
      <c r="B43" s="30" t="s">
        <v>112</v>
      </c>
      <c r="C43" s="30" t="s">
        <v>113</v>
      </c>
      <c r="D43" s="30" t="s">
        <v>10</v>
      </c>
    </row>
    <row r="44" spans="1:4" ht="36.75" x14ac:dyDescent="0.25">
      <c r="A44" s="30" t="s">
        <v>116</v>
      </c>
      <c r="B44" s="30" t="s">
        <v>117</v>
      </c>
      <c r="C44" s="31" t="s">
        <v>118</v>
      </c>
      <c r="D44" s="30" t="s">
        <v>10</v>
      </c>
    </row>
    <row r="45" spans="1:4" x14ac:dyDescent="0.25">
      <c r="A45" s="28" t="s">
        <v>116</v>
      </c>
      <c r="B45" s="28" t="s">
        <v>432</v>
      </c>
      <c r="C45" s="30" t="s">
        <v>84</v>
      </c>
      <c r="D45" s="30" t="s">
        <v>10</v>
      </c>
    </row>
    <row r="46" spans="1:4" ht="24.75" x14ac:dyDescent="0.25">
      <c r="A46" s="30" t="s">
        <v>116</v>
      </c>
      <c r="B46" s="30" t="s">
        <v>119</v>
      </c>
      <c r="C46" s="31" t="s">
        <v>120</v>
      </c>
      <c r="D46" s="30" t="s">
        <v>10</v>
      </c>
    </row>
    <row r="47" spans="1:4" x14ac:dyDescent="0.25">
      <c r="A47" s="30" t="s">
        <v>121</v>
      </c>
      <c r="B47" s="30" t="s">
        <v>122</v>
      </c>
      <c r="C47" s="30" t="s">
        <v>123</v>
      </c>
      <c r="D47" s="30" t="s">
        <v>10</v>
      </c>
    </row>
    <row r="48" spans="1:4" ht="84.75" x14ac:dyDescent="0.25">
      <c r="A48" s="30" t="s">
        <v>468</v>
      </c>
      <c r="B48" s="30" t="s">
        <v>469</v>
      </c>
      <c r="C48" s="30" t="s">
        <v>470</v>
      </c>
      <c r="D48" s="30" t="s">
        <v>10</v>
      </c>
    </row>
    <row r="49" spans="1:4" ht="60.75" x14ac:dyDescent="0.25">
      <c r="A49" s="30" t="s">
        <v>468</v>
      </c>
      <c r="B49" s="30" t="s">
        <v>471</v>
      </c>
      <c r="C49" s="30" t="s">
        <v>472</v>
      </c>
      <c r="D49" s="30" t="s">
        <v>10</v>
      </c>
    </row>
    <row r="50" spans="1:4" ht="36.75" x14ac:dyDescent="0.25">
      <c r="A50" s="30" t="s">
        <v>124</v>
      </c>
      <c r="B50" s="30" t="s">
        <v>125</v>
      </c>
      <c r="C50" s="31" t="s">
        <v>126</v>
      </c>
      <c r="D50" s="30" t="s">
        <v>10</v>
      </c>
    </row>
    <row r="51" spans="1:4" ht="60.75" x14ac:dyDescent="0.25">
      <c r="A51" s="30" t="s">
        <v>473</v>
      </c>
      <c r="B51" s="30" t="s">
        <v>355</v>
      </c>
      <c r="C51" s="30" t="s">
        <v>474</v>
      </c>
      <c r="D51" s="30" t="s">
        <v>10</v>
      </c>
    </row>
    <row r="52" spans="1:4" x14ac:dyDescent="0.25">
      <c r="A52" s="28" t="s">
        <v>440</v>
      </c>
      <c r="B52" s="28" t="s">
        <v>439</v>
      </c>
      <c r="C52" s="28" t="s">
        <v>560</v>
      </c>
      <c r="D52" s="30" t="s">
        <v>10</v>
      </c>
    </row>
    <row r="53" spans="1:4" ht="48.75" x14ac:dyDescent="0.25">
      <c r="A53" s="30" t="s">
        <v>283</v>
      </c>
      <c r="B53" s="30" t="s">
        <v>401</v>
      </c>
      <c r="C53" s="30" t="s">
        <v>402</v>
      </c>
      <c r="D53" s="30" t="s">
        <v>11</v>
      </c>
    </row>
    <row r="54" spans="1:4" x14ac:dyDescent="0.25">
      <c r="A54" s="30" t="s">
        <v>309</v>
      </c>
      <c r="B54" s="30" t="s">
        <v>475</v>
      </c>
      <c r="C54" s="30" t="s">
        <v>476</v>
      </c>
      <c r="D54" s="30" t="s">
        <v>11</v>
      </c>
    </row>
    <row r="55" spans="1:4" x14ac:dyDescent="0.25">
      <c r="A55" s="30" t="s">
        <v>132</v>
      </c>
      <c r="B55" s="30" t="s">
        <v>131</v>
      </c>
      <c r="C55" s="30" t="s">
        <v>13</v>
      </c>
      <c r="D55" s="30" t="s">
        <v>13</v>
      </c>
    </row>
    <row r="56" spans="1:4" x14ac:dyDescent="0.25">
      <c r="A56" s="30" t="s">
        <v>134</v>
      </c>
      <c r="B56" s="30" t="s">
        <v>131</v>
      </c>
      <c r="C56" s="30" t="s">
        <v>135</v>
      </c>
      <c r="D56" s="30" t="s">
        <v>13</v>
      </c>
    </row>
    <row r="57" spans="1:4" x14ac:dyDescent="0.25">
      <c r="A57" s="30" t="s">
        <v>136</v>
      </c>
      <c r="B57" s="30" t="s">
        <v>131</v>
      </c>
      <c r="C57" s="30"/>
      <c r="D57" s="30" t="s">
        <v>13</v>
      </c>
    </row>
    <row r="58" spans="1:4" x14ac:dyDescent="0.25">
      <c r="A58" s="30" t="s">
        <v>60</v>
      </c>
      <c r="B58" s="30" t="s">
        <v>131</v>
      </c>
      <c r="C58" s="30"/>
      <c r="D58" s="30" t="s">
        <v>13</v>
      </c>
    </row>
    <row r="59" spans="1:4" x14ac:dyDescent="0.25">
      <c r="A59" s="30" t="s">
        <v>61</v>
      </c>
      <c r="B59" s="30" t="s">
        <v>131</v>
      </c>
      <c r="C59" s="30" t="s">
        <v>140</v>
      </c>
      <c r="D59" s="30" t="s">
        <v>13</v>
      </c>
    </row>
    <row r="60" spans="1:4" ht="36.75" x14ac:dyDescent="0.25">
      <c r="A60" s="30" t="s">
        <v>478</v>
      </c>
      <c r="B60" s="30" t="s">
        <v>479</v>
      </c>
      <c r="C60" s="30" t="s">
        <v>480</v>
      </c>
      <c r="D60" s="30" t="s">
        <v>8</v>
      </c>
    </row>
    <row r="61" spans="1:4" ht="24.75" x14ac:dyDescent="0.25">
      <c r="A61" s="30" t="s">
        <v>141</v>
      </c>
      <c r="B61" s="30" t="s">
        <v>142</v>
      </c>
      <c r="C61" s="30" t="s">
        <v>143</v>
      </c>
      <c r="D61" s="30" t="s">
        <v>8</v>
      </c>
    </row>
    <row r="62" spans="1:4" x14ac:dyDescent="0.25">
      <c r="A62" s="30" t="s">
        <v>144</v>
      </c>
      <c r="B62" s="30" t="s">
        <v>145</v>
      </c>
      <c r="C62" s="30" t="s">
        <v>146</v>
      </c>
      <c r="D62" s="30" t="s">
        <v>8</v>
      </c>
    </row>
    <row r="63" spans="1:4" x14ac:dyDescent="0.25">
      <c r="A63" s="30" t="s">
        <v>481</v>
      </c>
      <c r="B63" s="30" t="s">
        <v>482</v>
      </c>
      <c r="C63" s="30" t="s">
        <v>483</v>
      </c>
      <c r="D63" s="30" t="s">
        <v>8</v>
      </c>
    </row>
    <row r="64" spans="1:4" x14ac:dyDescent="0.25">
      <c r="A64" s="28" t="s">
        <v>436</v>
      </c>
      <c r="B64" s="28" t="s">
        <v>435</v>
      </c>
      <c r="C64" s="30" t="s">
        <v>558</v>
      </c>
      <c r="D64" s="30" t="s">
        <v>8</v>
      </c>
    </row>
    <row r="65" spans="1:4" x14ac:dyDescent="0.25">
      <c r="A65" s="30" t="s">
        <v>436</v>
      </c>
      <c r="B65" s="30" t="s">
        <v>484</v>
      </c>
      <c r="C65" s="30"/>
      <c r="D65" s="30" t="s">
        <v>8</v>
      </c>
    </row>
    <row r="66" spans="1:4" ht="36.75" x14ac:dyDescent="0.25">
      <c r="A66" s="30" t="s">
        <v>147</v>
      </c>
      <c r="B66" s="30" t="s">
        <v>148</v>
      </c>
      <c r="C66" s="32" t="s">
        <v>149</v>
      </c>
      <c r="D66" s="30" t="s">
        <v>8</v>
      </c>
    </row>
    <row r="67" spans="1:4" x14ac:dyDescent="0.25">
      <c r="A67" s="30" t="s">
        <v>485</v>
      </c>
      <c r="B67" s="30" t="s">
        <v>170</v>
      </c>
      <c r="C67" s="30"/>
      <c r="D67" s="30" t="s">
        <v>8</v>
      </c>
    </row>
    <row r="68" spans="1:4" x14ac:dyDescent="0.25">
      <c r="A68" s="28" t="s">
        <v>434</v>
      </c>
      <c r="B68" s="28" t="s">
        <v>433</v>
      </c>
      <c r="C68" s="30" t="s">
        <v>559</v>
      </c>
      <c r="D68" s="30" t="s">
        <v>8</v>
      </c>
    </row>
    <row r="69" spans="1:4" x14ac:dyDescent="0.25">
      <c r="A69" s="28" t="s">
        <v>552</v>
      </c>
      <c r="B69" s="28" t="s">
        <v>551</v>
      </c>
      <c r="C69" s="30" t="s">
        <v>561</v>
      </c>
      <c r="D69" s="30" t="s">
        <v>8</v>
      </c>
    </row>
    <row r="70" spans="1:4" x14ac:dyDescent="0.25">
      <c r="A70" s="30" t="s">
        <v>486</v>
      </c>
      <c r="B70" s="30" t="s">
        <v>487</v>
      </c>
      <c r="C70" s="30" t="s">
        <v>488</v>
      </c>
      <c r="D70" s="30" t="s">
        <v>8</v>
      </c>
    </row>
    <row r="71" spans="1:4" x14ac:dyDescent="0.25">
      <c r="A71" s="28" t="s">
        <v>443</v>
      </c>
      <c r="B71" s="28" t="s">
        <v>442</v>
      </c>
      <c r="C71" s="30" t="s">
        <v>553</v>
      </c>
      <c r="D71" s="30" t="s">
        <v>2</v>
      </c>
    </row>
    <row r="72" spans="1:4" x14ac:dyDescent="0.25">
      <c r="A72" s="30" t="s">
        <v>489</v>
      </c>
      <c r="B72" s="30" t="s">
        <v>55</v>
      </c>
      <c r="C72" s="30" t="s">
        <v>490</v>
      </c>
      <c r="D72" s="30" t="s">
        <v>2</v>
      </c>
    </row>
    <row r="73" spans="1:4" x14ac:dyDescent="0.25">
      <c r="A73" s="30" t="s">
        <v>491</v>
      </c>
      <c r="B73" s="30" t="s">
        <v>492</v>
      </c>
      <c r="C73" s="30" t="s">
        <v>493</v>
      </c>
      <c r="D73" s="30" t="s">
        <v>2</v>
      </c>
    </row>
    <row r="74" spans="1:4" x14ac:dyDescent="0.25">
      <c r="A74" s="30" t="s">
        <v>260</v>
      </c>
      <c r="B74" s="30" t="s">
        <v>378</v>
      </c>
      <c r="C74" s="30" t="s">
        <v>379</v>
      </c>
      <c r="D74" s="30" t="s">
        <v>2</v>
      </c>
    </row>
    <row r="75" spans="1:4" ht="24.75" x14ac:dyDescent="0.25">
      <c r="A75" s="30" t="s">
        <v>216</v>
      </c>
      <c r="B75" s="30" t="s">
        <v>380</v>
      </c>
      <c r="C75" s="31" t="s">
        <v>381</v>
      </c>
      <c r="D75" s="30" t="s">
        <v>2</v>
      </c>
    </row>
    <row r="76" spans="1:4" ht="48.75" x14ac:dyDescent="0.25">
      <c r="A76" s="30" t="s">
        <v>345</v>
      </c>
      <c r="B76" s="30" t="s">
        <v>399</v>
      </c>
      <c r="C76" s="30" t="s">
        <v>400</v>
      </c>
      <c r="D76" s="30" t="s">
        <v>2</v>
      </c>
    </row>
    <row r="77" spans="1:4" x14ac:dyDescent="0.25">
      <c r="A77" s="30" t="s">
        <v>311</v>
      </c>
      <c r="B77" s="30" t="s">
        <v>382</v>
      </c>
      <c r="C77" s="30" t="s">
        <v>383</v>
      </c>
      <c r="D77" s="30" t="s">
        <v>2</v>
      </c>
    </row>
    <row r="78" spans="1:4" x14ac:dyDescent="0.25">
      <c r="A78" s="30" t="s">
        <v>384</v>
      </c>
      <c r="B78" s="30" t="s">
        <v>385</v>
      </c>
      <c r="C78" s="30" t="s">
        <v>386</v>
      </c>
      <c r="D78" s="30" t="s">
        <v>2</v>
      </c>
    </row>
    <row r="79" spans="1:4" x14ac:dyDescent="0.25">
      <c r="A79" s="30" t="s">
        <v>317</v>
      </c>
      <c r="B79" s="30" t="s">
        <v>387</v>
      </c>
      <c r="C79" s="30" t="s">
        <v>388</v>
      </c>
      <c r="D79" s="30" t="s">
        <v>2</v>
      </c>
    </row>
    <row r="80" spans="1:4" ht="24.75" x14ac:dyDescent="0.25">
      <c r="A80" s="30" t="s">
        <v>201</v>
      </c>
      <c r="B80" s="30" t="s">
        <v>227</v>
      </c>
      <c r="C80" s="30" t="s">
        <v>389</v>
      </c>
      <c r="D80" s="30" t="s">
        <v>2</v>
      </c>
    </row>
    <row r="81" spans="1:4" ht="48.75" x14ac:dyDescent="0.25">
      <c r="A81" s="30" t="s">
        <v>322</v>
      </c>
      <c r="B81" s="30" t="s">
        <v>426</v>
      </c>
      <c r="C81" s="30" t="s">
        <v>498</v>
      </c>
      <c r="D81" s="30" t="s">
        <v>2</v>
      </c>
    </row>
    <row r="82" spans="1:4" x14ac:dyDescent="0.25">
      <c r="A82" s="30" t="s">
        <v>63</v>
      </c>
      <c r="B82" s="30" t="s">
        <v>390</v>
      </c>
      <c r="C82" s="30" t="s">
        <v>391</v>
      </c>
      <c r="D82" s="30" t="s">
        <v>2</v>
      </c>
    </row>
    <row r="83" spans="1:4" ht="36.75" x14ac:dyDescent="0.25">
      <c r="A83" s="30" t="s">
        <v>392</v>
      </c>
      <c r="B83" s="30" t="s">
        <v>393</v>
      </c>
      <c r="C83" s="30" t="s">
        <v>394</v>
      </c>
      <c r="D83" s="30" t="s">
        <v>2</v>
      </c>
    </row>
    <row r="84" spans="1:4" x14ac:dyDescent="0.25">
      <c r="A84" s="30" t="s">
        <v>395</v>
      </c>
      <c r="B84" s="30" t="s">
        <v>272</v>
      </c>
      <c r="C84" s="30" t="s">
        <v>396</v>
      </c>
      <c r="D84" s="30" t="s">
        <v>2</v>
      </c>
    </row>
    <row r="85" spans="1:4" x14ac:dyDescent="0.25">
      <c r="A85" s="30" t="s">
        <v>395</v>
      </c>
      <c r="B85" s="30" t="s">
        <v>397</v>
      </c>
      <c r="C85" s="30" t="s">
        <v>398</v>
      </c>
      <c r="D85" s="30" t="s">
        <v>2</v>
      </c>
    </row>
    <row r="86" spans="1:4" ht="48.75" x14ac:dyDescent="0.25">
      <c r="A86" s="30" t="s">
        <v>500</v>
      </c>
      <c r="B86" s="30" t="s">
        <v>314</v>
      </c>
      <c r="C86" s="30" t="s">
        <v>501</v>
      </c>
      <c r="D86" s="30" t="s">
        <v>4</v>
      </c>
    </row>
    <row r="87" spans="1:4" ht="24.75" x14ac:dyDescent="0.25">
      <c r="A87" s="30" t="s">
        <v>405</v>
      </c>
      <c r="B87" s="30" t="s">
        <v>406</v>
      </c>
      <c r="C87" s="30" t="s">
        <v>407</v>
      </c>
      <c r="D87" s="30" t="s">
        <v>15</v>
      </c>
    </row>
    <row r="88" spans="1:4" x14ac:dyDescent="0.25">
      <c r="A88" s="28" t="s">
        <v>441</v>
      </c>
      <c r="B88" s="28" t="s">
        <v>441</v>
      </c>
      <c r="C88" s="28"/>
      <c r="D88" s="30" t="s">
        <v>15</v>
      </c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</sheetData>
  <sortState xmlns:xlrd2="http://schemas.microsoft.com/office/spreadsheetml/2017/richdata2" ref="A2:D88">
    <sortCondition ref="D2:D88"/>
  </sortState>
  <dataValidations count="1">
    <dataValidation type="list" allowBlank="1" showInputMessage="1" showErrorMessage="1" sqref="D2:D60 D67:D68" xr:uid="{0952092B-2ADD-492C-B66E-537000350CB3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8C7B7F-0624-42C7-BF14-162FBD775C3B}">
          <x14:formula1>
            <xm:f>'C:\Users\sandr\Dropbox\Light\Doctorate\Data_and_scripts\March_crazed_panic\Method-eval_update\[WEB_shrt_shrt_to_long_shrt.xlsx]Differences criteria'!#REF!</xm:f>
          </x14:formula1>
          <xm:sqref>D87:D88 D69:D84 D61:D66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definitions</vt:lpstr>
      <vt:lpstr>Breakdown - ALL</vt:lpstr>
      <vt:lpstr>Sheet1</vt:lpstr>
      <vt:lpstr>Freq5 all no VTO</vt:lpstr>
      <vt:lpstr>Frequency 5 only no VTO</vt:lpstr>
      <vt:lpstr>Shared no VTO</vt:lpstr>
      <vt:lpstr>Freq4sal10 only no VTO</vt:lpstr>
      <vt:lpstr>Freq4sal10 only VTO</vt:lpstr>
      <vt:lpstr>Freq4sal10 all no VTO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2019-12-19T14:44:45Z</cp:lastPrinted>
  <dcterms:created xsi:type="dcterms:W3CDTF">2019-12-15T15:45:48Z</dcterms:created>
  <dcterms:modified xsi:type="dcterms:W3CDTF">2020-03-10T17:50:16Z</dcterms:modified>
</cp:coreProperties>
</file>