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March_crazed_panic\Method-eval_update\Freq_sal\"/>
    </mc:Choice>
  </mc:AlternateContent>
  <xr:revisionPtr revIDLastSave="0" documentId="13_ncr:1_{FCCF8CB9-9DF6-455B-B8F9-73C44CC41434}" xr6:coauthVersionLast="44" xr6:coauthVersionMax="44" xr10:uidLastSave="{00000000-0000-0000-0000-000000000000}"/>
  <bookViews>
    <workbookView xWindow="-120" yWindow="-120" windowWidth="20730" windowHeight="11160" firstSheet="7" activeTab="7" xr2:uid="{00000000-000D-0000-FFFF-FFFF00000000}"/>
  </bookViews>
  <sheets>
    <sheet name="definitions" sheetId="1" r:id="rId1"/>
    <sheet name="Breakdown - ALL" sheetId="2" r:id="rId2"/>
    <sheet name="breakdown_chart" sheetId="14" r:id="rId3"/>
    <sheet name="Sheet1" sheetId="13" r:id="rId4"/>
    <sheet name="Freq5 all no VTO" sheetId="11" r:id="rId5"/>
    <sheet name="Frequency 5 only no VTO" sheetId="4" r:id="rId6"/>
    <sheet name="Shared no VTO" sheetId="7" r:id="rId7"/>
    <sheet name="Freq4sal9 only no VTO" sheetId="9" r:id="rId8"/>
    <sheet name="Freq4sal9 all no VTO" sheetId="10" r:id="rId9"/>
    <sheet name="Freq4sal9 only VTO" sheetId="15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4" l="1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30" i="7"/>
  <c r="G28" i="7"/>
  <c r="G27" i="7"/>
  <c r="G26" i="7"/>
  <c r="G25" i="7"/>
  <c r="G24" i="7"/>
  <c r="G23" i="7"/>
  <c r="G22" i="7"/>
  <c r="G21" i="7"/>
  <c r="G20" i="7"/>
  <c r="G19" i="7"/>
  <c r="G18" i="7"/>
  <c r="G17" i="7"/>
  <c r="G32" i="7" s="1"/>
  <c r="D7" i="2"/>
  <c r="E7" i="2"/>
  <c r="F7" i="2"/>
  <c r="D8" i="2"/>
  <c r="E8" i="2"/>
  <c r="F8" i="2"/>
  <c r="D9" i="2"/>
  <c r="E9" i="2"/>
  <c r="F9" i="2"/>
  <c r="G14" i="9"/>
  <c r="G13" i="9"/>
  <c r="G8" i="9"/>
  <c r="G5" i="9"/>
  <c r="G12" i="9"/>
  <c r="G4" i="9"/>
  <c r="G3" i="9"/>
  <c r="G6" i="9"/>
  <c r="G15" i="9"/>
  <c r="G10" i="9"/>
  <c r="G9" i="9"/>
  <c r="G7" i="9"/>
  <c r="G11" i="9"/>
  <c r="G2" i="9"/>
  <c r="G17" i="9" s="1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17" i="10" s="1"/>
  <c r="H19" i="4" l="1"/>
  <c r="D6" i="2" l="1"/>
  <c r="E6" i="2"/>
  <c r="F6" i="2"/>
  <c r="F5" i="2"/>
  <c r="E5" i="2"/>
  <c r="D5" i="2"/>
  <c r="P5" i="2" l="1"/>
</calcChain>
</file>

<file path=xl/sharedStrings.xml><?xml version="1.0" encoding="utf-8"?>
<sst xmlns="http://schemas.openxmlformats.org/spreadsheetml/2006/main" count="1415" uniqueCount="335">
  <si>
    <t>Differences criteria</t>
  </si>
  <si>
    <t>Definition</t>
  </si>
  <si>
    <t>Synonym in the VTO</t>
  </si>
  <si>
    <t>Synonym as identified in the VTO (in evaluation only main accepted name considered)</t>
  </si>
  <si>
    <t>Synonym not in the VTO</t>
  </si>
  <si>
    <t>Synonym not identified in the VTO but identified in CoL or ITIS as a synonym for a vertebrate included in the VTO</t>
  </si>
  <si>
    <t>Correct taxonomic reference not in the VTO</t>
  </si>
  <si>
    <t>Correct nomenclature but not found in VTO (ID'd in CoL or ITIS)</t>
  </si>
  <si>
    <t>Plant</t>
  </si>
  <si>
    <t>Correct nomenclature but outside scope of VTO for being invertebrate (ID'd in CoL or ITIS)</t>
  </si>
  <si>
    <t>Invertebrate</t>
  </si>
  <si>
    <t>Misspelling</t>
  </si>
  <si>
    <t>identifiable nomenclature pairs but with misspelling of the name - both through OCR issues and misspelling of other kinds.</t>
  </si>
  <si>
    <t>Partial name</t>
  </si>
  <si>
    <t>Where two parts of a multi-part scientific nomenclature are identified. This could be two consecutive parts, such as a species level plus subspecies or author depiction, or could jump, such as genus to the author depiction.</t>
  </si>
  <si>
    <t xml:space="preserve">Unknown </t>
  </si>
  <si>
    <t>Unidentified name or one that cannot be evaluated without an expert</t>
  </si>
  <si>
    <t>Incorrect matching - parent/child reversal</t>
  </si>
  <si>
    <t>The matched pair has identified the parent-child relation in the inverse (for example: for the term Salmo salar, the genus would be identified as the child, the species level as the parent)</t>
  </si>
  <si>
    <t>Incorrect matching - group same rank</t>
  </si>
  <si>
    <t>The two parts of the name are from the same lineage but same rank (for example: Salmo and Salvelinus of the Salmonidae family)</t>
  </si>
  <si>
    <t>Incorrect matching - group various rank</t>
  </si>
  <si>
    <t>The two parts of the name are from different lineage and different ranks (in case of ambiguity expert involvement needed for evaluation)</t>
  </si>
  <si>
    <t>Ranks skipped</t>
  </si>
  <si>
    <t>The two parts of the name are from a coherence lineage in the nomenclature but they skip a rank, for example: family to species</t>
  </si>
  <si>
    <t>Incorrect matching - not scientific name</t>
  </si>
  <si>
    <t>One or both parts of the name is not part of the scientific nomenclature</t>
  </si>
  <si>
    <t>Match with common name</t>
  </si>
  <si>
    <t>Common name</t>
  </si>
  <si>
    <t>Same</t>
  </si>
  <si>
    <t>Exact match with accepted name in the VTO (main accepted name)</t>
  </si>
  <si>
    <t>Total</t>
  </si>
  <si>
    <t>Misspellings</t>
  </si>
  <si>
    <t>Accepted tax. ref. not in ontology</t>
  </si>
  <si>
    <t xml:space="preserve">Synonyms </t>
  </si>
  <si>
    <t>Unknown</t>
  </si>
  <si>
    <t>Incorrect</t>
  </si>
  <si>
    <t>Other (skipped ranking)</t>
  </si>
  <si>
    <t>Incorrect - inverse matching %</t>
  </si>
  <si>
    <t>Scope</t>
  </si>
  <si>
    <t>Other</t>
  </si>
  <si>
    <t>No filter</t>
  </si>
  <si>
    <t>Frequency 5</t>
  </si>
  <si>
    <t>Shared</t>
  </si>
  <si>
    <t>Frequency 5 only</t>
  </si>
  <si>
    <t>TAXRANK_source</t>
  </si>
  <si>
    <t>TAXRANK_target</t>
  </si>
  <si>
    <t>source</t>
  </si>
  <si>
    <t>target</t>
  </si>
  <si>
    <t>data_source_x</t>
  </si>
  <si>
    <t>data_source_y</t>
  </si>
  <si>
    <t>Difference description</t>
  </si>
  <si>
    <t>Difference criteria</t>
  </si>
  <si>
    <t>GYMNOCEPHALUS</t>
  </si>
  <si>
    <t>CERNUA</t>
  </si>
  <si>
    <r>
      <t>Eurasian ruffe (</t>
    </r>
    <r>
      <rPr>
        <i/>
        <sz val="9"/>
        <color theme="1"/>
        <rFont val="Calibri"/>
        <family val="2"/>
        <scheme val="minor"/>
      </rPr>
      <t>Gymnocephalus cernua</t>
    </r>
    <r>
      <rPr>
        <sz val="9"/>
        <color theme="1"/>
        <rFont val="Calibri"/>
        <family val="2"/>
        <scheme val="minor"/>
      </rPr>
      <t>), also known as ruffe or pope (http://www.catalogueoflife.org/col/details/species/id/349c65df03755f01c50de8bc74868fd5)</t>
    </r>
  </si>
  <si>
    <t>PLECOPTERA</t>
  </si>
  <si>
    <t>TRICHOPTERA</t>
  </si>
  <si>
    <t>Group of different insect orders</t>
  </si>
  <si>
    <t>SALAR</t>
  </si>
  <si>
    <t>TRUTTA</t>
  </si>
  <si>
    <t>Grouping various species level terms for same family together</t>
  </si>
  <si>
    <t>SALMO</t>
  </si>
  <si>
    <t>SALVELINUS</t>
  </si>
  <si>
    <t>Grouping of like ranks within same family</t>
  </si>
  <si>
    <t>CYPRINIDAE</t>
  </si>
  <si>
    <t>ESOX</t>
  </si>
  <si>
    <t>Esox (genus) of the Esocidae family and cyprinidae (family) - latter are carps or minnows</t>
  </si>
  <si>
    <t>PERCA</t>
  </si>
  <si>
    <t>Family to genus (Cyprinidae) to genus (Perca) but should be Percidae(?) Is this something that is disputed at all?</t>
  </si>
  <si>
    <t>GASTROPODA</t>
  </si>
  <si>
    <t>NEMATODA</t>
  </si>
  <si>
    <t>Gastropoda class of mollusca phyllum (http://www.catalogueoflife.org/col/browse/tree/id/3553f72080f2d512a344a663f510588a)</t>
  </si>
  <si>
    <t>[NUMBER]</t>
  </si>
  <si>
    <t>PARR</t>
  </si>
  <si>
    <t>Common name plus number</t>
  </si>
  <si>
    <t>Partial scientific name plus number</t>
  </si>
  <si>
    <t>Wrong way round, also different families</t>
  </si>
  <si>
    <t>THYMALLUS</t>
  </si>
  <si>
    <t>SALMONIDAE</t>
  </si>
  <si>
    <t>Wrong way round (Thymallus is a genus of the family Salmonidae)</t>
  </si>
  <si>
    <t>ASELLUS</t>
  </si>
  <si>
    <t>AQUATICUS</t>
  </si>
  <si>
    <t>Crustacean</t>
  </si>
  <si>
    <t>BYTHOTREPHES</t>
  </si>
  <si>
    <t>LONGIMANUS</t>
  </si>
  <si>
    <t>Water flea</t>
  </si>
  <si>
    <t>CHIRONOMUS</t>
  </si>
  <si>
    <t>PLUMOSUS</t>
  </si>
  <si>
    <t xml:space="preserve">buzzer midge, is a species of nonbiting midge (Chironomidae) </t>
  </si>
  <si>
    <t>CLADOCERA</t>
  </si>
  <si>
    <t>COPEPODA</t>
  </si>
  <si>
    <t>two different groups of organisms - copopoda (subclass) versus cladocera (suborder)</t>
  </si>
  <si>
    <t>DAPHNIA</t>
  </si>
  <si>
    <t>LONGISPINA</t>
  </si>
  <si>
    <t>PULEX</t>
  </si>
  <si>
    <t>DREISSENA</t>
  </si>
  <si>
    <t>POLYMORPHA</t>
  </si>
  <si>
    <t>Zebra mussel</t>
  </si>
  <si>
    <t>EPHEMEROPTERA</t>
  </si>
  <si>
    <t>Mayflies and stoneflies (grouped of same rank)</t>
  </si>
  <si>
    <t>EURYCERCUS</t>
  </si>
  <si>
    <t>LAMELLATUS</t>
  </si>
  <si>
    <t>Part of cladocera</t>
  </si>
  <si>
    <t>GAMMARUS</t>
  </si>
  <si>
    <t>LACUSTRIS</t>
  </si>
  <si>
    <t>Aquatic amphipod</t>
  </si>
  <si>
    <t>HEMIMYSIS</t>
  </si>
  <si>
    <t>ANOMALA</t>
  </si>
  <si>
    <r>
      <t xml:space="preserve">bloody-red mysid, </t>
    </r>
    <r>
      <rPr>
        <i/>
        <sz val="9"/>
        <color theme="1"/>
        <rFont val="Calibri"/>
        <family val="2"/>
        <scheme val="minor"/>
      </rPr>
      <t>Hemimysis anomala</t>
    </r>
    <r>
      <rPr>
        <sz val="9"/>
        <color theme="1"/>
        <rFont val="Calibri"/>
        <family val="2"/>
        <scheme val="minor"/>
      </rPr>
      <t>, is a shrimp-like crustacean in the Mysida order</t>
    </r>
  </si>
  <si>
    <t>HOLOPEDIUM</t>
  </si>
  <si>
    <t>GIBBERUM</t>
  </si>
  <si>
    <t>Holopedium gibberum is a species of ctenopod in the family Holopediidae</t>
  </si>
  <si>
    <t>MOLLUSCA</t>
  </si>
  <si>
    <t>Nematoda (phylum) and mollusca (phylum) - also group of same-level ranking</t>
  </si>
  <si>
    <t>MYSIS</t>
  </si>
  <si>
    <t>DILUVIANA</t>
  </si>
  <si>
    <r>
      <t>Mysis diluviana</t>
    </r>
    <r>
      <rPr>
        <sz val="9"/>
        <color theme="1"/>
        <rFont val="Calibri"/>
        <family val="2"/>
        <scheme val="minor"/>
      </rPr>
      <t xml:space="preserve"> is a mysid crustacean (opossum shrimp) found in freshwater lakes of northern North America.</t>
    </r>
  </si>
  <si>
    <t>RELICTA</t>
  </si>
  <si>
    <r>
      <t>Mysis relicta</t>
    </r>
    <r>
      <rPr>
        <sz val="9"/>
        <color theme="1"/>
        <rFont val="Calibri"/>
        <family val="2"/>
        <scheme val="minor"/>
      </rPr>
      <t xml:space="preserve"> is a shrimp-like crustacean in the Mysida order</t>
    </r>
  </si>
  <si>
    <t>MYTILUS</t>
  </si>
  <si>
    <t>EDULIS</t>
  </si>
  <si>
    <r>
      <t>blue mussel (</t>
    </r>
    <r>
      <rPr>
        <i/>
        <sz val="9"/>
        <color theme="1"/>
        <rFont val="Calibri"/>
        <family val="2"/>
        <scheme val="minor"/>
      </rPr>
      <t>Mytilus edulis</t>
    </r>
    <r>
      <rPr>
        <sz val="9"/>
        <color theme="1"/>
        <rFont val="Calibri"/>
        <family val="2"/>
        <scheme val="minor"/>
      </rPr>
      <t>)</t>
    </r>
  </si>
  <si>
    <t>PACIFASTACUS</t>
  </si>
  <si>
    <t>LENIUSCULUS</t>
  </si>
  <si>
    <r>
      <t>signal crayfish</t>
    </r>
    <r>
      <rPr>
        <sz val="9"/>
        <color theme="1"/>
        <rFont val="Calibri"/>
        <family val="2"/>
        <scheme val="minor"/>
      </rPr>
      <t xml:space="preserve"> (</t>
    </r>
    <r>
      <rPr>
        <i/>
        <sz val="9"/>
        <color theme="1"/>
        <rFont val="Calibri"/>
        <family val="2"/>
        <scheme val="minor"/>
      </rPr>
      <t>Pacifastacus leniusculus</t>
    </r>
    <r>
      <rPr>
        <sz val="9"/>
        <color theme="1"/>
        <rFont val="Calibri"/>
        <family val="2"/>
        <scheme val="minor"/>
      </rPr>
      <t>)</t>
    </r>
    <r>
      <rPr>
        <i/>
        <sz val="9"/>
        <color theme="1"/>
        <rFont val="Calibri"/>
        <family val="2"/>
        <scheme val="minor"/>
      </rPr>
      <t xml:space="preserve"> http://www.catalogueoflife.org/col/search/all/key/Pacifastacus+leniusculus/fossil/1/match/1</t>
    </r>
  </si>
  <si>
    <t>Groups of different orders of flies</t>
  </si>
  <si>
    <t>ONCHORHYNCHUS</t>
  </si>
  <si>
    <t>MYKISS</t>
  </si>
  <si>
    <t>Oncorhynchus mykiss</t>
  </si>
  <si>
    <t>LINNAEUS</t>
  </si>
  <si>
    <t>ACULEATUS</t>
  </si>
  <si>
    <t>Partial name and also skipping ranks</t>
  </si>
  <si>
    <t>FLUVIATILIS</t>
  </si>
  <si>
    <t>Correct order and rank level</t>
  </si>
  <si>
    <t>MARINUS</t>
  </si>
  <si>
    <t>Skipping rank genus to specification of authorship</t>
  </si>
  <si>
    <t>SPP</t>
  </si>
  <si>
    <t>Salvelinus species</t>
  </si>
  <si>
    <t>species level plus linnaeus specification</t>
  </si>
  <si>
    <t>ELODEA</t>
  </si>
  <si>
    <t>CANADENSIS</t>
  </si>
  <si>
    <t>perennial aquatic plant, or submergent macrophyte</t>
  </si>
  <si>
    <t>FAGUS</t>
  </si>
  <si>
    <t>SYLVATICA</t>
  </si>
  <si>
    <t>Common or European beech tree</t>
  </si>
  <si>
    <t>NUPHAR</t>
  </si>
  <si>
    <t>LUTEA</t>
  </si>
  <si>
    <r>
      <t>Nuphar lutea</t>
    </r>
    <r>
      <rPr>
        <sz val="9"/>
        <color theme="1"/>
        <rFont val="Calibri"/>
        <family val="2"/>
        <scheme val="minor"/>
      </rPr>
      <t xml:space="preserve">, the </t>
    </r>
    <r>
      <rPr>
        <b/>
        <sz val="9"/>
        <color theme="1"/>
        <rFont val="Calibri"/>
        <family val="2"/>
        <scheme val="minor"/>
      </rPr>
      <t>yellow water-lily</t>
    </r>
    <r>
      <rPr>
        <sz val="9"/>
        <color theme="1"/>
        <rFont val="Calibri"/>
        <family val="2"/>
        <scheme val="minor"/>
      </rPr>
      <t xml:space="preserve">, or </t>
    </r>
    <r>
      <rPr>
        <b/>
        <sz val="9"/>
        <color theme="1"/>
        <rFont val="Calibri"/>
        <family val="2"/>
        <scheme val="minor"/>
      </rPr>
      <t>brandy-bottle</t>
    </r>
    <r>
      <rPr>
        <sz val="9"/>
        <color theme="1"/>
        <rFont val="Calibri"/>
        <family val="2"/>
        <scheme val="minor"/>
      </rPr>
      <t>, is an aquatic plant of the family Nymphaeaceae</t>
    </r>
  </si>
  <si>
    <t>GASTEROSTEUS</t>
  </si>
  <si>
    <r>
      <t>Gasterosteus</t>
    </r>
    <r>
      <rPr>
        <sz val="9"/>
        <color theme="1"/>
        <rFont val="Calibri"/>
        <family val="2"/>
        <scheme val="minor"/>
      </rPr>
      <t xml:space="preserve"> aculeatus</t>
    </r>
  </si>
  <si>
    <t>Perca…. Linneaus</t>
  </si>
  <si>
    <t>PETROMYZON</t>
  </si>
  <si>
    <t>Petromyzon … could be sort of lamprey</t>
  </si>
  <si>
    <t xml:space="preserve"> GENUS</t>
  </si>
  <si>
    <t xml:space="preserve"> SPECIES</t>
  </si>
  <si>
    <t>VTO ontology</t>
  </si>
  <si>
    <t>is_a</t>
  </si>
  <si>
    <t>both</t>
  </si>
  <si>
    <t>AUSTRALIS</t>
  </si>
  <si>
    <t>ALOSA</t>
  </si>
  <si>
    <t>LEUCISCUS</t>
  </si>
  <si>
    <t>CHONDROSTOMA</t>
  </si>
  <si>
    <t>ASPIUS</t>
  </si>
  <si>
    <t>CATOSTOMUS</t>
  </si>
  <si>
    <t>ETHEOSTOMA</t>
  </si>
  <si>
    <t>LUCIOPERCA</t>
  </si>
  <si>
    <t>CERNUUS</t>
  </si>
  <si>
    <t>MICROPTERUS</t>
  </si>
  <si>
    <t>LEPOMIS</t>
  </si>
  <si>
    <t>MYOXOCEPHALUS</t>
  </si>
  <si>
    <t>COTTUS</t>
  </si>
  <si>
    <t>PUNGITIUS</t>
  </si>
  <si>
    <t>GAMBUSIA</t>
  </si>
  <si>
    <t>PLEURONECTES</t>
  </si>
  <si>
    <t>LUCIUS</t>
  </si>
  <si>
    <t xml:space="preserve"> ORDER</t>
  </si>
  <si>
    <t xml:space="preserve"> FAMILY</t>
  </si>
  <si>
    <t>COREGONUS</t>
  </si>
  <si>
    <t>NAMAYCUSH</t>
  </si>
  <si>
    <t>FONTINALIS</t>
  </si>
  <si>
    <t>ONCORHYNCHUS</t>
  </si>
  <si>
    <t>CLARKII</t>
  </si>
  <si>
    <t>NERKA</t>
  </si>
  <si>
    <t>GALAXIAS</t>
  </si>
  <si>
    <t>COMMERSONI</t>
  </si>
  <si>
    <t>White sucker is a freshwater cypriniform fish</t>
  </si>
  <si>
    <t>TOXOSTOMA</t>
  </si>
  <si>
    <r>
      <t>South-west European nase</t>
    </r>
    <r>
      <rPr>
        <sz val="9"/>
        <color theme="1"/>
        <rFont val="Calibri"/>
        <family val="2"/>
        <scheme val="minor"/>
      </rPr>
      <t xml:space="preserve"> (</t>
    </r>
    <r>
      <rPr>
        <i/>
        <sz val="9"/>
        <color theme="1"/>
        <rFont val="Calibri"/>
        <family val="2"/>
        <scheme val="minor"/>
      </rPr>
      <t>Parachondrostoma toxostoma</t>
    </r>
    <r>
      <rPr>
        <sz val="9"/>
        <color theme="1"/>
        <rFont val="Calibri"/>
        <family val="2"/>
        <scheme val="minor"/>
      </rPr>
      <t>) is a species of cyprinid fish</t>
    </r>
  </si>
  <si>
    <t>BAIRDI</t>
  </si>
  <si>
    <t>Cottus bairdii</t>
  </si>
  <si>
    <t>ENTOSPHENUS</t>
  </si>
  <si>
    <t>TRIDENTATUS</t>
  </si>
  <si>
    <t>Lampetra tridentata synonym</t>
  </si>
  <si>
    <t>HOLBROOKI</t>
  </si>
  <si>
    <t>Gambusia affinis</t>
  </si>
  <si>
    <t>asp is a European freshwater fish of the Cyprinid family. Synonym for Aspius aspius</t>
  </si>
  <si>
    <t>GAIRDNERI</t>
  </si>
  <si>
    <t>Synonym for Oncorhynchus mykiss</t>
  </si>
  <si>
    <t>SCOPHTHALMUS</t>
  </si>
  <si>
    <t>MAXIMUS</t>
  </si>
  <si>
    <t>turbot is a species of flatfish in the family Scophthalmidae. Related synonym for Psetta maxima</t>
  </si>
  <si>
    <t>STIZOSTEDION</t>
  </si>
  <si>
    <t>related synonym for Sander lucioperca</t>
  </si>
  <si>
    <t>VITREUM</t>
  </si>
  <si>
    <t>related synonym for Sander vitreus</t>
  </si>
  <si>
    <t>ARTEDII</t>
  </si>
  <si>
    <t>Coregonus artedi (lake herring) https://www.itis.gov/servlet/SingleRpt/SingleRpt?search_topic=TSN&amp;search_value=623384#null</t>
  </si>
  <si>
    <t>DOLOMIEUI</t>
  </si>
  <si>
    <t>Micropterus dolomieui Lacepède, 1802 (sinónimo) of Micropterus dolomieu (http://www.catalogueoflife.org/col/details/species/id/ced2281502ef9115f373997c10cd3cc2)</t>
  </si>
  <si>
    <t>WILLUGHBII</t>
  </si>
  <si>
    <t>Windermere charr, is a cold-water fish in the family Salmonidae. In the VTO only Salvelinus willoughbii, but CoL says this form is a synonym for the latter.</t>
  </si>
  <si>
    <t>PARVICAPSULA</t>
  </si>
  <si>
    <t>MINIBICORNIS</t>
  </si>
  <si>
    <t>myxosporean parasite Parvicapsula minibicornis</t>
  </si>
  <si>
    <t>WEB salience</t>
  </si>
  <si>
    <t>ARCTOS</t>
  </si>
  <si>
    <t>URSUS</t>
  </si>
  <si>
    <t>OSSEUS</t>
  </si>
  <si>
    <t>LEPISOSTEUS</t>
  </si>
  <si>
    <t>BIGUTTATUS</t>
  </si>
  <si>
    <t>NOCOMIS</t>
  </si>
  <si>
    <t>OBLONGUS</t>
  </si>
  <si>
    <t>ERIMYZON</t>
  </si>
  <si>
    <t>CAERULEUM</t>
  </si>
  <si>
    <t>SCIAENIDAE</t>
  </si>
  <si>
    <t>PERCIFORMES</t>
  </si>
  <si>
    <t>BIFASCIATUM</t>
  </si>
  <si>
    <t>THALASSOMA</t>
  </si>
  <si>
    <t>COTIDIANUS</t>
  </si>
  <si>
    <t>GOBIOMORPHUS</t>
  </si>
  <si>
    <t>FIMBRIA</t>
  </si>
  <si>
    <t>ANOPLOPOMA</t>
  </si>
  <si>
    <t>MERLUCCIUS</t>
  </si>
  <si>
    <t>AMERICANUS</t>
  </si>
  <si>
    <t>POSTVECTIS</t>
  </si>
  <si>
    <t>DIPTERA</t>
  </si>
  <si>
    <t>CHIRONOMIDAE</t>
  </si>
  <si>
    <t>CATOSTOMIDAE</t>
  </si>
  <si>
    <t>BOSMINA</t>
  </si>
  <si>
    <t>MIXTA</t>
  </si>
  <si>
    <t>PERFOLIATUS</t>
  </si>
  <si>
    <t>POTAMOGETON</t>
  </si>
  <si>
    <t>EXALBESCENS</t>
  </si>
  <si>
    <t>MYRIOPHYLLUM</t>
  </si>
  <si>
    <t>FLAVICANS</t>
  </si>
  <si>
    <t>CHAOBORUS</t>
  </si>
  <si>
    <t>CRYSTALLINA</t>
  </si>
  <si>
    <t>SIDA</t>
  </si>
  <si>
    <t>VICTORIA</t>
  </si>
  <si>
    <t>SCHLEGELI</t>
  </si>
  <si>
    <t>ACANTHOPAGRUS</t>
  </si>
  <si>
    <t>CRANGON</t>
  </si>
  <si>
    <t>Frequency 4 salience 9 only</t>
  </si>
  <si>
    <t>HUMILIS</t>
  </si>
  <si>
    <t>Filter applied</t>
  </si>
  <si>
    <t>Relations ID'd</t>
  </si>
  <si>
    <t>Precision versus ontology</t>
  </si>
  <si>
    <t>Precision (scope)</t>
  </si>
  <si>
    <t>Precision (synonyms)</t>
  </si>
  <si>
    <t>Precision (both)</t>
  </si>
  <si>
    <t>Differences</t>
  </si>
  <si>
    <t>Frequency 4 salience 9</t>
  </si>
  <si>
    <t>ACERINA</t>
  </si>
  <si>
    <t>MELANOSTOMA</t>
  </si>
  <si>
    <t>APOLLONIA</t>
  </si>
  <si>
    <t>CHYDORUS</t>
  </si>
  <si>
    <t>DEMERSUM</t>
  </si>
  <si>
    <t>CERATOPHYLLUM</t>
  </si>
  <si>
    <t>SINENSIS</t>
  </si>
  <si>
    <t>CLONORCHIS</t>
  </si>
  <si>
    <t>HYALINA</t>
  </si>
  <si>
    <t>BUGENSIS</t>
  </si>
  <si>
    <t>MELANOGASTER</t>
  </si>
  <si>
    <t>DROSOPHILA</t>
  </si>
  <si>
    <t>VERTICILLATA</t>
  </si>
  <si>
    <t>HYDRILLA</t>
  </si>
  <si>
    <t>THOMPSONI</t>
  </si>
  <si>
    <t>SPICATUM</t>
  </si>
  <si>
    <t>ACANTHOCEPHALA</t>
  </si>
  <si>
    <t>CLARKI</t>
  </si>
  <si>
    <t>PROPINQUUS</t>
  </si>
  <si>
    <t>ORCONECTES</t>
  </si>
  <si>
    <t>RUSTICUS</t>
  </si>
  <si>
    <t>PHRAGMITES</t>
  </si>
  <si>
    <t>PROCAMBARUS</t>
  </si>
  <si>
    <t>PYGOSTEUS</t>
  </si>
  <si>
    <t>ERECTUM</t>
  </si>
  <si>
    <t>SPARGANIUM</t>
  </si>
  <si>
    <t>LATIFOLIA</t>
  </si>
  <si>
    <t>TYPHA</t>
  </si>
  <si>
    <t>Both genera</t>
  </si>
  <si>
    <t>https://www.latin-is-simple.com/en/vocabulary/adjective/2118/</t>
  </si>
  <si>
    <t>Skipping rank across different lineages</t>
  </si>
  <si>
    <t>Chinese river fluke</t>
  </si>
  <si>
    <t>Quagga mussel</t>
  </si>
  <si>
    <t>Common fruit fly</t>
  </si>
  <si>
    <t>Crustaecean</t>
  </si>
  <si>
    <r>
      <t xml:space="preserve">Northern clearwater crayfish. Synonyms and Other Names: </t>
    </r>
    <r>
      <rPr>
        <b/>
        <sz val="9"/>
        <color theme="1"/>
        <rFont val="Calibri"/>
        <family val="2"/>
        <scheme val="minor"/>
      </rPr>
      <t>Orconectes propinquus</t>
    </r>
    <r>
      <rPr>
        <sz val="9"/>
        <color theme="1"/>
        <rFont val="Calibri"/>
        <family val="2"/>
        <scheme val="minor"/>
      </rPr>
      <t xml:space="preserve">. This species underwent a reclassification in 2017, changing the genus of non-cave dwelling </t>
    </r>
    <r>
      <rPr>
        <b/>
        <sz val="9"/>
        <color theme="1"/>
        <rFont val="Calibri"/>
        <family val="2"/>
        <scheme val="minor"/>
      </rPr>
      <t>Orconectes</t>
    </r>
    <r>
      <rPr>
        <sz val="9"/>
        <color theme="1"/>
        <rFont val="Calibri"/>
        <family val="2"/>
        <scheme val="minor"/>
      </rPr>
      <t xml:space="preserve"> to Faxonius (Crandall and De Grave 2017). Identification: Faxonius </t>
    </r>
    <r>
      <rPr>
        <b/>
        <sz val="9"/>
        <color theme="1"/>
        <rFont val="Calibri"/>
        <family val="2"/>
        <scheme val="minor"/>
      </rPr>
      <t>propinquus</t>
    </r>
    <r>
      <rPr>
        <sz val="9"/>
        <color theme="1"/>
        <rFont val="Calibri"/>
        <family val="2"/>
        <scheme val="minor"/>
      </rPr>
      <t xml:space="preserve"> are a relatively small crayfish.</t>
    </r>
  </si>
  <si>
    <r>
      <t>The rusty crayfish (Faxonius rusticus) is a large, aggressive species of freshwater crayfish ... "Fish Predation and Trapping for Rusty Crayfish (</t>
    </r>
    <r>
      <rPr>
        <i/>
        <sz val="9"/>
        <color theme="1"/>
        <rFont val="Calibri"/>
        <family val="2"/>
        <scheme val="minor"/>
      </rPr>
      <t>Orconectes rusticus</t>
    </r>
    <r>
      <rPr>
        <sz val="9"/>
        <color theme="1"/>
        <rFont val="Calibri"/>
        <family val="2"/>
        <scheme val="minor"/>
      </rPr>
      <t>) Control: A Whole-lake Experiment".</t>
    </r>
  </si>
  <si>
    <t>Procambarus clarkii is a species of cambarid freshwater crayfish, native to northern Mexico, and southern and southeastern United States, but also introduced elsewhere, where it is often an invasive pest</t>
  </si>
  <si>
    <t>Deepwater sculpin</t>
  </si>
  <si>
    <t>ONCORHYNCUS</t>
  </si>
  <si>
    <t>Ceratophyllum demersum, commonly known as hornwort, rigid hornwort, coontail, or coon's tail,</t>
  </si>
  <si>
    <t>Water thyme</t>
  </si>
  <si>
    <t>Common bullrush</t>
  </si>
  <si>
    <t>Gymnocephalus cernuus</t>
  </si>
  <si>
    <t>Neogobius melanostomus</t>
  </si>
  <si>
    <t>"misspelling"</t>
  </si>
  <si>
    <t>RHODURUS</t>
  </si>
  <si>
    <t>For Oncorhynchus masou</t>
  </si>
  <si>
    <r>
      <t xml:space="preserve">The winter flounder (Pseudopleuronectes </t>
    </r>
    <r>
      <rPr>
        <i/>
        <sz val="9"/>
        <color theme="1"/>
        <rFont val="Calibri"/>
        <family val="2"/>
        <scheme val="minor"/>
      </rPr>
      <t>americanus</t>
    </r>
    <r>
      <rPr>
        <sz val="9"/>
        <color theme="1"/>
        <rFont val="Calibri"/>
        <family val="2"/>
        <scheme val="minor"/>
      </rPr>
      <t>), also known as the black back, is a right-eyed ("dextral") flatfish of the family Pleuronectidae.</t>
    </r>
  </si>
  <si>
    <t>Oncorhynchus clarkii - cutthroat trout</t>
  </si>
  <si>
    <t>The ninespine stickleback, also called the ten-spined stickleback, is a freshwater species of fish in the family Gasterosteidae that inhabits temperate waters.</t>
  </si>
  <si>
    <t>Related synonym (Ancanthopagrus Schlegelii)</t>
  </si>
  <si>
    <t>Both family level names</t>
  </si>
  <si>
    <t>Fly species</t>
  </si>
  <si>
    <t>Shrimp</t>
  </si>
  <si>
    <t>Grouped of same rank</t>
  </si>
  <si>
    <t>Water milfoil. Unnaccepted synonym.</t>
  </si>
  <si>
    <t>Misspelling sock-eye salmon</t>
  </si>
  <si>
    <t>Clasping leaf pondweed</t>
  </si>
  <si>
    <t>species of ctenopod in the family Sididae</t>
  </si>
  <si>
    <t>Bur-reed</t>
  </si>
  <si>
    <t>Grouped of same rank (order)</t>
  </si>
  <si>
    <t>relations</t>
  </si>
  <si>
    <t>score.1</t>
  </si>
  <si>
    <t>included</t>
  </si>
  <si>
    <t>data_source</t>
  </si>
  <si>
    <t>WEB corpus</t>
  </si>
  <si>
    <t>AESTIVALIS</t>
  </si>
  <si>
    <t>CYPRINIFORMES</t>
  </si>
  <si>
    <t>ATRARIA</t>
  </si>
  <si>
    <t>GILA</t>
  </si>
  <si>
    <t>FASCIATUS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</si>
</sst>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6" applyNumberFormat="0" applyAlignment="0" applyProtection="0"/>
    <xf numFmtId="0" fontId="17" fillId="6" borderId="7" applyNumberFormat="0" applyAlignment="0" applyProtection="0"/>
    <xf numFmtId="0" fontId="18" fillId="6" borderId="6" applyNumberFormat="0" applyAlignment="0" applyProtection="0"/>
    <xf numFmtId="0" fontId="19" fillId="0" borderId="8" applyNumberFormat="0" applyFill="0" applyAlignment="0" applyProtection="0"/>
    <xf numFmtId="0" fontId="20" fillId="7" borderId="9" applyNumberFormat="0" applyAlignment="0" applyProtection="0"/>
    <xf numFmtId="0" fontId="21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22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/>
    <xf numFmtId="0" fontId="4" fillId="0" borderId="0" xfId="0" applyFont="1" applyFill="1" applyAlignment="1">
      <alignment wrapText="1"/>
    </xf>
    <xf numFmtId="10" fontId="4" fillId="0" borderId="0" xfId="0" applyNumberFormat="1" applyFont="1" applyFill="1"/>
    <xf numFmtId="10" fontId="4" fillId="0" borderId="0" xfId="1" applyNumberFormat="1" applyFont="1" applyFill="1"/>
    <xf numFmtId="0" fontId="0" fillId="0" borderId="0" xfId="0" applyFill="1"/>
    <xf numFmtId="0" fontId="0" fillId="33" borderId="0" xfId="0" applyFill="1"/>
    <xf numFmtId="0" fontId="4" fillId="0" borderId="0" xfId="0" applyFont="1"/>
    <xf numFmtId="10" fontId="4" fillId="0" borderId="0" xfId="43" applyNumberFormat="1" applyFont="1"/>
    <xf numFmtId="10" fontId="4" fillId="0" borderId="0" xfId="0" applyNumberFormat="1" applyFont="1"/>
    <xf numFmtId="0" fontId="5" fillId="33" borderId="0" xfId="0" applyFont="1" applyFill="1" applyAlignment="1">
      <alignment wrapText="1"/>
    </xf>
    <xf numFmtId="0" fontId="8" fillId="33" borderId="0" xfId="0" applyFont="1" applyFill="1" applyAlignment="1">
      <alignment wrapText="1"/>
    </xf>
    <xf numFmtId="0" fontId="5" fillId="34" borderId="0" xfId="0" applyFont="1" applyFill="1" applyAlignment="1">
      <alignment wrapText="1"/>
    </xf>
    <xf numFmtId="0" fontId="0" fillId="34" borderId="0" xfId="0" applyFill="1"/>
    <xf numFmtId="0" fontId="5" fillId="0" borderId="0" xfId="0" applyFont="1" applyFill="1" applyAlignment="1">
      <alignment wrapText="1"/>
    </xf>
    <xf numFmtId="0" fontId="8" fillId="34" borderId="0" xfId="0" applyFont="1" applyFill="1" applyAlignment="1">
      <alignment wrapText="1"/>
    </xf>
    <xf numFmtId="0" fontId="6" fillId="34" borderId="0" xfId="0" applyFont="1" applyFill="1" applyAlignment="1">
      <alignment wrapText="1"/>
    </xf>
    <xf numFmtId="0" fontId="7" fillId="34" borderId="0" xfId="0" applyFont="1" applyFill="1" applyAlignment="1">
      <alignment wrapText="1"/>
    </xf>
    <xf numFmtId="0" fontId="4" fillId="0" borderId="12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Frequency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1">
                    <c:v>Scope</c:v>
                  </c:pt>
                  <c:pt idx="2">
                    <c:v>Other</c:v>
                  </c:pt>
                </c:lvl>
                <c:lvl>
                  <c:pt idx="0">
                    <c:v>Misspellings</c:v>
                  </c:pt>
                  <c:pt idx="1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</c:multiLvlStrCache>
            </c:multiLvl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5</c:v>
                </c:pt>
                <c:pt idx="1">
                  <c:v>30</c:v>
                </c:pt>
                <c:pt idx="2">
                  <c:v>1</c:v>
                </c:pt>
                <c:pt idx="3">
                  <c:v>18</c:v>
                </c:pt>
                <c:pt idx="4">
                  <c:v>1</c:v>
                </c:pt>
                <c:pt idx="5">
                  <c:v>18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1-48EA-B305-8C992E30190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Frequency 4 salience 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1">
                    <c:v>Scope</c:v>
                  </c:pt>
                  <c:pt idx="2">
                    <c:v>Other</c:v>
                  </c:pt>
                </c:lvl>
                <c:lvl>
                  <c:pt idx="0">
                    <c:v>Misspellings</c:v>
                  </c:pt>
                  <c:pt idx="1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</c:multiLvlStrCache>
            </c:multiLvl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4</c:v>
                </c:pt>
                <c:pt idx="1">
                  <c:v>39</c:v>
                </c:pt>
                <c:pt idx="2">
                  <c:v>1</c:v>
                </c:pt>
                <c:pt idx="3">
                  <c:v>17</c:v>
                </c:pt>
                <c:pt idx="4">
                  <c:v>2</c:v>
                </c:pt>
                <c:pt idx="5">
                  <c:v>24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C1-48EA-B305-8C992E30190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Shared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1">
                    <c:v>Scope</c:v>
                  </c:pt>
                  <c:pt idx="2">
                    <c:v>Other</c:v>
                  </c:pt>
                </c:lvl>
                <c:lvl>
                  <c:pt idx="0">
                    <c:v>Misspellings</c:v>
                  </c:pt>
                  <c:pt idx="1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</c:multiLvlStrCache>
            </c:multiLvl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3</c:v>
                </c:pt>
                <c:pt idx="1">
                  <c:v>30</c:v>
                </c:pt>
                <c:pt idx="2">
                  <c:v>1</c:v>
                </c:pt>
                <c:pt idx="3">
                  <c:v>16</c:v>
                </c:pt>
                <c:pt idx="4">
                  <c:v>1</c:v>
                </c:pt>
                <c:pt idx="5">
                  <c:v>16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C1-48EA-B305-8C992E30190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Frequency 4 salience 9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1">
                    <c:v>Scope</c:v>
                  </c:pt>
                  <c:pt idx="2">
                    <c:v>Other</c:v>
                  </c:pt>
                </c:lvl>
                <c:lvl>
                  <c:pt idx="0">
                    <c:v>Misspellings</c:v>
                  </c:pt>
                  <c:pt idx="1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</c:multiLvlStrCache>
            </c:multiLvl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</c:v>
                </c:pt>
                <c:pt idx="1">
                  <c:v>9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C1-48EA-B305-8C992E301902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Frequency 5 only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1">
                    <c:v>Scope</c:v>
                  </c:pt>
                  <c:pt idx="2">
                    <c:v>Other</c:v>
                  </c:pt>
                </c:lvl>
                <c:lvl>
                  <c:pt idx="0">
                    <c:v>Misspellings</c:v>
                  </c:pt>
                  <c:pt idx="1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</c:multiLvlStrCache>
            </c:multiLvl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C1-48EA-B305-8C992E30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602024"/>
        <c:axId val="515604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Sheet1!$B$1:$I$2</c15:sqref>
                        </c15:formulaRef>
                      </c:ext>
                    </c:extLst>
                    <c:multiLvlStrCache>
                      <c:ptCount val="8"/>
                      <c:lvl>
                        <c:pt idx="1">
                          <c:v>Scope</c:v>
                        </c:pt>
                        <c:pt idx="2">
                          <c:v>Other</c:v>
                        </c:pt>
                      </c:lvl>
                      <c:lvl>
                        <c:pt idx="0">
                          <c:v>Misspellings</c:v>
                        </c:pt>
                        <c:pt idx="1">
                          <c:v>Accepted tax. ref. not in ontology</c:v>
                        </c:pt>
                        <c:pt idx="3">
                          <c:v>Synonyms </c:v>
                        </c:pt>
                        <c:pt idx="4">
                          <c:v>Unknown</c:v>
                        </c:pt>
                        <c:pt idx="5">
                          <c:v>Incorrect</c:v>
                        </c:pt>
                        <c:pt idx="6">
                          <c:v>Partial name</c:v>
                        </c:pt>
                        <c:pt idx="7">
                          <c:v>Other (skipped ranking)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C1-48EA-B305-8C992E301902}"/>
                  </c:ext>
                </c:extLst>
              </c15:ser>
            </c15:filteredBarSeries>
          </c:ext>
        </c:extLst>
      </c:barChart>
      <c:catAx>
        <c:axId val="51560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04320"/>
        <c:crosses val="autoZero"/>
        <c:auto val="1"/>
        <c:lblAlgn val="ctr"/>
        <c:lblOffset val="100"/>
        <c:noMultiLvlLbl val="0"/>
      </c:catAx>
      <c:valAx>
        <c:axId val="5156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0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6" workbookViewId="0" zoomToFit="1"/>
  </sheetViews>
  <pageMargins left="0.7" right="0.7" top="0.75" bottom="0.75" header="0.3" footer="0.3"/>
  <pageSetup paperSize="9" orientation="landscape" horizontalDpi="4294967295" verticalDpi="4294967295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BCCFC-CE30-4D8A-8ECB-F0F4615186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r/Dropbox/Light/Doctorate/Data_and_scripts/March_crazed_panic/Method-eval_update/WEB_shrt_shrt_to_long_sh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 5 "/>
      <sheetName val="for thesis"/>
      <sheetName val="Differences criteria"/>
      <sheetName val="Rel 10"/>
      <sheetName val="Rel 15"/>
      <sheetName val="Rel 20"/>
      <sheetName val="Rel 25"/>
      <sheetName val="Rel 30"/>
      <sheetName val="Rel 35"/>
      <sheetName val="Rel 40"/>
      <sheetName val="Rel 45"/>
      <sheetName val="Rel 50"/>
      <sheetName val="Rel 55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sqref="A1:B16"/>
    </sheetView>
  </sheetViews>
  <sheetFormatPr defaultRowHeight="15" x14ac:dyDescent="0.25"/>
  <sheetData>
    <row r="1" spans="1:2" ht="24" thickBot="1" x14ac:dyDescent="0.3">
      <c r="A1" s="1" t="s">
        <v>0</v>
      </c>
      <c r="B1" s="1" t="s">
        <v>1</v>
      </c>
    </row>
    <row r="2" spans="1:2" ht="90.75" x14ac:dyDescent="0.25">
      <c r="A2" s="2" t="s">
        <v>2</v>
      </c>
      <c r="B2" s="2" t="s">
        <v>3</v>
      </c>
    </row>
    <row r="3" spans="1:2" ht="135.75" x14ac:dyDescent="0.25">
      <c r="A3" s="2" t="s">
        <v>4</v>
      </c>
      <c r="B3" s="2" t="s">
        <v>5</v>
      </c>
    </row>
    <row r="4" spans="1:2" ht="68.25" x14ac:dyDescent="0.25">
      <c r="A4" s="2" t="s">
        <v>6</v>
      </c>
      <c r="B4" s="2" t="s">
        <v>7</v>
      </c>
    </row>
    <row r="5" spans="1:2" ht="113.25" x14ac:dyDescent="0.25">
      <c r="A5" s="2" t="s">
        <v>8</v>
      </c>
      <c r="B5" s="2" t="s">
        <v>9</v>
      </c>
    </row>
    <row r="6" spans="1:2" ht="113.25" x14ac:dyDescent="0.25">
      <c r="A6" s="2" t="s">
        <v>10</v>
      </c>
      <c r="B6" s="2" t="s">
        <v>9</v>
      </c>
    </row>
    <row r="7" spans="1:2" ht="147" x14ac:dyDescent="0.25">
      <c r="A7" s="2" t="s">
        <v>11</v>
      </c>
      <c r="B7" s="2" t="s">
        <v>12</v>
      </c>
    </row>
    <row r="8" spans="1:2" ht="237" x14ac:dyDescent="0.25">
      <c r="A8" s="2" t="s">
        <v>13</v>
      </c>
      <c r="B8" s="2" t="s">
        <v>14</v>
      </c>
    </row>
    <row r="9" spans="1:2" ht="79.5" x14ac:dyDescent="0.25">
      <c r="A9" s="2" t="s">
        <v>15</v>
      </c>
      <c r="B9" s="2" t="s">
        <v>16</v>
      </c>
    </row>
    <row r="10" spans="1:2" ht="225.75" x14ac:dyDescent="0.25">
      <c r="A10" s="2" t="s">
        <v>17</v>
      </c>
      <c r="B10" s="2" t="s">
        <v>18</v>
      </c>
    </row>
    <row r="11" spans="1:2" ht="158.25" x14ac:dyDescent="0.25">
      <c r="A11" s="2" t="s">
        <v>19</v>
      </c>
      <c r="B11" s="2" t="s">
        <v>20</v>
      </c>
    </row>
    <row r="12" spans="1:2" ht="158.25" x14ac:dyDescent="0.25">
      <c r="A12" s="2" t="s">
        <v>21</v>
      </c>
      <c r="B12" s="2" t="s">
        <v>22</v>
      </c>
    </row>
    <row r="13" spans="1:2" ht="158.25" x14ac:dyDescent="0.25">
      <c r="A13" s="2" t="s">
        <v>23</v>
      </c>
      <c r="B13" s="2" t="s">
        <v>24</v>
      </c>
    </row>
    <row r="14" spans="1:2" ht="79.5" x14ac:dyDescent="0.25">
      <c r="A14" s="2" t="s">
        <v>25</v>
      </c>
      <c r="B14" s="2" t="s">
        <v>26</v>
      </c>
    </row>
    <row r="15" spans="1:2" ht="34.5" x14ac:dyDescent="0.25">
      <c r="A15" s="2" t="s">
        <v>27</v>
      </c>
      <c r="B15" s="2" t="s">
        <v>28</v>
      </c>
    </row>
    <row r="16" spans="1:2" ht="80.25" thickBot="1" x14ac:dyDescent="0.3">
      <c r="A16" s="3" t="s">
        <v>29</v>
      </c>
      <c r="B16" s="3" t="s">
        <v>30</v>
      </c>
    </row>
    <row r="17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workbookViewId="0">
      <selection activeCell="H17" sqref="H17"/>
    </sheetView>
  </sheetViews>
  <sheetFormatPr defaultRowHeight="15" x14ac:dyDescent="0.25"/>
  <sheetData>
    <row r="1" spans="1:16" x14ac:dyDescent="0.25">
      <c r="A1" s="27" t="s">
        <v>255</v>
      </c>
      <c r="B1" s="27" t="s">
        <v>256</v>
      </c>
      <c r="C1" s="27" t="s">
        <v>257</v>
      </c>
      <c r="D1" s="27" t="s">
        <v>258</v>
      </c>
      <c r="E1" s="27" t="s">
        <v>259</v>
      </c>
      <c r="F1" s="27" t="s">
        <v>260</v>
      </c>
      <c r="G1" s="28" t="s">
        <v>261</v>
      </c>
      <c r="H1" s="28"/>
      <c r="I1" s="28"/>
      <c r="J1" s="28"/>
      <c r="K1" s="28"/>
      <c r="L1" s="28"/>
      <c r="M1" s="28"/>
      <c r="N1" s="28"/>
      <c r="O1" s="28"/>
      <c r="P1" s="28"/>
    </row>
    <row r="2" spans="1:16" ht="34.5" x14ac:dyDescent="0.25">
      <c r="A2" s="28"/>
      <c r="B2" s="28"/>
      <c r="C2" s="28"/>
      <c r="D2" s="28"/>
      <c r="E2" s="28"/>
      <c r="F2" s="28"/>
      <c r="G2" s="4" t="s">
        <v>31</v>
      </c>
      <c r="H2" s="4" t="s">
        <v>32</v>
      </c>
      <c r="I2" s="28" t="s">
        <v>33</v>
      </c>
      <c r="J2" s="28"/>
      <c r="K2" s="4" t="s">
        <v>34</v>
      </c>
      <c r="L2" s="4" t="s">
        <v>35</v>
      </c>
      <c r="M2" s="4" t="s">
        <v>36</v>
      </c>
      <c r="N2" s="4" t="s">
        <v>13</v>
      </c>
      <c r="O2" s="4" t="s">
        <v>37</v>
      </c>
      <c r="P2" s="4" t="s">
        <v>38</v>
      </c>
    </row>
    <row r="3" spans="1:16" ht="15.75" thickBot="1" x14ac:dyDescent="0.3">
      <c r="A3" s="29"/>
      <c r="B3" s="29"/>
      <c r="C3" s="29"/>
      <c r="D3" s="29"/>
      <c r="E3" s="29"/>
      <c r="F3" s="29"/>
      <c r="G3" s="3"/>
      <c r="H3" s="3"/>
      <c r="I3" s="3" t="s">
        <v>39</v>
      </c>
      <c r="J3" s="3" t="s">
        <v>40</v>
      </c>
      <c r="K3" s="3"/>
      <c r="L3" s="3"/>
      <c r="M3" s="3"/>
      <c r="N3" s="3"/>
      <c r="O3" s="3"/>
      <c r="P3" s="3"/>
    </row>
    <row r="4" spans="1:16" ht="15.75" thickTop="1" x14ac:dyDescent="0.25">
      <c r="A4" s="11" t="s">
        <v>41</v>
      </c>
      <c r="B4" s="16">
        <v>1351</v>
      </c>
      <c r="C4" s="17">
        <v>0.30273871206513597</v>
      </c>
      <c r="D4" s="12"/>
      <c r="E4" s="12"/>
      <c r="F4" s="12"/>
      <c r="G4" s="16">
        <v>942</v>
      </c>
      <c r="H4" s="18"/>
      <c r="I4" s="18"/>
      <c r="J4" s="10"/>
      <c r="K4" s="2"/>
      <c r="L4" s="2"/>
      <c r="M4" s="2"/>
      <c r="N4" s="2"/>
      <c r="O4" s="2"/>
      <c r="P4" s="11"/>
    </row>
    <row r="5" spans="1:16" x14ac:dyDescent="0.25">
      <c r="A5" s="11" t="s">
        <v>42</v>
      </c>
      <c r="B5" s="16">
        <v>284</v>
      </c>
      <c r="C5" s="17">
        <v>0.70070422535211196</v>
      </c>
      <c r="D5" s="13">
        <f>(B5-(G5-I5))/B5</f>
        <v>0.80633802816901412</v>
      </c>
      <c r="E5" s="12">
        <f>(B5-(G5-K5))/B5</f>
        <v>0.7640845070422535</v>
      </c>
      <c r="F5" s="12">
        <f>(B5-(G5-(SUM(I5+K5))))/B5</f>
        <v>0.86971830985915488</v>
      </c>
      <c r="G5" s="16">
        <v>85</v>
      </c>
      <c r="H5" s="2">
        <v>5</v>
      </c>
      <c r="I5" s="2">
        <v>30</v>
      </c>
      <c r="J5" s="2">
        <v>1</v>
      </c>
      <c r="K5" s="2">
        <v>18</v>
      </c>
      <c r="L5" s="2">
        <v>1</v>
      </c>
      <c r="M5" s="2">
        <v>18</v>
      </c>
      <c r="N5" s="2">
        <v>12</v>
      </c>
      <c r="O5" s="2">
        <v>0</v>
      </c>
      <c r="P5" s="11">
        <f>2/59</f>
        <v>3.3898305084745763E-2</v>
      </c>
    </row>
    <row r="6" spans="1:16" ht="23.25" x14ac:dyDescent="0.25">
      <c r="A6" s="11" t="s">
        <v>262</v>
      </c>
      <c r="B6" s="16">
        <v>306</v>
      </c>
      <c r="C6" s="17">
        <v>0.68954248370000004</v>
      </c>
      <c r="D6" s="13">
        <f t="shared" ref="D6" si="0">(B6-(G6-I6))/B6</f>
        <v>0.81699346405228757</v>
      </c>
      <c r="E6" s="12">
        <f t="shared" ref="E6" si="1">(B6-(G6-K6))/B6</f>
        <v>0.74509803921568629</v>
      </c>
      <c r="F6" s="12">
        <f t="shared" ref="F6" si="2">(B6-(G6-(SUM(I6+K6))))/B6</f>
        <v>0.87254901960784315</v>
      </c>
      <c r="G6" s="16">
        <v>95</v>
      </c>
      <c r="H6" s="2">
        <v>4</v>
      </c>
      <c r="I6" s="2">
        <v>39</v>
      </c>
      <c r="J6" s="2">
        <v>1</v>
      </c>
      <c r="K6" s="2">
        <v>17</v>
      </c>
      <c r="L6" s="2">
        <v>2</v>
      </c>
      <c r="M6" s="2">
        <v>24</v>
      </c>
      <c r="N6" s="2">
        <v>8</v>
      </c>
      <c r="O6" s="2">
        <v>0</v>
      </c>
      <c r="P6" s="11"/>
    </row>
    <row r="7" spans="1:16" x14ac:dyDescent="0.25">
      <c r="A7" s="11" t="s">
        <v>43</v>
      </c>
      <c r="B7" s="11"/>
      <c r="C7" s="11"/>
      <c r="D7" s="13" t="e">
        <f t="shared" ref="D7:D9" si="3">(B7-(G7-I7))/B7</f>
        <v>#DIV/0!</v>
      </c>
      <c r="E7" s="12" t="e">
        <f t="shared" ref="E7:E9" si="4">(B7-(G7-K7))/B7</f>
        <v>#DIV/0!</v>
      </c>
      <c r="F7" s="12" t="e">
        <f t="shared" ref="F7:F9" si="5">(B7-(G7-(SUM(I7+K7))))/B7</f>
        <v>#DIV/0!</v>
      </c>
      <c r="G7" s="11">
        <v>75</v>
      </c>
      <c r="H7" s="11">
        <v>3</v>
      </c>
      <c r="I7" s="11">
        <v>30</v>
      </c>
      <c r="J7" s="11">
        <v>1</v>
      </c>
      <c r="K7" s="11">
        <v>16</v>
      </c>
      <c r="L7" s="11">
        <v>1</v>
      </c>
      <c r="M7" s="11">
        <v>16</v>
      </c>
      <c r="N7" s="11">
        <v>8</v>
      </c>
      <c r="O7" s="11">
        <v>0</v>
      </c>
      <c r="P7" s="11"/>
    </row>
    <row r="8" spans="1:16" ht="34.5" x14ac:dyDescent="0.25">
      <c r="A8" s="11" t="s">
        <v>253</v>
      </c>
      <c r="B8" s="11"/>
      <c r="C8" s="11"/>
      <c r="D8" s="13" t="e">
        <f t="shared" si="3"/>
        <v>#DIV/0!</v>
      </c>
      <c r="E8" s="12" t="e">
        <f t="shared" si="4"/>
        <v>#DIV/0!</v>
      </c>
      <c r="F8" s="12" t="e">
        <f t="shared" si="5"/>
        <v>#DIV/0!</v>
      </c>
      <c r="G8" s="11">
        <v>20</v>
      </c>
      <c r="H8" s="11">
        <v>1</v>
      </c>
      <c r="I8" s="11">
        <v>9</v>
      </c>
      <c r="J8" s="11">
        <v>0</v>
      </c>
      <c r="K8" s="11">
        <v>1</v>
      </c>
      <c r="L8" s="11">
        <v>1</v>
      </c>
      <c r="M8" s="11">
        <v>8</v>
      </c>
      <c r="N8" s="11">
        <v>0</v>
      </c>
      <c r="O8" s="11">
        <v>0</v>
      </c>
      <c r="P8" s="11"/>
    </row>
    <row r="9" spans="1:16" ht="23.25" x14ac:dyDescent="0.25">
      <c r="A9" s="11" t="s">
        <v>44</v>
      </c>
      <c r="B9" s="11"/>
      <c r="C9" s="11"/>
      <c r="D9" s="13" t="e">
        <f t="shared" si="3"/>
        <v>#DIV/0!</v>
      </c>
      <c r="E9" s="12" t="e">
        <f t="shared" si="4"/>
        <v>#DIV/0!</v>
      </c>
      <c r="F9" s="12" t="e">
        <f t="shared" si="5"/>
        <v>#DIV/0!</v>
      </c>
      <c r="G9" s="11">
        <v>10</v>
      </c>
      <c r="H9" s="11">
        <v>2</v>
      </c>
      <c r="I9" s="11">
        <v>0</v>
      </c>
      <c r="J9" s="11">
        <v>0</v>
      </c>
      <c r="K9" s="11">
        <v>2</v>
      </c>
      <c r="L9" s="11">
        <v>0</v>
      </c>
      <c r="M9" s="11">
        <v>2</v>
      </c>
      <c r="N9" s="11">
        <v>4</v>
      </c>
      <c r="O9" s="11">
        <v>0</v>
      </c>
      <c r="P9" s="11"/>
    </row>
    <row r="10" spans="1:16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x14ac:dyDescent="0.25">
      <c r="A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4" spans="1:16" x14ac:dyDescent="0.25">
      <c r="J14" s="10"/>
      <c r="K14" s="10"/>
    </row>
    <row r="15" spans="1:16" x14ac:dyDescent="0.25">
      <c r="J15" s="10"/>
      <c r="K15" s="10"/>
    </row>
    <row r="16" spans="1:16" x14ac:dyDescent="0.25">
      <c r="J16" s="10"/>
      <c r="K16" s="10"/>
    </row>
    <row r="17" spans="10:11" x14ac:dyDescent="0.25">
      <c r="J17" s="10"/>
      <c r="K17" s="10"/>
    </row>
    <row r="18" spans="10:11" x14ac:dyDescent="0.25">
      <c r="J18" s="10"/>
      <c r="K18" s="10"/>
    </row>
    <row r="19" spans="10:11" x14ac:dyDescent="0.25">
      <c r="J19" s="10"/>
      <c r="K19" s="10"/>
    </row>
    <row r="20" spans="10:11" x14ac:dyDescent="0.25">
      <c r="J20" s="10"/>
      <c r="K20" s="10"/>
    </row>
    <row r="21" spans="10:11" x14ac:dyDescent="0.25">
      <c r="J21" s="10"/>
      <c r="K21" s="10"/>
    </row>
    <row r="22" spans="10:11" x14ac:dyDescent="0.25">
      <c r="J22" s="10"/>
      <c r="K22" s="10"/>
    </row>
    <row r="23" spans="10:11" x14ac:dyDescent="0.25">
      <c r="J23" s="10"/>
      <c r="K23" s="10"/>
    </row>
    <row r="24" spans="10:11" x14ac:dyDescent="0.25">
      <c r="J24" s="10"/>
      <c r="K24" s="10"/>
    </row>
    <row r="25" spans="10:11" x14ac:dyDescent="0.25">
      <c r="J25" s="10"/>
      <c r="K25" s="10"/>
    </row>
    <row r="26" spans="10:11" x14ac:dyDescent="0.25">
      <c r="J26" s="10"/>
      <c r="K26" s="10"/>
    </row>
    <row r="27" spans="10:11" x14ac:dyDescent="0.25">
      <c r="J27" s="10"/>
      <c r="K27" s="10"/>
    </row>
  </sheetData>
  <mergeCells count="8">
    <mergeCell ref="F1:F3"/>
    <mergeCell ref="G1:P1"/>
    <mergeCell ref="A1:A3"/>
    <mergeCell ref="B1:B3"/>
    <mergeCell ref="C1:C3"/>
    <mergeCell ref="D1:D3"/>
    <mergeCell ref="E1:E3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A8" sqref="A8"/>
    </sheetView>
  </sheetViews>
  <sheetFormatPr defaultRowHeight="15" x14ac:dyDescent="0.25"/>
  <sheetData>
    <row r="1" spans="1:9" ht="34.5" x14ac:dyDescent="0.25">
      <c r="A1" s="28"/>
      <c r="B1" s="4" t="s">
        <v>32</v>
      </c>
      <c r="C1" s="28" t="s">
        <v>33</v>
      </c>
      <c r="D1" s="28"/>
      <c r="E1" s="4" t="s">
        <v>34</v>
      </c>
      <c r="F1" s="4" t="s">
        <v>35</v>
      </c>
      <c r="G1" s="4" t="s">
        <v>36</v>
      </c>
      <c r="H1" s="4" t="s">
        <v>13</v>
      </c>
      <c r="I1" s="4" t="s">
        <v>37</v>
      </c>
    </row>
    <row r="2" spans="1:9" ht="15.75" thickBot="1" x14ac:dyDescent="0.3">
      <c r="A2" s="29"/>
      <c r="B2" s="3"/>
      <c r="C2" s="3" t="s">
        <v>39</v>
      </c>
      <c r="D2" s="3" t="s">
        <v>40</v>
      </c>
      <c r="E2" s="3"/>
      <c r="F2" s="3"/>
      <c r="G2" s="3"/>
      <c r="H2" s="3"/>
      <c r="I2" s="3"/>
    </row>
    <row r="3" spans="1:9" ht="15.75" thickTop="1" x14ac:dyDescent="0.25">
      <c r="A3" s="11" t="s">
        <v>42</v>
      </c>
      <c r="B3" s="2">
        <v>5</v>
      </c>
      <c r="C3" s="2">
        <v>30</v>
      </c>
      <c r="D3" s="2">
        <v>1</v>
      </c>
      <c r="E3" s="2">
        <v>18</v>
      </c>
      <c r="F3" s="2">
        <v>1</v>
      </c>
      <c r="G3" s="2">
        <v>18</v>
      </c>
      <c r="H3" s="2">
        <v>12</v>
      </c>
      <c r="I3" s="2">
        <v>0</v>
      </c>
    </row>
    <row r="4" spans="1:9" ht="23.25" x14ac:dyDescent="0.25">
      <c r="A4" s="11" t="s">
        <v>262</v>
      </c>
      <c r="B4" s="2">
        <v>4</v>
      </c>
      <c r="C4" s="2">
        <v>39</v>
      </c>
      <c r="D4" s="2">
        <v>1</v>
      </c>
      <c r="E4" s="2">
        <v>17</v>
      </c>
      <c r="F4" s="2">
        <v>2</v>
      </c>
      <c r="G4" s="2">
        <v>24</v>
      </c>
      <c r="H4" s="2">
        <v>8</v>
      </c>
      <c r="I4" s="2">
        <v>0</v>
      </c>
    </row>
    <row r="5" spans="1:9" x14ac:dyDescent="0.25">
      <c r="A5" s="11" t="s">
        <v>43</v>
      </c>
      <c r="B5" s="11">
        <v>3</v>
      </c>
      <c r="C5" s="11">
        <v>30</v>
      </c>
      <c r="D5" s="11">
        <v>1</v>
      </c>
      <c r="E5" s="11">
        <v>16</v>
      </c>
      <c r="F5" s="11">
        <v>1</v>
      </c>
      <c r="G5" s="11">
        <v>16</v>
      </c>
      <c r="H5" s="11">
        <v>8</v>
      </c>
      <c r="I5" s="11">
        <v>0</v>
      </c>
    </row>
    <row r="6" spans="1:9" ht="34.5" x14ac:dyDescent="0.25">
      <c r="A6" s="11" t="s">
        <v>253</v>
      </c>
      <c r="B6" s="11">
        <v>1</v>
      </c>
      <c r="C6" s="11">
        <v>9</v>
      </c>
      <c r="D6" s="11">
        <v>0</v>
      </c>
      <c r="E6" s="11">
        <v>1</v>
      </c>
      <c r="F6" s="11">
        <v>1</v>
      </c>
      <c r="G6" s="11">
        <v>8</v>
      </c>
      <c r="H6" s="11">
        <v>0</v>
      </c>
      <c r="I6" s="11">
        <v>0</v>
      </c>
    </row>
    <row r="7" spans="1:9" ht="23.25" x14ac:dyDescent="0.25">
      <c r="A7" s="11" t="s">
        <v>44</v>
      </c>
      <c r="B7" s="11">
        <v>2</v>
      </c>
      <c r="C7" s="11">
        <v>0</v>
      </c>
      <c r="D7" s="11">
        <v>0</v>
      </c>
      <c r="E7" s="11">
        <v>2</v>
      </c>
      <c r="F7" s="11">
        <v>0</v>
      </c>
      <c r="G7" s="11">
        <v>2</v>
      </c>
      <c r="H7" s="11">
        <v>4</v>
      </c>
      <c r="I7" s="11">
        <v>0</v>
      </c>
    </row>
  </sheetData>
  <mergeCells count="2">
    <mergeCell ref="C1:D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6"/>
  <sheetViews>
    <sheetView topLeftCell="A82" workbookViewId="0">
      <selection activeCell="C92" sqref="C92"/>
    </sheetView>
  </sheetViews>
  <sheetFormatPr defaultRowHeight="15" x14ac:dyDescent="0.25"/>
  <cols>
    <col min="1" max="1" width="20.140625" style="10" customWidth="1"/>
    <col min="2" max="2" width="17.85546875" style="10" customWidth="1"/>
    <col min="3" max="3" width="38.7109375" style="10" customWidth="1"/>
    <col min="4" max="4" width="21" style="10" customWidth="1"/>
    <col min="5" max="16384" width="9.140625" style="10"/>
  </cols>
  <sheetData>
    <row r="1" spans="1:4" x14ac:dyDescent="0.25">
      <c r="A1" s="19" t="s">
        <v>47</v>
      </c>
      <c r="B1" s="20" t="s">
        <v>48</v>
      </c>
      <c r="C1" s="9" t="s">
        <v>51</v>
      </c>
      <c r="D1" s="9" t="s">
        <v>52</v>
      </c>
    </row>
    <row r="2" spans="1:4" ht="48.75" x14ac:dyDescent="0.25">
      <c r="A2" s="19" t="s">
        <v>53</v>
      </c>
      <c r="B2" s="19" t="s">
        <v>54</v>
      </c>
      <c r="C2" s="5" t="s">
        <v>55</v>
      </c>
      <c r="D2" s="5" t="s">
        <v>6</v>
      </c>
    </row>
    <row r="3" spans="1:4" ht="24.75" x14ac:dyDescent="0.25">
      <c r="A3" s="19" t="s">
        <v>99</v>
      </c>
      <c r="B3" s="19" t="s">
        <v>56</v>
      </c>
      <c r="C3" s="5" t="s">
        <v>100</v>
      </c>
      <c r="D3" s="5" t="s">
        <v>19</v>
      </c>
    </row>
    <row r="4" spans="1:4" ht="24.75" x14ac:dyDescent="0.25">
      <c r="A4" s="19" t="s">
        <v>113</v>
      </c>
      <c r="B4" s="19" t="s">
        <v>71</v>
      </c>
      <c r="C4" s="5" t="s">
        <v>114</v>
      </c>
      <c r="D4" s="5" t="s">
        <v>19</v>
      </c>
    </row>
    <row r="5" spans="1:4" ht="24.75" x14ac:dyDescent="0.25">
      <c r="A5" s="19" t="s">
        <v>56</v>
      </c>
      <c r="B5" s="19" t="s">
        <v>57</v>
      </c>
      <c r="C5" s="5" t="s">
        <v>58</v>
      </c>
      <c r="D5" s="5" t="s">
        <v>19</v>
      </c>
    </row>
    <row r="6" spans="1:4" ht="24.75" x14ac:dyDescent="0.25">
      <c r="A6" s="19" t="s">
        <v>59</v>
      </c>
      <c r="B6" s="19" t="s">
        <v>60</v>
      </c>
      <c r="C6" s="5" t="s">
        <v>61</v>
      </c>
      <c r="D6" s="5" t="s">
        <v>19</v>
      </c>
    </row>
    <row r="7" spans="1:4" ht="24.75" x14ac:dyDescent="0.25">
      <c r="A7" s="19" t="s">
        <v>62</v>
      </c>
      <c r="B7" s="19" t="s">
        <v>63</v>
      </c>
      <c r="C7" s="5" t="s">
        <v>64</v>
      </c>
      <c r="D7" s="5" t="s">
        <v>19</v>
      </c>
    </row>
    <row r="8" spans="1:4" ht="24.75" x14ac:dyDescent="0.25">
      <c r="A8" s="19" t="s">
        <v>57</v>
      </c>
      <c r="B8" s="19" t="s">
        <v>99</v>
      </c>
      <c r="C8" s="5" t="s">
        <v>126</v>
      </c>
      <c r="D8" s="5" t="s">
        <v>19</v>
      </c>
    </row>
    <row r="9" spans="1:4" ht="24.75" x14ac:dyDescent="0.25">
      <c r="A9" s="19" t="s">
        <v>239</v>
      </c>
      <c r="B9" s="19" t="s">
        <v>266</v>
      </c>
      <c r="C9" s="5" t="s">
        <v>291</v>
      </c>
      <c r="D9" s="5" t="s">
        <v>19</v>
      </c>
    </row>
    <row r="10" spans="1:4" ht="24.75" x14ac:dyDescent="0.25">
      <c r="A10" s="19" t="s">
        <v>167</v>
      </c>
      <c r="B10" s="19" t="s">
        <v>54</v>
      </c>
      <c r="C10" s="5" t="s">
        <v>292</v>
      </c>
      <c r="D10" s="5" t="s">
        <v>19</v>
      </c>
    </row>
    <row r="11" spans="1:4" ht="24.75" x14ac:dyDescent="0.25">
      <c r="A11" s="19" t="s">
        <v>90</v>
      </c>
      <c r="B11" s="19" t="s">
        <v>91</v>
      </c>
      <c r="C11" s="5" t="s">
        <v>92</v>
      </c>
      <c r="D11" s="5" t="s">
        <v>21</v>
      </c>
    </row>
    <row r="12" spans="1:4" ht="36.75" x14ac:dyDescent="0.25">
      <c r="A12" s="19" t="s">
        <v>65</v>
      </c>
      <c r="B12" s="19" t="s">
        <v>66</v>
      </c>
      <c r="C12" s="5" t="s">
        <v>67</v>
      </c>
      <c r="D12" s="5" t="s">
        <v>21</v>
      </c>
    </row>
    <row r="13" spans="1:4" ht="36.75" x14ac:dyDescent="0.25">
      <c r="A13" s="19" t="s">
        <v>65</v>
      </c>
      <c r="B13" s="19" t="s">
        <v>68</v>
      </c>
      <c r="C13" s="5" t="s">
        <v>69</v>
      </c>
      <c r="D13" s="5" t="s">
        <v>21</v>
      </c>
    </row>
    <row r="14" spans="1:4" ht="24.75" x14ac:dyDescent="0.25">
      <c r="A14" s="19" t="s">
        <v>65</v>
      </c>
      <c r="B14" s="19" t="s">
        <v>133</v>
      </c>
      <c r="C14" s="5" t="s">
        <v>293</v>
      </c>
      <c r="D14" s="5" t="s">
        <v>21</v>
      </c>
    </row>
    <row r="15" spans="1:4" ht="36.75" x14ac:dyDescent="0.25">
      <c r="A15" s="19" t="s">
        <v>70</v>
      </c>
      <c r="B15" s="19" t="s">
        <v>71</v>
      </c>
      <c r="C15" s="5" t="s">
        <v>72</v>
      </c>
      <c r="D15" s="5" t="s">
        <v>21</v>
      </c>
    </row>
    <row r="16" spans="1:4" ht="24.75" x14ac:dyDescent="0.25">
      <c r="A16" s="19" t="s">
        <v>65</v>
      </c>
      <c r="B16" s="19" t="s">
        <v>175</v>
      </c>
      <c r="C16" s="5"/>
      <c r="D16" s="5" t="s">
        <v>21</v>
      </c>
    </row>
    <row r="17" spans="1:4" ht="24.75" x14ac:dyDescent="0.25">
      <c r="A17" s="19" t="s">
        <v>73</v>
      </c>
      <c r="B17" s="19" t="s">
        <v>74</v>
      </c>
      <c r="C17" s="5" t="s">
        <v>75</v>
      </c>
      <c r="D17" s="5" t="s">
        <v>25</v>
      </c>
    </row>
    <row r="18" spans="1:4" ht="24.75" x14ac:dyDescent="0.25">
      <c r="A18" s="19" t="s">
        <v>73</v>
      </c>
      <c r="B18" s="19" t="s">
        <v>62</v>
      </c>
      <c r="C18" s="5" t="s">
        <v>76</v>
      </c>
      <c r="D18" s="5" t="s">
        <v>25</v>
      </c>
    </row>
    <row r="19" spans="1:4" ht="24.75" x14ac:dyDescent="0.25">
      <c r="A19" s="19" t="s">
        <v>66</v>
      </c>
      <c r="B19" s="19" t="s">
        <v>65</v>
      </c>
      <c r="C19" s="5" t="s">
        <v>77</v>
      </c>
      <c r="D19" s="5" t="s">
        <v>17</v>
      </c>
    </row>
    <row r="20" spans="1:4" ht="24.75" x14ac:dyDescent="0.25">
      <c r="A20" s="19" t="s">
        <v>78</v>
      </c>
      <c r="B20" s="19" t="s">
        <v>79</v>
      </c>
      <c r="C20" s="5" t="s">
        <v>80</v>
      </c>
      <c r="D20" s="5" t="s">
        <v>17</v>
      </c>
    </row>
    <row r="21" spans="1:4" x14ac:dyDescent="0.25">
      <c r="A21" s="19" t="s">
        <v>81</v>
      </c>
      <c r="B21" s="19" t="s">
        <v>82</v>
      </c>
      <c r="C21" s="5" t="s">
        <v>83</v>
      </c>
      <c r="D21" s="5" t="s">
        <v>10</v>
      </c>
    </row>
    <row r="22" spans="1:4" x14ac:dyDescent="0.25">
      <c r="A22" s="19" t="s">
        <v>84</v>
      </c>
      <c r="B22" s="19" t="s">
        <v>85</v>
      </c>
      <c r="C22" s="5" t="s">
        <v>86</v>
      </c>
      <c r="D22" s="5" t="s">
        <v>10</v>
      </c>
    </row>
    <row r="23" spans="1:4" ht="24.75" x14ac:dyDescent="0.25">
      <c r="A23" s="19" t="s">
        <v>87</v>
      </c>
      <c r="B23" s="19" t="s">
        <v>88</v>
      </c>
      <c r="C23" s="5" t="s">
        <v>89</v>
      </c>
      <c r="D23" s="5" t="s">
        <v>10</v>
      </c>
    </row>
    <row r="24" spans="1:4" x14ac:dyDescent="0.25">
      <c r="A24" s="19" t="s">
        <v>93</v>
      </c>
      <c r="B24" s="19" t="s">
        <v>94</v>
      </c>
      <c r="C24" s="5"/>
      <c r="D24" s="5" t="s">
        <v>10</v>
      </c>
    </row>
    <row r="25" spans="1:4" x14ac:dyDescent="0.25">
      <c r="A25" s="19" t="s">
        <v>93</v>
      </c>
      <c r="B25" s="19" t="s">
        <v>95</v>
      </c>
      <c r="C25" s="5"/>
      <c r="D25" s="5" t="s">
        <v>10</v>
      </c>
    </row>
    <row r="26" spans="1:4" x14ac:dyDescent="0.25">
      <c r="A26" s="19" t="s">
        <v>96</v>
      </c>
      <c r="B26" s="19" t="s">
        <v>97</v>
      </c>
      <c r="C26" s="5" t="s">
        <v>98</v>
      </c>
      <c r="D26" s="5" t="s">
        <v>10</v>
      </c>
    </row>
    <row r="27" spans="1:4" x14ac:dyDescent="0.25">
      <c r="A27" s="19" t="s">
        <v>101</v>
      </c>
      <c r="B27" s="19" t="s">
        <v>102</v>
      </c>
      <c r="C27" s="5" t="s">
        <v>103</v>
      </c>
      <c r="D27" s="5" t="s">
        <v>10</v>
      </c>
    </row>
    <row r="28" spans="1:4" x14ac:dyDescent="0.25">
      <c r="A28" s="19" t="s">
        <v>104</v>
      </c>
      <c r="B28" s="19" t="s">
        <v>105</v>
      </c>
      <c r="C28" s="5" t="s">
        <v>106</v>
      </c>
      <c r="D28" s="5" t="s">
        <v>10</v>
      </c>
    </row>
    <row r="29" spans="1:4" ht="24.75" x14ac:dyDescent="0.25">
      <c r="A29" s="19" t="s">
        <v>107</v>
      </c>
      <c r="B29" s="19" t="s">
        <v>108</v>
      </c>
      <c r="C29" s="5" t="s">
        <v>109</v>
      </c>
      <c r="D29" s="5" t="s">
        <v>10</v>
      </c>
    </row>
    <row r="30" spans="1:4" ht="24.75" x14ac:dyDescent="0.25">
      <c r="A30" s="19" t="s">
        <v>110</v>
      </c>
      <c r="B30" s="19" t="s">
        <v>111</v>
      </c>
      <c r="C30" s="5" t="s">
        <v>112</v>
      </c>
      <c r="D30" s="5" t="s">
        <v>10</v>
      </c>
    </row>
    <row r="31" spans="1:4" ht="36.75" x14ac:dyDescent="0.25">
      <c r="A31" s="19" t="s">
        <v>115</v>
      </c>
      <c r="B31" s="19" t="s">
        <v>116</v>
      </c>
      <c r="C31" s="7" t="s">
        <v>117</v>
      </c>
      <c r="D31" s="5" t="s">
        <v>10</v>
      </c>
    </row>
    <row r="32" spans="1:4" ht="24.75" x14ac:dyDescent="0.25">
      <c r="A32" s="19" t="s">
        <v>115</v>
      </c>
      <c r="B32" s="19" t="s">
        <v>118</v>
      </c>
      <c r="C32" s="7" t="s">
        <v>119</v>
      </c>
      <c r="D32" s="5" t="s">
        <v>10</v>
      </c>
    </row>
    <row r="33" spans="1:4" x14ac:dyDescent="0.25">
      <c r="A33" s="19" t="s">
        <v>120</v>
      </c>
      <c r="B33" s="19" t="s">
        <v>121</v>
      </c>
      <c r="C33" s="5" t="s">
        <v>122</v>
      </c>
      <c r="D33" s="5" t="s">
        <v>10</v>
      </c>
    </row>
    <row r="34" spans="1:4" ht="36.75" x14ac:dyDescent="0.25">
      <c r="A34" s="19" t="s">
        <v>123</v>
      </c>
      <c r="B34" s="19" t="s">
        <v>124</v>
      </c>
      <c r="C34" s="7" t="s">
        <v>125</v>
      </c>
      <c r="D34" s="5" t="s">
        <v>10</v>
      </c>
    </row>
    <row r="35" spans="1:4" x14ac:dyDescent="0.25">
      <c r="A35" s="19" t="s">
        <v>270</v>
      </c>
      <c r="B35" s="19" t="s">
        <v>269</v>
      </c>
      <c r="C35" s="5" t="s">
        <v>294</v>
      </c>
      <c r="D35" s="5" t="s">
        <v>10</v>
      </c>
    </row>
    <row r="36" spans="1:4" x14ac:dyDescent="0.25">
      <c r="A36" s="19" t="s">
        <v>93</v>
      </c>
      <c r="B36" s="19" t="s">
        <v>271</v>
      </c>
      <c r="C36" s="5"/>
      <c r="D36" s="5" t="s">
        <v>10</v>
      </c>
    </row>
    <row r="37" spans="1:4" x14ac:dyDescent="0.25">
      <c r="A37" s="19" t="s">
        <v>96</v>
      </c>
      <c r="B37" s="19" t="s">
        <v>272</v>
      </c>
      <c r="C37" s="5" t="s">
        <v>295</v>
      </c>
      <c r="D37" s="5" t="s">
        <v>10</v>
      </c>
    </row>
    <row r="38" spans="1:4" x14ac:dyDescent="0.25">
      <c r="A38" s="19" t="s">
        <v>274</v>
      </c>
      <c r="B38" s="19" t="s">
        <v>273</v>
      </c>
      <c r="C38" s="5" t="s">
        <v>296</v>
      </c>
      <c r="D38" s="5" t="s">
        <v>10</v>
      </c>
    </row>
    <row r="39" spans="1:4" x14ac:dyDescent="0.25">
      <c r="A39" s="19" t="s">
        <v>104</v>
      </c>
      <c r="B39" s="19" t="s">
        <v>95</v>
      </c>
      <c r="C39" s="5" t="s">
        <v>297</v>
      </c>
      <c r="D39" s="5" t="s">
        <v>10</v>
      </c>
    </row>
    <row r="40" spans="1:4" ht="84.75" x14ac:dyDescent="0.25">
      <c r="A40" s="19" t="s">
        <v>282</v>
      </c>
      <c r="B40" s="19" t="s">
        <v>281</v>
      </c>
      <c r="C40" s="5" t="s">
        <v>298</v>
      </c>
      <c r="D40" s="5" t="s">
        <v>10</v>
      </c>
    </row>
    <row r="41" spans="1:4" ht="60.75" x14ac:dyDescent="0.25">
      <c r="A41" s="19" t="s">
        <v>282</v>
      </c>
      <c r="B41" s="19" t="s">
        <v>283</v>
      </c>
      <c r="C41" s="5" t="s">
        <v>299</v>
      </c>
      <c r="D41" s="5" t="s">
        <v>10</v>
      </c>
    </row>
    <row r="42" spans="1:4" ht="60.75" x14ac:dyDescent="0.25">
      <c r="A42" s="19" t="s">
        <v>285</v>
      </c>
      <c r="B42" s="19" t="s">
        <v>182</v>
      </c>
      <c r="C42" s="5" t="s">
        <v>300</v>
      </c>
      <c r="D42" s="5" t="s">
        <v>10</v>
      </c>
    </row>
    <row r="43" spans="1:4" ht="48.75" x14ac:dyDescent="0.25">
      <c r="A43" s="19" t="s">
        <v>168</v>
      </c>
      <c r="B43" s="19" t="s">
        <v>208</v>
      </c>
      <c r="C43" s="5" t="s">
        <v>209</v>
      </c>
      <c r="D43" s="5" t="s">
        <v>11</v>
      </c>
    </row>
    <row r="44" spans="1:4" x14ac:dyDescent="0.25">
      <c r="A44" s="19" t="s">
        <v>127</v>
      </c>
      <c r="B44" s="19" t="s">
        <v>128</v>
      </c>
      <c r="C44" s="5" t="s">
        <v>129</v>
      </c>
      <c r="D44" s="5" t="s">
        <v>11</v>
      </c>
    </row>
    <row r="45" spans="1:4" ht="48.75" x14ac:dyDescent="0.25">
      <c r="A45" s="19" t="s">
        <v>63</v>
      </c>
      <c r="B45" s="19" t="s">
        <v>210</v>
      </c>
      <c r="C45" s="5" t="s">
        <v>211</v>
      </c>
      <c r="D45" s="5" t="s">
        <v>11</v>
      </c>
    </row>
    <row r="46" spans="1:4" x14ac:dyDescent="0.25">
      <c r="A46" s="19" t="s">
        <v>170</v>
      </c>
      <c r="B46" s="19" t="s">
        <v>277</v>
      </c>
      <c r="C46" s="5" t="s">
        <v>301</v>
      </c>
      <c r="D46" s="5" t="s">
        <v>11</v>
      </c>
    </row>
    <row r="47" spans="1:4" x14ac:dyDescent="0.25">
      <c r="A47" s="19" t="s">
        <v>302</v>
      </c>
      <c r="B47" s="19" t="s">
        <v>128</v>
      </c>
      <c r="C47" s="5" t="s">
        <v>129</v>
      </c>
      <c r="D47" s="5" t="s">
        <v>11</v>
      </c>
    </row>
    <row r="48" spans="1:4" x14ac:dyDescent="0.25">
      <c r="A48" s="19" t="s">
        <v>131</v>
      </c>
      <c r="B48" s="19" t="s">
        <v>130</v>
      </c>
      <c r="C48" s="5" t="s">
        <v>13</v>
      </c>
      <c r="D48" s="5" t="s">
        <v>13</v>
      </c>
    </row>
    <row r="49" spans="1:4" x14ac:dyDescent="0.25">
      <c r="A49" s="19" t="s">
        <v>66</v>
      </c>
      <c r="B49" s="19" t="s">
        <v>130</v>
      </c>
      <c r="C49" s="5" t="s">
        <v>132</v>
      </c>
      <c r="D49" s="5" t="s">
        <v>13</v>
      </c>
    </row>
    <row r="50" spans="1:4" x14ac:dyDescent="0.25">
      <c r="A50" s="19" t="s">
        <v>133</v>
      </c>
      <c r="B50" s="19" t="s">
        <v>130</v>
      </c>
      <c r="C50" s="5" t="s">
        <v>134</v>
      </c>
      <c r="D50" s="5" t="s">
        <v>13</v>
      </c>
    </row>
    <row r="51" spans="1:4" x14ac:dyDescent="0.25">
      <c r="A51" s="19" t="s">
        <v>149</v>
      </c>
      <c r="B51" s="19" t="s">
        <v>130</v>
      </c>
      <c r="C51" s="7" t="s">
        <v>150</v>
      </c>
      <c r="D51" s="5" t="s">
        <v>13</v>
      </c>
    </row>
    <row r="52" spans="1:4" x14ac:dyDescent="0.25">
      <c r="A52" s="19" t="s">
        <v>135</v>
      </c>
      <c r="B52" s="19" t="s">
        <v>130</v>
      </c>
      <c r="C52" s="5"/>
      <c r="D52" s="5" t="s">
        <v>13</v>
      </c>
    </row>
    <row r="53" spans="1:4" x14ac:dyDescent="0.25">
      <c r="A53" s="19" t="s">
        <v>68</v>
      </c>
      <c r="B53" s="19" t="s">
        <v>130</v>
      </c>
      <c r="C53" s="5" t="s">
        <v>151</v>
      </c>
      <c r="D53" s="5" t="s">
        <v>13</v>
      </c>
    </row>
    <row r="54" spans="1:4" x14ac:dyDescent="0.25">
      <c r="A54" s="19" t="s">
        <v>152</v>
      </c>
      <c r="B54" s="19" t="s">
        <v>130</v>
      </c>
      <c r="C54" s="5" t="s">
        <v>153</v>
      </c>
      <c r="D54" s="5" t="s">
        <v>13</v>
      </c>
    </row>
    <row r="55" spans="1:4" x14ac:dyDescent="0.25">
      <c r="A55" s="19" t="s">
        <v>59</v>
      </c>
      <c r="B55" s="19" t="s">
        <v>130</v>
      </c>
      <c r="C55" s="5"/>
      <c r="D55" s="5" t="s">
        <v>13</v>
      </c>
    </row>
    <row r="56" spans="1:4" ht="24.75" x14ac:dyDescent="0.25">
      <c r="A56" s="19" t="s">
        <v>62</v>
      </c>
      <c r="B56" s="19" t="s">
        <v>130</v>
      </c>
      <c r="C56" s="5" t="s">
        <v>136</v>
      </c>
      <c r="D56" s="5" t="s">
        <v>13</v>
      </c>
    </row>
    <row r="57" spans="1:4" x14ac:dyDescent="0.25">
      <c r="A57" s="19" t="s">
        <v>63</v>
      </c>
      <c r="B57" s="19" t="s">
        <v>137</v>
      </c>
      <c r="C57" s="5" t="s">
        <v>138</v>
      </c>
      <c r="D57" s="5" t="s">
        <v>13</v>
      </c>
    </row>
    <row r="58" spans="1:4" x14ac:dyDescent="0.25">
      <c r="A58" s="19" t="s">
        <v>60</v>
      </c>
      <c r="B58" s="19" t="s">
        <v>130</v>
      </c>
      <c r="C58" s="5" t="s">
        <v>139</v>
      </c>
      <c r="D58" s="5" t="s">
        <v>13</v>
      </c>
    </row>
    <row r="59" spans="1:4" x14ac:dyDescent="0.25">
      <c r="A59" s="19" t="s">
        <v>175</v>
      </c>
      <c r="B59" s="19" t="s">
        <v>130</v>
      </c>
      <c r="C59" s="5"/>
      <c r="D59" s="5" t="s">
        <v>13</v>
      </c>
    </row>
    <row r="60" spans="1:4" ht="24.75" x14ac:dyDescent="0.25">
      <c r="A60" s="19" t="s">
        <v>140</v>
      </c>
      <c r="B60" s="19" t="s">
        <v>141</v>
      </c>
      <c r="C60" s="5" t="s">
        <v>142</v>
      </c>
      <c r="D60" s="5" t="s">
        <v>8</v>
      </c>
    </row>
    <row r="61" spans="1:4" x14ac:dyDescent="0.25">
      <c r="A61" s="19" t="s">
        <v>143</v>
      </c>
      <c r="B61" s="19" t="s">
        <v>144</v>
      </c>
      <c r="C61" s="5" t="s">
        <v>145</v>
      </c>
      <c r="D61" s="5" t="s">
        <v>8</v>
      </c>
    </row>
    <row r="62" spans="1:4" ht="36.75" x14ac:dyDescent="0.25">
      <c r="A62" s="19" t="s">
        <v>146</v>
      </c>
      <c r="B62" s="19" t="s">
        <v>147</v>
      </c>
      <c r="C62" s="8" t="s">
        <v>148</v>
      </c>
      <c r="D62" s="5" t="s">
        <v>8</v>
      </c>
    </row>
    <row r="63" spans="1:4" ht="36.75" x14ac:dyDescent="0.25">
      <c r="A63" s="19" t="s">
        <v>268</v>
      </c>
      <c r="B63" s="19" t="s">
        <v>267</v>
      </c>
      <c r="C63" s="5" t="s">
        <v>303</v>
      </c>
      <c r="D63" s="5" t="s">
        <v>8</v>
      </c>
    </row>
    <row r="64" spans="1:4" x14ac:dyDescent="0.25">
      <c r="A64" s="19" t="s">
        <v>276</v>
      </c>
      <c r="B64" s="19" t="s">
        <v>275</v>
      </c>
      <c r="C64" s="5" t="s">
        <v>304</v>
      </c>
      <c r="D64" s="5" t="s">
        <v>8</v>
      </c>
    </row>
    <row r="65" spans="1:4" x14ac:dyDescent="0.25">
      <c r="A65" s="19" t="s">
        <v>244</v>
      </c>
      <c r="B65" s="19" t="s">
        <v>278</v>
      </c>
      <c r="C65" s="5"/>
      <c r="D65" s="5" t="s">
        <v>8</v>
      </c>
    </row>
    <row r="66" spans="1:4" x14ac:dyDescent="0.25">
      <c r="A66" s="19" t="s">
        <v>284</v>
      </c>
      <c r="B66" s="19" t="s">
        <v>159</v>
      </c>
      <c r="C66" s="5"/>
      <c r="D66" s="5" t="s">
        <v>8</v>
      </c>
    </row>
    <row r="67" spans="1:4" x14ac:dyDescent="0.25">
      <c r="A67" s="19" t="s">
        <v>290</v>
      </c>
      <c r="B67" s="19" t="s">
        <v>289</v>
      </c>
      <c r="C67" s="5" t="s">
        <v>305</v>
      </c>
      <c r="D67" s="5" t="s">
        <v>8</v>
      </c>
    </row>
    <row r="68" spans="1:4" x14ac:dyDescent="0.25">
      <c r="A68" s="19" t="s">
        <v>164</v>
      </c>
      <c r="B68" s="19" t="s">
        <v>185</v>
      </c>
      <c r="C68" s="5" t="s">
        <v>186</v>
      </c>
      <c r="D68" s="5" t="s">
        <v>2</v>
      </c>
    </row>
    <row r="69" spans="1:4" ht="24.75" x14ac:dyDescent="0.25">
      <c r="A69" s="19" t="s">
        <v>162</v>
      </c>
      <c r="B69" s="19" t="s">
        <v>187</v>
      </c>
      <c r="C69" s="7" t="s">
        <v>188</v>
      </c>
      <c r="D69" s="5" t="s">
        <v>2</v>
      </c>
    </row>
    <row r="70" spans="1:4" ht="48.75" x14ac:dyDescent="0.25">
      <c r="A70" s="19" t="s">
        <v>178</v>
      </c>
      <c r="B70" s="19" t="s">
        <v>206</v>
      </c>
      <c r="C70" s="5" t="s">
        <v>207</v>
      </c>
      <c r="D70" s="5" t="s">
        <v>2</v>
      </c>
    </row>
    <row r="71" spans="1:4" x14ac:dyDescent="0.25">
      <c r="A71" s="19" t="s">
        <v>171</v>
      </c>
      <c r="B71" s="19" t="s">
        <v>189</v>
      </c>
      <c r="C71" s="5" t="s">
        <v>190</v>
      </c>
      <c r="D71" s="5" t="s">
        <v>2</v>
      </c>
    </row>
    <row r="72" spans="1:4" x14ac:dyDescent="0.25">
      <c r="A72" s="19" t="s">
        <v>191</v>
      </c>
      <c r="B72" s="19" t="s">
        <v>192</v>
      </c>
      <c r="C72" s="5" t="s">
        <v>193</v>
      </c>
      <c r="D72" s="5" t="s">
        <v>2</v>
      </c>
    </row>
    <row r="73" spans="1:4" x14ac:dyDescent="0.25">
      <c r="A73" s="19" t="s">
        <v>173</v>
      </c>
      <c r="B73" s="19" t="s">
        <v>194</v>
      </c>
      <c r="C73" s="5" t="s">
        <v>195</v>
      </c>
      <c r="D73" s="5" t="s">
        <v>2</v>
      </c>
    </row>
    <row r="74" spans="1:4" ht="24.75" x14ac:dyDescent="0.25">
      <c r="A74" s="19" t="s">
        <v>161</v>
      </c>
      <c r="B74" s="19" t="s">
        <v>163</v>
      </c>
      <c r="C74" s="5" t="s">
        <v>196</v>
      </c>
      <c r="D74" s="5" t="s">
        <v>2</v>
      </c>
    </row>
    <row r="75" spans="1:4" x14ac:dyDescent="0.25">
      <c r="A75" s="19" t="s">
        <v>62</v>
      </c>
      <c r="B75" s="19" t="s">
        <v>197</v>
      </c>
      <c r="C75" s="5" t="s">
        <v>198</v>
      </c>
      <c r="D75" s="5" t="s">
        <v>2</v>
      </c>
    </row>
    <row r="76" spans="1:4" ht="36.75" x14ac:dyDescent="0.25">
      <c r="A76" s="19" t="s">
        <v>199</v>
      </c>
      <c r="B76" s="19" t="s">
        <v>200</v>
      </c>
      <c r="C76" s="5" t="s">
        <v>201</v>
      </c>
      <c r="D76" s="5" t="s">
        <v>2</v>
      </c>
    </row>
    <row r="77" spans="1:4" x14ac:dyDescent="0.25">
      <c r="A77" s="19" t="s">
        <v>202</v>
      </c>
      <c r="B77" s="19" t="s">
        <v>166</v>
      </c>
      <c r="C77" s="5" t="s">
        <v>203</v>
      </c>
      <c r="D77" s="5" t="s">
        <v>2</v>
      </c>
    </row>
    <row r="78" spans="1:4" x14ac:dyDescent="0.25">
      <c r="A78" s="19" t="s">
        <v>202</v>
      </c>
      <c r="B78" s="19" t="s">
        <v>204</v>
      </c>
      <c r="C78" s="5" t="s">
        <v>205</v>
      </c>
      <c r="D78" s="5" t="s">
        <v>2</v>
      </c>
    </row>
    <row r="79" spans="1:4" x14ac:dyDescent="0.25">
      <c r="A79" s="19" t="s">
        <v>263</v>
      </c>
      <c r="B79" s="19" t="s">
        <v>54</v>
      </c>
      <c r="C79" s="5" t="s">
        <v>306</v>
      </c>
      <c r="D79" s="5" t="s">
        <v>2</v>
      </c>
    </row>
    <row r="80" spans="1:4" x14ac:dyDescent="0.25">
      <c r="A80" s="19" t="s">
        <v>265</v>
      </c>
      <c r="B80" s="19" t="s">
        <v>264</v>
      </c>
      <c r="C80" s="5" t="s">
        <v>307</v>
      </c>
      <c r="D80" s="5" t="s">
        <v>2</v>
      </c>
    </row>
    <row r="81" spans="1:4" x14ac:dyDescent="0.25">
      <c r="A81" s="19" t="s">
        <v>181</v>
      </c>
      <c r="B81" s="19" t="s">
        <v>280</v>
      </c>
      <c r="C81" s="5" t="s">
        <v>308</v>
      </c>
      <c r="D81" s="5" t="s">
        <v>2</v>
      </c>
    </row>
    <row r="82" spans="1:4" x14ac:dyDescent="0.25">
      <c r="A82" s="19" t="s">
        <v>181</v>
      </c>
      <c r="B82" s="19" t="s">
        <v>309</v>
      </c>
      <c r="C82" s="5" t="s">
        <v>310</v>
      </c>
      <c r="D82" s="5" t="s">
        <v>2</v>
      </c>
    </row>
    <row r="83" spans="1:4" ht="48.75" x14ac:dyDescent="0.25">
      <c r="A83" s="19" t="s">
        <v>174</v>
      </c>
      <c r="B83" s="19" t="s">
        <v>234</v>
      </c>
      <c r="C83" s="5" t="s">
        <v>311</v>
      </c>
      <c r="D83" s="5" t="s">
        <v>2</v>
      </c>
    </row>
    <row r="84" spans="1:4" x14ac:dyDescent="0.25">
      <c r="A84" s="19" t="s">
        <v>62</v>
      </c>
      <c r="B84" s="19" t="s">
        <v>280</v>
      </c>
      <c r="C84" s="5" t="s">
        <v>312</v>
      </c>
      <c r="D84" s="5" t="s">
        <v>2</v>
      </c>
    </row>
    <row r="85" spans="1:4" ht="48.75" x14ac:dyDescent="0.25">
      <c r="A85" s="19" t="s">
        <v>286</v>
      </c>
      <c r="B85" s="19" t="s">
        <v>172</v>
      </c>
      <c r="C85" s="5" t="s">
        <v>313</v>
      </c>
      <c r="D85" s="5" t="s">
        <v>4</v>
      </c>
    </row>
    <row r="86" spans="1:4" ht="24.75" x14ac:dyDescent="0.25">
      <c r="A86" s="19" t="s">
        <v>212</v>
      </c>
      <c r="B86" s="19" t="s">
        <v>213</v>
      </c>
      <c r="C86" s="5" t="s">
        <v>214</v>
      </c>
      <c r="D86" s="5" t="s">
        <v>15</v>
      </c>
    </row>
    <row r="87" spans="1:4" x14ac:dyDescent="0.25">
      <c r="A87" s="22"/>
      <c r="B87" s="22"/>
      <c r="C87" s="21"/>
      <c r="D87" s="21"/>
    </row>
    <row r="88" spans="1:4" x14ac:dyDescent="0.25">
      <c r="A88" s="22"/>
      <c r="B88" s="22"/>
      <c r="C88" s="22"/>
      <c r="D88" s="21"/>
    </row>
    <row r="89" spans="1:4" x14ac:dyDescent="0.25">
      <c r="A89" s="22"/>
      <c r="B89" s="22"/>
      <c r="C89" s="21"/>
      <c r="D89" s="21"/>
    </row>
    <row r="90" spans="1:4" x14ac:dyDescent="0.25">
      <c r="A90" s="22"/>
      <c r="B90" s="22"/>
      <c r="C90" s="21"/>
      <c r="D90" s="21"/>
    </row>
    <row r="91" spans="1:4" x14ac:dyDescent="0.25">
      <c r="A91" s="22"/>
      <c r="B91" s="22"/>
      <c r="C91" s="21"/>
      <c r="D91" s="21"/>
    </row>
    <row r="92" spans="1:4" x14ac:dyDescent="0.25">
      <c r="A92" s="22"/>
      <c r="B92" s="22"/>
      <c r="C92" s="21"/>
      <c r="D92" s="21"/>
    </row>
    <row r="93" spans="1:4" x14ac:dyDescent="0.25">
      <c r="A93" s="22"/>
      <c r="B93" s="22"/>
      <c r="C93" s="21"/>
      <c r="D93" s="21"/>
    </row>
    <row r="94" spans="1:4" x14ac:dyDescent="0.25">
      <c r="A94" s="22"/>
      <c r="B94" s="22"/>
      <c r="C94" s="21"/>
      <c r="D94" s="21"/>
    </row>
    <row r="95" spans="1:4" x14ac:dyDescent="0.25">
      <c r="A95" s="22"/>
      <c r="B95" s="22"/>
      <c r="C95" s="21"/>
      <c r="D95" s="21"/>
    </row>
    <row r="96" spans="1:4" x14ac:dyDescent="0.25">
      <c r="A96" s="22"/>
      <c r="B96" s="22"/>
      <c r="C96" s="21"/>
      <c r="D96" s="21"/>
    </row>
    <row r="97" spans="1:4" x14ac:dyDescent="0.25">
      <c r="A97" s="22"/>
      <c r="B97" s="22"/>
      <c r="C97" s="21"/>
      <c r="D97" s="21"/>
    </row>
    <row r="98" spans="1:4" x14ac:dyDescent="0.25">
      <c r="A98" s="22"/>
      <c r="B98" s="22"/>
      <c r="C98" s="22"/>
      <c r="D98" s="21"/>
    </row>
    <row r="99" spans="1:4" x14ac:dyDescent="0.25">
      <c r="A99" s="22"/>
      <c r="B99" s="22"/>
      <c r="C99" s="21"/>
      <c r="D99" s="21"/>
    </row>
    <row r="100" spans="1:4" x14ac:dyDescent="0.25">
      <c r="A100" s="22"/>
      <c r="B100" s="22"/>
      <c r="C100" s="22"/>
      <c r="D100" s="21"/>
    </row>
    <row r="101" spans="1:4" x14ac:dyDescent="0.25">
      <c r="A101" s="22"/>
      <c r="B101" s="22"/>
      <c r="C101" s="21"/>
      <c r="D101" s="21"/>
    </row>
    <row r="102" spans="1:4" x14ac:dyDescent="0.25">
      <c r="A102" s="22"/>
      <c r="B102" s="22"/>
      <c r="C102" s="21"/>
      <c r="D102" s="21"/>
    </row>
    <row r="103" spans="1:4" x14ac:dyDescent="0.25">
      <c r="A103" s="22"/>
      <c r="B103" s="22"/>
      <c r="C103" s="21"/>
      <c r="D103" s="21"/>
    </row>
    <row r="104" spans="1:4" x14ac:dyDescent="0.25">
      <c r="A104" s="22"/>
      <c r="B104" s="22"/>
      <c r="C104" s="21"/>
      <c r="D104" s="21"/>
    </row>
    <row r="105" spans="1:4" x14ac:dyDescent="0.25">
      <c r="A105" s="22"/>
      <c r="B105" s="22"/>
      <c r="C105" s="21"/>
      <c r="D105" s="21"/>
    </row>
    <row r="106" spans="1:4" x14ac:dyDescent="0.25">
      <c r="A106" s="22"/>
      <c r="B106" s="22"/>
      <c r="C106" s="22"/>
      <c r="D106" s="21"/>
    </row>
  </sheetData>
  <sortState xmlns:xlrd2="http://schemas.microsoft.com/office/spreadsheetml/2017/richdata2" ref="A2:K60">
    <sortCondition ref="K2:K60"/>
  </sortState>
  <dataValidations count="1">
    <dataValidation type="list" allowBlank="1" showInputMessage="1" showErrorMessage="1" sqref="D2:D60 D87:D106" xr:uid="{618A35F2-86D2-428E-9599-BF02EE5DC8B2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B9414B-E967-45FC-9A10-71859AEF0F25}">
          <x14:formula1>
            <xm:f>'C:\Users\sandr\Dropbox\Light\Doctorate\Data_and_scripts\March_crazed_panic\Method-eval_update\[WEB_shrt_shrt_to_long_shrt.xlsx]Differences criteria'!#REF!</xm:f>
          </x14:formula1>
          <xm:sqref>D61:D86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"/>
  <sheetViews>
    <sheetView topLeftCell="A2" workbookViewId="0">
      <selection activeCell="A15" sqref="A15"/>
    </sheetView>
  </sheetViews>
  <sheetFormatPr defaultRowHeight="15" x14ac:dyDescent="0.25"/>
  <cols>
    <col min="1" max="1" width="20.140625" style="10" customWidth="1"/>
    <col min="2" max="2" width="17.85546875" style="10" customWidth="1"/>
    <col min="3" max="3" width="38.7109375" style="10" customWidth="1"/>
    <col min="4" max="4" width="21" style="10" customWidth="1"/>
    <col min="5" max="6" width="9.140625" style="10"/>
    <col min="7" max="7" width="40.42578125" style="10" bestFit="1" customWidth="1"/>
    <col min="8" max="16384" width="9.140625" style="10"/>
  </cols>
  <sheetData>
    <row r="1" spans="1:8" x14ac:dyDescent="0.25">
      <c r="A1" s="19" t="s">
        <v>47</v>
      </c>
      <c r="B1" s="20" t="s">
        <v>48</v>
      </c>
      <c r="C1" s="9" t="s">
        <v>51</v>
      </c>
      <c r="D1" s="9" t="s">
        <v>52</v>
      </c>
    </row>
    <row r="2" spans="1:8" x14ac:dyDescent="0.25">
      <c r="A2" s="19" t="s">
        <v>66</v>
      </c>
      <c r="B2" s="19" t="s">
        <v>130</v>
      </c>
      <c r="C2" s="5" t="s">
        <v>132</v>
      </c>
      <c r="D2" s="5" t="s">
        <v>13</v>
      </c>
    </row>
    <row r="3" spans="1:8" x14ac:dyDescent="0.25">
      <c r="A3" s="19" t="s">
        <v>181</v>
      </c>
      <c r="B3" s="19" t="s">
        <v>309</v>
      </c>
      <c r="C3" s="5" t="s">
        <v>310</v>
      </c>
      <c r="D3" s="5" t="s">
        <v>2</v>
      </c>
      <c r="G3" s="6" t="s">
        <v>0</v>
      </c>
    </row>
    <row r="4" spans="1:8" x14ac:dyDescent="0.25">
      <c r="A4" s="19" t="s">
        <v>302</v>
      </c>
      <c r="B4" s="19" t="s">
        <v>128</v>
      </c>
      <c r="C4" s="5" t="s">
        <v>129</v>
      </c>
      <c r="D4" s="5" t="s">
        <v>11</v>
      </c>
      <c r="G4" s="10" t="s">
        <v>6</v>
      </c>
      <c r="H4" s="10">
        <f>COUNTIF($D$2:$D$11, "Correct taxonomic reference not in the VTO")</f>
        <v>0</v>
      </c>
    </row>
    <row r="5" spans="1:8" x14ac:dyDescent="0.25">
      <c r="A5" s="19" t="s">
        <v>68</v>
      </c>
      <c r="B5" s="19" t="s">
        <v>130</v>
      </c>
      <c r="C5" s="5" t="s">
        <v>151</v>
      </c>
      <c r="D5" s="5" t="s">
        <v>13</v>
      </c>
      <c r="G5" s="10" t="s">
        <v>19</v>
      </c>
      <c r="H5" s="10">
        <f>COUNTIF($D$2:$D$11, "Incorrect matching - group same rank")</f>
        <v>2</v>
      </c>
    </row>
    <row r="6" spans="1:8" ht="24.75" x14ac:dyDescent="0.25">
      <c r="A6" s="19" t="s">
        <v>59</v>
      </c>
      <c r="B6" s="19" t="s">
        <v>60</v>
      </c>
      <c r="C6" s="5" t="s">
        <v>61</v>
      </c>
      <c r="D6" s="5" t="s">
        <v>19</v>
      </c>
      <c r="G6" s="10" t="s">
        <v>21</v>
      </c>
      <c r="H6" s="10">
        <f>COUNTIF($D$2:$D$11, "Incorrect matching - group various rank")</f>
        <v>0</v>
      </c>
    </row>
    <row r="7" spans="1:8" x14ac:dyDescent="0.25">
      <c r="A7" s="19" t="s">
        <v>62</v>
      </c>
      <c r="B7" s="19" t="s">
        <v>280</v>
      </c>
      <c r="C7" s="5" t="s">
        <v>312</v>
      </c>
      <c r="D7" s="5" t="s">
        <v>2</v>
      </c>
      <c r="G7" s="10" t="s">
        <v>25</v>
      </c>
      <c r="H7" s="10">
        <f>COUNTIF($D$2:$D$11, "Incorrect matching - not scientific name")</f>
        <v>0</v>
      </c>
    </row>
    <row r="8" spans="1:8" ht="24.75" x14ac:dyDescent="0.25">
      <c r="A8" s="19" t="s">
        <v>62</v>
      </c>
      <c r="B8" s="19" t="s">
        <v>130</v>
      </c>
      <c r="C8" s="5" t="s">
        <v>136</v>
      </c>
      <c r="D8" s="5" t="s">
        <v>13</v>
      </c>
      <c r="G8" s="10" t="s">
        <v>17</v>
      </c>
      <c r="H8" s="10">
        <f>COUNTIF($D$2:$D$11, "Incorrect matching - parent/child reversal")</f>
        <v>0</v>
      </c>
    </row>
    <row r="9" spans="1:8" ht="24.75" x14ac:dyDescent="0.25">
      <c r="A9" s="19" t="s">
        <v>62</v>
      </c>
      <c r="B9" s="19" t="s">
        <v>63</v>
      </c>
      <c r="C9" s="5" t="s">
        <v>64</v>
      </c>
      <c r="D9" s="5" t="s">
        <v>19</v>
      </c>
      <c r="G9" s="10" t="s">
        <v>10</v>
      </c>
      <c r="H9" s="10">
        <f>COUNTIF($D$2:$D$11, "Invertebrate")</f>
        <v>0</v>
      </c>
    </row>
    <row r="10" spans="1:8" x14ac:dyDescent="0.25">
      <c r="A10" s="19" t="s">
        <v>63</v>
      </c>
      <c r="B10" s="19" t="s">
        <v>137</v>
      </c>
      <c r="C10" s="5" t="s">
        <v>138</v>
      </c>
      <c r="D10" s="5" t="s">
        <v>13</v>
      </c>
      <c r="G10" s="10" t="s">
        <v>27</v>
      </c>
      <c r="H10" s="10">
        <f>COUNTIF($D$2:$D$11, "Match with common name")</f>
        <v>0</v>
      </c>
    </row>
    <row r="11" spans="1:8" ht="48.75" x14ac:dyDescent="0.25">
      <c r="A11" s="19" t="s">
        <v>63</v>
      </c>
      <c r="B11" s="19" t="s">
        <v>210</v>
      </c>
      <c r="C11" s="5" t="s">
        <v>211</v>
      </c>
      <c r="D11" s="5" t="s">
        <v>11</v>
      </c>
      <c r="G11" s="10" t="s">
        <v>11</v>
      </c>
      <c r="H11" s="10">
        <f>COUNTIF($D$2:$D$11, "Misspelling")</f>
        <v>2</v>
      </c>
    </row>
    <row r="12" spans="1:8" x14ac:dyDescent="0.25">
      <c r="G12" s="10" t="s">
        <v>13</v>
      </c>
      <c r="H12" s="10">
        <f>COUNTIF($D$2:$D$11, "Partial name")</f>
        <v>4</v>
      </c>
    </row>
    <row r="13" spans="1:8" x14ac:dyDescent="0.25">
      <c r="G13" s="10" t="s">
        <v>8</v>
      </c>
      <c r="H13" s="10">
        <f>COUNTIF($D$2:$D$11, "Plant")</f>
        <v>0</v>
      </c>
    </row>
    <row r="14" spans="1:8" x14ac:dyDescent="0.25">
      <c r="G14" s="10" t="s">
        <v>23</v>
      </c>
      <c r="H14" s="10">
        <f>COUNTIF($D$2:$D$11, "Ranks skipped")</f>
        <v>0</v>
      </c>
    </row>
    <row r="15" spans="1:8" x14ac:dyDescent="0.25">
      <c r="G15" s="10" t="s">
        <v>29</v>
      </c>
      <c r="H15" s="10">
        <f>COUNTIF($D$1:$D$11, "Same")</f>
        <v>0</v>
      </c>
    </row>
    <row r="16" spans="1:8" x14ac:dyDescent="0.25">
      <c r="G16" s="10" t="s">
        <v>2</v>
      </c>
      <c r="H16" s="10">
        <f>COUNTIF($D$2:$D$11, "Synonym in the VTO")</f>
        <v>2</v>
      </c>
    </row>
    <row r="17" spans="7:8" x14ac:dyDescent="0.25">
      <c r="G17" s="10" t="s">
        <v>15</v>
      </c>
      <c r="H17" s="10">
        <f>COUNTIF($D$2:$D$11, "Unknown ")</f>
        <v>0</v>
      </c>
    </row>
    <row r="19" spans="7:8" x14ac:dyDescent="0.25">
      <c r="G19" s="10" t="s">
        <v>31</v>
      </c>
      <c r="H19" s="10">
        <f>SUM(H3:H17)</f>
        <v>10</v>
      </c>
    </row>
  </sheetData>
  <sortState xmlns:xlrd2="http://schemas.microsoft.com/office/spreadsheetml/2017/richdata2" ref="A2:D11">
    <sortCondition ref="A2:A11"/>
    <sortCondition ref="B2:B11"/>
  </sortState>
  <dataValidations count="1">
    <dataValidation type="list" allowBlank="1" showInputMessage="1" showErrorMessage="1" sqref="D3:D5" xr:uid="{64A0090E-8BD8-4DC6-A3CE-08A3296C044B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48EE32-68BA-4393-9C3C-10F67E14838F}">
          <x14:formula1>
            <xm:f>'C:\Users\sandr\Dropbox\Light\Doctorate\Data_and_scripts\March_crazed_panic\Method-eval_update\[WEB_shrt_shrt_to_long_shrt.xlsx]Differences criteria'!#REF!</xm:f>
          </x14:formula1>
          <xm:sqref>D2 D6:D11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51"/>
  <sheetViews>
    <sheetView zoomScaleNormal="100" workbookViewId="0">
      <selection activeCell="D1" sqref="D1"/>
    </sheetView>
  </sheetViews>
  <sheetFormatPr defaultRowHeight="15" x14ac:dyDescent="0.25"/>
  <cols>
    <col min="1" max="1" width="20.140625" style="10" customWidth="1"/>
    <col min="2" max="2" width="17.85546875" style="10" customWidth="1"/>
    <col min="3" max="3" width="38.7109375" style="10" customWidth="1"/>
    <col min="4" max="4" width="21" style="10" customWidth="1"/>
    <col min="5" max="5" width="9.140625" style="10"/>
    <col min="6" max="6" width="40.42578125" style="10" bestFit="1" customWidth="1"/>
    <col min="7" max="16384" width="9.140625" style="10"/>
  </cols>
  <sheetData>
    <row r="1" spans="1:6" x14ac:dyDescent="0.25">
      <c r="A1" s="21" t="s">
        <v>47</v>
      </c>
      <c r="B1" s="24" t="s">
        <v>48</v>
      </c>
      <c r="C1" s="24" t="s">
        <v>51</v>
      </c>
      <c r="D1" s="24" t="s">
        <v>52</v>
      </c>
    </row>
    <row r="2" spans="1:6" ht="24.75" x14ac:dyDescent="0.25">
      <c r="A2" s="21" t="s">
        <v>53</v>
      </c>
      <c r="B2" s="21" t="s">
        <v>54</v>
      </c>
      <c r="C2" s="21" t="s">
        <v>55</v>
      </c>
      <c r="D2" s="21" t="s">
        <v>6</v>
      </c>
    </row>
    <row r="3" spans="1:6" ht="24.75" x14ac:dyDescent="0.25">
      <c r="A3" s="21" t="s">
        <v>239</v>
      </c>
      <c r="B3" s="21" t="s">
        <v>266</v>
      </c>
      <c r="C3" s="21" t="s">
        <v>291</v>
      </c>
      <c r="D3" s="21" t="s">
        <v>19</v>
      </c>
    </row>
    <row r="4" spans="1:6" ht="24.75" x14ac:dyDescent="0.25">
      <c r="A4" s="21" t="s">
        <v>167</v>
      </c>
      <c r="B4" s="21" t="s">
        <v>54</v>
      </c>
      <c r="C4" s="21" t="s">
        <v>292</v>
      </c>
      <c r="D4" s="21" t="s">
        <v>19</v>
      </c>
    </row>
    <row r="5" spans="1:6" ht="24.75" x14ac:dyDescent="0.25">
      <c r="A5" s="21" t="s">
        <v>99</v>
      </c>
      <c r="B5" s="21" t="s">
        <v>56</v>
      </c>
      <c r="C5" s="21" t="s">
        <v>100</v>
      </c>
      <c r="D5" s="21" t="s">
        <v>19</v>
      </c>
    </row>
    <row r="6" spans="1:6" x14ac:dyDescent="0.25">
      <c r="A6" s="21" t="s">
        <v>113</v>
      </c>
      <c r="B6" s="21" t="s">
        <v>71</v>
      </c>
      <c r="C6" s="21" t="s">
        <v>114</v>
      </c>
      <c r="D6" s="21" t="s">
        <v>19</v>
      </c>
    </row>
    <row r="7" spans="1:6" x14ac:dyDescent="0.25">
      <c r="A7" s="21" t="s">
        <v>56</v>
      </c>
      <c r="B7" s="21" t="s">
        <v>57</v>
      </c>
      <c r="C7" s="21" t="s">
        <v>58</v>
      </c>
      <c r="D7" s="21" t="s">
        <v>19</v>
      </c>
    </row>
    <row r="8" spans="1:6" x14ac:dyDescent="0.25">
      <c r="A8" s="21" t="s">
        <v>57</v>
      </c>
      <c r="B8" s="21" t="s">
        <v>99</v>
      </c>
      <c r="C8" s="21" t="s">
        <v>126</v>
      </c>
      <c r="D8" s="21" t="s">
        <v>19</v>
      </c>
    </row>
    <row r="9" spans="1:6" x14ac:dyDescent="0.25">
      <c r="A9" s="21" t="s">
        <v>90</v>
      </c>
      <c r="B9" s="21" t="s">
        <v>91</v>
      </c>
      <c r="C9" s="21" t="s">
        <v>92</v>
      </c>
      <c r="D9" s="21" t="s">
        <v>21</v>
      </c>
    </row>
    <row r="10" spans="1:6" x14ac:dyDescent="0.25">
      <c r="A10" s="21" t="s">
        <v>65</v>
      </c>
      <c r="B10" s="21" t="s">
        <v>66</v>
      </c>
      <c r="C10" s="21" t="s">
        <v>67</v>
      </c>
      <c r="D10" s="21" t="s">
        <v>21</v>
      </c>
    </row>
    <row r="11" spans="1:6" x14ac:dyDescent="0.25">
      <c r="A11" s="21" t="s">
        <v>65</v>
      </c>
      <c r="B11" s="21" t="s">
        <v>133</v>
      </c>
      <c r="C11" s="21" t="s">
        <v>293</v>
      </c>
      <c r="D11" s="21" t="s">
        <v>21</v>
      </c>
    </row>
    <row r="12" spans="1:6" x14ac:dyDescent="0.25">
      <c r="A12" s="21" t="s">
        <v>65</v>
      </c>
      <c r="B12" s="21" t="s">
        <v>175</v>
      </c>
      <c r="C12" s="21"/>
      <c r="D12" s="21" t="s">
        <v>21</v>
      </c>
    </row>
    <row r="13" spans="1:6" x14ac:dyDescent="0.25">
      <c r="A13" s="21" t="s">
        <v>65</v>
      </c>
      <c r="B13" s="21" t="s">
        <v>68</v>
      </c>
      <c r="C13" s="21" t="s">
        <v>69</v>
      </c>
      <c r="D13" s="21" t="s">
        <v>21</v>
      </c>
    </row>
    <row r="14" spans="1:6" ht="24.75" x14ac:dyDescent="0.25">
      <c r="A14" s="21" t="s">
        <v>70</v>
      </c>
      <c r="B14" s="21" t="s">
        <v>71</v>
      </c>
      <c r="C14" s="21" t="s">
        <v>72</v>
      </c>
      <c r="D14" s="21" t="s">
        <v>21</v>
      </c>
    </row>
    <row r="15" spans="1:6" x14ac:dyDescent="0.25">
      <c r="A15" s="21" t="s">
        <v>73</v>
      </c>
      <c r="B15" s="21" t="s">
        <v>74</v>
      </c>
      <c r="C15" s="21" t="s">
        <v>75</v>
      </c>
      <c r="D15" s="21" t="s">
        <v>25</v>
      </c>
    </row>
    <row r="16" spans="1:6" ht="24.75" x14ac:dyDescent="0.25">
      <c r="A16" s="21" t="s">
        <v>73</v>
      </c>
      <c r="B16" s="21" t="s">
        <v>62</v>
      </c>
      <c r="C16" s="21" t="s">
        <v>76</v>
      </c>
      <c r="D16" s="21" t="s">
        <v>25</v>
      </c>
      <c r="F16" s="6" t="s">
        <v>0</v>
      </c>
    </row>
    <row r="17" spans="1:7" x14ac:dyDescent="0.25">
      <c r="A17" s="21" t="s">
        <v>66</v>
      </c>
      <c r="B17" s="21" t="s">
        <v>65</v>
      </c>
      <c r="C17" s="21" t="s">
        <v>77</v>
      </c>
      <c r="D17" s="21" t="s">
        <v>17</v>
      </c>
      <c r="F17" s="10" t="s">
        <v>6</v>
      </c>
      <c r="G17" s="10">
        <f>COUNTIF($D$2:$D$96, "Correct taxonomic reference not in the VTO")</f>
        <v>1</v>
      </c>
    </row>
    <row r="18" spans="1:7" ht="24.75" x14ac:dyDescent="0.25">
      <c r="A18" s="21" t="s">
        <v>78</v>
      </c>
      <c r="B18" s="21" t="s">
        <v>79</v>
      </c>
      <c r="C18" s="21" t="s">
        <v>80</v>
      </c>
      <c r="D18" s="21" t="s">
        <v>17</v>
      </c>
      <c r="F18" s="10" t="s">
        <v>19</v>
      </c>
      <c r="G18" s="10">
        <f>COUNTIF($D$2:$D$96, "Incorrect matching - group same rank")</f>
        <v>6</v>
      </c>
    </row>
    <row r="19" spans="1:7" x14ac:dyDescent="0.25">
      <c r="A19" s="21" t="s">
        <v>81</v>
      </c>
      <c r="B19" s="21" t="s">
        <v>82</v>
      </c>
      <c r="C19" s="21" t="s">
        <v>83</v>
      </c>
      <c r="D19" s="21" t="s">
        <v>10</v>
      </c>
      <c r="F19" s="10" t="s">
        <v>21</v>
      </c>
      <c r="G19" s="10">
        <f>COUNTIF($D$2:$D$96, "Incorrect matching - group various rank")</f>
        <v>6</v>
      </c>
    </row>
    <row r="20" spans="1:7" x14ac:dyDescent="0.25">
      <c r="A20" s="21" t="s">
        <v>84</v>
      </c>
      <c r="B20" s="21" t="s">
        <v>85</v>
      </c>
      <c r="C20" s="21" t="s">
        <v>86</v>
      </c>
      <c r="D20" s="21" t="s">
        <v>10</v>
      </c>
      <c r="F20" s="10" t="s">
        <v>25</v>
      </c>
      <c r="G20" s="10">
        <f>COUNTIF($D$2:$D$96, "Incorrect matching - not scientific name")</f>
        <v>2</v>
      </c>
    </row>
    <row r="21" spans="1:7" ht="24.75" x14ac:dyDescent="0.25">
      <c r="A21" s="21" t="s">
        <v>87</v>
      </c>
      <c r="B21" s="21" t="s">
        <v>88</v>
      </c>
      <c r="C21" s="21" t="s">
        <v>89</v>
      </c>
      <c r="D21" s="21" t="s">
        <v>10</v>
      </c>
      <c r="F21" s="10" t="s">
        <v>17</v>
      </c>
      <c r="G21" s="10">
        <f>COUNTIF($D$2:$D$96, "Incorrect matching - parent/child reversal")</f>
        <v>2</v>
      </c>
    </row>
    <row r="22" spans="1:7" x14ac:dyDescent="0.25">
      <c r="A22" s="21" t="s">
        <v>270</v>
      </c>
      <c r="B22" s="21" t="s">
        <v>269</v>
      </c>
      <c r="C22" s="21" t="s">
        <v>294</v>
      </c>
      <c r="D22" s="21" t="s">
        <v>10</v>
      </c>
      <c r="F22" s="10" t="s">
        <v>10</v>
      </c>
      <c r="G22" s="10">
        <f>COUNTIF($D$2:$D$96, "Invertebrate")</f>
        <v>22</v>
      </c>
    </row>
    <row r="23" spans="1:7" x14ac:dyDescent="0.25">
      <c r="A23" s="21" t="s">
        <v>93</v>
      </c>
      <c r="B23" s="21" t="s">
        <v>271</v>
      </c>
      <c r="C23" s="21"/>
      <c r="D23" s="21" t="s">
        <v>10</v>
      </c>
      <c r="F23" s="10" t="s">
        <v>27</v>
      </c>
      <c r="G23" s="10">
        <f>COUNTIF($D$2:$D$96, "Match with common name")</f>
        <v>0</v>
      </c>
    </row>
    <row r="24" spans="1:7" x14ac:dyDescent="0.25">
      <c r="A24" s="21" t="s">
        <v>93</v>
      </c>
      <c r="B24" s="21" t="s">
        <v>94</v>
      </c>
      <c r="C24" s="21"/>
      <c r="D24" s="21" t="s">
        <v>10</v>
      </c>
      <c r="F24" s="10" t="s">
        <v>11</v>
      </c>
      <c r="G24" s="10">
        <f>COUNTIF($D$2:$D$96, "Misspelling")</f>
        <v>3</v>
      </c>
    </row>
    <row r="25" spans="1:7" x14ac:dyDescent="0.25">
      <c r="A25" s="21" t="s">
        <v>93</v>
      </c>
      <c r="B25" s="21" t="s">
        <v>95</v>
      </c>
      <c r="C25" s="21"/>
      <c r="D25" s="21" t="s">
        <v>10</v>
      </c>
      <c r="F25" s="10" t="s">
        <v>13</v>
      </c>
      <c r="G25" s="10">
        <f>COUNTIF($D$2:$D$96, "Partial name")</f>
        <v>8</v>
      </c>
    </row>
    <row r="26" spans="1:7" x14ac:dyDescent="0.25">
      <c r="A26" s="21" t="s">
        <v>96</v>
      </c>
      <c r="B26" s="21" t="s">
        <v>272</v>
      </c>
      <c r="C26" s="21" t="s">
        <v>295</v>
      </c>
      <c r="D26" s="21" t="s">
        <v>10</v>
      </c>
      <c r="F26" s="10" t="s">
        <v>8</v>
      </c>
      <c r="G26" s="10">
        <f>COUNTIF($D$2:$D$96, "Plant")</f>
        <v>8</v>
      </c>
    </row>
    <row r="27" spans="1:7" x14ac:dyDescent="0.25">
      <c r="A27" s="21" t="s">
        <v>96</v>
      </c>
      <c r="B27" s="21" t="s">
        <v>97</v>
      </c>
      <c r="C27" s="21" t="s">
        <v>98</v>
      </c>
      <c r="D27" s="21" t="s">
        <v>10</v>
      </c>
      <c r="F27" s="10" t="s">
        <v>23</v>
      </c>
      <c r="G27" s="10">
        <f>COUNTIF($D$2:$D$96, "Ranks skipped")</f>
        <v>0</v>
      </c>
    </row>
    <row r="28" spans="1:7" x14ac:dyDescent="0.25">
      <c r="A28" s="21" t="s">
        <v>274</v>
      </c>
      <c r="B28" s="21" t="s">
        <v>273</v>
      </c>
      <c r="C28" s="21" t="s">
        <v>296</v>
      </c>
      <c r="D28" s="21" t="s">
        <v>10</v>
      </c>
      <c r="F28" s="10" t="s">
        <v>29</v>
      </c>
      <c r="G28" s="10">
        <f>COUNTIF($D$2:$D$96, "Same")</f>
        <v>0</v>
      </c>
    </row>
    <row r="29" spans="1:7" x14ac:dyDescent="0.25">
      <c r="A29" s="21" t="s">
        <v>101</v>
      </c>
      <c r="B29" s="21" t="s">
        <v>102</v>
      </c>
      <c r="C29" s="21" t="s">
        <v>103</v>
      </c>
      <c r="D29" s="21" t="s">
        <v>10</v>
      </c>
      <c r="F29" s="10" t="s">
        <v>2</v>
      </c>
      <c r="G29" s="10">
        <v>16</v>
      </c>
    </row>
    <row r="30" spans="1:7" x14ac:dyDescent="0.25">
      <c r="A30" s="21" t="s">
        <v>104</v>
      </c>
      <c r="B30" s="21" t="s">
        <v>105</v>
      </c>
      <c r="C30" s="21" t="s">
        <v>106</v>
      </c>
      <c r="D30" s="21" t="s">
        <v>10</v>
      </c>
      <c r="F30" s="10" t="s">
        <v>15</v>
      </c>
      <c r="G30" s="10">
        <f>COUNTIF($D$2:$D$96, "Unknown ")</f>
        <v>1</v>
      </c>
    </row>
    <row r="31" spans="1:7" x14ac:dyDescent="0.25">
      <c r="A31" s="21" t="s">
        <v>104</v>
      </c>
      <c r="B31" s="21" t="s">
        <v>95</v>
      </c>
      <c r="C31" s="21" t="s">
        <v>297</v>
      </c>
      <c r="D31" s="21" t="s">
        <v>10</v>
      </c>
    </row>
    <row r="32" spans="1:7" ht="24.75" x14ac:dyDescent="0.25">
      <c r="A32" s="21" t="s">
        <v>107</v>
      </c>
      <c r="B32" s="21" t="s">
        <v>108</v>
      </c>
      <c r="C32" s="21" t="s">
        <v>109</v>
      </c>
      <c r="D32" s="21" t="s">
        <v>10</v>
      </c>
      <c r="F32" s="10" t="s">
        <v>31</v>
      </c>
      <c r="G32" s="10">
        <f>SUM(G16:G30)</f>
        <v>75</v>
      </c>
    </row>
    <row r="33" spans="1:4" ht="24.75" x14ac:dyDescent="0.25">
      <c r="A33" s="21" t="s">
        <v>110</v>
      </c>
      <c r="B33" s="21" t="s">
        <v>111</v>
      </c>
      <c r="C33" s="21" t="s">
        <v>112</v>
      </c>
      <c r="D33" s="21" t="s">
        <v>10</v>
      </c>
    </row>
    <row r="34" spans="1:4" ht="36.75" x14ac:dyDescent="0.25">
      <c r="A34" s="21" t="s">
        <v>115</v>
      </c>
      <c r="B34" s="21" t="s">
        <v>116</v>
      </c>
      <c r="C34" s="25" t="s">
        <v>117</v>
      </c>
      <c r="D34" s="21" t="s">
        <v>10</v>
      </c>
    </row>
    <row r="35" spans="1:4" ht="24.75" x14ac:dyDescent="0.25">
      <c r="A35" s="21" t="s">
        <v>115</v>
      </c>
      <c r="B35" s="21" t="s">
        <v>118</v>
      </c>
      <c r="C35" s="25" t="s">
        <v>119</v>
      </c>
      <c r="D35" s="21" t="s">
        <v>10</v>
      </c>
    </row>
    <row r="36" spans="1:4" x14ac:dyDescent="0.25">
      <c r="A36" s="21" t="s">
        <v>120</v>
      </c>
      <c r="B36" s="21" t="s">
        <v>121</v>
      </c>
      <c r="C36" s="21" t="s">
        <v>122</v>
      </c>
      <c r="D36" s="21" t="s">
        <v>10</v>
      </c>
    </row>
    <row r="37" spans="1:4" ht="84.75" x14ac:dyDescent="0.25">
      <c r="A37" s="21" t="s">
        <v>282</v>
      </c>
      <c r="B37" s="21" t="s">
        <v>281</v>
      </c>
      <c r="C37" s="21" t="s">
        <v>298</v>
      </c>
      <c r="D37" s="21" t="s">
        <v>10</v>
      </c>
    </row>
    <row r="38" spans="1:4" ht="60.75" x14ac:dyDescent="0.25">
      <c r="A38" s="21" t="s">
        <v>282</v>
      </c>
      <c r="B38" s="21" t="s">
        <v>283</v>
      </c>
      <c r="C38" s="21" t="s">
        <v>299</v>
      </c>
      <c r="D38" s="21" t="s">
        <v>10</v>
      </c>
    </row>
    <row r="39" spans="1:4" ht="36.75" x14ac:dyDescent="0.25">
      <c r="A39" s="21" t="s">
        <v>123</v>
      </c>
      <c r="B39" s="21" t="s">
        <v>124</v>
      </c>
      <c r="C39" s="25" t="s">
        <v>125</v>
      </c>
      <c r="D39" s="21" t="s">
        <v>10</v>
      </c>
    </row>
    <row r="40" spans="1:4" ht="60.75" x14ac:dyDescent="0.25">
      <c r="A40" s="21" t="s">
        <v>285</v>
      </c>
      <c r="B40" s="21" t="s">
        <v>182</v>
      </c>
      <c r="C40" s="21" t="s">
        <v>300</v>
      </c>
      <c r="D40" s="21" t="s">
        <v>10</v>
      </c>
    </row>
    <row r="41" spans="1:4" ht="48.75" x14ac:dyDescent="0.25">
      <c r="A41" s="21" t="s">
        <v>168</v>
      </c>
      <c r="B41" s="21" t="s">
        <v>208</v>
      </c>
      <c r="C41" s="21" t="s">
        <v>209</v>
      </c>
      <c r="D41" s="21" t="s">
        <v>11</v>
      </c>
    </row>
    <row r="42" spans="1:4" x14ac:dyDescent="0.25">
      <c r="A42" s="21" t="s">
        <v>170</v>
      </c>
      <c r="B42" s="21" t="s">
        <v>277</v>
      </c>
      <c r="C42" s="21" t="s">
        <v>301</v>
      </c>
      <c r="D42" s="21" t="s">
        <v>11</v>
      </c>
    </row>
    <row r="43" spans="1:4" x14ac:dyDescent="0.25">
      <c r="A43" s="21" t="s">
        <v>127</v>
      </c>
      <c r="B43" s="21" t="s">
        <v>128</v>
      </c>
      <c r="C43" s="21" t="s">
        <v>129</v>
      </c>
      <c r="D43" s="21" t="s">
        <v>11</v>
      </c>
    </row>
    <row r="44" spans="1:4" x14ac:dyDescent="0.25">
      <c r="A44" s="21" t="s">
        <v>131</v>
      </c>
      <c r="B44" s="21" t="s">
        <v>130</v>
      </c>
      <c r="C44" s="21" t="s">
        <v>13</v>
      </c>
      <c r="D44" s="21" t="s">
        <v>13</v>
      </c>
    </row>
    <row r="45" spans="1:4" x14ac:dyDescent="0.25">
      <c r="A45" s="21" t="s">
        <v>133</v>
      </c>
      <c r="B45" s="21" t="s">
        <v>130</v>
      </c>
      <c r="C45" s="21" t="s">
        <v>134</v>
      </c>
      <c r="D45" s="21" t="s">
        <v>13</v>
      </c>
    </row>
    <row r="46" spans="1:4" x14ac:dyDescent="0.25">
      <c r="A46" s="21" t="s">
        <v>149</v>
      </c>
      <c r="B46" s="21" t="s">
        <v>130</v>
      </c>
      <c r="C46" s="25" t="s">
        <v>150</v>
      </c>
      <c r="D46" s="21" t="s">
        <v>13</v>
      </c>
    </row>
    <row r="47" spans="1:4" x14ac:dyDescent="0.25">
      <c r="A47" s="21" t="s">
        <v>175</v>
      </c>
      <c r="B47" s="21" t="s">
        <v>130</v>
      </c>
      <c r="C47" s="21"/>
      <c r="D47" s="21" t="s">
        <v>13</v>
      </c>
    </row>
    <row r="48" spans="1:4" x14ac:dyDescent="0.25">
      <c r="A48" s="21" t="s">
        <v>135</v>
      </c>
      <c r="B48" s="21" t="s">
        <v>130</v>
      </c>
      <c r="C48" s="21"/>
      <c r="D48" s="21" t="s">
        <v>13</v>
      </c>
    </row>
    <row r="49" spans="1:4" x14ac:dyDescent="0.25">
      <c r="A49" s="21" t="s">
        <v>152</v>
      </c>
      <c r="B49" s="21" t="s">
        <v>130</v>
      </c>
      <c r="C49" s="21" t="s">
        <v>153</v>
      </c>
      <c r="D49" s="21" t="s">
        <v>13</v>
      </c>
    </row>
    <row r="50" spans="1:4" x14ac:dyDescent="0.25">
      <c r="A50" s="21" t="s">
        <v>59</v>
      </c>
      <c r="B50" s="21" t="s">
        <v>130</v>
      </c>
      <c r="C50" s="21"/>
      <c r="D50" s="21" t="s">
        <v>13</v>
      </c>
    </row>
    <row r="51" spans="1:4" x14ac:dyDescent="0.25">
      <c r="A51" s="21" t="s">
        <v>60</v>
      </c>
      <c r="B51" s="21" t="s">
        <v>130</v>
      </c>
      <c r="C51" s="21" t="s">
        <v>139</v>
      </c>
      <c r="D51" s="21" t="s">
        <v>13</v>
      </c>
    </row>
    <row r="52" spans="1:4" ht="36.75" x14ac:dyDescent="0.25">
      <c r="A52" s="21" t="s">
        <v>268</v>
      </c>
      <c r="B52" s="21" t="s">
        <v>267</v>
      </c>
      <c r="C52" s="21" t="s">
        <v>303</v>
      </c>
      <c r="D52" s="21" t="s">
        <v>8</v>
      </c>
    </row>
    <row r="53" spans="1:4" ht="24.75" x14ac:dyDescent="0.25">
      <c r="A53" s="21" t="s">
        <v>140</v>
      </c>
      <c r="B53" s="21" t="s">
        <v>141</v>
      </c>
      <c r="C53" s="21" t="s">
        <v>142</v>
      </c>
      <c r="D53" s="21" t="s">
        <v>8</v>
      </c>
    </row>
    <row r="54" spans="1:4" x14ac:dyDescent="0.25">
      <c r="A54" s="21" t="s">
        <v>143</v>
      </c>
      <c r="B54" s="21" t="s">
        <v>144</v>
      </c>
      <c r="C54" s="21" t="s">
        <v>145</v>
      </c>
      <c r="D54" s="21" t="s">
        <v>8</v>
      </c>
    </row>
    <row r="55" spans="1:4" x14ac:dyDescent="0.25">
      <c r="A55" s="21" t="s">
        <v>276</v>
      </c>
      <c r="B55" s="21" t="s">
        <v>275</v>
      </c>
      <c r="C55" s="21" t="s">
        <v>304</v>
      </c>
      <c r="D55" s="21" t="s">
        <v>8</v>
      </c>
    </row>
    <row r="56" spans="1:4" x14ac:dyDescent="0.25">
      <c r="A56" s="21" t="s">
        <v>244</v>
      </c>
      <c r="B56" s="21" t="s">
        <v>278</v>
      </c>
      <c r="C56" s="21"/>
      <c r="D56" s="21" t="s">
        <v>8</v>
      </c>
    </row>
    <row r="57" spans="1:4" ht="36.75" x14ac:dyDescent="0.25">
      <c r="A57" s="21" t="s">
        <v>146</v>
      </c>
      <c r="B57" s="21" t="s">
        <v>147</v>
      </c>
      <c r="C57" s="26" t="s">
        <v>148</v>
      </c>
      <c r="D57" s="21" t="s">
        <v>8</v>
      </c>
    </row>
    <row r="58" spans="1:4" x14ac:dyDescent="0.25">
      <c r="A58" s="21" t="s">
        <v>284</v>
      </c>
      <c r="B58" s="21" t="s">
        <v>159</v>
      </c>
      <c r="C58" s="21"/>
      <c r="D58" s="21" t="s">
        <v>8</v>
      </c>
    </row>
    <row r="59" spans="1:4" x14ac:dyDescent="0.25">
      <c r="A59" s="21" t="s">
        <v>290</v>
      </c>
      <c r="B59" s="21" t="s">
        <v>289</v>
      </c>
      <c r="C59" s="21" t="s">
        <v>305</v>
      </c>
      <c r="D59" s="21" t="s">
        <v>8</v>
      </c>
    </row>
    <row r="60" spans="1:4" x14ac:dyDescent="0.25">
      <c r="A60" s="21" t="s">
        <v>263</v>
      </c>
      <c r="B60" s="21" t="s">
        <v>54</v>
      </c>
      <c r="C60" s="21" t="s">
        <v>306</v>
      </c>
      <c r="D60" s="21" t="s">
        <v>2</v>
      </c>
    </row>
    <row r="61" spans="1:4" x14ac:dyDescent="0.25">
      <c r="A61" s="21" t="s">
        <v>265</v>
      </c>
      <c r="B61" s="21" t="s">
        <v>264</v>
      </c>
      <c r="C61" s="21" t="s">
        <v>307</v>
      </c>
      <c r="D61" s="21" t="s">
        <v>2</v>
      </c>
    </row>
    <row r="62" spans="1:4" x14ac:dyDescent="0.25">
      <c r="A62" s="21" t="s">
        <v>164</v>
      </c>
      <c r="B62" s="21" t="s">
        <v>185</v>
      </c>
      <c r="C62" s="21" t="s">
        <v>186</v>
      </c>
      <c r="D62" s="21" t="s">
        <v>2</v>
      </c>
    </row>
    <row r="63" spans="1:4" ht="24.75" x14ac:dyDescent="0.25">
      <c r="A63" s="21" t="s">
        <v>162</v>
      </c>
      <c r="B63" s="21" t="s">
        <v>187</v>
      </c>
      <c r="C63" s="25" t="s">
        <v>188</v>
      </c>
      <c r="D63" s="21" t="s">
        <v>2</v>
      </c>
    </row>
    <row r="64" spans="1:4" ht="48.75" x14ac:dyDescent="0.25">
      <c r="A64" s="21" t="s">
        <v>178</v>
      </c>
      <c r="B64" s="21" t="s">
        <v>206</v>
      </c>
      <c r="C64" s="21" t="s">
        <v>207</v>
      </c>
      <c r="D64" s="21" t="s">
        <v>2</v>
      </c>
    </row>
    <row r="65" spans="1:4" x14ac:dyDescent="0.25">
      <c r="A65" s="21" t="s">
        <v>171</v>
      </c>
      <c r="B65" s="21" t="s">
        <v>189</v>
      </c>
      <c r="C65" s="21" t="s">
        <v>190</v>
      </c>
      <c r="D65" s="21" t="s">
        <v>2</v>
      </c>
    </row>
    <row r="66" spans="1:4" x14ac:dyDescent="0.25">
      <c r="A66" s="21" t="s">
        <v>191</v>
      </c>
      <c r="B66" s="21" t="s">
        <v>192</v>
      </c>
      <c r="C66" s="21" t="s">
        <v>193</v>
      </c>
      <c r="D66" s="21" t="s">
        <v>2</v>
      </c>
    </row>
    <row r="67" spans="1:4" x14ac:dyDescent="0.25">
      <c r="A67" s="21" t="s">
        <v>173</v>
      </c>
      <c r="B67" s="21" t="s">
        <v>194</v>
      </c>
      <c r="C67" s="21" t="s">
        <v>195</v>
      </c>
      <c r="D67" s="21" t="s">
        <v>2</v>
      </c>
    </row>
    <row r="68" spans="1:4" ht="24.75" x14ac:dyDescent="0.25">
      <c r="A68" s="21" t="s">
        <v>161</v>
      </c>
      <c r="B68" s="21" t="s">
        <v>163</v>
      </c>
      <c r="C68" s="21" t="s">
        <v>196</v>
      </c>
      <c r="D68" s="21" t="s">
        <v>2</v>
      </c>
    </row>
    <row r="69" spans="1:4" x14ac:dyDescent="0.25">
      <c r="A69" s="21" t="s">
        <v>181</v>
      </c>
      <c r="B69" s="21" t="s">
        <v>280</v>
      </c>
      <c r="C69" s="21" t="s">
        <v>308</v>
      </c>
      <c r="D69" s="21" t="s">
        <v>2</v>
      </c>
    </row>
    <row r="70" spans="1:4" ht="48.75" x14ac:dyDescent="0.25">
      <c r="A70" s="21" t="s">
        <v>174</v>
      </c>
      <c r="B70" s="21" t="s">
        <v>234</v>
      </c>
      <c r="C70" s="21" t="s">
        <v>311</v>
      </c>
      <c r="D70" s="21" t="s">
        <v>2</v>
      </c>
    </row>
    <row r="71" spans="1:4" x14ac:dyDescent="0.25">
      <c r="A71" s="21" t="s">
        <v>62</v>
      </c>
      <c r="B71" s="21" t="s">
        <v>197</v>
      </c>
      <c r="C71" s="21" t="s">
        <v>198</v>
      </c>
      <c r="D71" s="21" t="s">
        <v>2</v>
      </c>
    </row>
    <row r="72" spans="1:4" ht="36.75" x14ac:dyDescent="0.25">
      <c r="A72" s="21" t="s">
        <v>199</v>
      </c>
      <c r="B72" s="21" t="s">
        <v>200</v>
      </c>
      <c r="C72" s="21" t="s">
        <v>201</v>
      </c>
      <c r="D72" s="21" t="s">
        <v>2</v>
      </c>
    </row>
    <row r="73" spans="1:4" x14ac:dyDescent="0.25">
      <c r="A73" s="21" t="s">
        <v>202</v>
      </c>
      <c r="B73" s="21" t="s">
        <v>166</v>
      </c>
      <c r="C73" s="21" t="s">
        <v>203</v>
      </c>
      <c r="D73" s="21" t="s">
        <v>2</v>
      </c>
    </row>
    <row r="74" spans="1:4" x14ac:dyDescent="0.25">
      <c r="A74" s="21" t="s">
        <v>202</v>
      </c>
      <c r="B74" s="21" t="s">
        <v>204</v>
      </c>
      <c r="C74" s="21" t="s">
        <v>205</v>
      </c>
      <c r="D74" s="21" t="s">
        <v>2</v>
      </c>
    </row>
    <row r="75" spans="1:4" ht="48.75" x14ac:dyDescent="0.25">
      <c r="A75" s="21" t="s">
        <v>286</v>
      </c>
      <c r="B75" s="21" t="s">
        <v>172</v>
      </c>
      <c r="C75" s="21" t="s">
        <v>313</v>
      </c>
      <c r="D75" s="21" t="s">
        <v>4</v>
      </c>
    </row>
    <row r="76" spans="1:4" ht="24.75" x14ac:dyDescent="0.25">
      <c r="A76" s="21" t="s">
        <v>212</v>
      </c>
      <c r="B76" s="21" t="s">
        <v>213</v>
      </c>
      <c r="C76" s="21" t="s">
        <v>214</v>
      </c>
      <c r="D76" s="21" t="s">
        <v>15</v>
      </c>
    </row>
    <row r="77" spans="1:4" x14ac:dyDescent="0.25">
      <c r="A77"/>
      <c r="B77"/>
      <c r="C77"/>
      <c r="D77"/>
    </row>
    <row r="78" spans="1:4" x14ac:dyDescent="0.25">
      <c r="A78"/>
      <c r="B78"/>
      <c r="C78"/>
      <c r="D78"/>
    </row>
    <row r="79" spans="1:4" x14ac:dyDescent="0.25">
      <c r="A79"/>
      <c r="B79"/>
      <c r="C79"/>
      <c r="D79"/>
    </row>
    <row r="80" spans="1:4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/>
      <c r="B103"/>
      <c r="C103"/>
      <c r="D103"/>
    </row>
    <row r="104" spans="1:4" x14ac:dyDescent="0.25">
      <c r="A104"/>
      <c r="B104"/>
      <c r="C104"/>
      <c r="D104"/>
    </row>
    <row r="105" spans="1:4" x14ac:dyDescent="0.25">
      <c r="A105"/>
      <c r="B105"/>
      <c r="C105"/>
      <c r="D105"/>
    </row>
    <row r="106" spans="1:4" x14ac:dyDescent="0.25">
      <c r="A106"/>
      <c r="B106"/>
      <c r="C106"/>
      <c r="D106"/>
    </row>
    <row r="107" spans="1:4" x14ac:dyDescent="0.25">
      <c r="A107"/>
      <c r="B107"/>
      <c r="C107"/>
      <c r="D107"/>
    </row>
    <row r="108" spans="1:4" x14ac:dyDescent="0.25">
      <c r="A108"/>
      <c r="B108"/>
      <c r="C108"/>
      <c r="D108"/>
    </row>
    <row r="109" spans="1:4" x14ac:dyDescent="0.25">
      <c r="A109"/>
      <c r="B109"/>
      <c r="C109"/>
      <c r="D109"/>
    </row>
    <row r="110" spans="1:4" x14ac:dyDescent="0.25">
      <c r="A110"/>
      <c r="B110"/>
      <c r="C110"/>
      <c r="D110"/>
    </row>
    <row r="111" spans="1:4" x14ac:dyDescent="0.25">
      <c r="A111"/>
      <c r="B111"/>
      <c r="C111"/>
      <c r="D111"/>
    </row>
    <row r="112" spans="1:4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x14ac:dyDescent="0.25">
      <c r="A122"/>
      <c r="B122"/>
      <c r="C122"/>
      <c r="D122"/>
    </row>
    <row r="123" spans="1:4" x14ac:dyDescent="0.25">
      <c r="A123"/>
      <c r="B123"/>
      <c r="C123"/>
      <c r="D123"/>
    </row>
    <row r="124" spans="1:4" x14ac:dyDescent="0.25">
      <c r="A124"/>
      <c r="B124"/>
      <c r="C124"/>
      <c r="D124"/>
    </row>
    <row r="125" spans="1:4" x14ac:dyDescent="0.25">
      <c r="A125"/>
      <c r="B125"/>
      <c r="C125"/>
      <c r="D125"/>
    </row>
    <row r="126" spans="1:4" x14ac:dyDescent="0.25">
      <c r="A126"/>
      <c r="B126"/>
      <c r="C126"/>
      <c r="D126"/>
    </row>
    <row r="127" spans="1:4" x14ac:dyDescent="0.25">
      <c r="A127"/>
      <c r="B127"/>
      <c r="C127"/>
      <c r="D127"/>
    </row>
    <row r="128" spans="1:4" x14ac:dyDescent="0.25">
      <c r="A128"/>
      <c r="B128"/>
      <c r="C128"/>
      <c r="D128"/>
    </row>
    <row r="129" spans="1:4" x14ac:dyDescent="0.25">
      <c r="A129"/>
      <c r="B129"/>
      <c r="C129"/>
      <c r="D129"/>
    </row>
    <row r="130" spans="1:4" x14ac:dyDescent="0.25">
      <c r="A130"/>
      <c r="B130"/>
      <c r="C130"/>
      <c r="D130"/>
    </row>
    <row r="131" spans="1:4" x14ac:dyDescent="0.25">
      <c r="A131"/>
      <c r="B131"/>
      <c r="C131"/>
      <c r="D131"/>
    </row>
    <row r="132" spans="1:4" x14ac:dyDescent="0.25">
      <c r="A132"/>
      <c r="B132"/>
      <c r="C132"/>
      <c r="D132"/>
    </row>
    <row r="133" spans="1:4" x14ac:dyDescent="0.25">
      <c r="A133"/>
      <c r="B133"/>
      <c r="C133"/>
      <c r="D133"/>
    </row>
    <row r="134" spans="1:4" x14ac:dyDescent="0.25">
      <c r="A134"/>
      <c r="B134"/>
      <c r="C134"/>
      <c r="D134"/>
    </row>
    <row r="135" spans="1:4" x14ac:dyDescent="0.25">
      <c r="A135"/>
      <c r="B135"/>
      <c r="C135"/>
      <c r="D135"/>
    </row>
    <row r="136" spans="1:4" x14ac:dyDescent="0.25">
      <c r="A136"/>
      <c r="B136"/>
      <c r="C136"/>
      <c r="D136"/>
    </row>
    <row r="137" spans="1:4" x14ac:dyDescent="0.25">
      <c r="A137"/>
      <c r="B137"/>
      <c r="C137"/>
      <c r="D137"/>
    </row>
    <row r="138" spans="1:4" x14ac:dyDescent="0.25">
      <c r="A138"/>
      <c r="B138"/>
      <c r="C138"/>
      <c r="D138"/>
    </row>
    <row r="139" spans="1:4" x14ac:dyDescent="0.25">
      <c r="A139"/>
      <c r="B139"/>
      <c r="C139"/>
      <c r="D139"/>
    </row>
    <row r="140" spans="1:4" x14ac:dyDescent="0.25">
      <c r="A140"/>
      <c r="B140"/>
      <c r="C140"/>
      <c r="D140"/>
    </row>
    <row r="141" spans="1:4" x14ac:dyDescent="0.25">
      <c r="A141"/>
      <c r="B141"/>
      <c r="C141"/>
      <c r="D141"/>
    </row>
    <row r="142" spans="1:4" x14ac:dyDescent="0.25">
      <c r="A142"/>
      <c r="B142"/>
      <c r="C142"/>
      <c r="D142"/>
    </row>
    <row r="143" spans="1:4" x14ac:dyDescent="0.25">
      <c r="A143"/>
      <c r="B143"/>
      <c r="C143"/>
      <c r="D143"/>
    </row>
    <row r="144" spans="1:4" x14ac:dyDescent="0.25">
      <c r="A144"/>
      <c r="B144"/>
      <c r="C144"/>
      <c r="D144"/>
    </row>
    <row r="145" spans="1:4" x14ac:dyDescent="0.25">
      <c r="A145"/>
      <c r="B145"/>
      <c r="C145"/>
      <c r="D145"/>
    </row>
    <row r="146" spans="1:4" x14ac:dyDescent="0.25">
      <c r="A146"/>
      <c r="B146"/>
      <c r="C146"/>
      <c r="D146"/>
    </row>
    <row r="147" spans="1:4" x14ac:dyDescent="0.25">
      <c r="A147"/>
      <c r="B147"/>
      <c r="C147"/>
      <c r="D147"/>
    </row>
    <row r="148" spans="1:4" x14ac:dyDescent="0.25">
      <c r="A148"/>
      <c r="B148"/>
      <c r="C148"/>
      <c r="D148"/>
    </row>
    <row r="149" spans="1:4" x14ac:dyDescent="0.25">
      <c r="A149"/>
      <c r="B149"/>
      <c r="C149"/>
      <c r="D149"/>
    </row>
    <row r="150" spans="1:4" x14ac:dyDescent="0.25">
      <c r="A150"/>
      <c r="B150"/>
      <c r="C150"/>
      <c r="D150"/>
    </row>
    <row r="151" spans="1:4" x14ac:dyDescent="0.25">
      <c r="A151"/>
      <c r="B151"/>
      <c r="C151"/>
      <c r="D151"/>
    </row>
  </sheetData>
  <sortState xmlns:xlrd2="http://schemas.microsoft.com/office/spreadsheetml/2017/richdata2" ref="A2:D76">
    <sortCondition ref="D2:D76"/>
  </sortState>
  <dataValidations count="1">
    <dataValidation type="list" allowBlank="1" showInputMessage="1" showErrorMessage="1" sqref="D2:D51" xr:uid="{E814FCDE-FC7F-4D8F-9E9A-3DAD9A25707E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A01930-60AE-430C-B577-E7162322951A}">
          <x14:formula1>
            <xm:f>'C:\Users\sandr\Dropbox\Light\Doctorate\Data_and_scripts\March_crazed_panic\Method-eval_update\[WEB_shrt_shrt_to_long_shrt.xlsx]Differences criteria'!#REF!</xm:f>
          </x14:formula1>
          <xm:sqref>D52:D74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96"/>
  <sheetViews>
    <sheetView tabSelected="1" topLeftCell="A7" workbookViewId="0">
      <selection activeCell="D23" sqref="D23"/>
    </sheetView>
  </sheetViews>
  <sheetFormatPr defaultRowHeight="15" x14ac:dyDescent="0.25"/>
  <cols>
    <col min="1" max="1" width="20.140625" style="10" customWidth="1"/>
    <col min="2" max="2" width="17.85546875" style="10" customWidth="1"/>
    <col min="3" max="3" width="46.85546875" style="10" customWidth="1"/>
    <col min="4" max="4" width="24.140625" style="10" customWidth="1"/>
    <col min="5" max="5" width="6.5703125" style="10" customWidth="1"/>
    <col min="6" max="6" width="40.42578125" style="10" bestFit="1" customWidth="1"/>
    <col min="7" max="16384" width="9.140625" style="10"/>
  </cols>
  <sheetData>
    <row r="1" spans="1:13" x14ac:dyDescent="0.25">
      <c r="A1" s="21" t="s">
        <v>47</v>
      </c>
      <c r="B1" s="24" t="s">
        <v>48</v>
      </c>
      <c r="C1" s="24" t="s">
        <v>51</v>
      </c>
      <c r="D1" s="24" t="s">
        <v>52</v>
      </c>
      <c r="E1" s="9"/>
      <c r="F1" s="6" t="s">
        <v>0</v>
      </c>
    </row>
    <row r="2" spans="1:13" ht="24.75" x14ac:dyDescent="0.25">
      <c r="A2" s="22" t="s">
        <v>238</v>
      </c>
      <c r="B2" s="22" t="s">
        <v>79</v>
      </c>
      <c r="C2" s="21" t="s">
        <v>315</v>
      </c>
      <c r="D2" s="21" t="s">
        <v>19</v>
      </c>
      <c r="E2" s="5"/>
      <c r="F2" s="10" t="s">
        <v>6</v>
      </c>
      <c r="G2" s="10">
        <f>COUNTIF($D$2:$D$96, "Correct taxonomic reference not in the VTO")</f>
        <v>0</v>
      </c>
    </row>
    <row r="3" spans="1:13" ht="24.75" x14ac:dyDescent="0.25">
      <c r="A3" s="22" t="s">
        <v>93</v>
      </c>
      <c r="B3" s="22" t="s">
        <v>239</v>
      </c>
      <c r="C3" s="22"/>
      <c r="D3" s="21" t="s">
        <v>19</v>
      </c>
      <c r="E3" s="5"/>
      <c r="F3" s="10" t="s">
        <v>19</v>
      </c>
      <c r="G3" s="10">
        <f>COUNTIF($D$2:$D$96, "Incorrect matching - group same rank")</f>
        <v>6</v>
      </c>
      <c r="H3" s="14"/>
      <c r="I3" s="14"/>
      <c r="J3" s="14"/>
      <c r="K3" s="14"/>
      <c r="L3" s="14"/>
      <c r="M3" s="14"/>
    </row>
    <row r="4" spans="1:13" ht="24.75" x14ac:dyDescent="0.25">
      <c r="A4" s="22" t="s">
        <v>99</v>
      </c>
      <c r="B4" s="22" t="s">
        <v>57</v>
      </c>
      <c r="C4" s="21" t="s">
        <v>318</v>
      </c>
      <c r="D4" s="21" t="s">
        <v>19</v>
      </c>
      <c r="E4" s="5"/>
      <c r="F4" s="10" t="s">
        <v>21</v>
      </c>
      <c r="G4" s="10">
        <f>COUNTIF($D$2:$D$96, "Incorrect matching - group various rank")</f>
        <v>0</v>
      </c>
    </row>
    <row r="5" spans="1:13" ht="24.75" x14ac:dyDescent="0.25">
      <c r="A5" s="22" t="s">
        <v>179</v>
      </c>
      <c r="B5" s="22" t="s">
        <v>180</v>
      </c>
      <c r="C5" s="21" t="s">
        <v>318</v>
      </c>
      <c r="D5" s="21" t="s">
        <v>19</v>
      </c>
      <c r="E5" s="5"/>
      <c r="F5" s="10" t="s">
        <v>25</v>
      </c>
      <c r="G5" s="10">
        <f>COUNTIF($D$2:$D$96, "Incorrect matching - not scientific name")</f>
        <v>2</v>
      </c>
      <c r="H5" s="14"/>
      <c r="I5" s="14"/>
      <c r="J5" s="14"/>
      <c r="K5" s="14"/>
      <c r="L5" s="14"/>
      <c r="M5" s="14"/>
    </row>
    <row r="6" spans="1:13" ht="24.75" x14ac:dyDescent="0.25">
      <c r="A6" s="22" t="s">
        <v>71</v>
      </c>
      <c r="B6" s="22" t="s">
        <v>279</v>
      </c>
      <c r="C6" s="21" t="s">
        <v>318</v>
      </c>
      <c r="D6" s="21" t="s">
        <v>19</v>
      </c>
      <c r="E6" s="5"/>
      <c r="F6" s="10" t="s">
        <v>17</v>
      </c>
      <c r="G6" s="10">
        <f>COUNTIF($D$2:$D$96, "Incorrect matching - parent/child reversal")</f>
        <v>0</v>
      </c>
    </row>
    <row r="7" spans="1:13" ht="24.75" x14ac:dyDescent="0.25">
      <c r="A7" s="22" t="s">
        <v>57</v>
      </c>
      <c r="B7" s="22" t="s">
        <v>236</v>
      </c>
      <c r="C7" s="21" t="s">
        <v>324</v>
      </c>
      <c r="D7" s="21" t="s">
        <v>19</v>
      </c>
      <c r="E7" s="5"/>
      <c r="F7" s="10" t="s">
        <v>10</v>
      </c>
      <c r="G7" s="10">
        <f>COUNTIF($D$2:$D$96, "Invertebrate")</f>
        <v>6</v>
      </c>
      <c r="H7" s="14"/>
      <c r="I7" s="14"/>
      <c r="J7" s="14"/>
      <c r="K7" s="14"/>
      <c r="L7" s="14"/>
      <c r="M7" s="14"/>
    </row>
    <row r="8" spans="1:13" ht="24.75" x14ac:dyDescent="0.25">
      <c r="A8" s="22" t="s">
        <v>73</v>
      </c>
      <c r="B8" s="22" t="s">
        <v>128</v>
      </c>
      <c r="C8" s="21" t="s">
        <v>76</v>
      </c>
      <c r="D8" s="21" t="s">
        <v>25</v>
      </c>
      <c r="E8" s="5"/>
      <c r="F8" s="10" t="s">
        <v>27</v>
      </c>
      <c r="G8" s="10">
        <f>COUNTIF($D$2:$D$96, "Match with common name")</f>
        <v>0</v>
      </c>
    </row>
    <row r="9" spans="1:13" ht="24.75" x14ac:dyDescent="0.25">
      <c r="A9" s="22" t="s">
        <v>73</v>
      </c>
      <c r="B9" s="22" t="s">
        <v>181</v>
      </c>
      <c r="C9" s="21" t="s">
        <v>76</v>
      </c>
      <c r="D9" s="21" t="s">
        <v>25</v>
      </c>
      <c r="E9" s="5"/>
      <c r="F9" s="10" t="s">
        <v>11</v>
      </c>
      <c r="G9" s="10">
        <f>COUNTIF($D$2:$D$96, "Misspelling")</f>
        <v>1</v>
      </c>
      <c r="H9" s="14"/>
      <c r="I9" s="14"/>
      <c r="J9" s="14"/>
      <c r="K9" s="14"/>
      <c r="L9" s="14"/>
      <c r="M9" s="14"/>
    </row>
    <row r="10" spans="1:13" x14ac:dyDescent="0.25">
      <c r="A10" s="22" t="s">
        <v>246</v>
      </c>
      <c r="B10" s="22" t="s">
        <v>245</v>
      </c>
      <c r="C10" s="21" t="s">
        <v>316</v>
      </c>
      <c r="D10" s="21" t="s">
        <v>10</v>
      </c>
      <c r="E10" s="5"/>
      <c r="F10" s="10" t="s">
        <v>13</v>
      </c>
      <c r="G10" s="10">
        <f>COUNTIF($D$2:$D$96, "Partial name")</f>
        <v>0</v>
      </c>
    </row>
    <row r="11" spans="1:13" x14ac:dyDescent="0.25">
      <c r="A11" s="22" t="s">
        <v>237</v>
      </c>
      <c r="B11" s="22" t="s">
        <v>236</v>
      </c>
      <c r="C11" s="21" t="s">
        <v>134</v>
      </c>
      <c r="D11" s="21" t="s">
        <v>10</v>
      </c>
      <c r="E11" s="5"/>
      <c r="F11" s="10" t="s">
        <v>8</v>
      </c>
      <c r="G11" s="10">
        <f>COUNTIF($D$2:$D$96, "Plant")</f>
        <v>3</v>
      </c>
    </row>
    <row r="12" spans="1:13" x14ac:dyDescent="0.25">
      <c r="A12" s="22" t="s">
        <v>252</v>
      </c>
      <c r="B12" s="22" t="s">
        <v>252</v>
      </c>
      <c r="C12" s="21" t="s">
        <v>317</v>
      </c>
      <c r="D12" s="21" t="s">
        <v>10</v>
      </c>
      <c r="E12" s="5"/>
      <c r="F12" s="10" t="s">
        <v>23</v>
      </c>
      <c r="G12" s="10">
        <f>COUNTIF($D$2:$D$96, "Ranks skipped")</f>
        <v>0</v>
      </c>
    </row>
    <row r="13" spans="1:13" x14ac:dyDescent="0.25">
      <c r="A13" s="22" t="s">
        <v>93</v>
      </c>
      <c r="B13" s="22" t="s">
        <v>137</v>
      </c>
      <c r="C13" s="22"/>
      <c r="D13" s="21" t="s">
        <v>10</v>
      </c>
      <c r="E13" s="5"/>
      <c r="F13" s="10" t="s">
        <v>29</v>
      </c>
      <c r="G13" s="10">
        <f>COUNTIF($D$2:$D$96, "Same")</f>
        <v>0</v>
      </c>
    </row>
    <row r="14" spans="1:13" s="14" customFormat="1" x14ac:dyDescent="0.25">
      <c r="A14" s="22" t="s">
        <v>115</v>
      </c>
      <c r="B14" s="22" t="s">
        <v>240</v>
      </c>
      <c r="C14" s="21" t="s">
        <v>83</v>
      </c>
      <c r="D14" s="21" t="s">
        <v>10</v>
      </c>
      <c r="E14" s="5"/>
      <c r="F14" s="10" t="s">
        <v>2</v>
      </c>
      <c r="G14" s="10">
        <f>COUNTIF($D$2:$D$96, "Synonym in the VTO")</f>
        <v>1</v>
      </c>
    </row>
    <row r="15" spans="1:13" s="14" customFormat="1" x14ac:dyDescent="0.25">
      <c r="A15" s="22" t="s">
        <v>248</v>
      </c>
      <c r="B15" s="22" t="s">
        <v>247</v>
      </c>
      <c r="C15" s="22" t="s">
        <v>322</v>
      </c>
      <c r="D15" s="21" t="s">
        <v>10</v>
      </c>
      <c r="E15" s="5"/>
      <c r="F15" s="10" t="s">
        <v>15</v>
      </c>
      <c r="G15" s="10">
        <f>COUNTIF($D$2:$D$96, "Unknown ")</f>
        <v>1</v>
      </c>
      <c r="H15" s="10"/>
      <c r="I15" s="10"/>
      <c r="J15" s="10"/>
      <c r="K15" s="10"/>
      <c r="L15" s="10"/>
      <c r="M15" s="10"/>
    </row>
    <row r="16" spans="1:13" s="14" customFormat="1" x14ac:dyDescent="0.25">
      <c r="A16" s="22" t="s">
        <v>127</v>
      </c>
      <c r="B16" s="22" t="s">
        <v>183</v>
      </c>
      <c r="C16" s="21" t="s">
        <v>320</v>
      </c>
      <c r="D16" s="21" t="s">
        <v>11</v>
      </c>
      <c r="E16" s="5"/>
      <c r="F16" s="10"/>
      <c r="G16" s="10"/>
    </row>
    <row r="17" spans="1:13" s="14" customFormat="1" x14ac:dyDescent="0.25">
      <c r="A17" s="22" t="s">
        <v>244</v>
      </c>
      <c r="B17" s="22" t="s">
        <v>243</v>
      </c>
      <c r="C17" s="21" t="s">
        <v>319</v>
      </c>
      <c r="D17" s="21" t="s">
        <v>8</v>
      </c>
      <c r="E17" s="5"/>
      <c r="F17" s="10" t="s">
        <v>31</v>
      </c>
      <c r="G17" s="10">
        <f>SUM(G1:G15)</f>
        <v>20</v>
      </c>
      <c r="H17" s="10"/>
      <c r="I17" s="10"/>
      <c r="J17" s="10"/>
      <c r="K17" s="10"/>
      <c r="L17" s="10"/>
      <c r="M17" s="10"/>
    </row>
    <row r="18" spans="1:13" s="14" customFormat="1" x14ac:dyDescent="0.25">
      <c r="A18" s="22" t="s">
        <v>242</v>
      </c>
      <c r="B18" s="22" t="s">
        <v>241</v>
      </c>
      <c r="C18" s="21" t="s">
        <v>321</v>
      </c>
      <c r="D18" s="21" t="s">
        <v>8</v>
      </c>
      <c r="E18" s="5"/>
      <c r="H18" s="10"/>
      <c r="I18" s="10"/>
      <c r="J18" s="10"/>
      <c r="K18" s="10"/>
      <c r="L18" s="10"/>
      <c r="M18" s="10"/>
    </row>
    <row r="19" spans="1:13" s="14" customFormat="1" x14ac:dyDescent="0.25">
      <c r="A19" s="22" t="s">
        <v>288</v>
      </c>
      <c r="B19" s="22" t="s">
        <v>287</v>
      </c>
      <c r="C19" s="21" t="s">
        <v>323</v>
      </c>
      <c r="D19" s="21" t="s">
        <v>8</v>
      </c>
      <c r="E19" s="5"/>
      <c r="H19" s="10"/>
      <c r="I19" s="10"/>
      <c r="J19" s="10"/>
      <c r="K19" s="10"/>
      <c r="L19" s="10"/>
      <c r="M19" s="10"/>
    </row>
    <row r="20" spans="1:13" s="14" customFormat="1" x14ac:dyDescent="0.25">
      <c r="A20" s="22" t="s">
        <v>251</v>
      </c>
      <c r="B20" s="22" t="s">
        <v>250</v>
      </c>
      <c r="C20" s="21" t="s">
        <v>314</v>
      </c>
      <c r="D20" s="21" t="s">
        <v>2</v>
      </c>
      <c r="E20" s="5"/>
    </row>
    <row r="21" spans="1:13" s="14" customFormat="1" x14ac:dyDescent="0.25">
      <c r="A21" s="22" t="s">
        <v>249</v>
      </c>
      <c r="B21" s="22" t="s">
        <v>249</v>
      </c>
      <c r="C21" s="22"/>
      <c r="D21" s="21" t="s">
        <v>15</v>
      </c>
      <c r="E21" s="5"/>
    </row>
    <row r="22" spans="1:13" s="14" customFormat="1" x14ac:dyDescent="0.25">
      <c r="A22"/>
      <c r="B22"/>
      <c r="C22"/>
      <c r="D22"/>
      <c r="E22" s="10"/>
    </row>
    <row r="23" spans="1:13" s="14" customFormat="1" x14ac:dyDescent="0.25">
      <c r="A23"/>
      <c r="B23"/>
      <c r="C23"/>
      <c r="D23"/>
      <c r="E23" s="10"/>
    </row>
    <row r="24" spans="1:13" s="14" customFormat="1" x14ac:dyDescent="0.25">
      <c r="A24"/>
      <c r="B24"/>
      <c r="C24"/>
      <c r="D24"/>
      <c r="E24" s="10"/>
    </row>
    <row r="25" spans="1:13" s="14" customFormat="1" x14ac:dyDescent="0.25">
      <c r="A25"/>
      <c r="B25"/>
      <c r="C25"/>
      <c r="D25"/>
      <c r="E25" s="10"/>
    </row>
    <row r="26" spans="1:13" s="14" customFormat="1" x14ac:dyDescent="0.25">
      <c r="A26"/>
      <c r="B26"/>
      <c r="C26"/>
      <c r="D26"/>
      <c r="E26" s="10"/>
    </row>
    <row r="27" spans="1:13" s="14" customFormat="1" x14ac:dyDescent="0.25">
      <c r="A27"/>
      <c r="B27"/>
      <c r="C27"/>
      <c r="D27"/>
      <c r="E27" s="10"/>
    </row>
    <row r="28" spans="1:13" s="14" customFormat="1" x14ac:dyDescent="0.25">
      <c r="A28"/>
      <c r="B28"/>
      <c r="C28"/>
      <c r="D28"/>
      <c r="E28" s="10"/>
    </row>
    <row r="29" spans="1:13" s="14" customFormat="1" x14ac:dyDescent="0.25">
      <c r="A29"/>
      <c r="B29"/>
      <c r="C29"/>
      <c r="D29"/>
      <c r="E29" s="10"/>
    </row>
    <row r="30" spans="1:13" s="14" customFormat="1" x14ac:dyDescent="0.25">
      <c r="A30"/>
      <c r="B30"/>
      <c r="C30"/>
      <c r="D30"/>
      <c r="E30" s="10"/>
    </row>
    <row r="31" spans="1:13" s="14" customFormat="1" x14ac:dyDescent="0.25">
      <c r="A31"/>
      <c r="B31"/>
      <c r="C31"/>
      <c r="D31"/>
      <c r="E31" s="10"/>
    </row>
    <row r="32" spans="1:13" s="14" customFormat="1" x14ac:dyDescent="0.25">
      <c r="A32"/>
      <c r="B32"/>
      <c r="C32"/>
      <c r="D32"/>
      <c r="E32" s="10"/>
    </row>
    <row r="33" spans="1:5" s="14" customFormat="1" x14ac:dyDescent="0.25">
      <c r="A33"/>
      <c r="B33"/>
      <c r="C33"/>
      <c r="D33"/>
      <c r="E33" s="10"/>
    </row>
    <row r="34" spans="1:5" s="14" customFormat="1" x14ac:dyDescent="0.25">
      <c r="A34"/>
      <c r="B34"/>
      <c r="C34"/>
      <c r="D34"/>
      <c r="E34" s="10"/>
    </row>
    <row r="35" spans="1:5" s="14" customFormat="1" x14ac:dyDescent="0.25">
      <c r="A35"/>
      <c r="B35"/>
      <c r="C35"/>
      <c r="D35"/>
      <c r="E35" s="10"/>
    </row>
    <row r="36" spans="1:5" s="14" customFormat="1" x14ac:dyDescent="0.25">
      <c r="A36"/>
      <c r="B36"/>
      <c r="C36"/>
      <c r="D36"/>
      <c r="E36" s="10"/>
    </row>
    <row r="37" spans="1:5" s="14" customFormat="1" x14ac:dyDescent="0.25">
      <c r="A37"/>
      <c r="B37"/>
      <c r="C37"/>
      <c r="D37"/>
      <c r="E37" s="10"/>
    </row>
    <row r="38" spans="1:5" s="14" customFormat="1" x14ac:dyDescent="0.25">
      <c r="A38"/>
      <c r="B38"/>
      <c r="C38"/>
      <c r="D38"/>
      <c r="E38" s="10"/>
    </row>
    <row r="39" spans="1:5" s="14" customFormat="1" x14ac:dyDescent="0.25">
      <c r="A39"/>
      <c r="B39"/>
      <c r="C39"/>
      <c r="D39"/>
      <c r="E39" s="10"/>
    </row>
    <row r="40" spans="1:5" s="14" customFormat="1" x14ac:dyDescent="0.25">
      <c r="A40"/>
      <c r="B40"/>
      <c r="C40"/>
      <c r="D40"/>
      <c r="E40" s="10"/>
    </row>
    <row r="41" spans="1:5" s="14" customFormat="1" x14ac:dyDescent="0.25">
      <c r="A41"/>
      <c r="B41"/>
      <c r="C41"/>
      <c r="D41"/>
      <c r="E41" s="10"/>
    </row>
    <row r="42" spans="1:5" s="14" customFormat="1" x14ac:dyDescent="0.25">
      <c r="A42" s="23"/>
      <c r="B42" s="23"/>
    </row>
    <row r="43" spans="1:5" s="14" customFormat="1" x14ac:dyDescent="0.25">
      <c r="A43" s="23"/>
      <c r="B43" s="23"/>
    </row>
    <row r="44" spans="1:5" s="14" customFormat="1" x14ac:dyDescent="0.25">
      <c r="A44" s="23"/>
      <c r="B44" s="23"/>
    </row>
    <row r="45" spans="1:5" s="14" customFormat="1" x14ac:dyDescent="0.25">
      <c r="A45" s="23"/>
      <c r="B45" s="23"/>
    </row>
    <row r="46" spans="1:5" s="14" customFormat="1" x14ac:dyDescent="0.25">
      <c r="A46" s="23"/>
      <c r="B46" s="23"/>
    </row>
    <row r="47" spans="1:5" s="14" customFormat="1" x14ac:dyDescent="0.25">
      <c r="A47" s="23"/>
      <c r="B47" s="23"/>
    </row>
    <row r="48" spans="1:5" s="14" customFormat="1" x14ac:dyDescent="0.25">
      <c r="A48" s="23"/>
      <c r="B48" s="23"/>
    </row>
    <row r="49" spans="1:2" s="14" customFormat="1" x14ac:dyDescent="0.25">
      <c r="A49" s="23"/>
      <c r="B49" s="23"/>
    </row>
    <row r="50" spans="1:2" s="14" customFormat="1" x14ac:dyDescent="0.25"/>
    <row r="51" spans="1:2" s="14" customFormat="1" x14ac:dyDescent="0.25">
      <c r="A51" s="23"/>
      <c r="B51" s="23"/>
    </row>
    <row r="52" spans="1:2" s="14" customFormat="1" x14ac:dyDescent="0.25">
      <c r="A52" s="23"/>
      <c r="B52" s="23"/>
    </row>
    <row r="53" spans="1:2" s="14" customFormat="1" x14ac:dyDescent="0.25">
      <c r="A53" s="23"/>
      <c r="B53" s="23"/>
    </row>
    <row r="54" spans="1:2" s="14" customFormat="1" x14ac:dyDescent="0.25">
      <c r="A54" s="23"/>
      <c r="B54" s="23"/>
    </row>
    <row r="55" spans="1:2" s="14" customFormat="1" x14ac:dyDescent="0.25">
      <c r="A55" s="23"/>
      <c r="B55" s="23"/>
    </row>
    <row r="56" spans="1:2" s="14" customFormat="1" x14ac:dyDescent="0.25">
      <c r="A56" s="23"/>
      <c r="B56" s="23"/>
    </row>
    <row r="57" spans="1:2" s="14" customFormat="1" x14ac:dyDescent="0.25">
      <c r="A57" s="23"/>
      <c r="B57" s="23"/>
    </row>
    <row r="58" spans="1:2" s="14" customFormat="1" x14ac:dyDescent="0.25">
      <c r="A58" s="23"/>
      <c r="B58" s="23"/>
    </row>
    <row r="59" spans="1:2" s="14" customFormat="1" x14ac:dyDescent="0.25">
      <c r="A59" s="23"/>
      <c r="B59" s="23"/>
    </row>
    <row r="60" spans="1:2" s="14" customFormat="1" x14ac:dyDescent="0.25">
      <c r="A60" s="23"/>
      <c r="B60" s="23"/>
    </row>
    <row r="61" spans="1:2" s="14" customFormat="1" x14ac:dyDescent="0.25">
      <c r="A61" s="23"/>
      <c r="B61" s="23"/>
    </row>
    <row r="62" spans="1:2" s="14" customFormat="1" x14ac:dyDescent="0.25">
      <c r="A62" s="23"/>
      <c r="B62" s="23"/>
    </row>
    <row r="63" spans="1:2" s="14" customFormat="1" x14ac:dyDescent="0.25">
      <c r="A63" s="23"/>
      <c r="B63" s="23"/>
    </row>
    <row r="64" spans="1:2" s="14" customFormat="1" x14ac:dyDescent="0.25">
      <c r="A64" s="23"/>
      <c r="B64" s="23"/>
    </row>
    <row r="65" spans="1:2" s="14" customFormat="1" x14ac:dyDescent="0.25">
      <c r="A65" s="23"/>
      <c r="B65" s="23"/>
    </row>
    <row r="66" spans="1:2" s="14" customFormat="1" x14ac:dyDescent="0.25">
      <c r="A66" s="23"/>
      <c r="B66" s="23"/>
    </row>
    <row r="67" spans="1:2" s="14" customFormat="1" x14ac:dyDescent="0.25">
      <c r="A67" s="23"/>
      <c r="B67" s="23"/>
    </row>
    <row r="68" spans="1:2" s="14" customFormat="1" x14ac:dyDescent="0.25">
      <c r="A68" s="23"/>
      <c r="B68" s="23"/>
    </row>
    <row r="69" spans="1:2" s="14" customFormat="1" x14ac:dyDescent="0.25">
      <c r="A69" s="23"/>
      <c r="B69" s="23"/>
    </row>
    <row r="70" spans="1:2" s="14" customFormat="1" x14ac:dyDescent="0.25">
      <c r="A70" s="23"/>
      <c r="B70" s="23"/>
    </row>
    <row r="71" spans="1:2" s="14" customFormat="1" x14ac:dyDescent="0.25">
      <c r="A71" s="23"/>
      <c r="B71" s="23"/>
    </row>
    <row r="72" spans="1:2" s="14" customFormat="1" x14ac:dyDescent="0.25">
      <c r="A72" s="23"/>
      <c r="B72" s="23"/>
    </row>
    <row r="73" spans="1:2" s="14" customFormat="1" x14ac:dyDescent="0.25">
      <c r="A73" s="23"/>
      <c r="B73" s="23"/>
    </row>
    <row r="74" spans="1:2" s="14" customFormat="1" x14ac:dyDescent="0.25">
      <c r="A74" s="23"/>
      <c r="B74" s="23"/>
    </row>
    <row r="75" spans="1:2" s="14" customFormat="1" x14ac:dyDescent="0.25">
      <c r="A75" s="23"/>
      <c r="B75" s="23"/>
    </row>
    <row r="76" spans="1:2" s="14" customFormat="1" x14ac:dyDescent="0.25">
      <c r="A76" s="23"/>
      <c r="B76" s="23"/>
    </row>
    <row r="77" spans="1:2" s="14" customFormat="1" x14ac:dyDescent="0.25">
      <c r="A77" s="23"/>
      <c r="B77" s="23"/>
    </row>
    <row r="78" spans="1:2" s="14" customFormat="1" x14ac:dyDescent="0.25">
      <c r="A78" s="23"/>
      <c r="B78" s="23"/>
    </row>
    <row r="79" spans="1:2" s="14" customFormat="1" x14ac:dyDescent="0.25">
      <c r="A79" s="23"/>
      <c r="B79" s="23"/>
    </row>
    <row r="80" spans="1:2" s="14" customFormat="1" x14ac:dyDescent="0.25">
      <c r="A80" s="23"/>
      <c r="B80" s="23"/>
    </row>
    <row r="81" spans="1:2" s="14" customFormat="1" x14ac:dyDescent="0.25">
      <c r="A81" s="23"/>
      <c r="B81" s="23"/>
    </row>
    <row r="82" spans="1:2" s="14" customFormat="1" x14ac:dyDescent="0.25">
      <c r="A82" s="23"/>
      <c r="B82" s="23"/>
    </row>
    <row r="83" spans="1:2" s="14" customFormat="1" x14ac:dyDescent="0.25">
      <c r="A83" s="23"/>
      <c r="B83" s="23"/>
    </row>
    <row r="84" spans="1:2" s="14" customFormat="1" x14ac:dyDescent="0.25">
      <c r="A84" s="23"/>
      <c r="B84" s="23"/>
    </row>
    <row r="85" spans="1:2" s="14" customFormat="1" x14ac:dyDescent="0.25">
      <c r="A85" s="23"/>
      <c r="B85" s="23"/>
    </row>
    <row r="86" spans="1:2" s="14" customFormat="1" x14ac:dyDescent="0.25">
      <c r="A86" s="23"/>
      <c r="B86" s="23"/>
    </row>
    <row r="87" spans="1:2" s="14" customFormat="1" x14ac:dyDescent="0.25">
      <c r="A87" s="23"/>
      <c r="B87" s="23"/>
    </row>
    <row r="88" spans="1:2" s="14" customFormat="1" x14ac:dyDescent="0.25">
      <c r="A88" s="23"/>
      <c r="B88" s="23"/>
    </row>
    <row r="89" spans="1:2" s="14" customFormat="1" x14ac:dyDescent="0.25">
      <c r="A89" s="23"/>
      <c r="B89" s="23"/>
    </row>
    <row r="90" spans="1:2" s="14" customFormat="1" x14ac:dyDescent="0.25"/>
    <row r="91" spans="1:2" s="14" customFormat="1" x14ac:dyDescent="0.25">
      <c r="A91" s="23"/>
      <c r="B91" s="23"/>
    </row>
    <row r="92" spans="1:2" s="14" customFormat="1" x14ac:dyDescent="0.25">
      <c r="A92" s="23"/>
      <c r="B92" s="23"/>
    </row>
    <row r="93" spans="1:2" s="14" customFormat="1" x14ac:dyDescent="0.25">
      <c r="A93" s="23"/>
      <c r="B93" s="23"/>
    </row>
    <row r="94" spans="1:2" s="14" customFormat="1" x14ac:dyDescent="0.25">
      <c r="A94" s="23"/>
      <c r="B94" s="23"/>
    </row>
    <row r="95" spans="1:2" s="14" customFormat="1" x14ac:dyDescent="0.25"/>
    <row r="96" spans="1:2" s="14" customFormat="1" x14ac:dyDescent="0.25">
      <c r="A96" s="23"/>
      <c r="B96" s="23"/>
    </row>
    <row r="97" spans="1:2" s="14" customFormat="1" x14ac:dyDescent="0.25">
      <c r="A97" s="23"/>
      <c r="B97" s="23"/>
    </row>
    <row r="98" spans="1:2" s="14" customFormat="1" x14ac:dyDescent="0.25">
      <c r="A98" s="23"/>
      <c r="B98" s="23"/>
    </row>
    <row r="99" spans="1:2" s="14" customFormat="1" x14ac:dyDescent="0.25">
      <c r="A99" s="23"/>
      <c r="B99" s="23"/>
    </row>
    <row r="100" spans="1:2" s="14" customFormat="1" x14ac:dyDescent="0.25"/>
    <row r="101" spans="1:2" s="14" customFormat="1" x14ac:dyDescent="0.25"/>
    <row r="102" spans="1:2" s="14" customFormat="1" x14ac:dyDescent="0.25">
      <c r="A102" s="23"/>
      <c r="B102" s="23"/>
    </row>
    <row r="103" spans="1:2" s="14" customFormat="1" x14ac:dyDescent="0.25">
      <c r="A103" s="23"/>
      <c r="B103" s="23"/>
    </row>
    <row r="104" spans="1:2" s="14" customFormat="1" x14ac:dyDescent="0.25">
      <c r="A104" s="23"/>
      <c r="B104" s="23"/>
    </row>
    <row r="105" spans="1:2" s="14" customFormat="1" x14ac:dyDescent="0.25">
      <c r="A105" s="23"/>
      <c r="B105" s="23"/>
    </row>
    <row r="106" spans="1:2" s="14" customFormat="1" x14ac:dyDescent="0.25"/>
    <row r="107" spans="1:2" s="14" customFormat="1" x14ac:dyDescent="0.25">
      <c r="A107" s="23"/>
      <c r="B107" s="23"/>
    </row>
    <row r="108" spans="1:2" s="14" customFormat="1" x14ac:dyDescent="0.25">
      <c r="A108" s="23"/>
      <c r="B108" s="23"/>
    </row>
    <row r="109" spans="1:2" s="14" customFormat="1" x14ac:dyDescent="0.25">
      <c r="A109" s="23"/>
      <c r="B109" s="23"/>
    </row>
    <row r="110" spans="1:2" s="14" customFormat="1" x14ac:dyDescent="0.25">
      <c r="A110" s="23"/>
      <c r="B110" s="23"/>
    </row>
    <row r="111" spans="1:2" s="14" customFormat="1" x14ac:dyDescent="0.25">
      <c r="A111" s="23"/>
      <c r="B111" s="23"/>
    </row>
    <row r="112" spans="1:2" s="14" customFormat="1" x14ac:dyDescent="0.25">
      <c r="A112" s="23"/>
      <c r="B112" s="23"/>
    </row>
    <row r="113" spans="1:7" s="14" customFormat="1" x14ac:dyDescent="0.25">
      <c r="A113" s="23"/>
      <c r="B113" s="23"/>
    </row>
    <row r="114" spans="1:7" s="14" customFormat="1" x14ac:dyDescent="0.25">
      <c r="A114" s="23"/>
      <c r="B114" s="23"/>
    </row>
    <row r="115" spans="1:7" s="14" customFormat="1" x14ac:dyDescent="0.25">
      <c r="A115" s="23"/>
      <c r="B115" s="23"/>
    </row>
    <row r="116" spans="1:7" s="14" customFormat="1" x14ac:dyDescent="0.25">
      <c r="A116" s="23"/>
      <c r="B116" s="23"/>
    </row>
    <row r="117" spans="1:7" s="14" customFormat="1" x14ac:dyDescent="0.25">
      <c r="A117" s="23"/>
      <c r="B117" s="23"/>
    </row>
    <row r="118" spans="1:7" s="14" customFormat="1" x14ac:dyDescent="0.25">
      <c r="A118" s="23"/>
      <c r="B118" s="23"/>
    </row>
    <row r="119" spans="1:7" s="14" customFormat="1" x14ac:dyDescent="0.25">
      <c r="A119" s="23"/>
      <c r="B119" s="23"/>
    </row>
    <row r="120" spans="1:7" s="14" customFormat="1" x14ac:dyDescent="0.25">
      <c r="A120" s="23"/>
      <c r="B120" s="23"/>
    </row>
    <row r="121" spans="1:7" s="14" customFormat="1" x14ac:dyDescent="0.25">
      <c r="A121" s="23"/>
      <c r="B121" s="23"/>
    </row>
    <row r="122" spans="1:7" s="14" customFormat="1" x14ac:dyDescent="0.25">
      <c r="A122" s="23"/>
      <c r="B122" s="23"/>
    </row>
    <row r="123" spans="1:7" s="14" customFormat="1" x14ac:dyDescent="0.25">
      <c r="A123" s="23"/>
      <c r="B123" s="23"/>
      <c r="F123" s="22"/>
    </row>
    <row r="124" spans="1:7" s="14" customFormat="1" x14ac:dyDescent="0.25">
      <c r="A124" s="23"/>
      <c r="B124" s="23"/>
      <c r="F124" s="22"/>
    </row>
    <row r="125" spans="1:7" s="14" customFormat="1" x14ac:dyDescent="0.25">
      <c r="A125" s="23"/>
      <c r="B125" s="23"/>
      <c r="F125" s="22"/>
    </row>
    <row r="126" spans="1:7" s="14" customFormat="1" x14ac:dyDescent="0.25">
      <c r="A126" s="23"/>
      <c r="B126" s="23"/>
      <c r="F126" s="22"/>
    </row>
    <row r="127" spans="1:7" s="14" customFormat="1" x14ac:dyDescent="0.25">
      <c r="A127" s="23"/>
      <c r="B127" s="23"/>
      <c r="F127" s="22"/>
    </row>
    <row r="128" spans="1:7" s="14" customFormat="1" x14ac:dyDescent="0.25">
      <c r="F128" s="22"/>
      <c r="G128" s="22"/>
    </row>
    <row r="129" spans="1:7" s="14" customFormat="1" x14ac:dyDescent="0.25">
      <c r="A129" s="23"/>
      <c r="B129" s="23"/>
      <c r="F129" s="22"/>
      <c r="G129" s="22"/>
    </row>
    <row r="130" spans="1:7" s="14" customFormat="1" x14ac:dyDescent="0.25">
      <c r="A130" s="23"/>
      <c r="B130" s="23"/>
      <c r="F130" s="22"/>
      <c r="G130" s="22"/>
    </row>
    <row r="131" spans="1:7" s="14" customFormat="1" x14ac:dyDescent="0.25">
      <c r="A131" s="23"/>
      <c r="B131" s="23"/>
      <c r="F131" s="22"/>
      <c r="G131" s="22"/>
    </row>
    <row r="132" spans="1:7" s="14" customFormat="1" x14ac:dyDescent="0.25">
      <c r="A132" s="23"/>
      <c r="B132" s="23"/>
      <c r="F132" s="22"/>
      <c r="G132" s="22"/>
    </row>
    <row r="133" spans="1:7" s="22" customFormat="1" x14ac:dyDescent="0.25">
      <c r="A133" s="23"/>
      <c r="B133" s="23"/>
      <c r="C133" s="14"/>
      <c r="D133" s="14"/>
      <c r="E133" s="14"/>
    </row>
    <row r="134" spans="1:7" s="22" customFormat="1" x14ac:dyDescent="0.25">
      <c r="A134" s="23"/>
      <c r="B134" s="23"/>
      <c r="C134" s="14"/>
      <c r="D134" s="14"/>
      <c r="E134" s="14"/>
    </row>
    <row r="135" spans="1:7" s="22" customFormat="1" x14ac:dyDescent="0.25">
      <c r="A135" s="23"/>
      <c r="B135" s="23"/>
      <c r="C135" s="14"/>
      <c r="D135" s="14"/>
      <c r="E135" s="14"/>
    </row>
    <row r="136" spans="1:7" s="22" customFormat="1" x14ac:dyDescent="0.25">
      <c r="A136" s="23"/>
      <c r="B136" s="23"/>
      <c r="C136" s="14"/>
      <c r="D136" s="14"/>
      <c r="E136" s="14"/>
    </row>
    <row r="137" spans="1:7" s="22" customFormat="1" x14ac:dyDescent="0.25">
      <c r="A137" s="23"/>
      <c r="B137" s="23"/>
      <c r="C137" s="14"/>
      <c r="D137" s="14"/>
      <c r="E137" s="14"/>
    </row>
    <row r="138" spans="1:7" s="22" customFormat="1" x14ac:dyDescent="0.25">
      <c r="A138" s="23"/>
      <c r="B138" s="23"/>
      <c r="C138" s="14"/>
      <c r="D138" s="14"/>
      <c r="E138" s="14"/>
    </row>
    <row r="139" spans="1:7" s="22" customFormat="1" x14ac:dyDescent="0.25">
      <c r="A139" s="23"/>
      <c r="B139" s="23"/>
      <c r="C139" s="14"/>
      <c r="D139" s="14"/>
      <c r="E139" s="14"/>
    </row>
    <row r="140" spans="1:7" s="22" customFormat="1" x14ac:dyDescent="0.25">
      <c r="A140" s="23"/>
      <c r="B140" s="23"/>
      <c r="C140" s="14"/>
      <c r="D140" s="14"/>
      <c r="E140" s="14"/>
    </row>
    <row r="141" spans="1:7" s="22" customFormat="1" x14ac:dyDescent="0.25">
      <c r="A141" s="23"/>
      <c r="B141" s="23"/>
      <c r="C141" s="14"/>
      <c r="D141" s="14"/>
      <c r="E141" s="14"/>
    </row>
    <row r="142" spans="1:7" s="22" customFormat="1" x14ac:dyDescent="0.25">
      <c r="A142" s="23"/>
      <c r="B142" s="23"/>
      <c r="C142" s="14"/>
      <c r="D142" s="14"/>
      <c r="E142" s="14"/>
    </row>
    <row r="143" spans="1:7" s="22" customFormat="1" x14ac:dyDescent="0.25">
      <c r="A143" s="23"/>
      <c r="B143" s="23"/>
      <c r="C143" s="14"/>
      <c r="D143" s="14"/>
      <c r="E143" s="14"/>
    </row>
    <row r="144" spans="1:7" s="22" customFormat="1" x14ac:dyDescent="0.25">
      <c r="A144" s="23"/>
      <c r="B144" s="23"/>
      <c r="C144" s="14"/>
      <c r="D144" s="14"/>
      <c r="E144" s="14"/>
    </row>
    <row r="145" spans="1:6" s="22" customFormat="1" x14ac:dyDescent="0.25">
      <c r="A145" s="14"/>
      <c r="B145" s="14"/>
      <c r="C145" s="14"/>
      <c r="D145" s="14"/>
      <c r="E145" s="14"/>
    </row>
    <row r="146" spans="1:6" s="22" customFormat="1" x14ac:dyDescent="0.25">
      <c r="A146" s="14"/>
      <c r="B146" s="14"/>
      <c r="C146" s="14"/>
      <c r="D146" s="14"/>
      <c r="E146" s="14"/>
    </row>
    <row r="147" spans="1:6" s="22" customFormat="1" x14ac:dyDescent="0.25">
      <c r="A147" s="23"/>
      <c r="B147" s="23"/>
      <c r="C147" s="14"/>
      <c r="D147" s="14"/>
      <c r="E147" s="14"/>
    </row>
    <row r="148" spans="1:6" s="22" customFormat="1" x14ac:dyDescent="0.25">
      <c r="A148" s="23"/>
      <c r="B148" s="23"/>
      <c r="C148" s="14"/>
      <c r="D148" s="14"/>
      <c r="E148" s="14"/>
    </row>
    <row r="149" spans="1:6" s="22" customFormat="1" x14ac:dyDescent="0.25">
      <c r="A149" s="23"/>
      <c r="B149" s="23"/>
      <c r="C149" s="14"/>
      <c r="D149" s="14"/>
      <c r="E149" s="14"/>
    </row>
    <row r="150" spans="1:6" s="22" customFormat="1" x14ac:dyDescent="0.25">
      <c r="A150" s="23"/>
      <c r="B150" s="23"/>
      <c r="C150" s="14"/>
      <c r="D150" s="14"/>
      <c r="E150" s="14"/>
    </row>
    <row r="151" spans="1:6" s="22" customFormat="1" x14ac:dyDescent="0.25">
      <c r="A151" s="23"/>
      <c r="B151" s="23"/>
      <c r="C151" s="14"/>
      <c r="D151" s="14"/>
      <c r="E151" s="14"/>
    </row>
    <row r="152" spans="1:6" s="22" customFormat="1" x14ac:dyDescent="0.25">
      <c r="A152" s="23"/>
      <c r="B152" s="23"/>
      <c r="C152" s="14"/>
      <c r="D152" s="14"/>
      <c r="E152" s="14"/>
    </row>
    <row r="153" spans="1:6" s="22" customFormat="1" x14ac:dyDescent="0.25">
      <c r="A153" s="14"/>
      <c r="B153" s="14"/>
      <c r="C153" s="14"/>
      <c r="D153" s="14"/>
      <c r="E153" s="14"/>
    </row>
    <row r="154" spans="1:6" s="22" customFormat="1" x14ac:dyDescent="0.25">
      <c r="A154" s="23"/>
      <c r="B154" s="23"/>
      <c r="C154" s="14"/>
      <c r="D154" s="14"/>
      <c r="E154" s="14"/>
    </row>
    <row r="155" spans="1:6" s="22" customFormat="1" x14ac:dyDescent="0.25">
      <c r="A155" s="23"/>
      <c r="B155" s="23"/>
      <c r="C155" s="14"/>
      <c r="D155" s="14"/>
      <c r="E155" s="14"/>
    </row>
    <row r="156" spans="1:6" s="22" customFormat="1" x14ac:dyDescent="0.25">
      <c r="A156" s="23"/>
      <c r="B156" s="23"/>
      <c r="C156" s="14"/>
      <c r="D156" s="14"/>
      <c r="E156" s="14"/>
    </row>
    <row r="157" spans="1:6" s="22" customFormat="1" x14ac:dyDescent="0.25">
      <c r="A157" s="23"/>
      <c r="B157" s="23"/>
      <c r="C157" s="14"/>
      <c r="D157" s="14"/>
      <c r="E157" s="14"/>
    </row>
    <row r="158" spans="1:6" s="22" customFormat="1" x14ac:dyDescent="0.25">
      <c r="A158" s="23"/>
      <c r="B158" s="23"/>
      <c r="C158" s="14"/>
      <c r="D158" s="14"/>
      <c r="E158" s="14"/>
      <c r="F158" s="10"/>
    </row>
    <row r="159" spans="1:6" s="22" customFormat="1" x14ac:dyDescent="0.25">
      <c r="A159" s="23"/>
      <c r="B159" s="23"/>
      <c r="C159" s="14"/>
      <c r="D159" s="14"/>
      <c r="E159" s="14"/>
      <c r="F159" s="10"/>
    </row>
    <row r="160" spans="1:6" s="22" customFormat="1" x14ac:dyDescent="0.25">
      <c r="A160" s="14"/>
      <c r="B160" s="14"/>
      <c r="C160" s="14"/>
      <c r="D160" s="14"/>
      <c r="E160" s="14"/>
      <c r="F160" s="10"/>
    </row>
    <row r="161" spans="1:7" s="22" customFormat="1" x14ac:dyDescent="0.25">
      <c r="A161" s="14"/>
      <c r="B161" s="14"/>
      <c r="C161" s="14"/>
      <c r="D161" s="14"/>
      <c r="E161" s="14"/>
      <c r="F161" s="10"/>
    </row>
    <row r="162" spans="1:7" s="22" customFormat="1" x14ac:dyDescent="0.25">
      <c r="A162" s="10"/>
      <c r="B162" s="10"/>
      <c r="F162" s="10"/>
    </row>
    <row r="163" spans="1:7" s="22" customFormat="1" x14ac:dyDescent="0.25">
      <c r="A163" s="10"/>
      <c r="B163" s="10"/>
      <c r="F163" s="10"/>
      <c r="G163" s="10"/>
    </row>
    <row r="164" spans="1:7" s="22" customFormat="1" x14ac:dyDescent="0.25">
      <c r="A164" s="10"/>
      <c r="B164" s="10"/>
      <c r="F164" s="10"/>
      <c r="G164" s="10"/>
    </row>
    <row r="165" spans="1:7" s="22" customFormat="1" x14ac:dyDescent="0.25">
      <c r="A165" s="10"/>
      <c r="B165" s="10"/>
      <c r="F165" s="10"/>
      <c r="G165" s="10"/>
    </row>
    <row r="166" spans="1:7" s="22" customFormat="1" x14ac:dyDescent="0.25">
      <c r="A166" s="10"/>
      <c r="B166" s="10"/>
      <c r="F166" s="10"/>
      <c r="G166" s="10"/>
    </row>
    <row r="167" spans="1:7" s="22" customFormat="1" x14ac:dyDescent="0.25">
      <c r="A167" s="10"/>
      <c r="B167" s="10"/>
      <c r="F167" s="10"/>
      <c r="G167" s="10"/>
    </row>
    <row r="168" spans="1:7" x14ac:dyDescent="0.25">
      <c r="C168" s="22"/>
      <c r="D168" s="22"/>
      <c r="E168" s="22"/>
    </row>
    <row r="169" spans="1:7" x14ac:dyDescent="0.25">
      <c r="C169" s="22"/>
      <c r="D169" s="22"/>
      <c r="E169" s="22"/>
    </row>
    <row r="170" spans="1:7" x14ac:dyDescent="0.25">
      <c r="C170" s="22"/>
      <c r="D170" s="22"/>
      <c r="E170" s="22"/>
    </row>
    <row r="171" spans="1:7" x14ac:dyDescent="0.25">
      <c r="C171" s="22"/>
      <c r="D171" s="22"/>
      <c r="E171" s="22"/>
    </row>
    <row r="172" spans="1:7" x14ac:dyDescent="0.25">
      <c r="C172" s="22"/>
      <c r="D172" s="22"/>
      <c r="E172" s="22"/>
    </row>
    <row r="173" spans="1:7" x14ac:dyDescent="0.25">
      <c r="C173" s="22"/>
      <c r="D173" s="22"/>
      <c r="E173" s="22"/>
    </row>
    <row r="174" spans="1:7" x14ac:dyDescent="0.25">
      <c r="C174" s="22"/>
      <c r="D174" s="22"/>
      <c r="E174" s="22"/>
    </row>
    <row r="175" spans="1:7" x14ac:dyDescent="0.25">
      <c r="C175" s="22"/>
      <c r="D175" s="22"/>
      <c r="E175" s="22"/>
    </row>
    <row r="176" spans="1:7" x14ac:dyDescent="0.25">
      <c r="C176" s="22"/>
      <c r="D176" s="22"/>
      <c r="E176" s="22"/>
    </row>
    <row r="177" spans="3:5" x14ac:dyDescent="0.25">
      <c r="C177" s="22"/>
      <c r="D177" s="22"/>
      <c r="E177" s="22"/>
    </row>
    <row r="178" spans="3:5" x14ac:dyDescent="0.25">
      <c r="C178" s="22"/>
      <c r="D178" s="22"/>
      <c r="E178" s="22"/>
    </row>
    <row r="179" spans="3:5" x14ac:dyDescent="0.25">
      <c r="C179" s="22"/>
      <c r="D179" s="22"/>
      <c r="E179" s="22"/>
    </row>
    <row r="180" spans="3:5" x14ac:dyDescent="0.25">
      <c r="C180" s="22"/>
      <c r="D180" s="22"/>
      <c r="E180" s="22"/>
    </row>
    <row r="181" spans="3:5" x14ac:dyDescent="0.25">
      <c r="C181" s="22"/>
      <c r="D181" s="22"/>
      <c r="E181" s="22"/>
    </row>
    <row r="182" spans="3:5" x14ac:dyDescent="0.25">
      <c r="C182" s="22"/>
      <c r="D182" s="22"/>
      <c r="E182" s="22"/>
    </row>
    <row r="183" spans="3:5" x14ac:dyDescent="0.25">
      <c r="C183" s="22"/>
      <c r="D183" s="22"/>
      <c r="E183" s="22"/>
    </row>
    <row r="184" spans="3:5" x14ac:dyDescent="0.25">
      <c r="C184" s="22"/>
      <c r="D184" s="22"/>
      <c r="E184" s="22"/>
    </row>
    <row r="185" spans="3:5" x14ac:dyDescent="0.25">
      <c r="C185" s="22"/>
      <c r="D185" s="22"/>
      <c r="E185" s="22"/>
    </row>
    <row r="186" spans="3:5" x14ac:dyDescent="0.25">
      <c r="C186" s="22"/>
      <c r="D186" s="22"/>
      <c r="E186" s="22"/>
    </row>
    <row r="187" spans="3:5" x14ac:dyDescent="0.25">
      <c r="C187" s="22"/>
      <c r="D187" s="22"/>
      <c r="E187" s="22"/>
    </row>
    <row r="188" spans="3:5" x14ac:dyDescent="0.25">
      <c r="C188" s="22"/>
      <c r="D188" s="22"/>
      <c r="E188" s="22"/>
    </row>
    <row r="189" spans="3:5" x14ac:dyDescent="0.25">
      <c r="C189" s="22"/>
      <c r="D189" s="22"/>
      <c r="E189" s="22"/>
    </row>
    <row r="190" spans="3:5" x14ac:dyDescent="0.25">
      <c r="C190" s="22"/>
      <c r="D190" s="22"/>
      <c r="E190" s="22"/>
    </row>
    <row r="191" spans="3:5" x14ac:dyDescent="0.25">
      <c r="C191" s="22"/>
      <c r="D191" s="22"/>
      <c r="E191" s="22"/>
    </row>
    <row r="192" spans="3:5" x14ac:dyDescent="0.25">
      <c r="C192" s="22"/>
      <c r="D192" s="22"/>
      <c r="E192" s="22"/>
    </row>
    <row r="193" spans="3:5" x14ac:dyDescent="0.25">
      <c r="C193" s="22"/>
      <c r="D193" s="22"/>
      <c r="E193" s="22"/>
    </row>
    <row r="194" spans="3:5" x14ac:dyDescent="0.25">
      <c r="C194" s="22"/>
      <c r="D194" s="22"/>
      <c r="E194" s="22"/>
    </row>
    <row r="195" spans="3:5" x14ac:dyDescent="0.25">
      <c r="C195" s="22"/>
      <c r="D195" s="22"/>
      <c r="E195" s="22"/>
    </row>
    <row r="196" spans="3:5" x14ac:dyDescent="0.25">
      <c r="C196" s="22"/>
      <c r="D196" s="22"/>
      <c r="E196" s="22"/>
    </row>
  </sheetData>
  <sortState xmlns:xlrd2="http://schemas.microsoft.com/office/spreadsheetml/2017/richdata2" ref="F2:G15">
    <sortCondition ref="F2:F15"/>
  </sortState>
  <dataValidations count="1">
    <dataValidation type="list" allowBlank="1" showInputMessage="1" showErrorMessage="1" sqref="D2:E21" xr:uid="{7C5ECEF6-1C85-404E-ADFF-A3C4E599611E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96"/>
  <sheetViews>
    <sheetView zoomScaleNormal="100" workbookViewId="0"/>
  </sheetViews>
  <sheetFormatPr defaultRowHeight="15" x14ac:dyDescent="0.25"/>
  <cols>
    <col min="1" max="1" width="20.140625" style="10" customWidth="1"/>
    <col min="2" max="2" width="17.85546875" style="10" customWidth="1"/>
    <col min="3" max="3" width="38.7109375" style="10" customWidth="1"/>
    <col min="4" max="4" width="21" style="10" customWidth="1"/>
    <col min="5" max="7" width="9.140625" style="10"/>
    <col min="8" max="8" width="40.42578125" style="10" bestFit="1" customWidth="1"/>
    <col min="9" max="16384" width="9.140625" style="10"/>
  </cols>
  <sheetData>
    <row r="1" spans="1:9" x14ac:dyDescent="0.25">
      <c r="A1" s="5" t="s">
        <v>47</v>
      </c>
      <c r="B1" s="9" t="s">
        <v>48</v>
      </c>
      <c r="C1" s="9" t="s">
        <v>51</v>
      </c>
      <c r="D1" s="9" t="s">
        <v>52</v>
      </c>
    </row>
    <row r="2" spans="1:9" ht="24.75" x14ac:dyDescent="0.25">
      <c r="A2" s="15" t="s">
        <v>73</v>
      </c>
      <c r="B2" s="15" t="s">
        <v>128</v>
      </c>
      <c r="C2" s="5" t="s">
        <v>76</v>
      </c>
      <c r="D2" s="5" t="s">
        <v>25</v>
      </c>
      <c r="H2" s="6" t="s">
        <v>0</v>
      </c>
    </row>
    <row r="3" spans="1:9" ht="24.75" x14ac:dyDescent="0.25">
      <c r="A3" s="15" t="s">
        <v>73</v>
      </c>
      <c r="B3" s="15" t="s">
        <v>181</v>
      </c>
      <c r="C3" s="5" t="s">
        <v>76</v>
      </c>
      <c r="D3" s="5" t="s">
        <v>25</v>
      </c>
      <c r="H3" s="10" t="s">
        <v>2</v>
      </c>
      <c r="I3" s="10">
        <v>17</v>
      </c>
    </row>
    <row r="4" spans="1:9" ht="24.75" x14ac:dyDescent="0.25">
      <c r="A4" s="5" t="s">
        <v>73</v>
      </c>
      <c r="B4" s="5" t="s">
        <v>74</v>
      </c>
      <c r="C4" s="5" t="s">
        <v>75</v>
      </c>
      <c r="D4" s="5" t="s">
        <v>25</v>
      </c>
      <c r="H4" s="10" t="s">
        <v>6</v>
      </c>
      <c r="I4" s="10">
        <f>COUNTIF($D$2:$D$96, "Correct taxonomic reference not in the VTO")</f>
        <v>1</v>
      </c>
    </row>
    <row r="5" spans="1:9" ht="24.75" x14ac:dyDescent="0.25">
      <c r="A5" s="5" t="s">
        <v>73</v>
      </c>
      <c r="B5" s="5" t="s">
        <v>62</v>
      </c>
      <c r="C5" s="5" t="s">
        <v>76</v>
      </c>
      <c r="D5" s="5" t="s">
        <v>25</v>
      </c>
      <c r="H5" s="10" t="s">
        <v>8</v>
      </c>
      <c r="I5" s="10">
        <f>COUNTIF($D$2:$D$96, "Plant")</f>
        <v>11</v>
      </c>
    </row>
    <row r="6" spans="1:9" x14ac:dyDescent="0.25">
      <c r="A6" s="15" t="s">
        <v>251</v>
      </c>
      <c r="B6" s="15" t="s">
        <v>250</v>
      </c>
      <c r="C6" s="5" t="s">
        <v>314</v>
      </c>
      <c r="D6" s="5" t="s">
        <v>2</v>
      </c>
      <c r="H6" s="10" t="s">
        <v>10</v>
      </c>
      <c r="I6" s="10">
        <f>COUNTIF($D$2:$D$96, "Invertebrate")</f>
        <v>28</v>
      </c>
    </row>
    <row r="7" spans="1:9" x14ac:dyDescent="0.25">
      <c r="A7" s="5" t="s">
        <v>263</v>
      </c>
      <c r="B7" s="5" t="s">
        <v>54</v>
      </c>
      <c r="C7" s="5" t="s">
        <v>306</v>
      </c>
      <c r="D7" s="5" t="s">
        <v>2</v>
      </c>
      <c r="H7" s="10" t="s">
        <v>11</v>
      </c>
      <c r="I7" s="10">
        <f>COUNTIF($D$2:$D$96, "Misspelling")</f>
        <v>4</v>
      </c>
    </row>
    <row r="8" spans="1:9" x14ac:dyDescent="0.25">
      <c r="A8" s="5" t="s">
        <v>131</v>
      </c>
      <c r="B8" s="5" t="s">
        <v>130</v>
      </c>
      <c r="C8" s="5" t="s">
        <v>13</v>
      </c>
      <c r="D8" s="5" t="s">
        <v>13</v>
      </c>
      <c r="H8" s="10" t="s">
        <v>13</v>
      </c>
      <c r="I8" s="10">
        <f>COUNTIF($D$2:$D$96, "Partial name")</f>
        <v>8</v>
      </c>
    </row>
    <row r="9" spans="1:9" x14ac:dyDescent="0.25">
      <c r="A9" s="5" t="s">
        <v>265</v>
      </c>
      <c r="B9" s="5" t="s">
        <v>264</v>
      </c>
      <c r="C9" s="5" t="s">
        <v>307</v>
      </c>
      <c r="D9" s="5" t="s">
        <v>2</v>
      </c>
      <c r="H9" s="10" t="s">
        <v>15</v>
      </c>
      <c r="I9" s="10">
        <f>COUNTIF($D$2:$D$96, "Unknown ")</f>
        <v>2</v>
      </c>
    </row>
    <row r="10" spans="1:9" x14ac:dyDescent="0.25">
      <c r="A10" s="5" t="s">
        <v>81</v>
      </c>
      <c r="B10" s="5" t="s">
        <v>82</v>
      </c>
      <c r="C10" s="5" t="s">
        <v>83</v>
      </c>
      <c r="D10" s="5" t="s">
        <v>10</v>
      </c>
      <c r="H10" s="10" t="s">
        <v>17</v>
      </c>
      <c r="I10" s="10">
        <f>COUNTIF($D$2:$D$96, "Incorrect matching - parent/child reversal")</f>
        <v>2</v>
      </c>
    </row>
    <row r="11" spans="1:9" ht="24.75" x14ac:dyDescent="0.25">
      <c r="A11" s="5" t="s">
        <v>239</v>
      </c>
      <c r="B11" s="5" t="s">
        <v>266</v>
      </c>
      <c r="C11" s="5" t="s">
        <v>291</v>
      </c>
      <c r="D11" s="5" t="s">
        <v>19</v>
      </c>
      <c r="H11" s="10" t="s">
        <v>19</v>
      </c>
      <c r="I11" s="10">
        <f>COUNTIF($D$2:$D$96, "Incorrect matching - group same rank")</f>
        <v>12</v>
      </c>
    </row>
    <row r="12" spans="1:9" x14ac:dyDescent="0.25">
      <c r="A12" s="5" t="s">
        <v>84</v>
      </c>
      <c r="B12" s="5" t="s">
        <v>85</v>
      </c>
      <c r="C12" s="5" t="s">
        <v>86</v>
      </c>
      <c r="D12" s="5" t="s">
        <v>10</v>
      </c>
      <c r="H12" s="10" t="s">
        <v>21</v>
      </c>
      <c r="I12" s="10">
        <f>COUNTIF($D$2:$D$96, "Incorrect matching - group various rank")</f>
        <v>6</v>
      </c>
    </row>
    <row r="13" spans="1:9" ht="24.75" x14ac:dyDescent="0.25">
      <c r="A13" s="15" t="s">
        <v>238</v>
      </c>
      <c r="B13" s="15" t="s">
        <v>79</v>
      </c>
      <c r="C13" s="5" t="s">
        <v>315</v>
      </c>
      <c r="D13" s="5" t="s">
        <v>19</v>
      </c>
      <c r="H13" s="10" t="s">
        <v>23</v>
      </c>
      <c r="I13" s="10">
        <f>COUNTIF($D$2:$D$96, "Ranks skipped")</f>
        <v>0</v>
      </c>
    </row>
    <row r="14" spans="1:9" x14ac:dyDescent="0.25">
      <c r="A14" s="5" t="s">
        <v>164</v>
      </c>
      <c r="B14" s="5" t="s">
        <v>185</v>
      </c>
      <c r="C14" s="5" t="s">
        <v>186</v>
      </c>
      <c r="D14" s="5" t="s">
        <v>2</v>
      </c>
      <c r="H14" s="10" t="s">
        <v>25</v>
      </c>
      <c r="I14" s="10">
        <f>COUNTIF($D$2:$D$96, "Incorrect matching - not scientific name")</f>
        <v>4</v>
      </c>
    </row>
    <row r="15" spans="1:9" ht="36.75" x14ac:dyDescent="0.25">
      <c r="A15" s="5" t="s">
        <v>268</v>
      </c>
      <c r="B15" s="5" t="s">
        <v>267</v>
      </c>
      <c r="C15" s="5" t="s">
        <v>303</v>
      </c>
      <c r="D15" s="5" t="s">
        <v>8</v>
      </c>
      <c r="H15" s="10" t="s">
        <v>27</v>
      </c>
      <c r="I15" s="10">
        <f>COUNTIF($D$2:$D$96, "Match with common name")</f>
        <v>0</v>
      </c>
    </row>
    <row r="16" spans="1:9" ht="24.75" x14ac:dyDescent="0.25">
      <c r="A16" s="5" t="s">
        <v>167</v>
      </c>
      <c r="B16" s="5" t="s">
        <v>54</v>
      </c>
      <c r="C16" s="5" t="s">
        <v>292</v>
      </c>
      <c r="D16" s="5" t="s">
        <v>19</v>
      </c>
      <c r="H16" s="10" t="s">
        <v>29</v>
      </c>
      <c r="I16" s="10">
        <f>COUNTIF($D$2:$D$96, "Same")</f>
        <v>0</v>
      </c>
    </row>
    <row r="17" spans="1:9" x14ac:dyDescent="0.25">
      <c r="A17" s="15" t="s">
        <v>246</v>
      </c>
      <c r="B17" s="15" t="s">
        <v>245</v>
      </c>
      <c r="C17" s="5" t="s">
        <v>316</v>
      </c>
      <c r="D17" s="5" t="s">
        <v>10</v>
      </c>
      <c r="H17" s="10" t="s">
        <v>31</v>
      </c>
      <c r="I17" s="10">
        <f>SUM(I3:I16)</f>
        <v>95</v>
      </c>
    </row>
    <row r="18" spans="1:9" x14ac:dyDescent="0.25">
      <c r="A18" s="15" t="s">
        <v>237</v>
      </c>
      <c r="B18" s="15" t="s">
        <v>236</v>
      </c>
      <c r="C18" s="5" t="s">
        <v>134</v>
      </c>
      <c r="D18" s="5" t="s">
        <v>10</v>
      </c>
    </row>
    <row r="19" spans="1:9" ht="24.75" x14ac:dyDescent="0.25">
      <c r="A19" s="5" t="s">
        <v>87</v>
      </c>
      <c r="B19" s="5" t="s">
        <v>88</v>
      </c>
      <c r="C19" s="5" t="s">
        <v>89</v>
      </c>
      <c r="D19" s="5" t="s">
        <v>10</v>
      </c>
    </row>
    <row r="20" spans="1:9" ht="24.75" x14ac:dyDescent="0.25">
      <c r="A20" s="5" t="s">
        <v>162</v>
      </c>
      <c r="B20" s="5" t="s">
        <v>187</v>
      </c>
      <c r="C20" s="7" t="s">
        <v>188</v>
      </c>
      <c r="D20" s="5" t="s">
        <v>2</v>
      </c>
    </row>
    <row r="21" spans="1:9" ht="24.75" x14ac:dyDescent="0.25">
      <c r="A21" s="5" t="s">
        <v>90</v>
      </c>
      <c r="B21" s="5" t="s">
        <v>91</v>
      </c>
      <c r="C21" s="5" t="s">
        <v>92</v>
      </c>
      <c r="D21" s="5" t="s">
        <v>21</v>
      </c>
    </row>
    <row r="22" spans="1:9" x14ac:dyDescent="0.25">
      <c r="A22" s="5" t="s">
        <v>270</v>
      </c>
      <c r="B22" s="5" t="s">
        <v>269</v>
      </c>
      <c r="C22" s="5" t="s">
        <v>294</v>
      </c>
      <c r="D22" s="5" t="s">
        <v>10</v>
      </c>
    </row>
    <row r="23" spans="1:9" ht="48.75" x14ac:dyDescent="0.25">
      <c r="A23" s="5" t="s">
        <v>178</v>
      </c>
      <c r="B23" s="5" t="s">
        <v>206</v>
      </c>
      <c r="C23" s="5" t="s">
        <v>207</v>
      </c>
      <c r="D23" s="5" t="s">
        <v>2</v>
      </c>
    </row>
    <row r="24" spans="1:9" x14ac:dyDescent="0.25">
      <c r="A24" s="5" t="s">
        <v>171</v>
      </c>
      <c r="B24" s="5" t="s">
        <v>189</v>
      </c>
      <c r="C24" s="5" t="s">
        <v>190</v>
      </c>
      <c r="D24" s="5" t="s">
        <v>2</v>
      </c>
    </row>
    <row r="25" spans="1:9" x14ac:dyDescent="0.25">
      <c r="A25" s="15" t="s">
        <v>252</v>
      </c>
      <c r="B25" s="15" t="s">
        <v>252</v>
      </c>
      <c r="C25" s="5" t="s">
        <v>317</v>
      </c>
      <c r="D25" s="5" t="s">
        <v>10</v>
      </c>
    </row>
    <row r="26" spans="1:9" ht="36.75" x14ac:dyDescent="0.25">
      <c r="A26" s="5" t="s">
        <v>65</v>
      </c>
      <c r="B26" s="5" t="s">
        <v>66</v>
      </c>
      <c r="C26" s="5" t="s">
        <v>67</v>
      </c>
      <c r="D26" s="5" t="s">
        <v>21</v>
      </c>
    </row>
    <row r="27" spans="1:9" ht="24.75" x14ac:dyDescent="0.25">
      <c r="A27" s="5" t="s">
        <v>65</v>
      </c>
      <c r="B27" s="5" t="s">
        <v>133</v>
      </c>
      <c r="C27" s="5" t="s">
        <v>293</v>
      </c>
      <c r="D27" s="5" t="s">
        <v>21</v>
      </c>
    </row>
    <row r="28" spans="1:9" ht="24.75" x14ac:dyDescent="0.25">
      <c r="A28" s="5" t="s">
        <v>65</v>
      </c>
      <c r="B28" s="5" t="s">
        <v>175</v>
      </c>
      <c r="C28" s="5"/>
      <c r="D28" s="5" t="s">
        <v>21</v>
      </c>
    </row>
    <row r="29" spans="1:9" ht="36.75" x14ac:dyDescent="0.25">
      <c r="A29" s="5" t="s">
        <v>65</v>
      </c>
      <c r="B29" s="5" t="s">
        <v>68</v>
      </c>
      <c r="C29" s="5" t="s">
        <v>69</v>
      </c>
      <c r="D29" s="5" t="s">
        <v>21</v>
      </c>
    </row>
    <row r="30" spans="1:9" ht="24.75" x14ac:dyDescent="0.25">
      <c r="A30" s="15" t="s">
        <v>93</v>
      </c>
      <c r="B30" s="15" t="s">
        <v>239</v>
      </c>
      <c r="D30" s="5" t="s">
        <v>19</v>
      </c>
    </row>
    <row r="31" spans="1:9" x14ac:dyDescent="0.25">
      <c r="A31" s="5" t="s">
        <v>93</v>
      </c>
      <c r="B31" s="5" t="s">
        <v>271</v>
      </c>
      <c r="C31" s="5"/>
      <c r="D31" s="5" t="s">
        <v>10</v>
      </c>
    </row>
    <row r="32" spans="1:9" x14ac:dyDescent="0.25">
      <c r="A32" s="5" t="s">
        <v>93</v>
      </c>
      <c r="B32" s="5" t="s">
        <v>94</v>
      </c>
      <c r="C32" s="5"/>
      <c r="D32" s="5" t="s">
        <v>10</v>
      </c>
    </row>
    <row r="33" spans="1:4" x14ac:dyDescent="0.25">
      <c r="A33" s="5" t="s">
        <v>93</v>
      </c>
      <c r="B33" s="5" t="s">
        <v>95</v>
      </c>
      <c r="C33" s="5"/>
      <c r="D33" s="5" t="s">
        <v>10</v>
      </c>
    </row>
    <row r="34" spans="1:4" x14ac:dyDescent="0.25">
      <c r="A34" s="15" t="s">
        <v>93</v>
      </c>
      <c r="B34" s="15" t="s">
        <v>137</v>
      </c>
      <c r="D34" s="5" t="s">
        <v>10</v>
      </c>
    </row>
    <row r="35" spans="1:4" x14ac:dyDescent="0.25">
      <c r="A35" s="5" t="s">
        <v>96</v>
      </c>
      <c r="B35" s="5" t="s">
        <v>272</v>
      </c>
      <c r="C35" s="5" t="s">
        <v>295</v>
      </c>
      <c r="D35" s="5" t="s">
        <v>10</v>
      </c>
    </row>
    <row r="36" spans="1:4" x14ac:dyDescent="0.25">
      <c r="A36" s="5" t="s">
        <v>96</v>
      </c>
      <c r="B36" s="5" t="s">
        <v>97</v>
      </c>
      <c r="C36" s="5" t="s">
        <v>98</v>
      </c>
      <c r="D36" s="5" t="s">
        <v>10</v>
      </c>
    </row>
    <row r="37" spans="1:4" x14ac:dyDescent="0.25">
      <c r="A37" s="5" t="s">
        <v>274</v>
      </c>
      <c r="B37" s="5" t="s">
        <v>273</v>
      </c>
      <c r="C37" s="5" t="s">
        <v>296</v>
      </c>
      <c r="D37" s="5" t="s">
        <v>10</v>
      </c>
    </row>
    <row r="38" spans="1:4" ht="24.75" x14ac:dyDescent="0.25">
      <c r="A38" s="5" t="s">
        <v>140</v>
      </c>
      <c r="B38" s="5" t="s">
        <v>141</v>
      </c>
      <c r="C38" s="5" t="s">
        <v>142</v>
      </c>
      <c r="D38" s="5" t="s">
        <v>8</v>
      </c>
    </row>
    <row r="39" spans="1:4" x14ac:dyDescent="0.25">
      <c r="A39" s="5" t="s">
        <v>191</v>
      </c>
      <c r="B39" s="5" t="s">
        <v>192</v>
      </c>
      <c r="C39" s="5" t="s">
        <v>193</v>
      </c>
      <c r="D39" s="5" t="s">
        <v>2</v>
      </c>
    </row>
    <row r="40" spans="1:4" ht="24.75" x14ac:dyDescent="0.25">
      <c r="A40" s="5" t="s">
        <v>99</v>
      </c>
      <c r="B40" s="5" t="s">
        <v>56</v>
      </c>
      <c r="C40" s="5" t="s">
        <v>100</v>
      </c>
      <c r="D40" s="5" t="s">
        <v>19</v>
      </c>
    </row>
    <row r="41" spans="1:4" ht="24.75" x14ac:dyDescent="0.25">
      <c r="A41" s="15" t="s">
        <v>99</v>
      </c>
      <c r="B41" s="15" t="s">
        <v>57</v>
      </c>
      <c r="C41" s="5" t="s">
        <v>318</v>
      </c>
      <c r="D41" s="5" t="s">
        <v>19</v>
      </c>
    </row>
    <row r="42" spans="1:4" ht="24.75" x14ac:dyDescent="0.25">
      <c r="A42" s="5" t="s">
        <v>66</v>
      </c>
      <c r="B42" s="5" t="s">
        <v>65</v>
      </c>
      <c r="C42" s="5" t="s">
        <v>77</v>
      </c>
      <c r="D42" s="5" t="s">
        <v>17</v>
      </c>
    </row>
    <row r="43" spans="1:4" x14ac:dyDescent="0.25">
      <c r="A43" s="5" t="s">
        <v>101</v>
      </c>
      <c r="B43" s="5" t="s">
        <v>102</v>
      </c>
      <c r="C43" s="5" t="s">
        <v>103</v>
      </c>
      <c r="D43" s="5" t="s">
        <v>10</v>
      </c>
    </row>
    <row r="44" spans="1:4" x14ac:dyDescent="0.25">
      <c r="A44" s="5" t="s">
        <v>143</v>
      </c>
      <c r="B44" s="5" t="s">
        <v>144</v>
      </c>
      <c r="C44" s="5" t="s">
        <v>145</v>
      </c>
      <c r="D44" s="5" t="s">
        <v>8</v>
      </c>
    </row>
    <row r="45" spans="1:4" x14ac:dyDescent="0.25">
      <c r="A45" s="5" t="s">
        <v>133</v>
      </c>
      <c r="B45" s="5" t="s">
        <v>130</v>
      </c>
      <c r="C45" s="5" t="s">
        <v>134</v>
      </c>
      <c r="D45" s="5" t="s">
        <v>13</v>
      </c>
    </row>
    <row r="46" spans="1:4" x14ac:dyDescent="0.25">
      <c r="A46" s="5" t="s">
        <v>173</v>
      </c>
      <c r="B46" s="5" t="s">
        <v>194</v>
      </c>
      <c r="C46" s="5" t="s">
        <v>195</v>
      </c>
      <c r="D46" s="5" t="s">
        <v>2</v>
      </c>
    </row>
    <row r="47" spans="1:4" x14ac:dyDescent="0.25">
      <c r="A47" s="5" t="s">
        <v>104</v>
      </c>
      <c r="B47" s="5" t="s">
        <v>105</v>
      </c>
      <c r="C47" s="5" t="s">
        <v>106</v>
      </c>
      <c r="D47" s="5" t="s">
        <v>10</v>
      </c>
    </row>
    <row r="48" spans="1:4" x14ac:dyDescent="0.25">
      <c r="A48" s="5" t="s">
        <v>104</v>
      </c>
      <c r="B48" s="5" t="s">
        <v>95</v>
      </c>
      <c r="C48" s="5" t="s">
        <v>297</v>
      </c>
      <c r="D48" s="5" t="s">
        <v>10</v>
      </c>
    </row>
    <row r="49" spans="1:4" x14ac:dyDescent="0.25">
      <c r="A49" s="5" t="s">
        <v>149</v>
      </c>
      <c r="B49" s="5" t="s">
        <v>130</v>
      </c>
      <c r="C49" s="7" t="s">
        <v>150</v>
      </c>
      <c r="D49" s="5" t="s">
        <v>13</v>
      </c>
    </row>
    <row r="50" spans="1:4" ht="36.75" x14ac:dyDescent="0.25">
      <c r="A50" s="5" t="s">
        <v>70</v>
      </c>
      <c r="B50" s="5" t="s">
        <v>71</v>
      </c>
      <c r="C50" s="5" t="s">
        <v>72</v>
      </c>
      <c r="D50" s="5" t="s">
        <v>21</v>
      </c>
    </row>
    <row r="51" spans="1:4" ht="48.75" x14ac:dyDescent="0.25">
      <c r="A51" s="5" t="s">
        <v>53</v>
      </c>
      <c r="B51" s="5" t="s">
        <v>54</v>
      </c>
      <c r="C51" s="5" t="s">
        <v>55</v>
      </c>
      <c r="D51" s="5" t="s">
        <v>6</v>
      </c>
    </row>
    <row r="52" spans="1:4" ht="24.75" x14ac:dyDescent="0.25">
      <c r="A52" s="5" t="s">
        <v>107</v>
      </c>
      <c r="B52" s="5" t="s">
        <v>108</v>
      </c>
      <c r="C52" s="5" t="s">
        <v>109</v>
      </c>
      <c r="D52" s="5" t="s">
        <v>10</v>
      </c>
    </row>
    <row r="53" spans="1:4" ht="24.75" x14ac:dyDescent="0.25">
      <c r="A53" s="5" t="s">
        <v>110</v>
      </c>
      <c r="B53" s="5" t="s">
        <v>111</v>
      </c>
      <c r="C53" s="5" t="s">
        <v>112</v>
      </c>
      <c r="D53" s="5" t="s">
        <v>10</v>
      </c>
    </row>
    <row r="54" spans="1:4" x14ac:dyDescent="0.25">
      <c r="A54" s="5" t="s">
        <v>276</v>
      </c>
      <c r="B54" s="5" t="s">
        <v>275</v>
      </c>
      <c r="C54" s="5" t="s">
        <v>304</v>
      </c>
      <c r="D54" s="5" t="s">
        <v>8</v>
      </c>
    </row>
    <row r="55" spans="1:4" ht="24.75" x14ac:dyDescent="0.25">
      <c r="A55" s="5" t="s">
        <v>161</v>
      </c>
      <c r="B55" s="5" t="s">
        <v>163</v>
      </c>
      <c r="C55" s="5" t="s">
        <v>196</v>
      </c>
      <c r="D55" s="5" t="s">
        <v>2</v>
      </c>
    </row>
    <row r="56" spans="1:4" x14ac:dyDescent="0.25">
      <c r="A56" s="5" t="s">
        <v>175</v>
      </c>
      <c r="B56" s="5" t="s">
        <v>130</v>
      </c>
      <c r="C56" s="5"/>
      <c r="D56" s="5" t="s">
        <v>13</v>
      </c>
    </row>
    <row r="57" spans="1:4" x14ac:dyDescent="0.25">
      <c r="A57" s="5" t="s">
        <v>135</v>
      </c>
      <c r="B57" s="5" t="s">
        <v>130</v>
      </c>
      <c r="C57" s="5"/>
      <c r="D57" s="5" t="s">
        <v>13</v>
      </c>
    </row>
    <row r="58" spans="1:4" ht="48.75" x14ac:dyDescent="0.25">
      <c r="A58" s="5" t="s">
        <v>168</v>
      </c>
      <c r="B58" s="5" t="s">
        <v>208</v>
      </c>
      <c r="C58" s="5" t="s">
        <v>209</v>
      </c>
      <c r="D58" s="5" t="s">
        <v>11</v>
      </c>
    </row>
    <row r="59" spans="1:4" ht="24.75" x14ac:dyDescent="0.25">
      <c r="A59" s="5" t="s">
        <v>113</v>
      </c>
      <c r="B59" s="5" t="s">
        <v>71</v>
      </c>
      <c r="C59" s="5" t="s">
        <v>114</v>
      </c>
      <c r="D59" s="5" t="s">
        <v>19</v>
      </c>
    </row>
    <row r="60" spans="1:4" x14ac:dyDescent="0.25">
      <c r="A60" s="5" t="s">
        <v>170</v>
      </c>
      <c r="B60" s="5" t="s">
        <v>277</v>
      </c>
      <c r="C60" s="5" t="s">
        <v>301</v>
      </c>
      <c r="D60" s="5" t="s">
        <v>11</v>
      </c>
    </row>
    <row r="61" spans="1:4" x14ac:dyDescent="0.25">
      <c r="A61" s="15" t="s">
        <v>244</v>
      </c>
      <c r="B61" s="15" t="s">
        <v>243</v>
      </c>
      <c r="C61" s="5" t="s">
        <v>319</v>
      </c>
      <c r="D61" s="5" t="s">
        <v>8</v>
      </c>
    </row>
    <row r="62" spans="1:4" x14ac:dyDescent="0.25">
      <c r="A62" s="5" t="s">
        <v>244</v>
      </c>
      <c r="B62" s="5" t="s">
        <v>278</v>
      </c>
      <c r="C62" s="5"/>
      <c r="D62" s="5" t="s">
        <v>8</v>
      </c>
    </row>
    <row r="63" spans="1:4" ht="36.75" x14ac:dyDescent="0.25">
      <c r="A63" s="5" t="s">
        <v>115</v>
      </c>
      <c r="B63" s="5" t="s">
        <v>116</v>
      </c>
      <c r="C63" s="7" t="s">
        <v>117</v>
      </c>
      <c r="D63" s="5" t="s">
        <v>10</v>
      </c>
    </row>
    <row r="64" spans="1:4" x14ac:dyDescent="0.25">
      <c r="A64" s="15" t="s">
        <v>115</v>
      </c>
      <c r="B64" s="15" t="s">
        <v>240</v>
      </c>
      <c r="C64" s="5" t="s">
        <v>83</v>
      </c>
      <c r="D64" s="5" t="s">
        <v>10</v>
      </c>
    </row>
    <row r="65" spans="1:4" ht="24.75" x14ac:dyDescent="0.25">
      <c r="A65" s="5" t="s">
        <v>115</v>
      </c>
      <c r="B65" s="5" t="s">
        <v>118</v>
      </c>
      <c r="C65" s="7" t="s">
        <v>119</v>
      </c>
      <c r="D65" s="5" t="s">
        <v>10</v>
      </c>
    </row>
    <row r="66" spans="1:4" x14ac:dyDescent="0.25">
      <c r="A66" s="5" t="s">
        <v>120</v>
      </c>
      <c r="B66" s="5" t="s">
        <v>121</v>
      </c>
      <c r="C66" s="5" t="s">
        <v>122</v>
      </c>
      <c r="D66" s="5" t="s">
        <v>10</v>
      </c>
    </row>
    <row r="67" spans="1:4" ht="24.75" x14ac:dyDescent="0.25">
      <c r="A67" s="15" t="s">
        <v>179</v>
      </c>
      <c r="B67" s="15" t="s">
        <v>180</v>
      </c>
      <c r="C67" s="5" t="s">
        <v>318</v>
      </c>
      <c r="D67" s="5" t="s">
        <v>19</v>
      </c>
    </row>
    <row r="68" spans="1:4" ht="24.75" x14ac:dyDescent="0.25">
      <c r="A68" s="15" t="s">
        <v>71</v>
      </c>
      <c r="B68" s="15" t="s">
        <v>279</v>
      </c>
      <c r="C68" s="5" t="s">
        <v>318</v>
      </c>
      <c r="D68" s="5" t="s">
        <v>19</v>
      </c>
    </row>
    <row r="69" spans="1:4" ht="36.75" x14ac:dyDescent="0.25">
      <c r="A69" s="5" t="s">
        <v>146</v>
      </c>
      <c r="B69" s="5" t="s">
        <v>147</v>
      </c>
      <c r="C69" s="8" t="s">
        <v>148</v>
      </c>
      <c r="D69" s="5" t="s">
        <v>8</v>
      </c>
    </row>
    <row r="70" spans="1:4" x14ac:dyDescent="0.25">
      <c r="A70" s="5" t="s">
        <v>127</v>
      </c>
      <c r="B70" s="5" t="s">
        <v>128</v>
      </c>
      <c r="C70" s="5" t="s">
        <v>129</v>
      </c>
      <c r="D70" s="5" t="s">
        <v>11</v>
      </c>
    </row>
    <row r="71" spans="1:4" x14ac:dyDescent="0.25">
      <c r="A71" s="15" t="s">
        <v>127</v>
      </c>
      <c r="B71" s="15" t="s">
        <v>183</v>
      </c>
      <c r="C71" s="5" t="s">
        <v>320</v>
      </c>
      <c r="D71" s="5" t="s">
        <v>11</v>
      </c>
    </row>
    <row r="72" spans="1:4" x14ac:dyDescent="0.25">
      <c r="A72" s="5" t="s">
        <v>181</v>
      </c>
      <c r="B72" s="5" t="s">
        <v>280</v>
      </c>
      <c r="C72" s="5" t="s">
        <v>308</v>
      </c>
      <c r="D72" s="5" t="s">
        <v>2</v>
      </c>
    </row>
    <row r="73" spans="1:4" ht="84.75" x14ac:dyDescent="0.25">
      <c r="A73" s="5" t="s">
        <v>282</v>
      </c>
      <c r="B73" s="5" t="s">
        <v>281</v>
      </c>
      <c r="C73" s="5" t="s">
        <v>298</v>
      </c>
      <c r="D73" s="5" t="s">
        <v>10</v>
      </c>
    </row>
    <row r="74" spans="1:4" ht="60.75" x14ac:dyDescent="0.25">
      <c r="A74" s="5" t="s">
        <v>282</v>
      </c>
      <c r="B74" s="5" t="s">
        <v>283</v>
      </c>
      <c r="C74" s="5" t="s">
        <v>299</v>
      </c>
      <c r="D74" s="5" t="s">
        <v>10</v>
      </c>
    </row>
    <row r="75" spans="1:4" ht="36.75" x14ac:dyDescent="0.25">
      <c r="A75" s="5" t="s">
        <v>123</v>
      </c>
      <c r="B75" s="5" t="s">
        <v>124</v>
      </c>
      <c r="C75" s="7" t="s">
        <v>125</v>
      </c>
      <c r="D75" s="5" t="s">
        <v>10</v>
      </c>
    </row>
    <row r="76" spans="1:4" ht="24.75" x14ac:dyDescent="0.25">
      <c r="A76" s="5" t="s">
        <v>212</v>
      </c>
      <c r="B76" s="5" t="s">
        <v>213</v>
      </c>
      <c r="C76" s="5" t="s">
        <v>214</v>
      </c>
      <c r="D76" s="5" t="s">
        <v>15</v>
      </c>
    </row>
    <row r="77" spans="1:4" x14ac:dyDescent="0.25">
      <c r="A77" s="5" t="s">
        <v>152</v>
      </c>
      <c r="B77" s="5" t="s">
        <v>130</v>
      </c>
      <c r="C77" s="5" t="s">
        <v>153</v>
      </c>
      <c r="D77" s="5" t="s">
        <v>13</v>
      </c>
    </row>
    <row r="78" spans="1:4" x14ac:dyDescent="0.25">
      <c r="A78" s="5" t="s">
        <v>284</v>
      </c>
      <c r="B78" s="5" t="s">
        <v>159</v>
      </c>
      <c r="C78" s="5"/>
      <c r="D78" s="5" t="s">
        <v>8</v>
      </c>
    </row>
    <row r="79" spans="1:4" ht="24.75" x14ac:dyDescent="0.25">
      <c r="A79" s="5" t="s">
        <v>56</v>
      </c>
      <c r="B79" s="5" t="s">
        <v>57</v>
      </c>
      <c r="C79" s="5" t="s">
        <v>58</v>
      </c>
      <c r="D79" s="5" t="s">
        <v>19</v>
      </c>
    </row>
    <row r="80" spans="1:4" ht="48.75" x14ac:dyDescent="0.25">
      <c r="A80" s="5" t="s">
        <v>174</v>
      </c>
      <c r="B80" s="5" t="s">
        <v>234</v>
      </c>
      <c r="C80" s="5" t="s">
        <v>311</v>
      </c>
      <c r="D80" s="5" t="s">
        <v>2</v>
      </c>
    </row>
    <row r="81" spans="1:4" x14ac:dyDescent="0.25">
      <c r="A81" s="15" t="s">
        <v>242</v>
      </c>
      <c r="B81" s="15" t="s">
        <v>241</v>
      </c>
      <c r="C81" s="5" t="s">
        <v>321</v>
      </c>
      <c r="D81" s="5" t="s">
        <v>8</v>
      </c>
    </row>
    <row r="82" spans="1:4" ht="60.75" x14ac:dyDescent="0.25">
      <c r="A82" s="5" t="s">
        <v>285</v>
      </c>
      <c r="B82" s="5" t="s">
        <v>182</v>
      </c>
      <c r="C82" s="5" t="s">
        <v>300</v>
      </c>
      <c r="D82" s="5" t="s">
        <v>10</v>
      </c>
    </row>
    <row r="83" spans="1:4" ht="48.75" x14ac:dyDescent="0.25">
      <c r="A83" s="5" t="s">
        <v>286</v>
      </c>
      <c r="B83" s="5" t="s">
        <v>172</v>
      </c>
      <c r="C83" s="5" t="s">
        <v>313</v>
      </c>
      <c r="D83" s="5" t="s">
        <v>4</v>
      </c>
    </row>
    <row r="84" spans="1:4" x14ac:dyDescent="0.25">
      <c r="A84" s="5" t="s">
        <v>59</v>
      </c>
      <c r="B84" s="5" t="s">
        <v>130</v>
      </c>
      <c r="C84" s="5"/>
      <c r="D84" s="5" t="s">
        <v>13</v>
      </c>
    </row>
    <row r="85" spans="1:4" x14ac:dyDescent="0.25">
      <c r="A85" s="5" t="s">
        <v>62</v>
      </c>
      <c r="B85" s="5" t="s">
        <v>197</v>
      </c>
      <c r="C85" s="5" t="s">
        <v>198</v>
      </c>
      <c r="D85" s="5" t="s">
        <v>2</v>
      </c>
    </row>
    <row r="86" spans="1:4" ht="36.75" x14ac:dyDescent="0.25">
      <c r="A86" s="5" t="s">
        <v>199</v>
      </c>
      <c r="B86" s="5" t="s">
        <v>200</v>
      </c>
      <c r="C86" s="5" t="s">
        <v>201</v>
      </c>
      <c r="D86" s="5" t="s">
        <v>2</v>
      </c>
    </row>
    <row r="87" spans="1:4" x14ac:dyDescent="0.25">
      <c r="A87" s="15" t="s">
        <v>248</v>
      </c>
      <c r="B87" s="15" t="s">
        <v>247</v>
      </c>
      <c r="C87" s="10" t="s">
        <v>322</v>
      </c>
      <c r="D87" s="5" t="s">
        <v>10</v>
      </c>
    </row>
    <row r="88" spans="1:4" x14ac:dyDescent="0.25">
      <c r="A88" s="15" t="s">
        <v>288</v>
      </c>
      <c r="B88" s="15" t="s">
        <v>287</v>
      </c>
      <c r="C88" s="5" t="s">
        <v>323</v>
      </c>
      <c r="D88" s="5" t="s">
        <v>8</v>
      </c>
    </row>
    <row r="89" spans="1:4" x14ac:dyDescent="0.25">
      <c r="A89" s="5" t="s">
        <v>202</v>
      </c>
      <c r="B89" s="5" t="s">
        <v>166</v>
      </c>
      <c r="C89" s="5" t="s">
        <v>203</v>
      </c>
      <c r="D89" s="5" t="s">
        <v>2</v>
      </c>
    </row>
    <row r="90" spans="1:4" x14ac:dyDescent="0.25">
      <c r="A90" s="5" t="s">
        <v>202</v>
      </c>
      <c r="B90" s="5" t="s">
        <v>204</v>
      </c>
      <c r="C90" s="5" t="s">
        <v>205</v>
      </c>
      <c r="D90" s="5" t="s">
        <v>2</v>
      </c>
    </row>
    <row r="91" spans="1:4" ht="24.75" x14ac:dyDescent="0.25">
      <c r="A91" s="5" t="s">
        <v>78</v>
      </c>
      <c r="B91" s="5" t="s">
        <v>79</v>
      </c>
      <c r="C91" s="5" t="s">
        <v>80</v>
      </c>
      <c r="D91" s="5" t="s">
        <v>17</v>
      </c>
    </row>
    <row r="92" spans="1:4" ht="24.75" x14ac:dyDescent="0.25">
      <c r="A92" s="15" t="s">
        <v>57</v>
      </c>
      <c r="B92" s="15" t="s">
        <v>236</v>
      </c>
      <c r="C92" s="5" t="s">
        <v>324</v>
      </c>
      <c r="D92" s="5" t="s">
        <v>19</v>
      </c>
    </row>
    <row r="93" spans="1:4" ht="24.75" x14ac:dyDescent="0.25">
      <c r="A93" s="5" t="s">
        <v>57</v>
      </c>
      <c r="B93" s="5" t="s">
        <v>99</v>
      </c>
      <c r="C93" s="5" t="s">
        <v>126</v>
      </c>
      <c r="D93" s="5" t="s">
        <v>19</v>
      </c>
    </row>
    <row r="94" spans="1:4" x14ac:dyDescent="0.25">
      <c r="A94" s="5" t="s">
        <v>60</v>
      </c>
      <c r="B94" s="5" t="s">
        <v>130</v>
      </c>
      <c r="C94" s="5" t="s">
        <v>139</v>
      </c>
      <c r="D94" s="5" t="s">
        <v>13</v>
      </c>
    </row>
    <row r="95" spans="1:4" x14ac:dyDescent="0.25">
      <c r="A95" s="5" t="s">
        <v>290</v>
      </c>
      <c r="B95" s="5" t="s">
        <v>289</v>
      </c>
      <c r="C95" s="5" t="s">
        <v>305</v>
      </c>
      <c r="D95" s="5" t="s">
        <v>8</v>
      </c>
    </row>
    <row r="96" spans="1:4" x14ac:dyDescent="0.25">
      <c r="A96" s="15" t="s">
        <v>249</v>
      </c>
      <c r="B96" s="15" t="s">
        <v>249</v>
      </c>
      <c r="D96" s="5" t="s">
        <v>15</v>
      </c>
    </row>
  </sheetData>
  <sortState xmlns:xlrd2="http://schemas.microsoft.com/office/spreadsheetml/2017/richdata2" ref="A2:H70">
    <sortCondition ref="H2:H70"/>
  </sortState>
  <dataValidations count="1">
    <dataValidation type="list" allowBlank="1" showInputMessage="1" showErrorMessage="1" sqref="D2:D60 D67:D68" xr:uid="{071C129C-3FE6-41BD-9591-1C5DFBAE8B22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3B67A6-3540-4C80-8684-8B6787F3449E}">
          <x14:formula1>
            <xm:f>'C:\Users\sandr\Dropbox\Light\Doctorate\Data_and_scripts\March_crazed_panic\Method-eval_update\[WEB_shrt_shrt_to_long_shrt.xlsx]Differences criteria'!#REF!</xm:f>
          </x14:formula1>
          <xm:sqref>D61:D66 D69:D84 D87:D88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C5B1-6CEF-4444-8ADD-57F5AB71A055}">
  <dimension ref="A1:K17"/>
  <sheetViews>
    <sheetView workbookViewId="0">
      <selection sqref="A1:K17"/>
    </sheetView>
  </sheetViews>
  <sheetFormatPr defaultRowHeight="15" x14ac:dyDescent="0.25"/>
  <sheetData>
    <row r="1" spans="1:11" x14ac:dyDescent="0.25">
      <c r="A1" s="10" t="s">
        <v>46</v>
      </c>
      <c r="B1" s="10" t="s">
        <v>48</v>
      </c>
      <c r="C1" s="10" t="s">
        <v>47</v>
      </c>
      <c r="D1" s="10" t="s">
        <v>45</v>
      </c>
      <c r="E1" s="10" t="s">
        <v>49</v>
      </c>
      <c r="F1" s="10" t="s">
        <v>325</v>
      </c>
      <c r="G1" s="10" t="s">
        <v>326</v>
      </c>
      <c r="H1" s="10" t="s">
        <v>50</v>
      </c>
      <c r="I1" s="10" t="s">
        <v>327</v>
      </c>
      <c r="J1" s="10" t="s">
        <v>328</v>
      </c>
      <c r="K1" s="10"/>
    </row>
    <row r="2" spans="1:11" x14ac:dyDescent="0.25">
      <c r="A2" s="10" t="s">
        <v>155</v>
      </c>
      <c r="B2" s="10" t="s">
        <v>216</v>
      </c>
      <c r="C2" s="10" t="s">
        <v>217</v>
      </c>
      <c r="D2" s="10" t="s">
        <v>154</v>
      </c>
      <c r="E2" s="10" t="s">
        <v>156</v>
      </c>
      <c r="F2" s="10" t="s">
        <v>157</v>
      </c>
      <c r="G2" s="10">
        <v>13.99</v>
      </c>
      <c r="H2" s="10" t="s">
        <v>329</v>
      </c>
      <c r="I2" s="10" t="s">
        <v>158</v>
      </c>
      <c r="J2" s="10" t="s">
        <v>215</v>
      </c>
      <c r="K2" s="10"/>
    </row>
    <row r="3" spans="1:11" x14ac:dyDescent="0.25">
      <c r="A3" s="10" t="s">
        <v>155</v>
      </c>
      <c r="B3" s="10" t="s">
        <v>218</v>
      </c>
      <c r="C3" s="10" t="s">
        <v>219</v>
      </c>
      <c r="D3" s="10" t="s">
        <v>154</v>
      </c>
      <c r="E3" s="10" t="s">
        <v>156</v>
      </c>
      <c r="F3" s="10" t="s">
        <v>157</v>
      </c>
      <c r="G3" s="10">
        <v>13.41</v>
      </c>
      <c r="H3" s="10" t="s">
        <v>329</v>
      </c>
      <c r="I3" s="10" t="s">
        <v>158</v>
      </c>
      <c r="J3" s="10" t="s">
        <v>215</v>
      </c>
      <c r="K3" s="10"/>
    </row>
    <row r="4" spans="1:11" x14ac:dyDescent="0.25">
      <c r="A4" s="10" t="s">
        <v>155</v>
      </c>
      <c r="B4" s="10" t="s">
        <v>330</v>
      </c>
      <c r="C4" s="10" t="s">
        <v>160</v>
      </c>
      <c r="D4" s="10" t="s">
        <v>154</v>
      </c>
      <c r="E4" s="10" t="s">
        <v>156</v>
      </c>
      <c r="F4" s="10" t="s">
        <v>157</v>
      </c>
      <c r="G4" s="10">
        <v>9.76</v>
      </c>
      <c r="H4" s="10" t="s">
        <v>329</v>
      </c>
      <c r="I4" s="10" t="s">
        <v>158</v>
      </c>
      <c r="J4" s="10" t="s">
        <v>215</v>
      </c>
      <c r="K4" s="10"/>
    </row>
    <row r="5" spans="1:11" x14ac:dyDescent="0.25">
      <c r="A5" s="10" t="s">
        <v>177</v>
      </c>
      <c r="B5" s="10" t="s">
        <v>65</v>
      </c>
      <c r="C5" s="10" t="s">
        <v>331</v>
      </c>
      <c r="D5" s="10" t="s">
        <v>176</v>
      </c>
      <c r="E5" s="10" t="s">
        <v>156</v>
      </c>
      <c r="F5" s="10" t="s">
        <v>157</v>
      </c>
      <c r="G5" s="10">
        <v>11.055</v>
      </c>
      <c r="H5" s="10" t="s">
        <v>329</v>
      </c>
      <c r="I5" s="10" t="s">
        <v>158</v>
      </c>
      <c r="J5" s="10" t="s">
        <v>215</v>
      </c>
      <c r="K5" s="10"/>
    </row>
    <row r="6" spans="1:11" x14ac:dyDescent="0.25">
      <c r="A6" s="10" t="s">
        <v>155</v>
      </c>
      <c r="B6" s="10" t="s">
        <v>220</v>
      </c>
      <c r="C6" s="10" t="s">
        <v>221</v>
      </c>
      <c r="D6" s="10" t="s">
        <v>154</v>
      </c>
      <c r="E6" s="10" t="s">
        <v>156</v>
      </c>
      <c r="F6" s="10" t="s">
        <v>157</v>
      </c>
      <c r="G6" s="10">
        <v>13.83</v>
      </c>
      <c r="H6" s="10" t="s">
        <v>329</v>
      </c>
      <c r="I6" s="10" t="s">
        <v>158</v>
      </c>
      <c r="J6" s="10" t="s">
        <v>215</v>
      </c>
      <c r="K6" s="10"/>
    </row>
    <row r="7" spans="1:11" x14ac:dyDescent="0.25">
      <c r="A7" s="10" t="s">
        <v>155</v>
      </c>
      <c r="B7" s="10" t="s">
        <v>332</v>
      </c>
      <c r="C7" s="10" t="s">
        <v>333</v>
      </c>
      <c r="D7" s="10" t="s">
        <v>154</v>
      </c>
      <c r="E7" s="10" t="s">
        <v>156</v>
      </c>
      <c r="F7" s="10" t="s">
        <v>157</v>
      </c>
      <c r="G7" s="10">
        <v>13.41</v>
      </c>
      <c r="H7" s="10" t="s">
        <v>329</v>
      </c>
      <c r="I7" s="10" t="s">
        <v>158</v>
      </c>
      <c r="J7" s="10" t="s">
        <v>215</v>
      </c>
      <c r="K7" s="10"/>
    </row>
    <row r="8" spans="1:11" x14ac:dyDescent="0.25">
      <c r="A8" s="10" t="s">
        <v>155</v>
      </c>
      <c r="B8" s="10" t="s">
        <v>222</v>
      </c>
      <c r="C8" s="10" t="s">
        <v>223</v>
      </c>
      <c r="D8" s="10" t="s">
        <v>154</v>
      </c>
      <c r="E8" s="10" t="s">
        <v>156</v>
      </c>
      <c r="F8" s="10" t="s">
        <v>157</v>
      </c>
      <c r="G8" s="10">
        <v>13.99</v>
      </c>
      <c r="H8" s="10" t="s">
        <v>329</v>
      </c>
      <c r="I8" s="10" t="s">
        <v>158</v>
      </c>
      <c r="J8" s="10" t="s">
        <v>215</v>
      </c>
      <c r="K8" s="10"/>
    </row>
    <row r="9" spans="1:11" x14ac:dyDescent="0.25">
      <c r="A9" s="10" t="s">
        <v>155</v>
      </c>
      <c r="B9" s="10" t="s">
        <v>224</v>
      </c>
      <c r="C9" s="10" t="s">
        <v>165</v>
      </c>
      <c r="D9" s="10" t="s">
        <v>154</v>
      </c>
      <c r="E9" s="10" t="s">
        <v>156</v>
      </c>
      <c r="F9" s="10" t="s">
        <v>157</v>
      </c>
      <c r="G9" s="10">
        <v>11.54</v>
      </c>
      <c r="H9" s="10" t="s">
        <v>329</v>
      </c>
      <c r="I9" s="10" t="s">
        <v>158</v>
      </c>
      <c r="J9" s="10" t="s">
        <v>215</v>
      </c>
      <c r="K9" s="10"/>
    </row>
    <row r="10" spans="1:11" x14ac:dyDescent="0.25">
      <c r="A10" s="10" t="s">
        <v>155</v>
      </c>
      <c r="B10" s="10" t="s">
        <v>254</v>
      </c>
      <c r="C10" s="10" t="s">
        <v>169</v>
      </c>
      <c r="D10" s="10" t="s">
        <v>154</v>
      </c>
      <c r="E10" s="10" t="s">
        <v>156</v>
      </c>
      <c r="F10" s="10" t="s">
        <v>157</v>
      </c>
      <c r="G10" s="10">
        <v>9.15</v>
      </c>
      <c r="H10" s="10" t="s">
        <v>329</v>
      </c>
      <c r="I10" s="10" t="s">
        <v>158</v>
      </c>
      <c r="J10" s="10" t="s">
        <v>215</v>
      </c>
      <c r="K10" s="10"/>
    </row>
    <row r="11" spans="1:11" x14ac:dyDescent="0.25">
      <c r="A11" s="10" t="s">
        <v>177</v>
      </c>
      <c r="B11" s="10" t="s">
        <v>225</v>
      </c>
      <c r="C11" s="10" t="s">
        <v>226</v>
      </c>
      <c r="D11" s="10" t="s">
        <v>176</v>
      </c>
      <c r="E11" s="10" t="s">
        <v>156</v>
      </c>
      <c r="F11" s="10" t="s">
        <v>157</v>
      </c>
      <c r="G11" s="10">
        <v>13.54</v>
      </c>
      <c r="H11" s="10" t="s">
        <v>329</v>
      </c>
      <c r="I11" s="10" t="s">
        <v>158</v>
      </c>
      <c r="J11" s="10" t="s">
        <v>215</v>
      </c>
      <c r="K11" s="10"/>
    </row>
    <row r="12" spans="1:11" x14ac:dyDescent="0.25">
      <c r="A12" s="10" t="s">
        <v>155</v>
      </c>
      <c r="B12" s="10" t="s">
        <v>227</v>
      </c>
      <c r="C12" s="10" t="s">
        <v>228</v>
      </c>
      <c r="D12" s="10" t="s">
        <v>154</v>
      </c>
      <c r="E12" s="10" t="s">
        <v>156</v>
      </c>
      <c r="F12" s="10" t="s">
        <v>157</v>
      </c>
      <c r="G12" s="10">
        <v>13.99</v>
      </c>
      <c r="H12" s="10" t="s">
        <v>329</v>
      </c>
      <c r="I12" s="10" t="s">
        <v>158</v>
      </c>
      <c r="J12" s="10" t="s">
        <v>215</v>
      </c>
      <c r="K12" s="10"/>
    </row>
    <row r="13" spans="1:11" x14ac:dyDescent="0.25">
      <c r="A13" s="10" t="s">
        <v>155</v>
      </c>
      <c r="B13" s="10" t="s">
        <v>229</v>
      </c>
      <c r="C13" s="10" t="s">
        <v>230</v>
      </c>
      <c r="D13" s="10" t="s">
        <v>154</v>
      </c>
      <c r="E13" s="10" t="s">
        <v>156</v>
      </c>
      <c r="F13" s="10" t="s">
        <v>157</v>
      </c>
      <c r="G13" s="10">
        <v>13.3</v>
      </c>
      <c r="H13" s="10" t="s">
        <v>329</v>
      </c>
      <c r="I13" s="10" t="s">
        <v>158</v>
      </c>
      <c r="J13" s="10" t="s">
        <v>215</v>
      </c>
      <c r="K13" s="10"/>
    </row>
    <row r="14" spans="1:11" x14ac:dyDescent="0.25">
      <c r="A14" s="10" t="s">
        <v>155</v>
      </c>
      <c r="B14" s="10" t="s">
        <v>231</v>
      </c>
      <c r="C14" s="10" t="s">
        <v>232</v>
      </c>
      <c r="D14" s="10" t="s">
        <v>154</v>
      </c>
      <c r="E14" s="10" t="s">
        <v>156</v>
      </c>
      <c r="F14" s="10" t="s">
        <v>157</v>
      </c>
      <c r="G14" s="10">
        <v>13.99</v>
      </c>
      <c r="H14" s="10" t="s">
        <v>329</v>
      </c>
      <c r="I14" s="10" t="s">
        <v>158</v>
      </c>
      <c r="J14" s="10" t="s">
        <v>215</v>
      </c>
      <c r="K14" s="10"/>
    </row>
    <row r="15" spans="1:11" x14ac:dyDescent="0.25">
      <c r="A15" s="10" t="s">
        <v>155</v>
      </c>
      <c r="B15" s="10" t="s">
        <v>233</v>
      </c>
      <c r="C15" s="10" t="s">
        <v>233</v>
      </c>
      <c r="D15" s="10" t="s">
        <v>154</v>
      </c>
      <c r="E15" s="10" t="s">
        <v>156</v>
      </c>
      <c r="F15" s="10" t="s">
        <v>157</v>
      </c>
      <c r="G15" s="10">
        <v>13.99</v>
      </c>
      <c r="H15" s="10" t="s">
        <v>329</v>
      </c>
      <c r="I15" s="10" t="s">
        <v>158</v>
      </c>
      <c r="J15" s="10" t="s">
        <v>215</v>
      </c>
      <c r="K15" s="10"/>
    </row>
    <row r="16" spans="1:11" x14ac:dyDescent="0.25">
      <c r="A16" s="10" t="s">
        <v>155</v>
      </c>
      <c r="B16" s="10" t="s">
        <v>334</v>
      </c>
      <c r="C16" s="10" t="s">
        <v>184</v>
      </c>
      <c r="D16" s="10" t="s">
        <v>154</v>
      </c>
      <c r="E16" s="10" t="s">
        <v>156</v>
      </c>
      <c r="F16" s="10" t="s">
        <v>157</v>
      </c>
      <c r="G16" s="10">
        <v>11.02</v>
      </c>
      <c r="H16" s="10" t="s">
        <v>329</v>
      </c>
      <c r="I16" s="10" t="s">
        <v>158</v>
      </c>
      <c r="J16" s="10" t="s">
        <v>215</v>
      </c>
      <c r="K16" s="10"/>
    </row>
    <row r="17" spans="1:11" x14ac:dyDescent="0.25">
      <c r="A17" s="10" t="s">
        <v>155</v>
      </c>
      <c r="B17" s="10" t="s">
        <v>235</v>
      </c>
      <c r="C17" s="10" t="s">
        <v>184</v>
      </c>
      <c r="D17" s="10" t="s">
        <v>154</v>
      </c>
      <c r="E17" s="10" t="s">
        <v>156</v>
      </c>
      <c r="F17" s="10" t="s">
        <v>157</v>
      </c>
      <c r="G17" s="10">
        <v>11.06</v>
      </c>
      <c r="H17" s="10" t="s">
        <v>329</v>
      </c>
      <c r="I17" s="10" t="s">
        <v>158</v>
      </c>
      <c r="J17" s="10" t="s">
        <v>215</v>
      </c>
      <c r="K1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definitions</vt:lpstr>
      <vt:lpstr>Breakdown - ALL</vt:lpstr>
      <vt:lpstr>Sheet1</vt:lpstr>
      <vt:lpstr>Freq5 all no VTO</vt:lpstr>
      <vt:lpstr>Frequency 5 only no VTO</vt:lpstr>
      <vt:lpstr>Shared no VTO</vt:lpstr>
      <vt:lpstr>Freq4sal9 only no VTO</vt:lpstr>
      <vt:lpstr>Freq4sal9 all no VTO</vt:lpstr>
      <vt:lpstr>Freq4sal9 only VTO</vt:lpstr>
      <vt:lpstr>breakdown_chart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2019-12-19T14:24:10Z</cp:lastPrinted>
  <dcterms:created xsi:type="dcterms:W3CDTF">2019-12-15T15:45:48Z</dcterms:created>
  <dcterms:modified xsi:type="dcterms:W3CDTF">2020-03-11T08:29:02Z</dcterms:modified>
</cp:coreProperties>
</file>