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2\Further analysis\"/>
    </mc:Choice>
  </mc:AlternateContent>
  <xr:revisionPtr revIDLastSave="0" documentId="13_ncr:1_{E9C12F6D-2314-4EC0-9A6D-A598D47F907D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Frequency filter" sheetId="1" r:id="rId1"/>
    <sheet name="JEFF_vto_diff" sheetId="5" r:id="rId2"/>
    <sheet name="JEFF_precision_comparison" sheetId="6" r:id="rId3"/>
    <sheet name="precisionscopesyn" sheetId="4" r:id="rId4"/>
    <sheet name="Ranking" sheetId="3" r:id="rId5"/>
    <sheet name="Salience filte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5" i="4"/>
  <c r="E5" i="4"/>
  <c r="E2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B5" i="3" l="1"/>
  <c r="C5" i="3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<sst xmlns="http://schemas.openxmlformats.org/spreadsheetml/2006/main" count="112" uniqueCount="47">
  <si>
    <t>Filter applied</t>
  </si>
  <si>
    <t>No filter</t>
  </si>
  <si>
    <t>Frequency 5</t>
  </si>
  <si>
    <t>Frequency 10</t>
  </si>
  <si>
    <t>Frequency 15</t>
  </si>
  <si>
    <t>Frequency 20</t>
  </si>
  <si>
    <t>Frequency 25</t>
  </si>
  <si>
    <t>Frequency 30</t>
  </si>
  <si>
    <t>Differences</t>
  </si>
  <si>
    <t>Misspellings</t>
  </si>
  <si>
    <t>Total</t>
  </si>
  <si>
    <t>Accepted tax. ref. not in ontology</t>
  </si>
  <si>
    <t>Scope</t>
  </si>
  <si>
    <t>Other</t>
  </si>
  <si>
    <t xml:space="preserve">Synonyms </t>
  </si>
  <si>
    <t>Unknown</t>
  </si>
  <si>
    <t>Incorrect</t>
  </si>
  <si>
    <t>Frequency 35</t>
  </si>
  <si>
    <t>Filter</t>
  </si>
  <si>
    <t>Ranking precision %</t>
  </si>
  <si>
    <t>% recognised</t>
  </si>
  <si>
    <t>% not recognised</t>
  </si>
  <si>
    <t>Frequency 40</t>
  </si>
  <si>
    <t>Frequency 45</t>
  </si>
  <si>
    <t>Frequency 50</t>
  </si>
  <si>
    <t>Frequency 55</t>
  </si>
  <si>
    <t>Frequency 60</t>
  </si>
  <si>
    <t>Frequency 65</t>
  </si>
  <si>
    <t>Frequency 70</t>
  </si>
  <si>
    <t>Frequency 75</t>
  </si>
  <si>
    <t>Frequency 80</t>
  </si>
  <si>
    <t>Frequency 85</t>
  </si>
  <si>
    <t>Frequency 90</t>
  </si>
  <si>
    <t>Frequency 95</t>
  </si>
  <si>
    <t>Frequency 100</t>
  </si>
  <si>
    <t>This precision can be used to look both at the accuracy of the parent/child relation identification and also general precision of the technique</t>
  </si>
  <si>
    <t>So tipping point instead of being 55 frequency for 100% precision (both ranking and general) is 20</t>
  </si>
  <si>
    <t>Ranking and general precision including synonyms and accepted terms not in ontology</t>
  </si>
  <si>
    <t>On the basis of output_sourcetarget</t>
  </si>
  <si>
    <t>Partial name</t>
  </si>
  <si>
    <t>Other (skipped ranking)</t>
  </si>
  <si>
    <t>Precision</t>
  </si>
  <si>
    <t>Precision (scope)</t>
  </si>
  <si>
    <t>Precision (synonyms)</t>
  </si>
  <si>
    <t>Precision (both)</t>
  </si>
  <si>
    <t>Relations ID'd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</si>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</sst>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/>
    <xf numFmtId="9" fontId="2" fillId="0" borderId="0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wrapText="1"/>
    </xf>
    <xf numFmtId="10" fontId="2" fillId="0" borderId="0" xfId="0" applyNumberFormat="1" applyFont="1" applyBorder="1"/>
    <xf numFmtId="10" fontId="2" fillId="0" borderId="0" xfId="0" applyNumberFormat="1" applyFont="1" applyBorder="1" applyAlignment="1">
      <alignment wrapText="1"/>
    </xf>
    <xf numFmtId="0" fontId="3" fillId="0" borderId="0" xfId="0" applyFont="1"/>
    <xf numFmtId="0" fontId="3" fillId="0" borderId="3" xfId="0" applyFont="1" applyBorder="1"/>
    <xf numFmtId="10" fontId="2" fillId="0" borderId="0" xfId="1" applyNumberFormat="1" applyFont="1" applyBorder="1" applyAlignment="1">
      <alignment wrapText="1"/>
    </xf>
    <xf numFmtId="10" fontId="2" fillId="0" borderId="3" xfId="0" applyNumberFormat="1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9" fontId="2" fillId="0" borderId="3" xfId="0" applyNumberFormat="1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precisionscopesyn!$H$2</c:f>
              <c:strCache>
                <c:ptCount val="1"/>
                <c:pt idx="0">
                  <c:v>Misspellings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precisionscopesyn!$H$5:$H$14</c:f>
              <c:numCache>
                <c:formatCode>General</c:formatCode>
                <c:ptCount val="10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D-4CF0-A88B-717C481CB9A1}"/>
            </c:ext>
          </c:extLst>
        </c:ser>
        <c:ser>
          <c:idx val="1"/>
          <c:order val="1"/>
          <c:tx>
            <c:strRef>
              <c:f>precisionscopesyn!$I$3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precisionscopesyn!$I$5:$I$14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D-4CF0-A88B-717C481CB9A1}"/>
            </c:ext>
          </c:extLst>
        </c:ser>
        <c:ser>
          <c:idx val="2"/>
          <c:order val="2"/>
          <c:tx>
            <c:strRef>
              <c:f>precisionscopesyn!$J$3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precisionscopesyn!$J$5:$J$14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D-4CF0-A88B-717C481CB9A1}"/>
            </c:ext>
          </c:extLst>
        </c:ser>
        <c:ser>
          <c:idx val="3"/>
          <c:order val="3"/>
          <c:tx>
            <c:strRef>
              <c:f>precisionscopesyn!$K$2</c:f>
              <c:strCache>
                <c:ptCount val="1"/>
                <c:pt idx="0">
                  <c:v>Synonyms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precisionscopesyn!$K$5:$K$14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D-4CF0-A88B-717C481CB9A1}"/>
            </c:ext>
          </c:extLst>
        </c:ser>
        <c:ser>
          <c:idx val="4"/>
          <c:order val="4"/>
          <c:tx>
            <c:strRef>
              <c:f>precisionscopesyn!$L$2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precisionscopesyn!$L$5:$L$14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BCBD-4CF0-A88B-717C481CB9A1}"/>
            </c:ext>
          </c:extLst>
        </c:ser>
        <c:ser>
          <c:idx val="5"/>
          <c:order val="5"/>
          <c:tx>
            <c:strRef>
              <c:f>precisionscopesyn!$M$2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precisionscopesyn!$M$5:$M$14</c:f>
              <c:numCache>
                <c:formatCode>General</c:formatCode>
                <c:ptCount val="10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BD-4CF0-A88B-717C481CB9A1}"/>
            </c:ext>
          </c:extLst>
        </c:ser>
        <c:ser>
          <c:idx val="6"/>
          <c:order val="6"/>
          <c:tx>
            <c:strRef>
              <c:f>precisionscopesyn!$N$2</c:f>
              <c:strCache>
                <c:ptCount val="1"/>
                <c:pt idx="0">
                  <c:v>Partial name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precisionscopesyn!$N$5:$N$14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D-4CF0-A88B-717C481CB9A1}"/>
            </c:ext>
          </c:extLst>
        </c:ser>
        <c:ser>
          <c:idx val="7"/>
          <c:order val="7"/>
          <c:tx>
            <c:strRef>
              <c:f>precisionscopesyn!$O$2</c:f>
              <c:strCache>
                <c:ptCount val="1"/>
                <c:pt idx="0">
                  <c:v>Other (skipped ranking)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precisionscopesyn!$A$5:$A$14</c:f>
              <c:strCache>
                <c:ptCount val="1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</c:strCache>
            </c:strRef>
          </c:cat>
          <c:val>
            <c:numRef>
              <c:f>precisionscopesyn!$O$5:$O$14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BD-4CF0-A88B-717C481C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96000"/>
        <c:axId val="440393048"/>
      </c:barChart>
      <c:catAx>
        <c:axId val="4403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93048"/>
        <c:crosses val="autoZero"/>
        <c:auto val="1"/>
        <c:lblAlgn val="ctr"/>
        <c:lblOffset val="100"/>
        <c:noMultiLvlLbl val="0"/>
      </c:catAx>
      <c:valAx>
        <c:axId val="4403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precisionscopesyn!$C$1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precisionscopesyn!$A$2:$A$24</c15:sqref>
                  </c15:fullRef>
                </c:ext>
              </c:extLst>
              <c:f>precisionscopesyn!$A$4:$A$24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precisionscopesyn!$C$2:$C$24</c15:sqref>
                  </c15:fullRef>
                </c:ext>
              </c:extLst>
              <c:f>precisionscopesyn!$C$4:$C$24</c:f>
              <c:numCache>
                <c:formatCode>General</c:formatCode>
                <c:ptCount val="21"/>
                <c:pt idx="0" formatCode="0.00%">
                  <c:v>0.37769999999999998</c:v>
                </c:pt>
                <c:pt idx="1" formatCode="0.00%">
                  <c:v>0.81499999999999995</c:v>
                </c:pt>
                <c:pt idx="2" formatCode="0.00%">
                  <c:v>0.87019999999999997</c:v>
                </c:pt>
                <c:pt idx="3" formatCode="0.00%">
                  <c:v>0.89890000000000003</c:v>
                </c:pt>
                <c:pt idx="4" formatCode="0.00%">
                  <c:v>0.94030000000000002</c:v>
                </c:pt>
                <c:pt idx="5" formatCode="0.00%">
                  <c:v>0.92449999999999999</c:v>
                </c:pt>
                <c:pt idx="6" formatCode="0.00%">
                  <c:v>0.93330000000000002</c:v>
                </c:pt>
                <c:pt idx="7" formatCode="0.00%">
                  <c:v>0.92679999999999996</c:v>
                </c:pt>
                <c:pt idx="8" formatCode="0.00%">
                  <c:v>0.91669999999999996</c:v>
                </c:pt>
                <c:pt idx="9" formatCode="0.00%">
                  <c:v>0.9375</c:v>
                </c:pt>
                <c:pt idx="10" formatCode="0.00%">
                  <c:v>0.9667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1-43CD-B62C-BE99DBDDA2E1}"/>
            </c:ext>
          </c:extLst>
        </c:ser>
        <c:ser>
          <c:idx val="2"/>
          <c:order val="2"/>
          <c:tx>
            <c:strRef>
              <c:f>precisionscopesyn!$D$1</c:f>
              <c:strCache>
                <c:ptCount val="1"/>
                <c:pt idx="0">
                  <c:v>Precision (scope)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precisionscopesyn!$A$2:$A$24</c15:sqref>
                  </c15:fullRef>
                </c:ext>
              </c:extLst>
              <c:f>precisionscopesyn!$A$4:$A$24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precisionscopesyn!$D$2:$D$24</c15:sqref>
                  </c15:fullRef>
                </c:ext>
              </c:extLst>
              <c:f>precisionscopesyn!$D$4:$D$24</c:f>
              <c:numCache>
                <c:formatCode>General</c:formatCode>
                <c:ptCount val="21"/>
                <c:pt idx="1" formatCode="0.00%">
                  <c:v>0.8590308370044053</c:v>
                </c:pt>
                <c:pt idx="2" formatCode="0.00%">
                  <c:v>0.89312977099236646</c:v>
                </c:pt>
                <c:pt idx="3" formatCode="0.00%">
                  <c:v>0.9101123595505618</c:v>
                </c:pt>
                <c:pt idx="4" formatCode="0.00%">
                  <c:v>0.95522388059701491</c:v>
                </c:pt>
                <c:pt idx="5" formatCode="0.00%">
                  <c:v>0.94339622641509435</c:v>
                </c:pt>
                <c:pt idx="6" formatCode="0.00%">
                  <c:v>0.93333333333333335</c:v>
                </c:pt>
                <c:pt idx="7" formatCode="0.00%">
                  <c:v>0.92682926829268297</c:v>
                </c:pt>
                <c:pt idx="8" formatCode="0.00%">
                  <c:v>0.91666666666666663</c:v>
                </c:pt>
                <c:pt idx="9" formatCode="0.00%">
                  <c:v>0.9375</c:v>
                </c:pt>
                <c:pt idx="10" formatCode="0.00%">
                  <c:v>0.96666666666666667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1-43CD-B62C-BE99DBDDA2E1}"/>
            </c:ext>
          </c:extLst>
        </c:ser>
        <c:ser>
          <c:idx val="3"/>
          <c:order val="3"/>
          <c:tx>
            <c:strRef>
              <c:f>precisionscopesyn!$E$1</c:f>
              <c:strCache>
                <c:ptCount val="1"/>
                <c:pt idx="0">
                  <c:v>Precision (synonyms)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precisionscopesyn!$A$2:$A$24</c15:sqref>
                  </c15:fullRef>
                </c:ext>
              </c:extLst>
              <c:f>precisionscopesyn!$A$4:$A$24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precisionscopesyn!$E$2:$E$24</c15:sqref>
                  </c15:fullRef>
                </c:ext>
              </c:extLst>
              <c:f>precisionscopesyn!$E$4:$E$24</c:f>
              <c:numCache>
                <c:formatCode>General</c:formatCode>
                <c:ptCount val="21"/>
                <c:pt idx="1" formatCode="0.00%">
                  <c:v>0.87665198237885467</c:v>
                </c:pt>
                <c:pt idx="2" formatCode="0.00%">
                  <c:v>0.93893129770992367</c:v>
                </c:pt>
                <c:pt idx="3" formatCode="0.00%">
                  <c:v>0.9662921348314607</c:v>
                </c:pt>
                <c:pt idx="4" formatCode="0.00%">
                  <c:v>0.9850746268656716</c:v>
                </c:pt>
                <c:pt idx="5" formatCode="0.00%">
                  <c:v>0.98113207547169812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1-43CD-B62C-BE99DBDDA2E1}"/>
            </c:ext>
          </c:extLst>
        </c:ser>
        <c:ser>
          <c:idx val="4"/>
          <c:order val="4"/>
          <c:tx>
            <c:strRef>
              <c:f>precisionscopesyn!$F$1</c:f>
              <c:strCache>
                <c:ptCount val="1"/>
                <c:pt idx="0">
                  <c:v>Precision (both)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precisionscopesyn!$A$2:$A$24</c15:sqref>
                  </c15:fullRef>
                </c:ext>
              </c:extLst>
              <c:f>precisionscopesyn!$A$4:$A$24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precisionscopesyn!$F$2:$F$24</c15:sqref>
                  </c15:fullRef>
                </c:ext>
              </c:extLst>
              <c:f>precisionscopesyn!$F$4:$F$24</c:f>
              <c:numCache>
                <c:formatCode>General</c:formatCode>
                <c:ptCount val="21"/>
                <c:pt idx="1" formatCode="0.00%">
                  <c:v>0.92070484581497802</c:v>
                </c:pt>
                <c:pt idx="2" formatCode="0.00%">
                  <c:v>0.96183206106870234</c:v>
                </c:pt>
                <c:pt idx="3" formatCode="0.00%">
                  <c:v>0.97752808988764039</c:v>
                </c:pt>
                <c:pt idx="4" formatCode="0.00%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1-43CD-B62C-BE99DBDD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01576"/>
        <c:axId val="440399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precisionscopesyn!$B$1</c15:sqref>
                        </c15:formulaRef>
                      </c:ext>
                    </c:extLst>
                    <c:strCache>
                      <c:ptCount val="1"/>
                      <c:pt idx="0">
                        <c:v>Relations ID'd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precisionscopesyn!$A$2:$A$24</c15:sqref>
                        </c15:fullRef>
                        <c15:formulaRef>
                          <c15:sqref>precisionscopesyn!$A$4:$A$24</c15:sqref>
                        </c15:formulaRef>
                      </c:ext>
                    </c:extLst>
                    <c:strCache>
                      <c:ptCount val="21"/>
                      <c:pt idx="0">
                        <c:v>No filter</c:v>
                      </c:pt>
                      <c:pt idx="1">
                        <c:v>Frequency 5</c:v>
                      </c:pt>
                      <c:pt idx="2">
                        <c:v>Frequency 10</c:v>
                      </c:pt>
                      <c:pt idx="3">
                        <c:v>Frequency 15</c:v>
                      </c:pt>
                      <c:pt idx="4">
                        <c:v>Frequency 20</c:v>
                      </c:pt>
                      <c:pt idx="5">
                        <c:v>Frequency 25</c:v>
                      </c:pt>
                      <c:pt idx="6">
                        <c:v>Frequency 30</c:v>
                      </c:pt>
                      <c:pt idx="7">
                        <c:v>Frequency 35</c:v>
                      </c:pt>
                      <c:pt idx="8">
                        <c:v>Frequency 40</c:v>
                      </c:pt>
                      <c:pt idx="9">
                        <c:v>Frequency 45</c:v>
                      </c:pt>
                      <c:pt idx="10">
                        <c:v>Frequency 50</c:v>
                      </c:pt>
                      <c:pt idx="11">
                        <c:v>Frequency 55</c:v>
                      </c:pt>
                      <c:pt idx="12">
                        <c:v>Frequency 60</c:v>
                      </c:pt>
                      <c:pt idx="13">
                        <c:v>Frequency 65</c:v>
                      </c:pt>
                      <c:pt idx="14">
                        <c:v>Frequency 70</c:v>
                      </c:pt>
                      <c:pt idx="15">
                        <c:v>Frequency 75</c:v>
                      </c:pt>
                      <c:pt idx="16">
                        <c:v>Frequency 80</c:v>
                      </c:pt>
                      <c:pt idx="17">
                        <c:v>Frequency 85</c:v>
                      </c:pt>
                      <c:pt idx="18">
                        <c:v>Frequency 90</c:v>
                      </c:pt>
                      <c:pt idx="19">
                        <c:v>Frequency 95</c:v>
                      </c:pt>
                      <c:pt idx="20">
                        <c:v>Frequency 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precisionscopesyn!$B$2:$B$24</c15:sqref>
                        </c15:fullRef>
                        <c15:formulaRef>
                          <c15:sqref>precisionscopesyn!$B$4:$B$24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1218</c:v>
                      </c:pt>
                      <c:pt idx="1">
                        <c:v>227</c:v>
                      </c:pt>
                      <c:pt idx="2">
                        <c:v>131</c:v>
                      </c:pt>
                      <c:pt idx="3">
                        <c:v>89</c:v>
                      </c:pt>
                      <c:pt idx="4">
                        <c:v>67</c:v>
                      </c:pt>
                      <c:pt idx="5">
                        <c:v>53</c:v>
                      </c:pt>
                      <c:pt idx="6">
                        <c:v>45</c:v>
                      </c:pt>
                      <c:pt idx="7">
                        <c:v>41</c:v>
                      </c:pt>
                      <c:pt idx="8">
                        <c:v>36</c:v>
                      </c:pt>
                      <c:pt idx="9">
                        <c:v>32</c:v>
                      </c:pt>
                      <c:pt idx="10">
                        <c:v>30</c:v>
                      </c:pt>
                      <c:pt idx="11">
                        <c:v>24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16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14</c:v>
                      </c:pt>
                      <c:pt idx="20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91-43CD-B62C-BE99DBDDA2E1}"/>
                  </c:ext>
                </c:extLst>
              </c15:ser>
            </c15:filteredLineSeries>
          </c:ext>
        </c:extLst>
      </c:lineChart>
      <c:catAx>
        <c:axId val="44040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99608"/>
        <c:crosses val="autoZero"/>
        <c:auto val="1"/>
        <c:lblAlgn val="ctr"/>
        <c:lblOffset val="100"/>
        <c:noMultiLvlLbl val="0"/>
      </c:catAx>
      <c:valAx>
        <c:axId val="4403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812DF4-44AB-4590-B7FD-58693ED8900F}">
  <sheetPr/>
  <sheetViews>
    <sheetView zoomScale="7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8D85D2-77BA-493D-BD5A-3B84A39052F8}">
  <sheetPr/>
  <sheetViews>
    <sheetView zoomScale="73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5951C-3889-4DE8-8763-210648334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E28BB-FDC8-4320-97CD-9C1F9DDF1C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thes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" sqref="I6"/>
    </sheetView>
  </sheetViews>
  <sheetFormatPr defaultColWidth="9.140625" defaultRowHeight="15" x14ac:dyDescent="0.25"/>
  <cols>
    <col min="1" max="1" width="10.85546875" style="1" bestFit="1" customWidth="1"/>
    <col min="2" max="2" width="10.5703125" style="1" customWidth="1"/>
    <col min="3" max="3" width="4.140625" style="1" customWidth="1"/>
    <col min="4" max="4" width="9.5703125" style="1" customWidth="1"/>
    <col min="5" max="5" width="6.42578125" style="1" customWidth="1"/>
    <col min="6" max="6" width="6" style="1" customWidth="1"/>
    <col min="7" max="7" width="7.7109375" style="1" customWidth="1"/>
    <col min="8" max="8" width="7.28515625" style="1" customWidth="1"/>
    <col min="9" max="9" width="6.85546875" style="1" customWidth="1"/>
    <col min="10" max="10" width="5.42578125" style="1" customWidth="1"/>
    <col min="11" max="11" width="7.5703125" style="1" customWidth="1"/>
    <col min="12" max="16384" width="9.140625" style="1"/>
  </cols>
  <sheetData>
    <row r="1" spans="1:17" ht="15" customHeight="1" x14ac:dyDescent="0.25">
      <c r="A1" s="20" t="s">
        <v>0</v>
      </c>
      <c r="B1" s="20" t="s">
        <v>41</v>
      </c>
      <c r="C1" s="20" t="s">
        <v>8</v>
      </c>
      <c r="D1" s="20"/>
      <c r="E1" s="20"/>
      <c r="F1" s="20"/>
      <c r="G1" s="20"/>
      <c r="H1" s="20"/>
      <c r="I1" s="20"/>
      <c r="J1" s="20"/>
      <c r="K1" s="20"/>
    </row>
    <row r="2" spans="1:17" ht="34.5" x14ac:dyDescent="0.25">
      <c r="A2" s="19"/>
      <c r="B2" s="19"/>
      <c r="C2" s="4" t="s">
        <v>10</v>
      </c>
      <c r="D2" s="4" t="s">
        <v>9</v>
      </c>
      <c r="E2" s="19" t="s">
        <v>11</v>
      </c>
      <c r="F2" s="19"/>
      <c r="G2" s="4" t="s">
        <v>14</v>
      </c>
      <c r="H2" s="4" t="s">
        <v>15</v>
      </c>
      <c r="I2" s="4" t="s">
        <v>16</v>
      </c>
      <c r="J2" s="4" t="s">
        <v>39</v>
      </c>
      <c r="K2" s="4" t="s">
        <v>40</v>
      </c>
    </row>
    <row r="3" spans="1:17" ht="15.75" thickBot="1" x14ac:dyDescent="0.3">
      <c r="A3" s="21"/>
      <c r="B3" s="21"/>
      <c r="C3" s="5"/>
      <c r="D3" s="5"/>
      <c r="E3" s="5" t="s">
        <v>12</v>
      </c>
      <c r="F3" s="5" t="s">
        <v>13</v>
      </c>
      <c r="G3" s="5"/>
      <c r="H3" s="5"/>
      <c r="I3" s="5"/>
      <c r="J3" s="5"/>
      <c r="K3" s="5"/>
    </row>
    <row r="4" spans="1:17" ht="15.75" thickTop="1" x14ac:dyDescent="0.25">
      <c r="A4" s="4" t="s">
        <v>1</v>
      </c>
      <c r="B4" s="6">
        <v>37.770000000000003</v>
      </c>
      <c r="C4" s="4"/>
      <c r="D4" s="4"/>
      <c r="E4" s="4"/>
      <c r="F4" s="4"/>
      <c r="G4" s="4"/>
      <c r="H4" s="4"/>
      <c r="I4" s="4"/>
      <c r="J4" s="4"/>
      <c r="K4" s="4"/>
    </row>
    <row r="5" spans="1:17" x14ac:dyDescent="0.25">
      <c r="A5" s="16" t="s">
        <v>2</v>
      </c>
      <c r="B5" s="16">
        <v>81.5</v>
      </c>
      <c r="C5" s="16">
        <v>42</v>
      </c>
      <c r="D5" s="16">
        <v>5</v>
      </c>
      <c r="E5" s="16">
        <v>10</v>
      </c>
      <c r="F5" s="16">
        <v>1</v>
      </c>
      <c r="G5" s="16">
        <v>14</v>
      </c>
      <c r="H5" s="16"/>
      <c r="I5" s="16">
        <v>4</v>
      </c>
      <c r="J5" s="16">
        <v>7</v>
      </c>
      <c r="K5" s="16">
        <v>1</v>
      </c>
    </row>
    <row r="6" spans="1:17" ht="15" customHeight="1" x14ac:dyDescent="0.25">
      <c r="A6" s="4" t="s">
        <v>3</v>
      </c>
      <c r="B6" s="6">
        <v>87.02</v>
      </c>
      <c r="C6" s="4">
        <v>17</v>
      </c>
      <c r="D6" s="4"/>
      <c r="E6" s="4">
        <v>3</v>
      </c>
      <c r="F6" s="4">
        <v>1</v>
      </c>
      <c r="G6" s="4">
        <v>9</v>
      </c>
      <c r="H6" s="4"/>
      <c r="J6" s="4">
        <v>4</v>
      </c>
      <c r="K6" s="4"/>
      <c r="O6" s="18" t="s">
        <v>38</v>
      </c>
      <c r="P6" s="18"/>
      <c r="Q6" s="18"/>
    </row>
    <row r="7" spans="1:17" x14ac:dyDescent="0.25">
      <c r="A7" s="4" t="s">
        <v>4</v>
      </c>
      <c r="B7" s="6">
        <v>89.89</v>
      </c>
      <c r="C7" s="4">
        <v>9</v>
      </c>
      <c r="D7" s="4"/>
      <c r="E7" s="4">
        <v>1</v>
      </c>
      <c r="F7" s="4"/>
      <c r="G7" s="4">
        <v>6</v>
      </c>
      <c r="H7" s="4"/>
      <c r="J7" s="4">
        <v>2</v>
      </c>
      <c r="K7" s="4"/>
      <c r="O7" s="18"/>
      <c r="P7" s="18"/>
      <c r="Q7" s="18"/>
    </row>
    <row r="8" spans="1:17" x14ac:dyDescent="0.25">
      <c r="A8" s="4" t="s">
        <v>5</v>
      </c>
      <c r="B8" s="6">
        <v>94.03</v>
      </c>
      <c r="C8" s="4">
        <v>4</v>
      </c>
      <c r="D8" s="4"/>
      <c r="E8" s="4">
        <v>1</v>
      </c>
      <c r="F8" s="4"/>
      <c r="G8" s="4">
        <v>3</v>
      </c>
      <c r="H8" s="4"/>
      <c r="I8" s="4"/>
      <c r="J8" s="4"/>
      <c r="K8" s="4"/>
    </row>
    <row r="9" spans="1:17" x14ac:dyDescent="0.25">
      <c r="A9" s="4" t="s">
        <v>6</v>
      </c>
      <c r="B9" s="6">
        <v>92.45</v>
      </c>
      <c r="C9" s="4">
        <v>4</v>
      </c>
      <c r="D9" s="4"/>
      <c r="E9" s="4">
        <v>1</v>
      </c>
      <c r="F9" s="4"/>
      <c r="G9" s="4">
        <v>3</v>
      </c>
      <c r="H9" s="4"/>
      <c r="I9" s="4"/>
      <c r="J9" s="4"/>
      <c r="K9" s="4"/>
    </row>
    <row r="10" spans="1:17" x14ac:dyDescent="0.25">
      <c r="A10" s="4" t="s">
        <v>7</v>
      </c>
      <c r="B10" s="6">
        <v>93.33</v>
      </c>
      <c r="C10" s="4">
        <v>3</v>
      </c>
      <c r="D10" s="4"/>
      <c r="E10" s="4"/>
      <c r="F10" s="4"/>
      <c r="G10" s="4">
        <v>3</v>
      </c>
      <c r="H10" s="4"/>
      <c r="I10" s="4"/>
      <c r="J10" s="4"/>
      <c r="K10" s="4"/>
    </row>
    <row r="11" spans="1:17" x14ac:dyDescent="0.25">
      <c r="A11" s="4" t="s">
        <v>17</v>
      </c>
      <c r="B11" s="6">
        <v>92.68</v>
      </c>
      <c r="C11" s="4">
        <v>3</v>
      </c>
      <c r="D11" s="4"/>
      <c r="E11" s="4"/>
      <c r="F11" s="4"/>
      <c r="G11" s="4">
        <v>3</v>
      </c>
      <c r="H11" s="4"/>
      <c r="I11" s="4"/>
      <c r="J11" s="4"/>
      <c r="K11" s="4"/>
    </row>
    <row r="12" spans="1:17" x14ac:dyDescent="0.25">
      <c r="A12" s="4" t="s">
        <v>22</v>
      </c>
      <c r="B12" s="6">
        <v>91.67</v>
      </c>
      <c r="C12" s="4">
        <v>3</v>
      </c>
      <c r="D12" s="4"/>
      <c r="E12" s="4"/>
      <c r="F12" s="4"/>
      <c r="G12" s="4">
        <v>3</v>
      </c>
      <c r="H12" s="4"/>
      <c r="I12" s="4"/>
      <c r="J12" s="4"/>
      <c r="K12" s="4"/>
    </row>
    <row r="13" spans="1:17" x14ac:dyDescent="0.25">
      <c r="A13" s="4" t="s">
        <v>23</v>
      </c>
      <c r="B13" s="6">
        <v>93.75</v>
      </c>
      <c r="C13" s="4">
        <v>2</v>
      </c>
      <c r="D13" s="4"/>
      <c r="E13" s="4"/>
      <c r="F13" s="4"/>
      <c r="G13" s="4">
        <v>2</v>
      </c>
      <c r="H13" s="4"/>
      <c r="I13" s="4"/>
      <c r="J13" s="4"/>
      <c r="K13" s="4"/>
    </row>
    <row r="14" spans="1:17" x14ac:dyDescent="0.25">
      <c r="A14" s="4" t="s">
        <v>24</v>
      </c>
      <c r="B14" s="4">
        <v>96.67</v>
      </c>
      <c r="C14" s="4">
        <v>1</v>
      </c>
      <c r="D14" s="4"/>
      <c r="E14" s="4"/>
      <c r="F14" s="4"/>
      <c r="G14" s="4">
        <v>1</v>
      </c>
      <c r="H14" s="4"/>
      <c r="I14" s="4"/>
      <c r="J14" s="4"/>
      <c r="K14" s="4"/>
    </row>
    <row r="15" spans="1:17" ht="15.75" thickBot="1" x14ac:dyDescent="0.3">
      <c r="A15" s="5" t="s">
        <v>25</v>
      </c>
      <c r="B15" s="17">
        <v>1</v>
      </c>
      <c r="C15" s="5">
        <v>0</v>
      </c>
      <c r="D15" s="5"/>
      <c r="E15" s="5"/>
      <c r="F15" s="5"/>
      <c r="G15" s="5"/>
      <c r="H15" s="5"/>
      <c r="I15" s="5"/>
      <c r="J15" s="5"/>
      <c r="K15" s="5"/>
    </row>
    <row r="16" spans="1:17" ht="15.75" thickTop="1" x14ac:dyDescent="0.25">
      <c r="A16" s="4" t="s">
        <v>26</v>
      </c>
      <c r="B16" s="7">
        <v>1</v>
      </c>
      <c r="C16" s="4">
        <v>0</v>
      </c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 t="s">
        <v>27</v>
      </c>
      <c r="B17" s="7">
        <v>1</v>
      </c>
      <c r="C17" s="4">
        <v>0</v>
      </c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 t="s">
        <v>28</v>
      </c>
      <c r="B18" s="7">
        <v>1</v>
      </c>
      <c r="C18" s="4">
        <v>0</v>
      </c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 t="s">
        <v>29</v>
      </c>
      <c r="B19" s="7">
        <v>1</v>
      </c>
      <c r="C19" s="4">
        <v>0</v>
      </c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 t="s">
        <v>30</v>
      </c>
      <c r="B20" s="7">
        <v>1</v>
      </c>
      <c r="C20" s="4">
        <v>0</v>
      </c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 t="s">
        <v>31</v>
      </c>
      <c r="B21" s="7">
        <v>1</v>
      </c>
      <c r="C21" s="4">
        <v>0</v>
      </c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 t="s">
        <v>32</v>
      </c>
      <c r="B22" s="7">
        <v>1</v>
      </c>
      <c r="C22" s="4">
        <v>0</v>
      </c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 t="s">
        <v>33</v>
      </c>
      <c r="B23" s="7">
        <v>1</v>
      </c>
      <c r="C23" s="4">
        <v>0</v>
      </c>
      <c r="D23" s="4"/>
      <c r="E23" s="4"/>
      <c r="F23" s="4"/>
      <c r="G23" s="4"/>
      <c r="H23" s="4"/>
      <c r="I23" s="4"/>
      <c r="J23" s="4"/>
      <c r="K23" s="4"/>
    </row>
    <row r="24" spans="1:11" ht="15.75" thickBot="1" x14ac:dyDescent="0.3">
      <c r="A24" s="8" t="s">
        <v>34</v>
      </c>
      <c r="B24" s="9">
        <v>1</v>
      </c>
      <c r="C24" s="8">
        <v>0</v>
      </c>
      <c r="D24" s="8"/>
      <c r="E24" s="8"/>
      <c r="F24" s="8"/>
      <c r="G24" s="8"/>
      <c r="H24" s="8"/>
      <c r="I24" s="8"/>
      <c r="J24" s="8"/>
      <c r="K24" s="8"/>
    </row>
  </sheetData>
  <mergeCells count="5">
    <mergeCell ref="O6:Q7"/>
    <mergeCell ref="E2:F2"/>
    <mergeCell ref="A1:A3"/>
    <mergeCell ref="B1:B3"/>
    <mergeCell ref="C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E8" sqref="E8"/>
    </sheetView>
  </sheetViews>
  <sheetFormatPr defaultRowHeight="15" x14ac:dyDescent="0.25"/>
  <sheetData>
    <row r="1" spans="1:15" ht="14.45" customHeight="1" x14ac:dyDescent="0.25">
      <c r="A1" s="20" t="s">
        <v>0</v>
      </c>
      <c r="B1" s="20" t="s">
        <v>45</v>
      </c>
      <c r="C1" s="20" t="s">
        <v>41</v>
      </c>
      <c r="D1" s="20" t="s">
        <v>42</v>
      </c>
      <c r="E1" s="20" t="s">
        <v>43</v>
      </c>
      <c r="F1" s="20" t="s">
        <v>44</v>
      </c>
      <c r="G1" s="20" t="s">
        <v>8</v>
      </c>
      <c r="H1" s="20"/>
      <c r="I1" s="20"/>
      <c r="J1" s="20"/>
      <c r="K1" s="20"/>
      <c r="L1" s="20"/>
      <c r="M1" s="20"/>
      <c r="N1" s="20"/>
      <c r="O1" s="20"/>
    </row>
    <row r="2" spans="1:15" ht="34.5" x14ac:dyDescent="0.25">
      <c r="A2" s="19"/>
      <c r="B2" s="19"/>
      <c r="C2" s="19"/>
      <c r="D2" s="19"/>
      <c r="E2" s="19"/>
      <c r="F2" s="19"/>
      <c r="G2" s="4" t="s">
        <v>10</v>
      </c>
      <c r="H2" s="4" t="s">
        <v>9</v>
      </c>
      <c r="I2" s="19" t="s">
        <v>11</v>
      </c>
      <c r="J2" s="19"/>
      <c r="K2" s="4" t="s">
        <v>14</v>
      </c>
      <c r="L2" s="4" t="s">
        <v>15</v>
      </c>
      <c r="M2" s="4" t="s">
        <v>16</v>
      </c>
      <c r="N2" s="4" t="s">
        <v>39</v>
      </c>
      <c r="O2" s="4" t="s">
        <v>40</v>
      </c>
    </row>
    <row r="3" spans="1:15" ht="15.75" thickBot="1" x14ac:dyDescent="0.3">
      <c r="A3" s="21"/>
      <c r="B3" s="21"/>
      <c r="C3" s="21"/>
      <c r="D3" s="21"/>
      <c r="E3" s="21"/>
      <c r="F3" s="21"/>
      <c r="G3" s="5"/>
      <c r="H3" s="5"/>
      <c r="I3" s="5" t="s">
        <v>12</v>
      </c>
      <c r="J3" s="5" t="s">
        <v>13</v>
      </c>
      <c r="K3" s="5"/>
      <c r="L3" s="5"/>
      <c r="M3" s="5"/>
      <c r="N3" s="5"/>
      <c r="O3" s="5"/>
    </row>
    <row r="4" spans="1:15" ht="15.75" thickTop="1" x14ac:dyDescent="0.25">
      <c r="A4" s="4" t="s">
        <v>1</v>
      </c>
      <c r="B4" s="12">
        <v>1218</v>
      </c>
      <c r="C4" s="10">
        <v>0.37769999999999998</v>
      </c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 t="s">
        <v>2</v>
      </c>
      <c r="B5" s="12">
        <v>227</v>
      </c>
      <c r="C5" s="11">
        <v>0.81499999999999995</v>
      </c>
      <c r="D5" s="14">
        <f>(B5-(G5-I5))/B5</f>
        <v>0.8590308370044053</v>
      </c>
      <c r="E5" s="14">
        <f>(B5-(G5-K5))/B5</f>
        <v>0.87665198237885467</v>
      </c>
      <c r="F5" s="14">
        <f>(B5-(G5-(SUM(K5+I5))))/B5</f>
        <v>0.92070484581497802</v>
      </c>
      <c r="G5" s="4">
        <v>42</v>
      </c>
      <c r="H5" s="16">
        <v>5</v>
      </c>
      <c r="I5" s="16">
        <v>10</v>
      </c>
      <c r="J5" s="16">
        <v>1</v>
      </c>
      <c r="K5" s="16">
        <v>14</v>
      </c>
      <c r="L5" s="16"/>
      <c r="M5" s="16">
        <v>4</v>
      </c>
      <c r="N5" s="16">
        <v>7</v>
      </c>
      <c r="O5" s="16">
        <v>1</v>
      </c>
    </row>
    <row r="6" spans="1:15" ht="23.25" x14ac:dyDescent="0.25">
      <c r="A6" s="4" t="s">
        <v>3</v>
      </c>
      <c r="B6" s="12">
        <v>131</v>
      </c>
      <c r="C6" s="10">
        <v>0.87019999999999997</v>
      </c>
      <c r="D6" s="14">
        <f t="shared" ref="D6:D24" si="0">(B6-(G6-I6))/B6</f>
        <v>0.89312977099236646</v>
      </c>
      <c r="E6" s="14">
        <f t="shared" ref="E6:E23" si="1">(B6-(G6-K6))/B6</f>
        <v>0.93893129770992367</v>
      </c>
      <c r="F6" s="14">
        <f t="shared" ref="F6:F24" si="2">(B6-(G6-(SUM(K6+I6))))/B6</f>
        <v>0.96183206106870234</v>
      </c>
      <c r="G6" s="4">
        <v>17</v>
      </c>
      <c r="H6" s="4"/>
      <c r="I6" s="4">
        <v>3</v>
      </c>
      <c r="J6" s="4">
        <v>1</v>
      </c>
      <c r="K6" s="4">
        <v>9</v>
      </c>
      <c r="L6" s="4"/>
      <c r="M6" s="1"/>
      <c r="N6" s="4">
        <v>4</v>
      </c>
      <c r="O6" s="4"/>
    </row>
    <row r="7" spans="1:15" ht="23.25" x14ac:dyDescent="0.25">
      <c r="A7" s="4" t="s">
        <v>4</v>
      </c>
      <c r="B7" s="12">
        <v>89</v>
      </c>
      <c r="C7" s="10">
        <v>0.89890000000000003</v>
      </c>
      <c r="D7" s="14">
        <f t="shared" si="0"/>
        <v>0.9101123595505618</v>
      </c>
      <c r="E7" s="14">
        <f t="shared" si="1"/>
        <v>0.9662921348314607</v>
      </c>
      <c r="F7" s="14">
        <f t="shared" si="2"/>
        <v>0.97752808988764039</v>
      </c>
      <c r="G7" s="4">
        <v>9</v>
      </c>
      <c r="H7" s="4"/>
      <c r="I7" s="4">
        <v>1</v>
      </c>
      <c r="J7" s="4"/>
      <c r="K7" s="4">
        <v>6</v>
      </c>
      <c r="L7" s="4"/>
      <c r="M7" s="1"/>
      <c r="N7" s="4">
        <v>2</v>
      </c>
      <c r="O7" s="4"/>
    </row>
    <row r="8" spans="1:15" ht="23.25" x14ac:dyDescent="0.25">
      <c r="A8" s="4" t="s">
        <v>5</v>
      </c>
      <c r="B8" s="12">
        <v>67</v>
      </c>
      <c r="C8" s="10">
        <v>0.94030000000000002</v>
      </c>
      <c r="D8" s="14">
        <f t="shared" si="0"/>
        <v>0.95522388059701491</v>
      </c>
      <c r="E8" s="14">
        <f t="shared" si="1"/>
        <v>0.9850746268656716</v>
      </c>
      <c r="F8" s="14">
        <f t="shared" si="2"/>
        <v>1</v>
      </c>
      <c r="G8" s="4">
        <v>4</v>
      </c>
      <c r="H8" s="4"/>
      <c r="I8" s="4">
        <v>1</v>
      </c>
      <c r="J8" s="4"/>
      <c r="K8" s="4">
        <v>3</v>
      </c>
      <c r="L8" s="4"/>
      <c r="M8" s="4"/>
      <c r="N8" s="4"/>
      <c r="O8" s="4"/>
    </row>
    <row r="9" spans="1:15" ht="23.25" x14ac:dyDescent="0.25">
      <c r="A9" s="4" t="s">
        <v>6</v>
      </c>
      <c r="B9" s="12">
        <v>53</v>
      </c>
      <c r="C9" s="10">
        <v>0.92449999999999999</v>
      </c>
      <c r="D9" s="14">
        <f t="shared" si="0"/>
        <v>0.94339622641509435</v>
      </c>
      <c r="E9" s="14">
        <f t="shared" si="1"/>
        <v>0.98113207547169812</v>
      </c>
      <c r="F9" s="14">
        <f t="shared" si="2"/>
        <v>1</v>
      </c>
      <c r="G9" s="4">
        <v>4</v>
      </c>
      <c r="H9" s="4"/>
      <c r="I9" s="4">
        <v>1</v>
      </c>
      <c r="J9" s="4"/>
      <c r="K9" s="4">
        <v>3</v>
      </c>
      <c r="L9" s="4"/>
      <c r="M9" s="4"/>
      <c r="N9" s="4"/>
      <c r="O9" s="4"/>
    </row>
    <row r="10" spans="1:15" ht="23.25" x14ac:dyDescent="0.25">
      <c r="A10" s="4" t="s">
        <v>7</v>
      </c>
      <c r="B10" s="12">
        <v>45</v>
      </c>
      <c r="C10" s="10">
        <v>0.93330000000000002</v>
      </c>
      <c r="D10" s="14">
        <f t="shared" si="0"/>
        <v>0.93333333333333335</v>
      </c>
      <c r="E10" s="14">
        <f t="shared" si="1"/>
        <v>1</v>
      </c>
      <c r="F10" s="14">
        <f t="shared" si="2"/>
        <v>1</v>
      </c>
      <c r="G10" s="4">
        <v>3</v>
      </c>
      <c r="H10" s="4"/>
      <c r="I10" s="4"/>
      <c r="J10" s="4"/>
      <c r="K10" s="4">
        <v>3</v>
      </c>
      <c r="L10" s="4"/>
      <c r="M10" s="4"/>
      <c r="N10" s="4"/>
      <c r="O10" s="4"/>
    </row>
    <row r="11" spans="1:15" ht="23.25" x14ac:dyDescent="0.25">
      <c r="A11" s="4" t="s">
        <v>17</v>
      </c>
      <c r="B11" s="12">
        <v>41</v>
      </c>
      <c r="C11" s="10">
        <v>0.92679999999999996</v>
      </c>
      <c r="D11" s="14">
        <f t="shared" si="0"/>
        <v>0.92682926829268297</v>
      </c>
      <c r="E11" s="14">
        <f t="shared" si="1"/>
        <v>1</v>
      </c>
      <c r="F11" s="14">
        <f t="shared" si="2"/>
        <v>1</v>
      </c>
      <c r="G11" s="4">
        <v>3</v>
      </c>
      <c r="H11" s="4"/>
      <c r="I11" s="4"/>
      <c r="J11" s="4"/>
      <c r="K11" s="4">
        <v>3</v>
      </c>
      <c r="L11" s="4"/>
      <c r="M11" s="4"/>
      <c r="N11" s="4"/>
      <c r="O11" s="4"/>
    </row>
    <row r="12" spans="1:15" ht="23.25" x14ac:dyDescent="0.25">
      <c r="A12" s="4" t="s">
        <v>22</v>
      </c>
      <c r="B12" s="12">
        <v>36</v>
      </c>
      <c r="C12" s="10">
        <v>0.91669999999999996</v>
      </c>
      <c r="D12" s="14">
        <f t="shared" si="0"/>
        <v>0.91666666666666663</v>
      </c>
      <c r="E12" s="14">
        <f t="shared" si="1"/>
        <v>1</v>
      </c>
      <c r="F12" s="14">
        <f t="shared" si="2"/>
        <v>1</v>
      </c>
      <c r="G12" s="4">
        <v>3</v>
      </c>
      <c r="H12" s="4"/>
      <c r="I12" s="4"/>
      <c r="J12" s="4"/>
      <c r="K12" s="4">
        <v>3</v>
      </c>
      <c r="L12" s="4"/>
      <c r="M12" s="4"/>
      <c r="N12" s="4"/>
      <c r="O12" s="4"/>
    </row>
    <row r="13" spans="1:15" ht="23.25" x14ac:dyDescent="0.25">
      <c r="A13" s="4" t="s">
        <v>23</v>
      </c>
      <c r="B13" s="12">
        <v>32</v>
      </c>
      <c r="C13" s="10">
        <v>0.9375</v>
      </c>
      <c r="D13" s="14">
        <f t="shared" si="0"/>
        <v>0.9375</v>
      </c>
      <c r="E13" s="14">
        <f t="shared" si="1"/>
        <v>1</v>
      </c>
      <c r="F13" s="14">
        <f t="shared" si="2"/>
        <v>1</v>
      </c>
      <c r="G13" s="4">
        <v>2</v>
      </c>
      <c r="H13" s="4"/>
      <c r="I13" s="4"/>
      <c r="J13" s="4"/>
      <c r="K13" s="4">
        <v>2</v>
      </c>
      <c r="L13" s="4"/>
      <c r="M13" s="4"/>
      <c r="N13" s="4"/>
      <c r="O13" s="4"/>
    </row>
    <row r="14" spans="1:15" ht="23.25" x14ac:dyDescent="0.25">
      <c r="A14" s="4" t="s">
        <v>24</v>
      </c>
      <c r="B14" s="12">
        <v>30</v>
      </c>
      <c r="C14" s="11">
        <v>0.9667</v>
      </c>
      <c r="D14" s="14">
        <f t="shared" si="0"/>
        <v>0.96666666666666667</v>
      </c>
      <c r="E14" s="14">
        <f t="shared" si="1"/>
        <v>1</v>
      </c>
      <c r="F14" s="14">
        <f t="shared" si="2"/>
        <v>1</v>
      </c>
      <c r="G14" s="4">
        <v>1</v>
      </c>
      <c r="H14" s="4"/>
      <c r="I14" s="4"/>
      <c r="J14" s="4"/>
      <c r="K14" s="4">
        <v>1</v>
      </c>
      <c r="L14" s="4"/>
      <c r="M14" s="4"/>
      <c r="N14" s="4"/>
      <c r="O14" s="4"/>
    </row>
    <row r="15" spans="1:15" ht="24" thickBot="1" x14ac:dyDescent="0.3">
      <c r="A15" s="4" t="s">
        <v>25</v>
      </c>
      <c r="B15" s="12">
        <v>24</v>
      </c>
      <c r="C15" s="11">
        <v>1</v>
      </c>
      <c r="D15" s="14">
        <f t="shared" si="0"/>
        <v>1</v>
      </c>
      <c r="E15" s="14">
        <f t="shared" si="1"/>
        <v>1</v>
      </c>
      <c r="F15" s="14">
        <f t="shared" si="2"/>
        <v>1</v>
      </c>
      <c r="G15" s="4">
        <v>0</v>
      </c>
      <c r="H15" s="5"/>
      <c r="I15" s="5"/>
      <c r="J15" s="5"/>
      <c r="K15" s="5"/>
      <c r="L15" s="5"/>
      <c r="M15" s="5"/>
      <c r="N15" s="5"/>
      <c r="O15" s="5"/>
    </row>
    <row r="16" spans="1:15" ht="24" thickTop="1" x14ac:dyDescent="0.25">
      <c r="A16" s="4" t="s">
        <v>26</v>
      </c>
      <c r="B16" s="12">
        <v>20</v>
      </c>
      <c r="C16" s="11">
        <v>1</v>
      </c>
      <c r="D16" s="14">
        <f t="shared" si="0"/>
        <v>1</v>
      </c>
      <c r="E16" s="14">
        <f t="shared" si="1"/>
        <v>1</v>
      </c>
      <c r="F16" s="14">
        <f t="shared" si="2"/>
        <v>1</v>
      </c>
      <c r="G16" s="4">
        <v>0</v>
      </c>
      <c r="H16" s="4"/>
      <c r="I16" s="4"/>
      <c r="J16" s="4"/>
      <c r="K16" s="4"/>
      <c r="L16" s="4"/>
      <c r="M16" s="4"/>
      <c r="N16" s="4"/>
      <c r="O16" s="4"/>
    </row>
    <row r="17" spans="1:15" ht="23.25" x14ac:dyDescent="0.25">
      <c r="A17" s="4" t="s">
        <v>27</v>
      </c>
      <c r="B17" s="12">
        <v>19</v>
      </c>
      <c r="C17" s="11">
        <v>1</v>
      </c>
      <c r="D17" s="14">
        <f t="shared" si="0"/>
        <v>1</v>
      </c>
      <c r="E17" s="14">
        <f t="shared" si="1"/>
        <v>1</v>
      </c>
      <c r="F17" s="14">
        <f t="shared" si="2"/>
        <v>1</v>
      </c>
      <c r="G17" s="4">
        <v>0</v>
      </c>
      <c r="H17" s="4"/>
      <c r="I17" s="4"/>
      <c r="J17" s="4"/>
      <c r="K17" s="4"/>
      <c r="L17" s="4"/>
      <c r="M17" s="4"/>
      <c r="N17" s="4"/>
      <c r="O17" s="4"/>
    </row>
    <row r="18" spans="1:15" ht="23.25" x14ac:dyDescent="0.25">
      <c r="A18" s="4" t="s">
        <v>28</v>
      </c>
      <c r="B18" s="12">
        <v>16</v>
      </c>
      <c r="C18" s="11">
        <v>1</v>
      </c>
      <c r="D18" s="14">
        <f t="shared" si="0"/>
        <v>1</v>
      </c>
      <c r="E18" s="14">
        <f t="shared" si="1"/>
        <v>1</v>
      </c>
      <c r="F18" s="14">
        <f t="shared" si="2"/>
        <v>1</v>
      </c>
      <c r="G18" s="4">
        <v>0</v>
      </c>
      <c r="H18" s="4"/>
      <c r="I18" s="4"/>
      <c r="J18" s="4"/>
      <c r="K18" s="4"/>
      <c r="L18" s="4"/>
      <c r="M18" s="4"/>
      <c r="N18" s="4"/>
      <c r="O18" s="4"/>
    </row>
    <row r="19" spans="1:15" ht="23.25" x14ac:dyDescent="0.25">
      <c r="A19" s="4" t="s">
        <v>29</v>
      </c>
      <c r="B19" s="12">
        <v>15</v>
      </c>
      <c r="C19" s="11">
        <v>1</v>
      </c>
      <c r="D19" s="14">
        <f t="shared" si="0"/>
        <v>1</v>
      </c>
      <c r="E19" s="14">
        <f t="shared" si="1"/>
        <v>1</v>
      </c>
      <c r="F19" s="14">
        <f t="shared" si="2"/>
        <v>1</v>
      </c>
      <c r="G19" s="4">
        <v>0</v>
      </c>
      <c r="H19" s="4"/>
      <c r="I19" s="4"/>
      <c r="J19" s="4"/>
      <c r="K19" s="4"/>
      <c r="L19" s="4"/>
      <c r="M19" s="4"/>
      <c r="N19" s="4"/>
      <c r="O19" s="4"/>
    </row>
    <row r="20" spans="1:15" ht="23.25" x14ac:dyDescent="0.25">
      <c r="A20" s="4" t="s">
        <v>30</v>
      </c>
      <c r="B20" s="12">
        <v>15</v>
      </c>
      <c r="C20" s="11">
        <v>1</v>
      </c>
      <c r="D20" s="14">
        <f t="shared" si="0"/>
        <v>1</v>
      </c>
      <c r="E20" s="14">
        <f t="shared" si="1"/>
        <v>1</v>
      </c>
      <c r="F20" s="14">
        <f t="shared" si="2"/>
        <v>1</v>
      </c>
      <c r="G20" s="4">
        <v>0</v>
      </c>
      <c r="H20" s="4"/>
      <c r="I20" s="4"/>
      <c r="J20" s="4"/>
      <c r="K20" s="4"/>
      <c r="L20" s="4"/>
      <c r="M20" s="4"/>
      <c r="N20" s="4"/>
      <c r="O20" s="4"/>
    </row>
    <row r="21" spans="1:15" ht="23.25" x14ac:dyDescent="0.25">
      <c r="A21" s="4" t="s">
        <v>31</v>
      </c>
      <c r="B21" s="12">
        <v>15</v>
      </c>
      <c r="C21" s="11">
        <v>1</v>
      </c>
      <c r="D21" s="14">
        <f t="shared" si="0"/>
        <v>1</v>
      </c>
      <c r="E21" s="14">
        <f t="shared" si="1"/>
        <v>1</v>
      </c>
      <c r="F21" s="14">
        <f t="shared" si="2"/>
        <v>1</v>
      </c>
      <c r="G21" s="4">
        <v>0</v>
      </c>
      <c r="H21" s="4"/>
      <c r="I21" s="4"/>
      <c r="J21" s="4"/>
      <c r="K21" s="4"/>
      <c r="L21" s="4"/>
      <c r="M21" s="4"/>
      <c r="N21" s="4"/>
      <c r="O21" s="4"/>
    </row>
    <row r="22" spans="1:15" ht="23.25" x14ac:dyDescent="0.25">
      <c r="A22" s="4" t="s">
        <v>32</v>
      </c>
      <c r="B22" s="12">
        <v>15</v>
      </c>
      <c r="C22" s="11">
        <v>1</v>
      </c>
      <c r="D22" s="14">
        <f t="shared" si="0"/>
        <v>1</v>
      </c>
      <c r="E22" s="14">
        <f t="shared" si="1"/>
        <v>1</v>
      </c>
      <c r="F22" s="14">
        <f t="shared" si="2"/>
        <v>1</v>
      </c>
      <c r="G22" s="4">
        <v>0</v>
      </c>
      <c r="H22" s="4"/>
      <c r="I22" s="4"/>
      <c r="J22" s="4"/>
      <c r="K22" s="4"/>
      <c r="L22" s="4"/>
      <c r="M22" s="4"/>
      <c r="N22" s="4"/>
      <c r="O22" s="4"/>
    </row>
    <row r="23" spans="1:15" ht="23.25" x14ac:dyDescent="0.25">
      <c r="A23" s="4" t="s">
        <v>33</v>
      </c>
      <c r="B23" s="12">
        <v>14</v>
      </c>
      <c r="C23" s="11">
        <v>1</v>
      </c>
      <c r="D23" s="14">
        <f t="shared" si="0"/>
        <v>1</v>
      </c>
      <c r="E23" s="14">
        <f t="shared" si="1"/>
        <v>1</v>
      </c>
      <c r="F23" s="14">
        <f t="shared" si="2"/>
        <v>1</v>
      </c>
      <c r="G23" s="4">
        <v>0</v>
      </c>
      <c r="H23" s="4"/>
      <c r="I23" s="4"/>
      <c r="J23" s="4"/>
      <c r="K23" s="4"/>
      <c r="L23" s="4"/>
      <c r="M23" s="4"/>
      <c r="N23" s="4"/>
      <c r="O23" s="4"/>
    </row>
    <row r="24" spans="1:15" ht="24" thickBot="1" x14ac:dyDescent="0.3">
      <c r="A24" s="5" t="s">
        <v>34</v>
      </c>
      <c r="B24" s="13">
        <v>11</v>
      </c>
      <c r="C24" s="15">
        <v>1</v>
      </c>
      <c r="D24" s="15">
        <f t="shared" si="0"/>
        <v>1</v>
      </c>
      <c r="E24" s="15">
        <f>(B24-(G24-K24))/B24</f>
        <v>1</v>
      </c>
      <c r="F24" s="15">
        <f t="shared" si="2"/>
        <v>1</v>
      </c>
      <c r="G24" s="8">
        <v>0</v>
      </c>
      <c r="H24" s="8"/>
      <c r="I24" s="8"/>
      <c r="J24" s="8"/>
      <c r="K24" s="8"/>
      <c r="L24" s="8"/>
      <c r="M24" s="8"/>
      <c r="N24" s="8"/>
      <c r="O24" s="8"/>
    </row>
    <row r="25" spans="1:15" ht="15.75" thickTop="1" x14ac:dyDescent="0.25"/>
  </sheetData>
  <mergeCells count="8">
    <mergeCell ref="A1:A3"/>
    <mergeCell ref="C1:C3"/>
    <mergeCell ref="G1:O1"/>
    <mergeCell ref="I2:J2"/>
    <mergeCell ref="D1:D3"/>
    <mergeCell ref="E1:E3"/>
    <mergeCell ref="F1:F3"/>
    <mergeCell ref="B1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workbookViewId="0">
      <selection activeCell="I8" sqref="I8"/>
    </sheetView>
  </sheetViews>
  <sheetFormatPr defaultRowHeight="15" x14ac:dyDescent="0.25"/>
  <cols>
    <col min="1" max="1" width="11.5703125" customWidth="1"/>
    <col min="2" max="2" width="17.28515625" bestFit="1" customWidth="1"/>
    <col min="3" max="3" width="16.28515625" bestFit="1" customWidth="1"/>
    <col min="5" max="5" width="12.140625" customWidth="1"/>
    <col min="8" max="8" width="10.7109375" customWidth="1"/>
    <col min="13" max="13" width="24.28515625" customWidth="1"/>
    <col min="17" max="17" width="20" customWidth="1"/>
  </cols>
  <sheetData>
    <row r="1" spans="1:17" ht="14.45" customHeight="1" x14ac:dyDescent="0.25">
      <c r="A1" t="s">
        <v>18</v>
      </c>
      <c r="B1" s="22" t="s">
        <v>19</v>
      </c>
      <c r="C1" s="22"/>
      <c r="D1" s="18" t="s">
        <v>8</v>
      </c>
      <c r="E1" s="18"/>
      <c r="F1" s="18"/>
      <c r="G1" s="18"/>
      <c r="H1" s="18"/>
      <c r="I1" s="18"/>
      <c r="J1" s="18"/>
      <c r="K1" s="18"/>
      <c r="L1" s="18"/>
      <c r="M1" s="18" t="s">
        <v>37</v>
      </c>
    </row>
    <row r="2" spans="1:17" ht="30" x14ac:dyDescent="0.25">
      <c r="B2" t="s">
        <v>20</v>
      </c>
      <c r="C2" t="s">
        <v>21</v>
      </c>
      <c r="D2" s="1" t="s">
        <v>10</v>
      </c>
      <c r="E2" s="1" t="s">
        <v>9</v>
      </c>
      <c r="F2" s="18" t="s">
        <v>11</v>
      </c>
      <c r="G2" s="18"/>
      <c r="H2" s="1" t="s">
        <v>14</v>
      </c>
      <c r="I2" s="1" t="s">
        <v>15</v>
      </c>
      <c r="J2" s="1" t="s">
        <v>16</v>
      </c>
      <c r="K2" s="1" t="s">
        <v>46</v>
      </c>
      <c r="L2" s="1" t="s">
        <v>13</v>
      </c>
      <c r="M2" s="18"/>
      <c r="O2" s="18" t="s">
        <v>35</v>
      </c>
      <c r="P2" s="18"/>
      <c r="Q2" s="18"/>
    </row>
    <row r="3" spans="1:17" x14ac:dyDescent="0.25">
      <c r="D3" s="1"/>
      <c r="E3" s="1"/>
      <c r="F3" s="1" t="s">
        <v>12</v>
      </c>
      <c r="G3" s="1" t="s">
        <v>13</v>
      </c>
      <c r="H3" s="1"/>
      <c r="I3" s="1"/>
      <c r="J3" s="1"/>
      <c r="K3" s="1"/>
      <c r="L3" s="1"/>
      <c r="M3" s="18"/>
      <c r="O3" s="18"/>
      <c r="P3" s="18"/>
      <c r="Q3" s="18"/>
    </row>
    <row r="4" spans="1:17" s="1" customFormat="1" x14ac:dyDescent="0.25">
      <c r="A4" s="1" t="s">
        <v>1</v>
      </c>
      <c r="B4" s="2"/>
      <c r="O4" s="18"/>
      <c r="P4" s="18"/>
      <c r="Q4" s="18"/>
    </row>
    <row r="5" spans="1:17" s="1" customFormat="1" ht="30" x14ac:dyDescent="0.25">
      <c r="A5" s="1" t="s">
        <v>2</v>
      </c>
      <c r="B5" s="3">
        <f>(230-42)/230*100</f>
        <v>81.739130434782609</v>
      </c>
      <c r="C5" s="3">
        <f>100-B5</f>
        <v>18.260869565217391</v>
      </c>
      <c r="D5" s="1">
        <v>42</v>
      </c>
      <c r="E5" s="16">
        <v>5</v>
      </c>
      <c r="F5" s="16">
        <v>10</v>
      </c>
      <c r="G5" s="16">
        <v>1</v>
      </c>
      <c r="H5" s="16">
        <v>14</v>
      </c>
      <c r="I5" s="16"/>
      <c r="J5" s="16">
        <v>4</v>
      </c>
      <c r="K5" s="16">
        <v>7</v>
      </c>
      <c r="L5" s="16">
        <v>1</v>
      </c>
      <c r="M5" s="1">
        <f>(230-30)/230*100</f>
        <v>86.956521739130437</v>
      </c>
    </row>
    <row r="6" spans="1:17" s="1" customFormat="1" ht="30" customHeight="1" x14ac:dyDescent="0.25">
      <c r="A6" s="1" t="s">
        <v>3</v>
      </c>
      <c r="B6" s="3">
        <f>116/133*100</f>
        <v>87.218045112781951</v>
      </c>
      <c r="C6" s="1">
        <f t="shared" ref="C6:C24" si="0">100-B6</f>
        <v>12.781954887218049</v>
      </c>
      <c r="D6" s="1">
        <v>17</v>
      </c>
      <c r="E6" s="4"/>
      <c r="F6" s="4">
        <v>3</v>
      </c>
      <c r="G6" s="4">
        <v>1</v>
      </c>
      <c r="H6" s="4">
        <v>9</v>
      </c>
      <c r="I6" s="4"/>
      <c r="K6" s="4">
        <v>4</v>
      </c>
      <c r="L6" s="4"/>
      <c r="M6" s="1">
        <f>129/133*100</f>
        <v>96.992481203007515</v>
      </c>
      <c r="O6" s="18" t="s">
        <v>36</v>
      </c>
      <c r="P6" s="18"/>
      <c r="Q6" s="18"/>
    </row>
    <row r="7" spans="1:17" s="1" customFormat="1" ht="30" x14ac:dyDescent="0.25">
      <c r="A7" s="1" t="s">
        <v>4</v>
      </c>
      <c r="B7" s="3">
        <f>80/89*100</f>
        <v>89.887640449438194</v>
      </c>
      <c r="C7" s="1">
        <f t="shared" si="0"/>
        <v>10.112359550561806</v>
      </c>
      <c r="D7" s="1">
        <v>9</v>
      </c>
      <c r="E7" s="4"/>
      <c r="F7" s="4">
        <v>1</v>
      </c>
      <c r="G7" s="4"/>
      <c r="H7" s="4">
        <v>6</v>
      </c>
      <c r="I7" s="4"/>
      <c r="K7" s="4">
        <v>2</v>
      </c>
      <c r="L7" s="4"/>
      <c r="M7" s="1">
        <f>87/89*100</f>
        <v>97.752808988764045</v>
      </c>
      <c r="O7" s="18"/>
      <c r="P7" s="18"/>
      <c r="Q7" s="18"/>
    </row>
    <row r="8" spans="1:17" s="1" customFormat="1" ht="30" x14ac:dyDescent="0.25">
      <c r="A8" s="1" t="s">
        <v>5</v>
      </c>
      <c r="B8" s="3">
        <f>63/67*100</f>
        <v>94.029850746268664</v>
      </c>
      <c r="C8" s="1">
        <f t="shared" si="0"/>
        <v>5.9701492537313356</v>
      </c>
      <c r="D8" s="1">
        <v>4</v>
      </c>
      <c r="E8" s="4"/>
      <c r="F8" s="4">
        <v>1</v>
      </c>
      <c r="G8" s="4"/>
      <c r="H8" s="4">
        <v>3</v>
      </c>
      <c r="I8" s="4"/>
      <c r="J8" s="4"/>
      <c r="K8" s="4"/>
      <c r="L8" s="4"/>
      <c r="M8" s="1">
        <f>67/67*100</f>
        <v>100</v>
      </c>
    </row>
    <row r="9" spans="1:17" s="1" customFormat="1" ht="30" x14ac:dyDescent="0.25">
      <c r="A9" s="1" t="s">
        <v>6</v>
      </c>
      <c r="B9" s="3">
        <f>49/53*100</f>
        <v>92.452830188679243</v>
      </c>
      <c r="C9" s="1">
        <f t="shared" si="0"/>
        <v>7.5471698113207566</v>
      </c>
      <c r="D9" s="1">
        <v>4</v>
      </c>
      <c r="E9" s="4"/>
      <c r="F9" s="4">
        <v>1</v>
      </c>
      <c r="G9" s="4"/>
      <c r="H9" s="4">
        <v>3</v>
      </c>
      <c r="I9" s="4"/>
      <c r="J9" s="4"/>
      <c r="K9" s="4"/>
      <c r="L9" s="4"/>
      <c r="M9" s="1">
        <f>53/53*100</f>
        <v>100</v>
      </c>
    </row>
    <row r="10" spans="1:17" s="1" customFormat="1" ht="30" x14ac:dyDescent="0.25">
      <c r="A10" s="1" t="s">
        <v>7</v>
      </c>
      <c r="B10" s="3">
        <f>42/45*100</f>
        <v>93.333333333333329</v>
      </c>
      <c r="C10" s="1">
        <f t="shared" si="0"/>
        <v>6.6666666666666714</v>
      </c>
      <c r="D10" s="1">
        <v>3</v>
      </c>
      <c r="E10" s="4"/>
      <c r="F10" s="4"/>
      <c r="G10" s="4"/>
      <c r="H10" s="4">
        <v>3</v>
      </c>
      <c r="I10" s="4"/>
      <c r="J10" s="4"/>
      <c r="K10" s="4"/>
      <c r="L10" s="4"/>
      <c r="M10" s="1">
        <f>45/45*100</f>
        <v>100</v>
      </c>
    </row>
    <row r="11" spans="1:17" s="1" customFormat="1" ht="30" x14ac:dyDescent="0.25">
      <c r="A11" s="1" t="s">
        <v>17</v>
      </c>
      <c r="B11" s="3">
        <f>38/41*100</f>
        <v>92.682926829268297</v>
      </c>
      <c r="C11" s="1">
        <f t="shared" si="0"/>
        <v>7.3170731707317032</v>
      </c>
      <c r="D11" s="1">
        <v>3</v>
      </c>
      <c r="E11" s="4"/>
      <c r="F11" s="4"/>
      <c r="G11" s="4"/>
      <c r="H11" s="4">
        <v>3</v>
      </c>
      <c r="I11" s="4"/>
      <c r="J11" s="4"/>
      <c r="K11" s="4"/>
      <c r="L11" s="4"/>
      <c r="M11" s="1">
        <v>100</v>
      </c>
    </row>
    <row r="12" spans="1:17" s="1" customFormat="1" ht="30" x14ac:dyDescent="0.25">
      <c r="A12" s="1" t="s">
        <v>22</v>
      </c>
      <c r="B12" s="3">
        <f>33/36*100</f>
        <v>91.666666666666657</v>
      </c>
      <c r="C12" s="1">
        <f t="shared" si="0"/>
        <v>8.3333333333333428</v>
      </c>
      <c r="D12" s="1">
        <v>3</v>
      </c>
      <c r="E12" s="4"/>
      <c r="F12" s="4"/>
      <c r="G12" s="4"/>
      <c r="H12" s="4">
        <v>3</v>
      </c>
      <c r="I12" s="4"/>
      <c r="J12" s="4"/>
      <c r="K12" s="4"/>
      <c r="L12" s="4"/>
      <c r="M12" s="1">
        <v>100</v>
      </c>
    </row>
    <row r="13" spans="1:17" s="1" customFormat="1" ht="30" x14ac:dyDescent="0.25">
      <c r="A13" s="1" t="s">
        <v>23</v>
      </c>
      <c r="B13" s="3">
        <f>30/32*100</f>
        <v>93.75</v>
      </c>
      <c r="C13" s="1">
        <f t="shared" si="0"/>
        <v>6.25</v>
      </c>
      <c r="D13" s="1">
        <v>2</v>
      </c>
      <c r="E13" s="4"/>
      <c r="F13" s="4"/>
      <c r="G13" s="4"/>
      <c r="H13" s="4">
        <v>2</v>
      </c>
      <c r="I13" s="4"/>
      <c r="J13" s="4"/>
      <c r="K13" s="4"/>
      <c r="L13" s="4"/>
      <c r="M13" s="1">
        <v>100</v>
      </c>
    </row>
    <row r="14" spans="1:17" s="1" customFormat="1" ht="30" x14ac:dyDescent="0.25">
      <c r="A14" s="1" t="s">
        <v>24</v>
      </c>
      <c r="B14" s="3">
        <f>29/30*100</f>
        <v>96.666666666666671</v>
      </c>
      <c r="C14" s="1">
        <f t="shared" si="0"/>
        <v>3.3333333333333286</v>
      </c>
      <c r="D14" s="1">
        <v>1</v>
      </c>
      <c r="E14" s="4"/>
      <c r="F14" s="4"/>
      <c r="G14" s="4"/>
      <c r="H14" s="4">
        <v>1</v>
      </c>
      <c r="I14" s="4"/>
      <c r="J14" s="4"/>
      <c r="K14" s="4"/>
      <c r="L14" s="4"/>
      <c r="M14" s="1">
        <v>100</v>
      </c>
    </row>
    <row r="15" spans="1:17" s="1" customFormat="1" ht="30" x14ac:dyDescent="0.25">
      <c r="A15" s="1" t="s">
        <v>25</v>
      </c>
      <c r="B15" s="3">
        <v>100</v>
      </c>
      <c r="C15" s="1">
        <f t="shared" si="0"/>
        <v>0</v>
      </c>
      <c r="D15" s="1">
        <v>0</v>
      </c>
    </row>
    <row r="16" spans="1:17" s="1" customFormat="1" ht="30" x14ac:dyDescent="0.25">
      <c r="A16" s="1" t="s">
        <v>26</v>
      </c>
      <c r="B16" s="3">
        <v>100</v>
      </c>
      <c r="C16" s="1">
        <f t="shared" si="0"/>
        <v>0</v>
      </c>
      <c r="D16" s="1">
        <v>0</v>
      </c>
    </row>
    <row r="17" spans="1:4" s="1" customFormat="1" ht="30" x14ac:dyDescent="0.25">
      <c r="A17" s="1" t="s">
        <v>27</v>
      </c>
      <c r="B17" s="3">
        <v>100</v>
      </c>
      <c r="C17" s="1">
        <f t="shared" si="0"/>
        <v>0</v>
      </c>
      <c r="D17" s="1">
        <v>0</v>
      </c>
    </row>
    <row r="18" spans="1:4" s="1" customFormat="1" ht="30" x14ac:dyDescent="0.25">
      <c r="A18" s="1" t="s">
        <v>28</v>
      </c>
      <c r="B18" s="3">
        <v>100</v>
      </c>
      <c r="C18" s="1">
        <f t="shared" si="0"/>
        <v>0</v>
      </c>
      <c r="D18" s="1">
        <v>0</v>
      </c>
    </row>
    <row r="19" spans="1:4" s="1" customFormat="1" ht="30" x14ac:dyDescent="0.25">
      <c r="A19" s="1" t="s">
        <v>29</v>
      </c>
      <c r="B19" s="3">
        <v>100</v>
      </c>
      <c r="C19" s="1">
        <f t="shared" si="0"/>
        <v>0</v>
      </c>
      <c r="D19" s="1">
        <v>0</v>
      </c>
    </row>
    <row r="20" spans="1:4" s="1" customFormat="1" ht="30" x14ac:dyDescent="0.25">
      <c r="A20" s="1" t="s">
        <v>30</v>
      </c>
      <c r="B20" s="3">
        <v>100</v>
      </c>
      <c r="C20" s="1">
        <f t="shared" si="0"/>
        <v>0</v>
      </c>
      <c r="D20" s="1">
        <v>0</v>
      </c>
    </row>
    <row r="21" spans="1:4" s="1" customFormat="1" ht="30" x14ac:dyDescent="0.25">
      <c r="A21" s="1" t="s">
        <v>31</v>
      </c>
      <c r="B21" s="3">
        <v>100</v>
      </c>
      <c r="C21" s="1">
        <f t="shared" si="0"/>
        <v>0</v>
      </c>
      <c r="D21" s="1">
        <v>0</v>
      </c>
    </row>
    <row r="22" spans="1:4" s="1" customFormat="1" ht="30" x14ac:dyDescent="0.25">
      <c r="A22" s="1" t="s">
        <v>32</v>
      </c>
      <c r="B22" s="3">
        <v>100</v>
      </c>
      <c r="C22" s="1">
        <f t="shared" si="0"/>
        <v>0</v>
      </c>
      <c r="D22" s="1">
        <v>0</v>
      </c>
    </row>
    <row r="23" spans="1:4" s="1" customFormat="1" ht="30" x14ac:dyDescent="0.25">
      <c r="A23" s="1" t="s">
        <v>33</v>
      </c>
      <c r="B23" s="3">
        <v>100</v>
      </c>
      <c r="C23" s="1">
        <f t="shared" si="0"/>
        <v>0</v>
      </c>
      <c r="D23" s="1">
        <v>0</v>
      </c>
    </row>
    <row r="24" spans="1:4" s="1" customFormat="1" ht="30" x14ac:dyDescent="0.25">
      <c r="A24" s="1" t="s">
        <v>34</v>
      </c>
      <c r="B24" s="3">
        <v>100</v>
      </c>
      <c r="C24" s="1">
        <f t="shared" si="0"/>
        <v>0</v>
      </c>
      <c r="D24" s="1">
        <v>0</v>
      </c>
    </row>
  </sheetData>
  <mergeCells count="6">
    <mergeCell ref="O6:Q7"/>
    <mergeCell ref="F2:G2"/>
    <mergeCell ref="B1:C1"/>
    <mergeCell ref="D1:L1"/>
    <mergeCell ref="M1:M3"/>
    <mergeCell ref="O2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Frequency filter</vt:lpstr>
      <vt:lpstr>precisionscopesyn</vt:lpstr>
      <vt:lpstr>Ranking</vt:lpstr>
      <vt:lpstr>Salience filter</vt:lpstr>
      <vt:lpstr>JEFF_vto_diff</vt:lpstr>
      <vt:lpstr>JEFF_precision_comparison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2019-12-19T13:58:27Z</cp:lastPrinted>
  <dcterms:created xsi:type="dcterms:W3CDTF">2019-06-03T13:58:38Z</dcterms:created>
  <dcterms:modified xsi:type="dcterms:W3CDTF">2020-08-14T11:11:12Z</dcterms:modified>
</cp:coreProperties>
</file>