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Thesis_docs\Appendices\Phase 3\NPS\Sander lucioperca\"/>
    </mc:Choice>
  </mc:AlternateContent>
  <xr:revisionPtr revIDLastSave="0" documentId="13_ncr:1_{0467AE78-7CE3-400E-8C07-9F89D3CC339C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all" sheetId="1" r:id="rId1"/>
    <sheet name="Sheet1" sheetId="8" r:id="rId2"/>
    <sheet name="no_dup" sheetId="4" r:id="rId3"/>
    <sheet name="freqrank" sheetId="5" r:id="rId4"/>
    <sheet name="sanluc_ppm_comp" sheetId="7" r:id="rId5"/>
    <sheet name="freqrankmill" sheetId="6" r:id="rId6"/>
    <sheet name="CoL" sheetId="2" r:id="rId7"/>
    <sheet name="VTO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4" l="1"/>
  <c r="M30" i="4"/>
  <c r="M21" i="4"/>
  <c r="M20" i="4"/>
  <c r="M19" i="4"/>
  <c r="M18" i="4"/>
  <c r="M8" i="4"/>
  <c r="M9" i="4"/>
  <c r="M10" i="4"/>
  <c r="M11" i="4"/>
  <c r="M7" i="4"/>
  <c r="M6" i="4"/>
  <c r="J12" i="5" l="1"/>
  <c r="J11" i="5"/>
  <c r="M7" i="5"/>
  <c r="K7" i="5"/>
  <c r="K8" i="5"/>
  <c r="M8" i="5" s="1"/>
  <c r="J8" i="5"/>
  <c r="L8" i="5" s="1"/>
  <c r="J7" i="5"/>
  <c r="L7" i="5" s="1"/>
  <c r="F9" i="6" l="1"/>
  <c r="D9" i="6"/>
  <c r="F8" i="6"/>
  <c r="D8" i="6"/>
  <c r="F7" i="6"/>
  <c r="D7" i="6"/>
  <c r="F6" i="6"/>
  <c r="D6" i="6"/>
  <c r="F5" i="6"/>
  <c r="D5" i="6"/>
  <c r="F4" i="6"/>
  <c r="D4" i="6"/>
  <c r="F3" i="6"/>
  <c r="D3" i="6"/>
  <c r="F2" i="6"/>
  <c r="D2" i="6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  <c r="I15" i="4" l="1"/>
  <c r="I14" i="4"/>
  <c r="D25" i="4" l="1"/>
  <c r="D24" i="4"/>
  <c r="D23" i="4"/>
</calcChain>
</file>

<file path=xl/sharedStrings.xml><?xml version="1.0" encoding="utf-8"?>
<sst xmlns="http://schemas.openxmlformats.org/spreadsheetml/2006/main" count="502" uniqueCount="133">
  <si>
    <t>invalid - subsequent name/combination </t>
  </si>
  <si>
    <t>Resource</t>
  </si>
  <si>
    <t>Classification</t>
  </si>
  <si>
    <t>Name</t>
  </si>
  <si>
    <t>Match</t>
  </si>
  <si>
    <t>ITIS</t>
  </si>
  <si>
    <t>accepted name</t>
  </si>
  <si>
    <t>Classification general</t>
  </si>
  <si>
    <t>synonym</t>
  </si>
  <si>
    <t>Sander lucioperca</t>
  </si>
  <si>
    <t>common</t>
  </si>
  <si>
    <t>zander</t>
  </si>
  <si>
    <t>Stizostedion lucioperca</t>
  </si>
  <si>
    <t>Sander lucioperca (Linneaus, 1758)</t>
  </si>
  <si>
    <t>Stizostedion lucioperca   (Linnaeus, 1758)</t>
  </si>
  <si>
    <t>CoL</t>
  </si>
  <si>
    <r>
      <t xml:space="preserve">Sander lucioperca </t>
    </r>
    <r>
      <rPr>
        <sz val="11"/>
        <color theme="1"/>
        <rFont val="Calibri"/>
        <family val="2"/>
        <scheme val="minor"/>
      </rPr>
      <t>(Linnaeus, 1758) (nombre válido)</t>
    </r>
  </si>
  <si>
    <r>
      <t>Centropomus sandat</t>
    </r>
    <r>
      <rPr>
        <sz val="11"/>
        <color theme="1"/>
        <rFont val="Calibri"/>
        <family val="2"/>
        <scheme val="minor"/>
      </rPr>
      <t xml:space="preserve"> Lacepède, 1802 (sinónimo)</t>
    </r>
  </si>
  <si>
    <r>
      <t>Lucioperca linnei</t>
    </r>
    <r>
      <rPr>
        <sz val="11"/>
        <color theme="1"/>
        <rFont val="Calibri"/>
        <family val="2"/>
        <scheme val="minor"/>
      </rPr>
      <t xml:space="preserve"> Malm, 1877 (sinónimo)</t>
    </r>
  </si>
  <si>
    <r>
      <t>Lucioperca lucioperca</t>
    </r>
    <r>
      <rPr>
        <sz val="11"/>
        <color theme="1"/>
        <rFont val="Calibri"/>
        <family val="2"/>
        <scheme val="minor"/>
      </rPr>
      <t xml:space="preserve"> (Linnaeus, 1758) (sinónimo)</t>
    </r>
  </si>
  <si>
    <r>
      <t>Lucioperca sandra</t>
    </r>
    <r>
      <rPr>
        <sz val="11"/>
        <color theme="1"/>
        <rFont val="Calibri"/>
        <family val="2"/>
        <scheme val="minor"/>
      </rPr>
      <t xml:space="preserve"> Cuvier, 1828 (sinónimo)</t>
    </r>
  </si>
  <si>
    <r>
      <t>Perca lucioperca</t>
    </r>
    <r>
      <rPr>
        <sz val="11"/>
        <color theme="1"/>
        <rFont val="Calibri"/>
        <family val="2"/>
        <scheme val="minor"/>
      </rPr>
      <t xml:space="preserve"> Linnaeus, 1758 (sinónimo)</t>
    </r>
  </si>
  <si>
    <r>
      <t>Stizostedion lucioperca</t>
    </r>
    <r>
      <rPr>
        <sz val="11"/>
        <color theme="1"/>
        <rFont val="Calibri"/>
        <family val="2"/>
        <scheme val="minor"/>
      </rPr>
      <t xml:space="preserve"> (Linnaeus, 1758) (sinónimo)</t>
    </r>
  </si>
  <si>
    <r>
      <t>Stizostedion luciperca</t>
    </r>
    <r>
      <rPr>
        <sz val="11"/>
        <color theme="1"/>
        <rFont val="Calibri"/>
        <family val="2"/>
        <scheme val="minor"/>
      </rPr>
      <t xml:space="preserve"> (Linnaeus, 1758) (sinónimo)</t>
    </r>
  </si>
  <si>
    <r>
      <t>Stizostedium lucioperca</t>
    </r>
    <r>
      <rPr>
        <sz val="11"/>
        <color theme="1"/>
        <rFont val="Calibri"/>
        <family val="2"/>
        <scheme val="minor"/>
      </rPr>
      <t xml:space="preserve"> (Linnaeus, 1758) (sinónimo)</t>
    </r>
  </si>
  <si>
    <t>Perch-pike</t>
  </si>
  <si>
    <t>Pike-perch</t>
  </si>
  <si>
    <t>Pikeperch</t>
  </si>
  <si>
    <t>Zander</t>
  </si>
  <si>
    <t>[Term]</t>
  </si>
  <si>
    <t>id: VTO:0044696</t>
  </si>
  <si>
    <t>name: Sander lucioperca</t>
  </si>
  <si>
    <t>namespace: vto-namespace</t>
  </si>
  <si>
    <t>synonym: "Centropomus sandat" RELATED [CASSPC:51163]</t>
  </si>
  <si>
    <t>synonym: "Lucioperca linnei" RELATED [CASSPC:36990]</t>
  </si>
  <si>
    <t>synonym: "Lucioperca lucioperca" RELATED [NCBITaxon:283035]</t>
  </si>
  <si>
    <t>synonym: "Lucioperca sandra" RELATED [CASSPC:36989]</t>
  </si>
  <si>
    <t>synonym: "Perca lucioperca" RELATED [CASSPC:19774]</t>
  </si>
  <si>
    <t>synonym: "Pike-perch" RELATED COMMONNAME [FISHBASE:360]</t>
  </si>
  <si>
    <t>synonym: "Sander lucioperca (Linnaeus, 1758)" RELATED [NCBITaxon:283035]</t>
  </si>
  <si>
    <t>synonym: "Stizostedion lucioperca" RELATED [NCBITaxon:283035]</t>
  </si>
  <si>
    <t>xref: NCBITaxon:283035</t>
  </si>
  <si>
    <t>xref: TTO:1019774</t>
  </si>
  <si>
    <t>xref: urn:lsid\:globalnames.org\:index\:19a4e6cb-89f0-5926-a6bb-6e1de9e17d91</t>
  </si>
  <si>
    <t>is_a: VTO:0044695 ! Sander</t>
  </si>
  <si>
    <t>property_value: has_rank TAXRANK:0000006</t>
  </si>
  <si>
    <t>VTO</t>
  </si>
  <si>
    <t>Centropomus sandat</t>
  </si>
  <si>
    <t>Lucioperca linnei</t>
  </si>
  <si>
    <t>Lucioperca lucioperca</t>
  </si>
  <si>
    <t>Lucioperca sandra</t>
  </si>
  <si>
    <t>Perca lucioperca</t>
  </si>
  <si>
    <t>Sander lucioperca (Linnaeus, 1758)</t>
  </si>
  <si>
    <t>pikeperch</t>
  </si>
  <si>
    <t>Centropomus sandat Lacepède, 1802</t>
  </si>
  <si>
    <t>Lucioperca linnei Malm, 1877</t>
  </si>
  <si>
    <t>Lucioperca lucioperca (Linnaeus, 1758)</t>
  </si>
  <si>
    <t>Lucioperca sandra Cuvier, 1828</t>
  </si>
  <si>
    <t>Perca lucioperca Linnaeus, 1758</t>
  </si>
  <si>
    <t>Stizostedion lucioperca (Linnaeus, 1758)</t>
  </si>
  <si>
    <t>Stizostedion luciperca (Linnaeus, 1758)</t>
  </si>
  <si>
    <t>Stizostedium lucioperca (Linnaeus, 1758)</t>
  </si>
  <si>
    <t>pike-perch</t>
  </si>
  <si>
    <t>common name</t>
  </si>
  <si>
    <t>related</t>
  </si>
  <si>
    <t>accepted scientific name</t>
  </si>
  <si>
    <t>related common name</t>
  </si>
  <si>
    <t>exact match</t>
  </si>
  <si>
    <t>partial match</t>
  </si>
  <si>
    <t>no match</t>
  </si>
  <si>
    <t>But classified as a synonym</t>
  </si>
  <si>
    <t>24 total names</t>
  </si>
  <si>
    <t>5 common names (3 different)</t>
  </si>
  <si>
    <t>3 accepted names (2 exact match, 1 without author and date)</t>
  </si>
  <si>
    <t>16 synonyms of various types - 2 exact matches but one of these the VTO synonym for others the accepted name</t>
  </si>
  <si>
    <t>Only two with no match</t>
  </si>
  <si>
    <t>Others all part matches (missing author and date on the part of the VTO)</t>
  </si>
  <si>
    <t>CoL/VTO</t>
  </si>
  <si>
    <t>CoL/ITIS/VTO</t>
  </si>
  <si>
    <t>CoL/ITIS</t>
  </si>
  <si>
    <t>unique entries</t>
  </si>
  <si>
    <t>partial matches</t>
  </si>
  <si>
    <t>no matches</t>
  </si>
  <si>
    <t>exact matches</t>
  </si>
  <si>
    <t>accepted scientific name (but VTO classified as related synonym)</t>
  </si>
  <si>
    <t>Frequency in JEFF_lower</t>
  </si>
  <si>
    <t>Frequency in extended_lower</t>
  </si>
  <si>
    <t>Comments_JEFF</t>
  </si>
  <si>
    <t>Comment_extended</t>
  </si>
  <si>
    <t>Comments_general</t>
  </si>
  <si>
    <t>Rank in JEFF corpus</t>
  </si>
  <si>
    <t>Frequency in JEFF</t>
  </si>
  <si>
    <t>Frequency in WEB</t>
  </si>
  <si>
    <t>Rank in Web corpus</t>
  </si>
  <si>
    <t>WEB - seems more consistent with what would be expected (common names and accepted name first, followed by this accepted name (only one included in the ITIS)</t>
  </si>
  <si>
    <t>JEFF corpus (frequency per million)</t>
  </si>
  <si>
    <t>WEB corpus (frequency per million)</t>
  </si>
  <si>
    <t>Ratio of scientific variants to common variants</t>
  </si>
  <si>
    <t>JEFF</t>
  </si>
  <si>
    <t>WEB</t>
  </si>
  <si>
    <t>SCI</t>
  </si>
  <si>
    <t>COM</t>
  </si>
  <si>
    <t>% SCI</t>
  </si>
  <si>
    <t>% COM</t>
  </si>
  <si>
    <t>Sander lucioperca to Stizostedion</t>
  </si>
  <si>
    <t>Total</t>
  </si>
  <si>
    <t>% coverage</t>
  </si>
  <si>
    <t>No of variants: VTO, CoL, ITIS</t>
  </si>
  <si>
    <t>Number of variants (sci)</t>
  </si>
  <si>
    <t>Number of variants (com)</t>
  </si>
  <si>
    <t>JEFF total</t>
  </si>
  <si>
    <t>WEB total</t>
  </si>
  <si>
    <t>JEFF number SCI</t>
  </si>
  <si>
    <t>WEB number SCI</t>
  </si>
  <si>
    <t>JEFF number COM</t>
  </si>
  <si>
    <t>WEB number COM</t>
  </si>
  <si>
    <t>No of variants: VTO</t>
  </si>
  <si>
    <t>Number of variants (SCI)</t>
  </si>
  <si>
    <t>Number of variants (COM)</t>
  </si>
  <si>
    <t>JEFF SCI match with VTO</t>
  </si>
  <si>
    <t>JEFF COM match with VTO</t>
  </si>
  <si>
    <t>WEB SCI match with VTO</t>
  </si>
  <si>
    <t>WEB COM match with VTO</t>
  </si>
  <si>
    <t>No of variants: CoL</t>
  </si>
  <si>
    <t>JEFF SCI match with CoL</t>
  </si>
  <si>
    <t>JEFF COM match with CoL</t>
  </si>
  <si>
    <t>WEB SCI match with CoL</t>
  </si>
  <si>
    <t>WEB COM match with CoL</t>
  </si>
  <si>
    <t>No of variants: ITIS</t>
  </si>
  <si>
    <t>JEFF SCI match with ITIS</t>
  </si>
  <si>
    <t>JEFF COM match with ITIS</t>
  </si>
  <si>
    <t>WEB SCI match with ITIS</t>
  </si>
  <si>
    <t>WEB COM match with 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</si>
</sst>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Fill="1"/>
    <xf numFmtId="0" fontId="3" fillId="0" borderId="0" xfId="0" applyFont="1" applyFill="1" applyAlignment="1">
      <alignment vertical="top" wrapText="1"/>
    </xf>
    <xf numFmtId="9" fontId="3" fillId="0" borderId="0" xfId="1" applyFont="1"/>
    <xf numFmtId="0" fontId="3" fillId="0" borderId="0" xfId="0" applyFont="1" applyBorder="1"/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/>
    <xf numFmtId="0" fontId="3" fillId="0" borderId="2" xfId="0" applyFont="1" applyBorder="1"/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9" fontId="3" fillId="0" borderId="0" xfId="0" applyNumberFormat="1" applyFont="1"/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freqrankmill!$C$1</c:f>
              <c:strCache>
                <c:ptCount val="1"/>
                <c:pt idx="0">
                  <c:v>JEFF corpus (frequency per million)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freqrankmill!$B$2:$B$9</c:f>
              <c:strCache>
                <c:ptCount val="8"/>
                <c:pt idx="0">
                  <c:v>pikeperch</c:v>
                </c:pt>
                <c:pt idx="1">
                  <c:v>zander</c:v>
                </c:pt>
                <c:pt idx="2">
                  <c:v>Sander lucioperca</c:v>
                </c:pt>
                <c:pt idx="3">
                  <c:v>pike-perch</c:v>
                </c:pt>
                <c:pt idx="4">
                  <c:v>Stizostedion lucioperca</c:v>
                </c:pt>
                <c:pt idx="5">
                  <c:v>Lucioperca lucioperca</c:v>
                </c:pt>
                <c:pt idx="6">
                  <c:v>Lucioperca sandra</c:v>
                </c:pt>
                <c:pt idx="7">
                  <c:v>Sander lucioperca (Linnaeus, 1758)</c:v>
                </c:pt>
              </c:strCache>
            </c:strRef>
          </c:cat>
          <c:val>
            <c:numRef>
              <c:f>freqrankmill!$C$2:$C$9</c:f>
              <c:numCache>
                <c:formatCode>General</c:formatCode>
                <c:ptCount val="8"/>
                <c:pt idx="0">
                  <c:v>56.71</c:v>
                </c:pt>
                <c:pt idx="1">
                  <c:v>2.35</c:v>
                </c:pt>
                <c:pt idx="2">
                  <c:v>6.65</c:v>
                </c:pt>
                <c:pt idx="3">
                  <c:v>3.13</c:v>
                </c:pt>
                <c:pt idx="4">
                  <c:v>9.7799999999999994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3-4E87-A7A2-4F71EE948EB0}"/>
            </c:ext>
          </c:extLst>
        </c:ser>
        <c:ser>
          <c:idx val="1"/>
          <c:order val="1"/>
          <c:tx>
            <c:strRef>
              <c:f>freqrankmill!$E$1</c:f>
              <c:strCache>
                <c:ptCount val="1"/>
                <c:pt idx="0">
                  <c:v>WEB corpus (frequency per million)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freqrankmill!$B$2:$B$9</c:f>
              <c:strCache>
                <c:ptCount val="8"/>
                <c:pt idx="0">
                  <c:v>pikeperch</c:v>
                </c:pt>
                <c:pt idx="1">
                  <c:v>zander</c:v>
                </c:pt>
                <c:pt idx="2">
                  <c:v>Sander lucioperca</c:v>
                </c:pt>
                <c:pt idx="3">
                  <c:v>pike-perch</c:v>
                </c:pt>
                <c:pt idx="4">
                  <c:v>Stizostedion lucioperca</c:v>
                </c:pt>
                <c:pt idx="5">
                  <c:v>Lucioperca lucioperca</c:v>
                </c:pt>
                <c:pt idx="6">
                  <c:v>Lucioperca sandra</c:v>
                </c:pt>
                <c:pt idx="7">
                  <c:v>Sander lucioperca (Linnaeus, 1758)</c:v>
                </c:pt>
              </c:strCache>
            </c:strRef>
          </c:cat>
          <c:val>
            <c:numRef>
              <c:f>freqrankmill!$E$2:$E$9</c:f>
              <c:numCache>
                <c:formatCode>General</c:formatCode>
                <c:ptCount val="8"/>
                <c:pt idx="0">
                  <c:v>45.87</c:v>
                </c:pt>
                <c:pt idx="1">
                  <c:v>30.74</c:v>
                </c:pt>
                <c:pt idx="2">
                  <c:v>17.079999999999998</c:v>
                </c:pt>
                <c:pt idx="3">
                  <c:v>17.079999999999998</c:v>
                </c:pt>
                <c:pt idx="4">
                  <c:v>9.76</c:v>
                </c:pt>
                <c:pt idx="5">
                  <c:v>0.65</c:v>
                </c:pt>
                <c:pt idx="6">
                  <c:v>0.16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3-4E87-A7A2-4F71EE94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279864"/>
        <c:axId val="525276912"/>
      </c:barChart>
      <c:catAx>
        <c:axId val="52527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76912"/>
        <c:crosses val="autoZero"/>
        <c:auto val="1"/>
        <c:lblAlgn val="ctr"/>
        <c:lblOffset val="100"/>
        <c:noMultiLvlLbl val="0"/>
      </c:catAx>
      <c:valAx>
        <c:axId val="5252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7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6" workbookViewId="0" zoomToFit="1"/>
  </sheetViews>
  <pageMargins left="0.7" right="0.7" top="0.75" bottom="0.75" header="0.3" footer="0.3"/>
  <pageSetup paperSize="9" orientation="landscape" horizontalDpi="4294967295" verticalDpi="4294967295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talogueoflife.org/annual-checklist/2019/details/reference/id/48341,216369" TargetMode="External"/><Relationship Id="rId13" Type="http://schemas.openxmlformats.org/officeDocument/2006/relationships/hyperlink" Target="http://www.catalogueoflife.org/annual-checklist/2019/details/reference/id/215858" TargetMode="External"/><Relationship Id="rId18" Type="http://schemas.openxmlformats.org/officeDocument/2006/relationships/hyperlink" Target="http://www.catalogueoflife.org/annual-checklist/2019/details/reference/id/48341" TargetMode="External"/><Relationship Id="rId26" Type="http://schemas.openxmlformats.org/officeDocument/2006/relationships/hyperlink" Target="http://www.catalogueoflife.org/annual-checklist/2019/details/reference/id/48335" TargetMode="External"/><Relationship Id="rId3" Type="http://schemas.openxmlformats.org/officeDocument/2006/relationships/hyperlink" Target="http://www.catalogueoflife.org/annual-checklist/2019/details/reference/id/212340" TargetMode="External"/><Relationship Id="rId21" Type="http://schemas.openxmlformats.org/officeDocument/2006/relationships/hyperlink" Target="http://www.catalogueoflife.org/annual-checklist/2019/details/reference/id/211807" TargetMode="External"/><Relationship Id="rId7" Type="http://schemas.openxmlformats.org/officeDocument/2006/relationships/hyperlink" Target="http://www.catalogueoflife.org/annual-checklist/2019/details/reference/id/215969" TargetMode="External"/><Relationship Id="rId12" Type="http://schemas.openxmlformats.org/officeDocument/2006/relationships/hyperlink" Target="http://www.catalogueoflife.org/annual-checklist/2019/details/reference/id/215965" TargetMode="External"/><Relationship Id="rId17" Type="http://schemas.openxmlformats.org/officeDocument/2006/relationships/hyperlink" Target="http://www.catalogueoflife.org/annual-checklist/2019/details/reference/id/48331" TargetMode="External"/><Relationship Id="rId25" Type="http://schemas.openxmlformats.org/officeDocument/2006/relationships/hyperlink" Target="http://www.catalogueoflife.org/annual-checklist/2019/details/reference/id/215961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://www.catalogueoflife.org/annual-checklist/2019/details/reference/id/48337" TargetMode="External"/><Relationship Id="rId20" Type="http://schemas.openxmlformats.org/officeDocument/2006/relationships/hyperlink" Target="http://www.catalogueoflife.org/annual-checklist/2019/details/reference/id/212501" TargetMode="External"/><Relationship Id="rId29" Type="http://schemas.openxmlformats.org/officeDocument/2006/relationships/hyperlink" Target="http://www.catalogueoflife.org/annual-checklist/2019/details/reference/id/212890" TargetMode="External"/><Relationship Id="rId1" Type="http://schemas.openxmlformats.org/officeDocument/2006/relationships/hyperlink" Target="http://www.catalogueoflife.org/annual-checklist/2019/details/reference/id/216374" TargetMode="External"/><Relationship Id="rId6" Type="http://schemas.openxmlformats.org/officeDocument/2006/relationships/hyperlink" Target="http://www.catalogueoflife.org/annual-checklist/2019/details/reference/id/215963" TargetMode="External"/><Relationship Id="rId11" Type="http://schemas.openxmlformats.org/officeDocument/2006/relationships/hyperlink" Target="http://www.catalogueoflife.org/annual-checklist/2019/details/reference/id/215971" TargetMode="External"/><Relationship Id="rId24" Type="http://schemas.openxmlformats.org/officeDocument/2006/relationships/hyperlink" Target="http://www.catalogueoflife.org/annual-checklist/2019/details/reference/id/48339" TargetMode="External"/><Relationship Id="rId32" Type="http://schemas.openxmlformats.org/officeDocument/2006/relationships/hyperlink" Target="http://www.catalogueoflife.org/annual-checklist/2019/details/reference/id/212500" TargetMode="External"/><Relationship Id="rId5" Type="http://schemas.openxmlformats.org/officeDocument/2006/relationships/hyperlink" Target="http://www.catalogueoflife.org/annual-checklist/2019/details/reference/id/211992" TargetMode="External"/><Relationship Id="rId15" Type="http://schemas.openxmlformats.org/officeDocument/2006/relationships/hyperlink" Target="http://www.catalogueoflife.org/annual-checklist/2019/details/reference/id/215966" TargetMode="External"/><Relationship Id="rId23" Type="http://schemas.openxmlformats.org/officeDocument/2006/relationships/hyperlink" Target="http://www.catalogueoflife.org/annual-checklist/2019/details/reference/id/49766" TargetMode="External"/><Relationship Id="rId28" Type="http://schemas.openxmlformats.org/officeDocument/2006/relationships/hyperlink" Target="http://www.catalogueoflife.org/annual-checklist/2019/details/reference/id/212369" TargetMode="External"/><Relationship Id="rId10" Type="http://schemas.openxmlformats.org/officeDocument/2006/relationships/hyperlink" Target="http://www.catalogueoflife.org/annual-checklist/2019/details/reference/id/212566" TargetMode="External"/><Relationship Id="rId19" Type="http://schemas.openxmlformats.org/officeDocument/2006/relationships/hyperlink" Target="http://www.catalogueoflife.org/annual-checklist/2019/details/reference/id/212971" TargetMode="External"/><Relationship Id="rId31" Type="http://schemas.openxmlformats.org/officeDocument/2006/relationships/hyperlink" Target="http://www.catalogueoflife.org/annual-checklist/2019/details/reference/id/211993" TargetMode="External"/><Relationship Id="rId4" Type="http://schemas.openxmlformats.org/officeDocument/2006/relationships/hyperlink" Target="http://www.catalogueoflife.org/annual-checklist/2019/details/reference/id/215962" TargetMode="External"/><Relationship Id="rId9" Type="http://schemas.openxmlformats.org/officeDocument/2006/relationships/hyperlink" Target="http://www.catalogueoflife.org/annual-checklist/2019/details/reference/id/215964" TargetMode="External"/><Relationship Id="rId14" Type="http://schemas.openxmlformats.org/officeDocument/2006/relationships/hyperlink" Target="http://www.catalogueoflife.org/annual-checklist/2019/details/reference/id/212775" TargetMode="External"/><Relationship Id="rId22" Type="http://schemas.openxmlformats.org/officeDocument/2006/relationships/hyperlink" Target="http://www.catalogueoflife.org/annual-checklist/2019/details/reference/id/212552" TargetMode="External"/><Relationship Id="rId27" Type="http://schemas.openxmlformats.org/officeDocument/2006/relationships/hyperlink" Target="http://www.catalogueoflife.org/annual-checklist/2019/details/reference/id/48332,48335" TargetMode="External"/><Relationship Id="rId30" Type="http://schemas.openxmlformats.org/officeDocument/2006/relationships/hyperlink" Target="http://www.catalogueoflife.org/annual-checklist/2019/details/reference/id/215967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3EC54-19F6-4F63-B0F8-6E760DA37A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4</xdr:col>
      <xdr:colOff>142875</xdr:colOff>
      <xdr:row>9</xdr:row>
      <xdr:rowOff>133350</xdr:rowOff>
    </xdr:to>
    <xdr:pic>
      <xdr:nvPicPr>
        <xdr:cNvPr id="11" name="Picture 10" descr="Haga click aqui para mostrar la referencia bibliográfic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862348-B56D-4755-9909-2E13B4C32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2954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142875</xdr:colOff>
      <xdr:row>9</xdr:row>
      <xdr:rowOff>133350</xdr:rowOff>
    </xdr:to>
    <xdr:pic>
      <xdr:nvPicPr>
        <xdr:cNvPr id="12" name="Picture 11" descr="Haga click aqui para mostrar la referencia bibliográfic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5BFAA0-0A6A-499B-9EE2-DAD5DFC98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3144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142875</xdr:colOff>
      <xdr:row>9</xdr:row>
      <xdr:rowOff>133350</xdr:rowOff>
    </xdr:to>
    <xdr:pic>
      <xdr:nvPicPr>
        <xdr:cNvPr id="13" name="Picture 12" descr="Haga click aqui para mostrar la referencia bibliográfic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3F20933-F6BE-4D18-82F9-1B4336479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3525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142875</xdr:colOff>
      <xdr:row>9</xdr:row>
      <xdr:rowOff>133350</xdr:rowOff>
    </xdr:to>
    <xdr:pic>
      <xdr:nvPicPr>
        <xdr:cNvPr id="14" name="Picture 13" descr="Haga click aqui para mostrar la referencia bibliográfic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5BE5E50-90EC-4CFA-BC0B-D98953E84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4097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142875</xdr:colOff>
      <xdr:row>9</xdr:row>
      <xdr:rowOff>133350</xdr:rowOff>
    </xdr:to>
    <xdr:pic>
      <xdr:nvPicPr>
        <xdr:cNvPr id="15" name="Picture 14" descr="Haga click aqui para mostrar la referencia bibliográfic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B4C028-75E5-4973-BD8C-81EEE9162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4668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142875</xdr:colOff>
      <xdr:row>9</xdr:row>
      <xdr:rowOff>133350</xdr:rowOff>
    </xdr:to>
    <xdr:pic>
      <xdr:nvPicPr>
        <xdr:cNvPr id="16" name="Picture 15" descr="Haga click aqui para mostrar la referencia bibliográfic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859FC3-A525-4FFB-B6F3-95600D2D9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5049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34" name="Picture 33" descr="Haga click aqui para mostrar la referencia bibliográfic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9C73C0C-E5FC-4146-9F52-670014C7E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2288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35" name="Picture 34" descr="Haga click aqui para mostrar la referencia bibliográfica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1E6D9A0-2A1D-4680-9A8D-492AC37D7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2860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36" name="Picture 35" descr="Haga click aqui para mostrar la referencia bibliográfic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0EBE965-D5D3-4175-9D19-CAACBE1D3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3050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37" name="Picture 36" descr="Haga click aqui para mostrar la referencia bibliográfic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42A750F-127E-49EE-AD2E-41A0C6369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3812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38" name="Picture 37" descr="Haga click aqui para mostrar la referencia bibliográfic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8483196-C64B-4790-952A-4730C7314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4003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39" name="Picture 38" descr="Haga click aqui para mostrar la referencia bibliográfic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AE7E540-0499-473B-8E91-EA1323EFE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4193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40" name="Picture 39" descr="Haga click aqui para mostrar la referencia bibliográfic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132A1EA-41A8-42D9-B516-B0F5ED179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4574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41" name="Picture 40" descr="Haga click aqui para mostrar la referencia bibliográfic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59BCF48-D06F-4A53-AB7B-FF25F8B31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4765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42" name="Picture 41" descr="Haga click aqui para mostrar la referencia bibliográfic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2E3ABD0-5B8D-45B0-90ED-E2E0A4192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5146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43" name="Picture 42" descr="Haga click aqui para mostrar la referencia bibliográfic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8071888-00FB-46D6-BDB9-5130E6C35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5336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44" name="Picture 43" descr="Haga click aqui para mostrar la referencia bibliográfic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6A9A14-8A5D-4A8F-9FA5-FD95F4590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5527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45" name="Picture 44" descr="Haga click aqui para mostrar la referencia bibliográfic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03D55B7-FF33-4FEE-BBA1-7A2566E16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5908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46" name="Picture 45" descr="Haga click aqui para mostrar la referencia bibliográfic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730744E-DF8A-4976-846B-9FD958A71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6289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47" name="Picture 46" descr="Haga click aqui para mostrar la referencia bibliográfic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634770F-2773-4EF4-AD9B-C38639AB2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6670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48" name="Picture 47" descr="Haga click aqui para mostrar la referencia bibliográfic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3877E57-9AA2-44A2-B911-909E45DB3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6860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49" name="Picture 48" descr="Haga click aqui para mostrar la referencia bibliográfic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8C7C230-E522-452E-93EB-8EC2E3415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7051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50" name="Picture 49" descr="Haga click aqui para mostrar la referencia bibliográfic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F28B9CC-DDF8-4476-BB73-65FC3D9A7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7813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51" name="Picture 50" descr="Haga click aqui para mostrar la referencia bibliográfic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9CE4398-3A26-4BFB-88D7-AFAA18B1C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8194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52" name="Picture 51" descr="Haga click aqui para mostrar la referencia bibliográfic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90423AB-148C-477B-A05B-B884BC0CA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8384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53" name="Picture 52" descr="Haga click aqui para mostrar la referencia bibliográfic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35B400B-ECD5-4313-AEAD-E0BF6B5A6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8575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54" name="Picture 53" descr="Haga click aqui para mostrar la referencia bibliográfic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6657DC-E3D0-4183-A4FA-8E2F3CB35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8765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55" name="Picture 54" descr="Haga click aqui para mostrar la referencia bibliográfic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DD8BFB1-D008-4FB2-90A1-DB3F4EB7B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8956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56" name="Picture 55" descr="Haga click aqui para mostrar la referencia bibliográfic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3D9C1EF-4882-4262-A0CF-4408F1EAA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9146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57" name="Picture 56" descr="Haga click aqui para mostrar la referencia bibliográfic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00278F2-2E7C-4D31-911D-CA1C73CE0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9337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58" name="Picture 57" descr="Haga click aqui para mostrar la referencia bibliográfica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B1B307C-2A05-4433-B1F8-CDFD03D34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9527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59" name="Picture 58" descr="Haga click aqui para mostrar la referencia bibliográfic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AFC2163-4705-4817-8831-8613D0612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9718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60" name="Picture 59" descr="Haga click aqui para mostrar la referencia bibliográfic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48797CC-7720-4F89-91C6-E5468D737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9908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61" name="Picture 60" descr="Haga click aqui para mostrar la referencia bibliográfic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D6FAB45-706B-4A71-9E04-CCFEDD5D2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0289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62" name="Picture 61" descr="Haga click aqui para mostrar la referencia bibliográfica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26078EF-CD55-4E1C-9276-4C0B8A6F8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0480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63" name="Picture 62" descr="Haga click aqui para mostrar la referencia bibliográfic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9FE5CCA-4E79-491E-BA41-1BF23C6DD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0670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64" name="Picture 63" descr="Haga click aqui para mostrar la referencia bibliográfic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C887113-A0C0-43A2-98B8-D29DB9546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1051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65" name="Picture 64" descr="Haga click aqui para mostrar la referencia bibliográfic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781BF9E-ADB3-4078-8E9A-624F7E941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1242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66" name="Picture 65" descr="Haga click aqui para mostrar la referencia bibliográfic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20968DF-2D24-44FB-A847-756059CA7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1432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67" name="Picture 66" descr="Haga click aqui para mostrar la referencia bibliográfica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9C672A7-4011-46B5-A5C8-B760C6DD5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1813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68" name="Picture 67" descr="Haga click aqui para mostrar la referencia bibliográfica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09988D5-CBB3-47FA-80CB-D7C66EAA4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194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69" name="Picture 68" descr="Haga click aqui para mostrar la referencia bibliográfica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C9DB44F-A2C8-46AF-9A71-2A786A83B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385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70" name="Picture 69" descr="Haga click aqui para mostrar la referencia bibliográfica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1418811-007F-47FD-8301-6E338EC92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3147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71" name="Picture 70" descr="Haga click aqui para mostrar la referencia bibliográfica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FA87A4B-1D01-4E5D-95BF-04DE5998E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3337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72" name="Picture 71" descr="Haga click aqui para mostrar la referencia bibliográfica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BDEAB95-A034-4B93-BD38-F6AE4C45E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3718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73" name="Picture 72" descr="Haga click aqui para mostrar la referencia bibliográfic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6A55B6C-9B9F-4959-8D25-A08B931E8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4290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74" name="Picture 73" descr="Haga click aqui para mostrar la referencia bibliográfica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E1C90A6-01CE-4F67-83AD-EC2EAB1D3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4861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75" name="Picture 74" descr="Haga click aqui para mostrar la referencia bibliográfic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D8897C2B-45EC-4244-8A75-FBE946157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5433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76" name="Picture 75" descr="Haga click aqui para mostrar la referencia bibliográfic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86A7F241-B50A-4721-B05B-3DC6F12BE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6004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77" name="Picture 76" descr="Haga click aqui para mostrar la referencia bibliográfica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5370228C-5EA5-4FB0-B990-17F75AD69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6576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78" name="Picture 77" descr="Haga click aqui para mostrar la referencia bibliográfica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DFA9008C-0532-4F88-B465-5596D6283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7147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79" name="Picture 78" descr="Haga click aqui para mostrar la referencia bibliográfica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1287724-9340-4A0F-A562-D86F5EC84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7719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80" name="Picture 79" descr="Haga click aqui para mostrar la referencia bibliográfica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17D77FF-EAD6-4209-AB3F-9784A8957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8100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81" name="Picture 80" descr="Haga click aqui para mostrar la referencia bibliográfic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81558D8-28E9-4F4F-8704-41FB8588A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8481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82" name="Picture 81" descr="Haga click aqui para mostrar la referencia bibliográfic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E4A169D-AC5D-403A-87D3-F393F86B2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8671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83" name="Picture 82" descr="Haga click aqui para mostrar la referencia bibliográfic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6EDEE323-F470-49F6-B0CA-37BFD0B85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9052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84" name="Picture 83" descr="Haga click aqui para mostrar la referencia bibliográfica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BAC2FC50-F8BE-4DCB-9E4F-978FA472E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9433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85" name="Picture 84" descr="Haga click aqui para mostrar la referencia bibliográfic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6737E260-7772-4055-8155-CFDBBFB19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0005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86" name="Picture 85" descr="Haga click aqui para mostrar la referencia bibliográfic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B7A57058-DEE8-4AF3-9CD9-B10F4B3FD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0195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87" name="Picture 86" descr="Haga click aqui para mostrar la referencia bibliográfic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56D428-1B60-4E58-A5A4-ACBC79708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0576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88" name="Picture 87" descr="Haga click aqui para mostrar la referencia bibliográfica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438891E-F50B-45C1-9B6C-51FF3FEE7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0767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89" name="Picture 88" descr="Haga click aqui para mostrar la referencia bibliográfica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D6B5FE1B-2128-44C6-AD20-A63BECA38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148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90" name="Picture 89" descr="Haga click aqui para mostrar la referencia bibliográfica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46A007D7-934F-421A-A8DF-D3B6ABC12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529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91" name="Picture 90" descr="Haga click aqui para mostrar la referencia bibliográfic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F7645D6-14BD-4356-A73C-39249D002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910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92" name="Picture 91" descr="Haga click aqui para mostrar la referencia bibliográfic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33C3A908-F608-457B-B624-6B8150523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2291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93" name="Picture 92" descr="Haga click aqui para mostrar la referencia bibliográfic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1894ACAC-7BEC-4F69-B23D-DA68C2308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2672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94" name="Picture 93" descr="Haga click aqui para mostrar la referencia bibliográfic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D45545D7-2DE7-46B5-B814-B6F6D3796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3053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95" name="Picture 94" descr="Haga click aqui para mostrar la referencia bibliográfica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663BD23A-87DC-4315-99CC-DA3D9A18E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3434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96" name="Picture 95" descr="Haga click aqui para mostrar la referencia bibliográfic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43DBCB7D-4394-4025-9A27-AE527A11A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3815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97" name="Picture 96" descr="Haga click aqui para mostrar la referencia bibliográfic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831D9E7A-C14E-4727-B263-5255DFC88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4196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98" name="Picture 97" descr="Haga click aqui para mostrar la referencia bibliográfic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F8507AE5-E89D-4298-9C51-8875DD53E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4577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99" name="Picture 98" descr="Haga click aqui para mostrar la referencia bibliográfic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1E657C-2785-4154-A098-B3B14EF5C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4958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100" name="Picture 99" descr="Haga click aqui para mostrar la referencia bibliográfic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A85C3C8-84BE-4A32-BB63-716F3F50B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5339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101" name="Picture 100" descr="Haga click aqui para mostrar la referencia bibliográfic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8A84F24-4310-4B90-9307-A0BCEB44C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5529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102" name="Picture 101" descr="Haga click aqui para mostrar la referencia bibliográfica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EBD49D4-10DB-437C-AEB7-D91299589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5720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103" name="Picture 102" descr="Haga click aqui para mostrar la referencia bibliográfic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AC406F5-C9FF-4E89-A7CB-8A5E281C9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5910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104" name="Picture 103" descr="Haga click aqui para mostrar la referencia bibliográfic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E1401F6D-9F12-418C-9935-BDEAA1E58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6101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105" name="Picture 104" descr="Haga click aqui para mostrar la referencia bibliográfic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1A05DBB9-C273-4F93-8031-5C184F498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6672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106" name="Picture 105" descr="Haga click aqui para mostrar la referencia bibliográfica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F7BF8E00-C1BB-4FF8-ABEA-9595446C5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6863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107" name="Picture 106" descr="Haga click aqui para mostrar la referencia bibliográfica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8AAE47F-BBD4-4E3E-98A9-BD408B99D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7434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108" name="Picture 107" descr="Haga click aqui para mostrar la referencia bibliográfic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F5F6AB3-0C6C-4990-AA23-1E824E324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8196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109" name="Picture 108" descr="Haga click aqui para mostrar la referencia bibliográfica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E7AFFCE-81FF-4470-8FA1-8564018A2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720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110" name="Picture 109" descr="Haga click aqui para mostrar la referencia bibliográfic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1D34EBF6-137C-446A-8D60-3DB8B184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0482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111" name="Picture 110" descr="Haga click aqui para mostrar la referencia bibliográfic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5B298F2-DD31-447D-B292-850D43611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0863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112" name="Picture 111" descr="Haga click aqui para mostrar la referencia bibliográfic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A7440A8C-EC53-4CA1-BC79-2DEF20089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1244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113" name="Picture 112" descr="Haga click aqui para mostrar la referencia bibliográfica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7359E47-0DE0-4BD0-AA23-A11758CFA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1625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114" name="Picture 113" descr="Haga click aqui para mostrar la referencia bibliográfic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C1E69C1A-9545-4F55-BC1C-A6C0708D4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1816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workbookViewId="0">
      <selection sqref="A1:E1048576"/>
    </sheetView>
  </sheetViews>
  <sheetFormatPr defaultRowHeight="15" x14ac:dyDescent="0.25"/>
  <cols>
    <col min="2" max="2" width="14.5703125" bestFit="1" customWidth="1"/>
    <col min="3" max="3" width="17" customWidth="1"/>
    <col min="4" max="4" width="38.140625" bestFit="1" customWidth="1"/>
    <col min="5" max="5" width="12.5703125" bestFit="1" customWidth="1"/>
    <col min="8" max="8" width="12.5703125" bestFit="1" customWidth="1"/>
  </cols>
  <sheetData>
    <row r="1" spans="1:8" ht="30" x14ac:dyDescent="0.25">
      <c r="A1" s="1" t="s">
        <v>1</v>
      </c>
      <c r="B1" s="1" t="s">
        <v>7</v>
      </c>
      <c r="C1" s="1" t="s">
        <v>2</v>
      </c>
      <c r="D1" s="2" t="s">
        <v>3</v>
      </c>
      <c r="E1" s="1" t="s">
        <v>4</v>
      </c>
    </row>
    <row r="2" spans="1:8" x14ac:dyDescent="0.25">
      <c r="A2" t="s">
        <v>46</v>
      </c>
      <c r="B2" t="s">
        <v>6</v>
      </c>
      <c r="C2" t="s">
        <v>64</v>
      </c>
      <c r="D2" t="s">
        <v>9</v>
      </c>
      <c r="E2" t="s">
        <v>68</v>
      </c>
    </row>
    <row r="3" spans="1:8" x14ac:dyDescent="0.25">
      <c r="A3" s="6" t="s">
        <v>15</v>
      </c>
      <c r="B3" s="6" t="s">
        <v>6</v>
      </c>
      <c r="C3" s="6" t="s">
        <v>65</v>
      </c>
      <c r="D3" s="7" t="s">
        <v>52</v>
      </c>
      <c r="E3" t="s">
        <v>67</v>
      </c>
      <c r="F3" s="6"/>
      <c r="G3" s="6"/>
      <c r="H3" s="6"/>
    </row>
    <row r="4" spans="1:8" x14ac:dyDescent="0.25">
      <c r="A4" t="s">
        <v>5</v>
      </c>
      <c r="B4" t="s">
        <v>6</v>
      </c>
      <c r="C4" t="s">
        <v>6</v>
      </c>
      <c r="D4" t="s">
        <v>13</v>
      </c>
      <c r="E4" t="s">
        <v>67</v>
      </c>
      <c r="F4" s="6"/>
      <c r="G4" s="6"/>
      <c r="H4" s="6"/>
    </row>
    <row r="5" spans="1:8" x14ac:dyDescent="0.25">
      <c r="A5" s="6" t="s">
        <v>15</v>
      </c>
      <c r="B5" s="6" t="s">
        <v>10</v>
      </c>
      <c r="C5" s="6" t="s">
        <v>63</v>
      </c>
      <c r="D5" s="7" t="s">
        <v>53</v>
      </c>
      <c r="E5" t="s">
        <v>69</v>
      </c>
      <c r="F5" s="6"/>
      <c r="G5" s="6" t="s">
        <v>70</v>
      </c>
      <c r="H5" s="6"/>
    </row>
    <row r="6" spans="1:8" x14ac:dyDescent="0.25">
      <c r="A6" s="6" t="s">
        <v>15</v>
      </c>
      <c r="B6" s="6" t="s">
        <v>10</v>
      </c>
      <c r="C6" s="6" t="s">
        <v>63</v>
      </c>
      <c r="D6" s="7" t="s">
        <v>62</v>
      </c>
      <c r="E6" t="s">
        <v>67</v>
      </c>
      <c r="F6" s="6"/>
      <c r="G6" s="6"/>
      <c r="H6" s="6"/>
    </row>
    <row r="7" spans="1:8" x14ac:dyDescent="0.25">
      <c r="A7" t="s">
        <v>46</v>
      </c>
      <c r="B7" t="s">
        <v>10</v>
      </c>
      <c r="C7" t="s">
        <v>66</v>
      </c>
      <c r="D7" t="s">
        <v>62</v>
      </c>
      <c r="E7" t="s">
        <v>67</v>
      </c>
      <c r="F7" s="6"/>
      <c r="G7" s="6"/>
      <c r="H7" s="6"/>
    </row>
    <row r="8" spans="1:8" x14ac:dyDescent="0.25">
      <c r="A8" s="6" t="s">
        <v>15</v>
      </c>
      <c r="B8" s="6" t="s">
        <v>10</v>
      </c>
      <c r="C8" s="6" t="s">
        <v>63</v>
      </c>
      <c r="D8" s="7" t="s">
        <v>11</v>
      </c>
      <c r="E8" t="s">
        <v>67</v>
      </c>
      <c r="F8" s="6"/>
      <c r="G8" s="6"/>
      <c r="H8" s="6"/>
    </row>
    <row r="9" spans="1:8" x14ac:dyDescent="0.25">
      <c r="A9" t="s">
        <v>5</v>
      </c>
      <c r="B9" t="s">
        <v>10</v>
      </c>
      <c r="C9" t="s">
        <v>63</v>
      </c>
      <c r="D9" t="s">
        <v>11</v>
      </c>
      <c r="E9" t="s">
        <v>67</v>
      </c>
      <c r="F9" s="6"/>
      <c r="G9" s="6"/>
      <c r="H9" s="6"/>
    </row>
    <row r="10" spans="1:8" x14ac:dyDescent="0.25">
      <c r="A10" t="s">
        <v>46</v>
      </c>
      <c r="B10" t="s">
        <v>8</v>
      </c>
      <c r="C10" t="s">
        <v>64</v>
      </c>
      <c r="D10" t="s">
        <v>47</v>
      </c>
      <c r="E10" t="s">
        <v>68</v>
      </c>
      <c r="F10" s="6"/>
      <c r="G10" s="6"/>
      <c r="H10" s="6"/>
    </row>
    <row r="11" spans="1:8" x14ac:dyDescent="0.25">
      <c r="A11" s="6" t="s">
        <v>15</v>
      </c>
      <c r="B11" s="6" t="s">
        <v>8</v>
      </c>
      <c r="C11" s="6" t="s">
        <v>8</v>
      </c>
      <c r="D11" s="7" t="s">
        <v>54</v>
      </c>
      <c r="E11" t="s">
        <v>68</v>
      </c>
    </row>
    <row r="12" spans="1:8" x14ac:dyDescent="0.25">
      <c r="A12" t="s">
        <v>46</v>
      </c>
      <c r="B12" t="s">
        <v>8</v>
      </c>
      <c r="C12" t="s">
        <v>64</v>
      </c>
      <c r="D12" t="s">
        <v>48</v>
      </c>
      <c r="E12" t="s">
        <v>68</v>
      </c>
      <c r="F12" s="6"/>
      <c r="G12" s="6"/>
      <c r="H12" s="6"/>
    </row>
    <row r="13" spans="1:8" x14ac:dyDescent="0.25">
      <c r="A13" s="6" t="s">
        <v>15</v>
      </c>
      <c r="B13" s="6" t="s">
        <v>8</v>
      </c>
      <c r="C13" s="6" t="s">
        <v>8</v>
      </c>
      <c r="D13" s="7" t="s">
        <v>55</v>
      </c>
      <c r="E13" t="s">
        <v>68</v>
      </c>
      <c r="F13" s="6"/>
      <c r="G13" s="6"/>
      <c r="H13" s="6"/>
    </row>
    <row r="14" spans="1:8" s="6" customFormat="1" x14ac:dyDescent="0.25">
      <c r="A14" t="s">
        <v>46</v>
      </c>
      <c r="B14" t="s">
        <v>8</v>
      </c>
      <c r="C14" t="s">
        <v>64</v>
      </c>
      <c r="D14" t="s">
        <v>49</v>
      </c>
      <c r="E14" t="s">
        <v>68</v>
      </c>
      <c r="F14"/>
      <c r="G14"/>
      <c r="H14" s="10" t="s">
        <v>67</v>
      </c>
    </row>
    <row r="15" spans="1:8" s="6" customFormat="1" x14ac:dyDescent="0.25">
      <c r="A15" s="6" t="s">
        <v>15</v>
      </c>
      <c r="B15" s="6" t="s">
        <v>8</v>
      </c>
      <c r="C15" s="6" t="s">
        <v>8</v>
      </c>
      <c r="D15" s="7" t="s">
        <v>56</v>
      </c>
      <c r="E15" t="s">
        <v>68</v>
      </c>
      <c r="F15"/>
      <c r="G15"/>
      <c r="H15" s="11" t="s">
        <v>68</v>
      </c>
    </row>
    <row r="16" spans="1:8" s="6" customFormat="1" x14ac:dyDescent="0.25">
      <c r="A16" t="s">
        <v>46</v>
      </c>
      <c r="B16" t="s">
        <v>8</v>
      </c>
      <c r="C16" t="s">
        <v>64</v>
      </c>
      <c r="D16" t="s">
        <v>50</v>
      </c>
      <c r="E16" t="s">
        <v>68</v>
      </c>
      <c r="F16"/>
      <c r="G16"/>
      <c r="H16" s="12" t="s">
        <v>69</v>
      </c>
    </row>
    <row r="17" spans="1:8" s="6" customFormat="1" x14ac:dyDescent="0.25">
      <c r="A17" s="6" t="s">
        <v>15</v>
      </c>
      <c r="B17" s="6" t="s">
        <v>8</v>
      </c>
      <c r="C17" s="6" t="s">
        <v>8</v>
      </c>
      <c r="D17" s="7" t="s">
        <v>57</v>
      </c>
      <c r="E17" t="s">
        <v>68</v>
      </c>
      <c r="F17"/>
      <c r="G17"/>
      <c r="H17"/>
    </row>
    <row r="18" spans="1:8" s="6" customFormat="1" x14ac:dyDescent="0.25">
      <c r="A18" t="s">
        <v>46</v>
      </c>
      <c r="B18" t="s">
        <v>8</v>
      </c>
      <c r="C18" t="s">
        <v>64</v>
      </c>
      <c r="D18" t="s">
        <v>51</v>
      </c>
      <c r="E18" t="s">
        <v>68</v>
      </c>
      <c r="F18"/>
      <c r="G18"/>
      <c r="H18"/>
    </row>
    <row r="19" spans="1:8" s="6" customFormat="1" x14ac:dyDescent="0.25">
      <c r="A19" s="6" t="s">
        <v>15</v>
      </c>
      <c r="B19" s="6" t="s">
        <v>8</v>
      </c>
      <c r="C19" s="6" t="s">
        <v>8</v>
      </c>
      <c r="D19" s="7" t="s">
        <v>58</v>
      </c>
      <c r="E19" t="s">
        <v>68</v>
      </c>
      <c r="F19"/>
      <c r="G19"/>
      <c r="H19"/>
    </row>
    <row r="20" spans="1:8" s="6" customFormat="1" x14ac:dyDescent="0.25">
      <c r="A20" t="s">
        <v>46</v>
      </c>
      <c r="B20" t="s">
        <v>8</v>
      </c>
      <c r="C20" t="s">
        <v>64</v>
      </c>
      <c r="D20" t="s">
        <v>52</v>
      </c>
      <c r="E20" t="s">
        <v>67</v>
      </c>
      <c r="F20"/>
      <c r="G20"/>
      <c r="H20"/>
    </row>
    <row r="21" spans="1:8" s="6" customFormat="1" x14ac:dyDescent="0.25">
      <c r="A21" t="s">
        <v>46</v>
      </c>
      <c r="B21" t="s">
        <v>8</v>
      </c>
      <c r="C21" t="s">
        <v>64</v>
      </c>
      <c r="D21" t="s">
        <v>12</v>
      </c>
      <c r="E21" t="s">
        <v>68</v>
      </c>
      <c r="F21"/>
      <c r="G21"/>
      <c r="H21"/>
    </row>
    <row r="22" spans="1:8" s="6" customFormat="1" ht="60" x14ac:dyDescent="0.25">
      <c r="A22" t="s">
        <v>5</v>
      </c>
      <c r="B22" s="8" t="s">
        <v>8</v>
      </c>
      <c r="C22" s="9" t="s">
        <v>0</v>
      </c>
      <c r="D22" s="8" t="s">
        <v>14</v>
      </c>
      <c r="E22" t="s">
        <v>67</v>
      </c>
      <c r="F22"/>
      <c r="G22"/>
      <c r="H22"/>
    </row>
    <row r="23" spans="1:8" s="6" customFormat="1" x14ac:dyDescent="0.25">
      <c r="A23" s="6" t="s">
        <v>15</v>
      </c>
      <c r="B23" s="6" t="s">
        <v>8</v>
      </c>
      <c r="C23" s="6" t="s">
        <v>8</v>
      </c>
      <c r="D23" s="7" t="s">
        <v>59</v>
      </c>
      <c r="E23" t="s">
        <v>67</v>
      </c>
      <c r="F23"/>
      <c r="G23"/>
      <c r="H23"/>
    </row>
    <row r="24" spans="1:8" s="6" customFormat="1" x14ac:dyDescent="0.25">
      <c r="A24" s="6" t="s">
        <v>15</v>
      </c>
      <c r="B24" s="6" t="s">
        <v>8</v>
      </c>
      <c r="C24" s="6" t="s">
        <v>8</v>
      </c>
      <c r="D24" s="7" t="s">
        <v>60</v>
      </c>
      <c r="E24" t="s">
        <v>69</v>
      </c>
    </row>
    <row r="25" spans="1:8" s="6" customFormat="1" x14ac:dyDescent="0.25">
      <c r="A25" s="6" t="s">
        <v>15</v>
      </c>
      <c r="B25" s="6" t="s">
        <v>8</v>
      </c>
      <c r="C25" s="6" t="s">
        <v>8</v>
      </c>
      <c r="D25" s="7" t="s">
        <v>61</v>
      </c>
      <c r="E25" t="s">
        <v>69</v>
      </c>
    </row>
    <row r="27" spans="1:8" x14ac:dyDescent="0.25">
      <c r="B27" t="s">
        <v>71</v>
      </c>
    </row>
    <row r="28" spans="1:8" x14ac:dyDescent="0.25">
      <c r="B28" t="s">
        <v>73</v>
      </c>
    </row>
    <row r="29" spans="1:8" x14ac:dyDescent="0.25">
      <c r="B29" t="s">
        <v>72</v>
      </c>
    </row>
    <row r="30" spans="1:8" x14ac:dyDescent="0.25">
      <c r="B30" t="s">
        <v>74</v>
      </c>
    </row>
    <row r="31" spans="1:8" x14ac:dyDescent="0.25">
      <c r="B31" t="s">
        <v>75</v>
      </c>
    </row>
    <row r="32" spans="1:8" x14ac:dyDescent="0.25">
      <c r="B32" t="s">
        <v>76</v>
      </c>
    </row>
  </sheetData>
  <sortState xmlns:xlrd2="http://schemas.microsoft.com/office/spreadsheetml/2017/richdata2" ref="A2:E25">
    <sortCondition ref="B2:B25"/>
  </sortState>
  <dataValidations count="1">
    <dataValidation type="list" allowBlank="1" showInputMessage="1" showErrorMessage="1" sqref="E2:E25" xr:uid="{00000000-0002-0000-0000-000000000000}">
      <formula1>$H$2:$H$4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842B-CD03-4D77-8D45-C54F64EA5DCA}">
  <dimension ref="A1:D32"/>
  <sheetViews>
    <sheetView tabSelected="1" topLeftCell="A15" workbookViewId="0">
      <selection activeCell="D25" sqref="A1:D25"/>
    </sheetView>
  </sheetViews>
  <sheetFormatPr defaultRowHeight="15" x14ac:dyDescent="0.25"/>
  <cols>
    <col min="2" max="2" width="14.5703125" bestFit="1" customWidth="1"/>
    <col min="3" max="3" width="38.140625" bestFit="1" customWidth="1"/>
    <col min="4" max="4" width="12.5703125" bestFit="1" customWidth="1"/>
  </cols>
  <sheetData>
    <row r="1" spans="1:4" ht="15.75" thickBot="1" x14ac:dyDescent="0.3">
      <c r="A1" s="28" t="s">
        <v>1</v>
      </c>
      <c r="B1" s="28" t="s">
        <v>2</v>
      </c>
      <c r="C1" s="29" t="s">
        <v>3</v>
      </c>
      <c r="D1" s="28" t="s">
        <v>4</v>
      </c>
    </row>
    <row r="2" spans="1:4" ht="15.75" thickTop="1" x14ac:dyDescent="0.25">
      <c r="A2" s="30" t="s">
        <v>46</v>
      </c>
      <c r="B2" s="30" t="s">
        <v>6</v>
      </c>
      <c r="C2" s="30" t="s">
        <v>9</v>
      </c>
      <c r="D2" s="30" t="s">
        <v>68</v>
      </c>
    </row>
    <row r="3" spans="1:4" x14ac:dyDescent="0.25">
      <c r="A3" s="31" t="s">
        <v>15</v>
      </c>
      <c r="B3" s="31" t="s">
        <v>6</v>
      </c>
      <c r="C3" s="32" t="s">
        <v>52</v>
      </c>
      <c r="D3" s="30" t="s">
        <v>67</v>
      </c>
    </row>
    <row r="4" spans="1:4" x14ac:dyDescent="0.25">
      <c r="A4" s="30" t="s">
        <v>5</v>
      </c>
      <c r="B4" s="30" t="s">
        <v>6</v>
      </c>
      <c r="C4" s="30" t="s">
        <v>13</v>
      </c>
      <c r="D4" s="30" t="s">
        <v>67</v>
      </c>
    </row>
    <row r="5" spans="1:4" x14ac:dyDescent="0.25">
      <c r="A5" s="31" t="s">
        <v>15</v>
      </c>
      <c r="B5" s="31" t="s">
        <v>10</v>
      </c>
      <c r="C5" s="32" t="s">
        <v>53</v>
      </c>
      <c r="D5" s="30" t="s">
        <v>69</v>
      </c>
    </row>
    <row r="6" spans="1:4" x14ac:dyDescent="0.25">
      <c r="A6" s="31" t="s">
        <v>15</v>
      </c>
      <c r="B6" s="31" t="s">
        <v>10</v>
      </c>
      <c r="C6" s="32" t="s">
        <v>62</v>
      </c>
      <c r="D6" s="30" t="s">
        <v>67</v>
      </c>
    </row>
    <row r="7" spans="1:4" x14ac:dyDescent="0.25">
      <c r="A7" s="30" t="s">
        <v>46</v>
      </c>
      <c r="B7" s="30" t="s">
        <v>10</v>
      </c>
      <c r="C7" s="30" t="s">
        <v>62</v>
      </c>
      <c r="D7" s="30" t="s">
        <v>67</v>
      </c>
    </row>
    <row r="8" spans="1:4" x14ac:dyDescent="0.25">
      <c r="A8" s="31" t="s">
        <v>15</v>
      </c>
      <c r="B8" s="31" t="s">
        <v>10</v>
      </c>
      <c r="C8" s="32" t="s">
        <v>11</v>
      </c>
      <c r="D8" s="30" t="s">
        <v>67</v>
      </c>
    </row>
    <row r="9" spans="1:4" x14ac:dyDescent="0.25">
      <c r="A9" s="30" t="s">
        <v>5</v>
      </c>
      <c r="B9" s="30" t="s">
        <v>10</v>
      </c>
      <c r="C9" s="30" t="s">
        <v>11</v>
      </c>
      <c r="D9" s="30" t="s">
        <v>67</v>
      </c>
    </row>
    <row r="10" spans="1:4" x14ac:dyDescent="0.25">
      <c r="A10" s="30" t="s">
        <v>46</v>
      </c>
      <c r="B10" s="30" t="s">
        <v>8</v>
      </c>
      <c r="C10" s="30" t="s">
        <v>47</v>
      </c>
      <c r="D10" s="30" t="s">
        <v>68</v>
      </c>
    </row>
    <row r="11" spans="1:4" x14ac:dyDescent="0.25">
      <c r="A11" s="31" t="s">
        <v>15</v>
      </c>
      <c r="B11" s="31" t="s">
        <v>8</v>
      </c>
      <c r="C11" s="32" t="s">
        <v>54</v>
      </c>
      <c r="D11" s="30" t="s">
        <v>68</v>
      </c>
    </row>
    <row r="12" spans="1:4" x14ac:dyDescent="0.25">
      <c r="A12" s="30" t="s">
        <v>46</v>
      </c>
      <c r="B12" s="30" t="s">
        <v>8</v>
      </c>
      <c r="C12" s="30" t="s">
        <v>48</v>
      </c>
      <c r="D12" s="30" t="s">
        <v>68</v>
      </c>
    </row>
    <row r="13" spans="1:4" x14ac:dyDescent="0.25">
      <c r="A13" s="31" t="s">
        <v>15</v>
      </c>
      <c r="B13" s="31" t="s">
        <v>8</v>
      </c>
      <c r="C13" s="32" t="s">
        <v>55</v>
      </c>
      <c r="D13" s="30" t="s">
        <v>68</v>
      </c>
    </row>
    <row r="14" spans="1:4" x14ac:dyDescent="0.25">
      <c r="A14" s="30" t="s">
        <v>46</v>
      </c>
      <c r="B14" s="30" t="s">
        <v>8</v>
      </c>
      <c r="C14" s="30" t="s">
        <v>49</v>
      </c>
      <c r="D14" s="30" t="s">
        <v>68</v>
      </c>
    </row>
    <row r="15" spans="1:4" x14ac:dyDescent="0.25">
      <c r="A15" s="31" t="s">
        <v>15</v>
      </c>
      <c r="B15" s="31" t="s">
        <v>8</v>
      </c>
      <c r="C15" s="32" t="s">
        <v>56</v>
      </c>
      <c r="D15" s="30" t="s">
        <v>68</v>
      </c>
    </row>
    <row r="16" spans="1:4" x14ac:dyDescent="0.25">
      <c r="A16" s="30" t="s">
        <v>46</v>
      </c>
      <c r="B16" s="30" t="s">
        <v>8</v>
      </c>
      <c r="C16" s="30" t="s">
        <v>50</v>
      </c>
      <c r="D16" s="30" t="s">
        <v>68</v>
      </c>
    </row>
    <row r="17" spans="1:4" x14ac:dyDescent="0.25">
      <c r="A17" s="31" t="s">
        <v>15</v>
      </c>
      <c r="B17" s="31" t="s">
        <v>8</v>
      </c>
      <c r="C17" s="32" t="s">
        <v>57</v>
      </c>
      <c r="D17" s="30" t="s">
        <v>68</v>
      </c>
    </row>
    <row r="18" spans="1:4" x14ac:dyDescent="0.25">
      <c r="A18" s="30" t="s">
        <v>46</v>
      </c>
      <c r="B18" s="30" t="s">
        <v>8</v>
      </c>
      <c r="C18" s="30" t="s">
        <v>51</v>
      </c>
      <c r="D18" s="30" t="s">
        <v>68</v>
      </c>
    </row>
    <row r="19" spans="1:4" x14ac:dyDescent="0.25">
      <c r="A19" s="31" t="s">
        <v>15</v>
      </c>
      <c r="B19" s="31" t="s">
        <v>8</v>
      </c>
      <c r="C19" s="32" t="s">
        <v>58</v>
      </c>
      <c r="D19" s="30" t="s">
        <v>68</v>
      </c>
    </row>
    <row r="20" spans="1:4" x14ac:dyDescent="0.25">
      <c r="A20" s="30" t="s">
        <v>46</v>
      </c>
      <c r="B20" s="30" t="s">
        <v>8</v>
      </c>
      <c r="C20" s="30" t="s">
        <v>52</v>
      </c>
      <c r="D20" s="30" t="s">
        <v>67</v>
      </c>
    </row>
    <row r="21" spans="1:4" x14ac:dyDescent="0.25">
      <c r="A21" s="30" t="s">
        <v>46</v>
      </c>
      <c r="B21" s="30" t="s">
        <v>8</v>
      </c>
      <c r="C21" s="30" t="s">
        <v>12</v>
      </c>
      <c r="D21" s="30" t="s">
        <v>68</v>
      </c>
    </row>
    <row r="22" spans="1:4" x14ac:dyDescent="0.25">
      <c r="A22" s="30" t="s">
        <v>5</v>
      </c>
      <c r="B22" s="33" t="s">
        <v>8</v>
      </c>
      <c r="C22" s="33" t="s">
        <v>14</v>
      </c>
      <c r="D22" s="30" t="s">
        <v>67</v>
      </c>
    </row>
    <row r="23" spans="1:4" x14ac:dyDescent="0.25">
      <c r="A23" s="31" t="s">
        <v>15</v>
      </c>
      <c r="B23" s="31" t="s">
        <v>8</v>
      </c>
      <c r="C23" s="32" t="s">
        <v>59</v>
      </c>
      <c r="D23" s="30" t="s">
        <v>67</v>
      </c>
    </row>
    <row r="24" spans="1:4" x14ac:dyDescent="0.25">
      <c r="A24" s="31" t="s">
        <v>15</v>
      </c>
      <c r="B24" s="31" t="s">
        <v>8</v>
      </c>
      <c r="C24" s="32" t="s">
        <v>60</v>
      </c>
      <c r="D24" s="30" t="s">
        <v>69</v>
      </c>
    </row>
    <row r="25" spans="1:4" ht="15.75" thickBot="1" x14ac:dyDescent="0.3">
      <c r="A25" s="34" t="s">
        <v>15</v>
      </c>
      <c r="B25" s="34" t="s">
        <v>8</v>
      </c>
      <c r="C25" s="35" t="s">
        <v>61</v>
      </c>
      <c r="D25" s="36" t="s">
        <v>69</v>
      </c>
    </row>
    <row r="26" spans="1:4" ht="15.75" thickTop="1" x14ac:dyDescent="0.25"/>
    <row r="27" spans="1:4" x14ac:dyDescent="0.25">
      <c r="B27" t="s">
        <v>71</v>
      </c>
    </row>
    <row r="28" spans="1:4" x14ac:dyDescent="0.25">
      <c r="B28" t="s">
        <v>73</v>
      </c>
    </row>
    <row r="29" spans="1:4" x14ac:dyDescent="0.25">
      <c r="B29" t="s">
        <v>72</v>
      </c>
    </row>
    <row r="30" spans="1:4" x14ac:dyDescent="0.25">
      <c r="B30" t="s">
        <v>74</v>
      </c>
    </row>
    <row r="31" spans="1:4" x14ac:dyDescent="0.25">
      <c r="B31" t="s">
        <v>75</v>
      </c>
    </row>
    <row r="32" spans="1:4" x14ac:dyDescent="0.25">
      <c r="B32" t="s">
        <v>76</v>
      </c>
    </row>
  </sheetData>
  <dataValidations count="1">
    <dataValidation type="list" allowBlank="1" showInputMessage="1" showErrorMessage="1" sqref="D2:D25" xr:uid="{6FD4BEEC-5A15-4CFA-820D-AFA41E372489}">
      <formula1>$G$2:$G$4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2"/>
  <sheetViews>
    <sheetView workbookViewId="0">
      <selection activeCell="M11" sqref="K2:M11"/>
    </sheetView>
  </sheetViews>
  <sheetFormatPr defaultColWidth="9.140625" defaultRowHeight="12" x14ac:dyDescent="0.2"/>
  <cols>
    <col min="1" max="1" width="9.140625" style="15"/>
    <col min="2" max="2" width="14.5703125" style="15" customWidth="1"/>
    <col min="3" max="3" width="23.28515625" style="15" bestFit="1" customWidth="1"/>
    <col min="4" max="4" width="38.140625" style="15" bestFit="1" customWidth="1"/>
    <col min="5" max="5" width="12.5703125" style="15" bestFit="1" customWidth="1"/>
    <col min="6" max="7" width="9.140625" style="15"/>
    <col min="8" max="10" width="0" style="15" hidden="1" customWidth="1"/>
    <col min="11" max="11" width="20.5703125" style="15" bestFit="1" customWidth="1"/>
    <col min="12" max="16384" width="9.140625" style="15"/>
  </cols>
  <sheetData>
    <row r="1" spans="1:13" ht="48" x14ac:dyDescent="0.2">
      <c r="A1" s="13" t="s">
        <v>1</v>
      </c>
      <c r="B1" s="13" t="s">
        <v>7</v>
      </c>
      <c r="C1" s="13" t="s">
        <v>2</v>
      </c>
      <c r="D1" s="14" t="s">
        <v>3</v>
      </c>
      <c r="E1" s="13" t="s">
        <v>4</v>
      </c>
      <c r="F1" s="13" t="s">
        <v>85</v>
      </c>
      <c r="G1" s="13" t="s">
        <v>86</v>
      </c>
      <c r="H1" s="13" t="s">
        <v>87</v>
      </c>
      <c r="I1" s="13" t="s">
        <v>88</v>
      </c>
      <c r="J1" s="13" t="s">
        <v>89</v>
      </c>
    </row>
    <row r="2" spans="1:13" x14ac:dyDescent="0.2">
      <c r="A2" s="15" t="s">
        <v>15</v>
      </c>
      <c r="B2" s="15" t="s">
        <v>10</v>
      </c>
      <c r="C2" s="15" t="s">
        <v>63</v>
      </c>
      <c r="D2" s="16" t="s">
        <v>53</v>
      </c>
      <c r="E2" s="15" t="s">
        <v>69</v>
      </c>
      <c r="F2" s="15">
        <v>290</v>
      </c>
      <c r="G2" s="15">
        <v>282</v>
      </c>
      <c r="L2" s="15" t="s">
        <v>105</v>
      </c>
      <c r="M2" s="15" t="s">
        <v>106</v>
      </c>
    </row>
    <row r="3" spans="1:13" x14ac:dyDescent="0.2">
      <c r="A3" s="15" t="s">
        <v>79</v>
      </c>
      <c r="B3" s="15" t="s">
        <v>10</v>
      </c>
      <c r="C3" s="15" t="s">
        <v>63</v>
      </c>
      <c r="D3" s="16" t="s">
        <v>11</v>
      </c>
      <c r="E3" s="15" t="s">
        <v>67</v>
      </c>
      <c r="F3" s="15">
        <v>12</v>
      </c>
      <c r="G3" s="15">
        <v>189</v>
      </c>
      <c r="K3" s="15" t="s">
        <v>107</v>
      </c>
      <c r="L3" s="15">
        <v>19</v>
      </c>
    </row>
    <row r="4" spans="1:13" x14ac:dyDescent="0.2">
      <c r="A4" s="15" t="s">
        <v>46</v>
      </c>
      <c r="B4" s="15" t="s">
        <v>6</v>
      </c>
      <c r="C4" s="15" t="s">
        <v>64</v>
      </c>
      <c r="D4" s="15" t="s">
        <v>9</v>
      </c>
      <c r="E4" s="15" t="s">
        <v>68</v>
      </c>
      <c r="F4" s="15">
        <v>34</v>
      </c>
      <c r="G4" s="15">
        <v>105</v>
      </c>
      <c r="K4" s="15" t="s">
        <v>108</v>
      </c>
      <c r="L4" s="15">
        <v>16</v>
      </c>
    </row>
    <row r="5" spans="1:13" x14ac:dyDescent="0.2">
      <c r="A5" s="15" t="s">
        <v>77</v>
      </c>
      <c r="B5" s="15" t="s">
        <v>10</v>
      </c>
      <c r="C5" s="15" t="s">
        <v>63</v>
      </c>
      <c r="D5" s="16" t="s">
        <v>62</v>
      </c>
      <c r="E5" s="15" t="s">
        <v>67</v>
      </c>
      <c r="F5" s="15">
        <v>16</v>
      </c>
      <c r="G5" s="15">
        <v>105</v>
      </c>
      <c r="K5" s="15" t="s">
        <v>109</v>
      </c>
      <c r="L5" s="15">
        <v>3</v>
      </c>
    </row>
    <row r="6" spans="1:13" x14ac:dyDescent="0.2">
      <c r="A6" s="15" t="s">
        <v>46</v>
      </c>
      <c r="B6" s="15" t="s">
        <v>8</v>
      </c>
      <c r="C6" s="15" t="s">
        <v>64</v>
      </c>
      <c r="D6" s="15" t="s">
        <v>12</v>
      </c>
      <c r="E6" s="15" t="s">
        <v>68</v>
      </c>
      <c r="F6" s="15">
        <v>50</v>
      </c>
      <c r="G6" s="15">
        <v>60</v>
      </c>
      <c r="K6" s="15" t="s">
        <v>110</v>
      </c>
      <c r="L6" s="15">
        <v>6</v>
      </c>
      <c r="M6" s="27">
        <f>L6/L3</f>
        <v>0.31578947368421051</v>
      </c>
    </row>
    <row r="7" spans="1:13" x14ac:dyDescent="0.2">
      <c r="A7" s="15" t="s">
        <v>46</v>
      </c>
      <c r="B7" s="15" t="s">
        <v>8</v>
      </c>
      <c r="C7" s="15" t="s">
        <v>64</v>
      </c>
      <c r="D7" s="15" t="s">
        <v>49</v>
      </c>
      <c r="E7" s="15" t="s">
        <v>68</v>
      </c>
      <c r="F7" s="15">
        <v>1</v>
      </c>
      <c r="G7" s="15">
        <v>4</v>
      </c>
      <c r="K7" s="15" t="s">
        <v>111</v>
      </c>
      <c r="L7" s="15">
        <v>7</v>
      </c>
      <c r="M7" s="27">
        <f>L7/L3</f>
        <v>0.36842105263157893</v>
      </c>
    </row>
    <row r="8" spans="1:13" x14ac:dyDescent="0.2">
      <c r="A8" s="15" t="s">
        <v>46</v>
      </c>
      <c r="B8" s="15" t="s">
        <v>8</v>
      </c>
      <c r="C8" s="15" t="s">
        <v>64</v>
      </c>
      <c r="D8" s="15" t="s">
        <v>50</v>
      </c>
      <c r="E8" s="15" t="s">
        <v>68</v>
      </c>
      <c r="F8" s="15">
        <v>0</v>
      </c>
      <c r="G8" s="15">
        <v>1</v>
      </c>
      <c r="K8" s="15" t="s">
        <v>112</v>
      </c>
      <c r="L8" s="15">
        <v>3</v>
      </c>
      <c r="M8" s="27">
        <f>L8/L4</f>
        <v>0.1875</v>
      </c>
    </row>
    <row r="9" spans="1:13" x14ac:dyDescent="0.2">
      <c r="A9" s="15" t="s">
        <v>78</v>
      </c>
      <c r="B9" s="15" t="s">
        <v>6</v>
      </c>
      <c r="C9" s="15" t="s">
        <v>84</v>
      </c>
      <c r="D9" s="16" t="s">
        <v>52</v>
      </c>
      <c r="E9" s="15" t="s">
        <v>67</v>
      </c>
      <c r="F9" s="15">
        <v>0</v>
      </c>
      <c r="G9" s="15">
        <v>0</v>
      </c>
      <c r="K9" s="15" t="s">
        <v>113</v>
      </c>
      <c r="L9" s="15">
        <v>4</v>
      </c>
      <c r="M9" s="27">
        <f>L9/L4</f>
        <v>0.25</v>
      </c>
    </row>
    <row r="10" spans="1:13" ht="24" x14ac:dyDescent="0.2">
      <c r="A10" s="15" t="s">
        <v>79</v>
      </c>
      <c r="B10" s="17" t="s">
        <v>8</v>
      </c>
      <c r="C10" s="18" t="s">
        <v>0</v>
      </c>
      <c r="D10" s="17" t="s">
        <v>14</v>
      </c>
      <c r="E10" s="15" t="s">
        <v>67</v>
      </c>
      <c r="F10" s="15">
        <v>0</v>
      </c>
      <c r="G10" s="15">
        <v>0</v>
      </c>
      <c r="K10" s="15" t="s">
        <v>114</v>
      </c>
      <c r="L10" s="15">
        <v>3</v>
      </c>
      <c r="M10" s="27">
        <f>L10/L5</f>
        <v>1</v>
      </c>
    </row>
    <row r="11" spans="1:13" x14ac:dyDescent="0.2">
      <c r="A11" s="15" t="s">
        <v>15</v>
      </c>
      <c r="B11" s="15" t="s">
        <v>8</v>
      </c>
      <c r="C11" s="15" t="s">
        <v>8</v>
      </c>
      <c r="D11" s="16" t="s">
        <v>60</v>
      </c>
      <c r="E11" s="15" t="s">
        <v>69</v>
      </c>
      <c r="F11" s="15">
        <v>0</v>
      </c>
      <c r="G11" s="15">
        <v>0</v>
      </c>
      <c r="K11" s="15" t="s">
        <v>115</v>
      </c>
      <c r="L11" s="15">
        <v>3</v>
      </c>
      <c r="M11" s="27">
        <f>L11/L5</f>
        <v>1</v>
      </c>
    </row>
    <row r="12" spans="1:13" x14ac:dyDescent="0.2">
      <c r="A12" s="15" t="s">
        <v>15</v>
      </c>
      <c r="B12" s="15" t="s">
        <v>8</v>
      </c>
      <c r="C12" s="15" t="s">
        <v>8</v>
      </c>
      <c r="D12" s="16" t="s">
        <v>61</v>
      </c>
      <c r="E12" s="15" t="s">
        <v>69</v>
      </c>
      <c r="F12" s="15">
        <v>0</v>
      </c>
      <c r="G12" s="15">
        <v>0</v>
      </c>
    </row>
    <row r="13" spans="1:13" x14ac:dyDescent="0.2">
      <c r="A13" s="15" t="s">
        <v>46</v>
      </c>
      <c r="B13" s="15" t="s">
        <v>8</v>
      </c>
      <c r="C13" s="15" t="s">
        <v>64</v>
      </c>
      <c r="D13" s="15" t="s">
        <v>47</v>
      </c>
      <c r="E13" s="15" t="s">
        <v>68</v>
      </c>
      <c r="F13" s="15">
        <v>0</v>
      </c>
      <c r="G13" s="15">
        <v>0</v>
      </c>
    </row>
    <row r="14" spans="1:13" x14ac:dyDescent="0.2">
      <c r="A14" s="15" t="s">
        <v>15</v>
      </c>
      <c r="B14" s="15" t="s">
        <v>8</v>
      </c>
      <c r="C14" s="15" t="s">
        <v>8</v>
      </c>
      <c r="D14" s="16" t="s">
        <v>54</v>
      </c>
      <c r="E14" s="15" t="s">
        <v>68</v>
      </c>
      <c r="F14" s="15">
        <v>0</v>
      </c>
      <c r="G14" s="15">
        <v>0</v>
      </c>
      <c r="I14" s="15">
        <f>3/16</f>
        <v>0.1875</v>
      </c>
      <c r="L14" s="15" t="s">
        <v>105</v>
      </c>
      <c r="M14" s="15" t="s">
        <v>106</v>
      </c>
    </row>
    <row r="15" spans="1:13" x14ac:dyDescent="0.2">
      <c r="A15" s="15" t="s">
        <v>46</v>
      </c>
      <c r="B15" s="15" t="s">
        <v>8</v>
      </c>
      <c r="C15" s="15" t="s">
        <v>64</v>
      </c>
      <c r="D15" s="15" t="s">
        <v>48</v>
      </c>
      <c r="E15" s="15" t="s">
        <v>68</v>
      </c>
      <c r="F15" s="15">
        <v>0</v>
      </c>
      <c r="G15" s="15">
        <v>0</v>
      </c>
      <c r="I15" s="15">
        <f>4/16</f>
        <v>0.25</v>
      </c>
      <c r="K15" s="15" t="s">
        <v>116</v>
      </c>
      <c r="L15" s="15">
        <v>9</v>
      </c>
    </row>
    <row r="16" spans="1:13" x14ac:dyDescent="0.2">
      <c r="A16" s="15" t="s">
        <v>15</v>
      </c>
      <c r="B16" s="15" t="s">
        <v>8</v>
      </c>
      <c r="C16" s="15" t="s">
        <v>8</v>
      </c>
      <c r="D16" s="16" t="s">
        <v>55</v>
      </c>
      <c r="E16" s="15" t="s">
        <v>68</v>
      </c>
      <c r="F16" s="15">
        <v>0</v>
      </c>
      <c r="G16" s="15">
        <v>0</v>
      </c>
      <c r="K16" s="15" t="s">
        <v>117</v>
      </c>
      <c r="L16" s="15">
        <v>8</v>
      </c>
    </row>
    <row r="17" spans="1:13" x14ac:dyDescent="0.2">
      <c r="A17" s="15" t="s">
        <v>15</v>
      </c>
      <c r="B17" s="15" t="s">
        <v>8</v>
      </c>
      <c r="C17" s="15" t="s">
        <v>8</v>
      </c>
      <c r="D17" s="16" t="s">
        <v>56</v>
      </c>
      <c r="E17" s="15" t="s">
        <v>68</v>
      </c>
      <c r="F17" s="15">
        <v>0</v>
      </c>
      <c r="G17" s="15">
        <v>0</v>
      </c>
      <c r="K17" s="15" t="s">
        <v>118</v>
      </c>
      <c r="L17" s="15">
        <v>1</v>
      </c>
    </row>
    <row r="18" spans="1:13" x14ac:dyDescent="0.2">
      <c r="A18" s="15" t="s">
        <v>15</v>
      </c>
      <c r="B18" s="15" t="s">
        <v>8</v>
      </c>
      <c r="C18" s="15" t="s">
        <v>8</v>
      </c>
      <c r="D18" s="16" t="s">
        <v>57</v>
      </c>
      <c r="E18" s="15" t="s">
        <v>68</v>
      </c>
      <c r="F18" s="15">
        <v>0</v>
      </c>
      <c r="G18" s="15">
        <v>0</v>
      </c>
      <c r="K18" s="15" t="s">
        <v>119</v>
      </c>
      <c r="L18" s="15">
        <v>3</v>
      </c>
      <c r="M18" s="27">
        <f>L18/L16</f>
        <v>0.375</v>
      </c>
    </row>
    <row r="19" spans="1:13" x14ac:dyDescent="0.2">
      <c r="A19" s="15" t="s">
        <v>46</v>
      </c>
      <c r="B19" s="15" t="s">
        <v>8</v>
      </c>
      <c r="C19" s="15" t="s">
        <v>64</v>
      </c>
      <c r="D19" s="15" t="s">
        <v>51</v>
      </c>
      <c r="E19" s="15" t="s">
        <v>68</v>
      </c>
      <c r="F19" s="15">
        <v>0</v>
      </c>
      <c r="G19" s="15">
        <v>0</v>
      </c>
      <c r="K19" s="15" t="s">
        <v>120</v>
      </c>
      <c r="L19" s="15">
        <v>1</v>
      </c>
      <c r="M19" s="27">
        <f>L19/L17</f>
        <v>1</v>
      </c>
    </row>
    <row r="20" spans="1:13" x14ac:dyDescent="0.2">
      <c r="A20" s="15" t="s">
        <v>15</v>
      </c>
      <c r="B20" s="15" t="s">
        <v>8</v>
      </c>
      <c r="C20" s="15" t="s">
        <v>8</v>
      </c>
      <c r="D20" s="16" t="s">
        <v>58</v>
      </c>
      <c r="E20" s="15" t="s">
        <v>68</v>
      </c>
      <c r="F20" s="15">
        <v>0</v>
      </c>
      <c r="G20" s="15">
        <v>0</v>
      </c>
      <c r="K20" s="15" t="s">
        <v>121</v>
      </c>
      <c r="L20" s="15">
        <v>4</v>
      </c>
      <c r="M20" s="27">
        <f>L20/L16</f>
        <v>0.5</v>
      </c>
    </row>
    <row r="21" spans="1:13" x14ac:dyDescent="0.2">
      <c r="K21" s="15" t="s">
        <v>122</v>
      </c>
      <c r="L21" s="15">
        <v>1</v>
      </c>
      <c r="M21" s="27">
        <f>L21/L17</f>
        <v>1</v>
      </c>
    </row>
    <row r="22" spans="1:13" x14ac:dyDescent="0.2">
      <c r="B22" s="15">
        <v>19</v>
      </c>
      <c r="C22" s="15" t="s">
        <v>80</v>
      </c>
    </row>
    <row r="23" spans="1:13" x14ac:dyDescent="0.2">
      <c r="B23" s="15">
        <v>4</v>
      </c>
      <c r="C23" s="15" t="s">
        <v>83</v>
      </c>
      <c r="D23" s="19">
        <f>B23/B22</f>
        <v>0.21052631578947367</v>
      </c>
    </row>
    <row r="24" spans="1:13" x14ac:dyDescent="0.2">
      <c r="B24" s="15">
        <v>3</v>
      </c>
      <c r="C24" s="15" t="s">
        <v>82</v>
      </c>
      <c r="D24" s="19">
        <f>B24/B22</f>
        <v>0.15789473684210525</v>
      </c>
    </row>
    <row r="25" spans="1:13" x14ac:dyDescent="0.2">
      <c r="B25" s="15">
        <v>12</v>
      </c>
      <c r="C25" s="15" t="s">
        <v>81</v>
      </c>
      <c r="D25" s="19">
        <f>B25/B22</f>
        <v>0.63157894736842102</v>
      </c>
      <c r="L25" s="15" t="s">
        <v>105</v>
      </c>
      <c r="M25" s="15" t="s">
        <v>106</v>
      </c>
    </row>
    <row r="26" spans="1:13" x14ac:dyDescent="0.2">
      <c r="K26" s="15" t="s">
        <v>123</v>
      </c>
      <c r="L26" s="15">
        <v>12</v>
      </c>
    </row>
    <row r="27" spans="1:13" x14ac:dyDescent="0.2">
      <c r="K27" s="15" t="s">
        <v>117</v>
      </c>
      <c r="L27" s="15">
        <v>9</v>
      </c>
    </row>
    <row r="28" spans="1:13" x14ac:dyDescent="0.2">
      <c r="K28" s="15" t="s">
        <v>118</v>
      </c>
      <c r="L28" s="15">
        <v>3</v>
      </c>
    </row>
    <row r="29" spans="1:13" x14ac:dyDescent="0.2">
      <c r="K29" s="15" t="s">
        <v>124</v>
      </c>
      <c r="L29" s="15">
        <v>0</v>
      </c>
      <c r="M29" s="15">
        <v>0</v>
      </c>
    </row>
    <row r="30" spans="1:13" x14ac:dyDescent="0.2">
      <c r="K30" s="15" t="s">
        <v>125</v>
      </c>
      <c r="L30" s="15">
        <v>3</v>
      </c>
      <c r="M30" s="27">
        <f>L30/L28</f>
        <v>1</v>
      </c>
    </row>
    <row r="31" spans="1:13" x14ac:dyDescent="0.2">
      <c r="K31" s="15" t="s">
        <v>126</v>
      </c>
      <c r="L31" s="15">
        <v>0</v>
      </c>
      <c r="M31" s="27">
        <v>0</v>
      </c>
    </row>
    <row r="32" spans="1:13" x14ac:dyDescent="0.2">
      <c r="K32" s="15" t="s">
        <v>127</v>
      </c>
      <c r="L32" s="15">
        <v>3</v>
      </c>
      <c r="M32" s="27">
        <f>L32/L28</f>
        <v>1</v>
      </c>
    </row>
    <row r="35" spans="11:13" x14ac:dyDescent="0.2">
      <c r="L35" s="15" t="s">
        <v>105</v>
      </c>
      <c r="M35" s="15" t="s">
        <v>106</v>
      </c>
    </row>
    <row r="36" spans="11:13" x14ac:dyDescent="0.2">
      <c r="K36" s="15" t="s">
        <v>128</v>
      </c>
      <c r="L36" s="15">
        <v>3</v>
      </c>
    </row>
    <row r="37" spans="11:13" x14ac:dyDescent="0.2">
      <c r="K37" s="15" t="s">
        <v>117</v>
      </c>
      <c r="L37" s="15">
        <v>2</v>
      </c>
    </row>
    <row r="38" spans="11:13" x14ac:dyDescent="0.2">
      <c r="K38" s="15" t="s">
        <v>118</v>
      </c>
      <c r="L38" s="15">
        <v>1</v>
      </c>
    </row>
    <row r="39" spans="11:13" x14ac:dyDescent="0.2">
      <c r="K39" s="15" t="s">
        <v>129</v>
      </c>
      <c r="L39" s="15">
        <v>0</v>
      </c>
      <c r="M39" s="15">
        <v>0</v>
      </c>
    </row>
    <row r="40" spans="11:13" x14ac:dyDescent="0.2">
      <c r="K40" s="15" t="s">
        <v>130</v>
      </c>
      <c r="L40" s="15">
        <v>1</v>
      </c>
      <c r="M40" s="27">
        <v>1</v>
      </c>
    </row>
    <row r="41" spans="11:13" x14ac:dyDescent="0.2">
      <c r="K41" s="15" t="s">
        <v>131</v>
      </c>
      <c r="L41" s="15">
        <v>0</v>
      </c>
      <c r="M41" s="27">
        <v>0</v>
      </c>
    </row>
    <row r="42" spans="11:13" x14ac:dyDescent="0.2">
      <c r="K42" s="15" t="s">
        <v>132</v>
      </c>
      <c r="L42" s="15">
        <v>1</v>
      </c>
      <c r="M42" s="27">
        <v>1</v>
      </c>
    </row>
  </sheetData>
  <sortState xmlns:xlrd2="http://schemas.microsoft.com/office/spreadsheetml/2017/richdata2" ref="A2:J20">
    <sortCondition descending="1" ref="G2:G20"/>
    <sortCondition descending="1" ref="F2:F20"/>
  </sortState>
  <dataValidations count="1">
    <dataValidation type="list" allowBlank="1" showInputMessage="1" showErrorMessage="1" sqref="E2:E20" xr:uid="{00000000-0002-0000-0100-000000000000}">
      <formula1>$H$2:$H$3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1"/>
  <sheetViews>
    <sheetView workbookViewId="0">
      <selection activeCell="J12" sqref="J12"/>
    </sheetView>
  </sheetViews>
  <sheetFormatPr defaultRowHeight="15" x14ac:dyDescent="0.25"/>
  <cols>
    <col min="1" max="1" width="10.85546875" bestFit="1" customWidth="1"/>
    <col min="2" max="2" width="34" bestFit="1" customWidth="1"/>
    <col min="3" max="3" width="8.85546875" bestFit="1" customWidth="1"/>
    <col min="4" max="4" width="6.85546875" bestFit="1" customWidth="1"/>
    <col min="5" max="5" width="8.85546875" bestFit="1" customWidth="1"/>
    <col min="6" max="6" width="6.85546875" bestFit="1" customWidth="1"/>
  </cols>
  <sheetData>
    <row r="1" spans="1:13" ht="37.5" thickBot="1" x14ac:dyDescent="0.3">
      <c r="A1" s="25" t="s">
        <v>1</v>
      </c>
      <c r="B1" s="26" t="s">
        <v>3</v>
      </c>
      <c r="C1" s="25" t="s">
        <v>91</v>
      </c>
      <c r="D1" s="25" t="s">
        <v>90</v>
      </c>
      <c r="E1" s="25" t="s">
        <v>92</v>
      </c>
      <c r="F1" s="25" t="s">
        <v>93</v>
      </c>
    </row>
    <row r="2" spans="1:13" ht="15.75" thickTop="1" x14ac:dyDescent="0.25">
      <c r="A2" s="20" t="s">
        <v>15</v>
      </c>
      <c r="B2" s="21" t="s">
        <v>53</v>
      </c>
      <c r="C2" s="20">
        <v>290</v>
      </c>
      <c r="D2" s="20">
        <f>RANK(C2,$C$2:$C$20)</f>
        <v>1</v>
      </c>
      <c r="E2" s="20">
        <v>282</v>
      </c>
      <c r="F2" s="20">
        <f>RANK(E2,$E$2:$E$20)</f>
        <v>1</v>
      </c>
    </row>
    <row r="3" spans="1:13" x14ac:dyDescent="0.25">
      <c r="A3" s="20" t="s">
        <v>79</v>
      </c>
      <c r="B3" s="21" t="s">
        <v>11</v>
      </c>
      <c r="C3" s="20">
        <v>12</v>
      </c>
      <c r="D3" s="20">
        <f t="shared" ref="D3:D20" si="0">RANK(C3,$C$2:$C$20)</f>
        <v>5</v>
      </c>
      <c r="E3" s="20">
        <v>189</v>
      </c>
      <c r="F3" s="20">
        <f t="shared" ref="F3:F20" si="1">RANK(E3,$E$2:$E$20)</f>
        <v>2</v>
      </c>
      <c r="I3" t="s">
        <v>94</v>
      </c>
    </row>
    <row r="4" spans="1:13" x14ac:dyDescent="0.25">
      <c r="A4" s="20" t="s">
        <v>46</v>
      </c>
      <c r="B4" s="20" t="s">
        <v>9</v>
      </c>
      <c r="C4" s="20">
        <v>34</v>
      </c>
      <c r="D4" s="20">
        <f t="shared" si="0"/>
        <v>3</v>
      </c>
      <c r="E4" s="20">
        <v>105</v>
      </c>
      <c r="F4" s="20">
        <f t="shared" si="1"/>
        <v>3</v>
      </c>
    </row>
    <row r="5" spans="1:13" x14ac:dyDescent="0.25">
      <c r="A5" s="20" t="s">
        <v>77</v>
      </c>
      <c r="B5" s="21" t="s">
        <v>62</v>
      </c>
      <c r="C5" s="20">
        <v>16</v>
      </c>
      <c r="D5" s="20">
        <f t="shared" si="0"/>
        <v>4</v>
      </c>
      <c r="E5" s="20">
        <v>105</v>
      </c>
      <c r="F5" s="20">
        <f t="shared" si="1"/>
        <v>3</v>
      </c>
      <c r="I5" t="s">
        <v>97</v>
      </c>
    </row>
    <row r="6" spans="1:13" x14ac:dyDescent="0.25">
      <c r="A6" s="20" t="s">
        <v>46</v>
      </c>
      <c r="B6" s="20" t="s">
        <v>12</v>
      </c>
      <c r="C6" s="20">
        <v>50</v>
      </c>
      <c r="D6" s="20">
        <f t="shared" si="0"/>
        <v>2</v>
      </c>
      <c r="E6" s="20">
        <v>60</v>
      </c>
      <c r="F6" s="20">
        <f t="shared" si="1"/>
        <v>5</v>
      </c>
      <c r="J6" t="s">
        <v>100</v>
      </c>
      <c r="K6" t="s">
        <v>101</v>
      </c>
      <c r="L6" t="s">
        <v>102</v>
      </c>
      <c r="M6" t="s">
        <v>103</v>
      </c>
    </row>
    <row r="7" spans="1:13" x14ac:dyDescent="0.25">
      <c r="A7" s="20" t="s">
        <v>46</v>
      </c>
      <c r="B7" s="20" t="s">
        <v>49</v>
      </c>
      <c r="C7" s="20">
        <v>1</v>
      </c>
      <c r="D7" s="20">
        <f t="shared" si="0"/>
        <v>6</v>
      </c>
      <c r="E7" s="20">
        <v>4</v>
      </c>
      <c r="F7" s="20">
        <f t="shared" si="1"/>
        <v>6</v>
      </c>
      <c r="I7" t="s">
        <v>98</v>
      </c>
      <c r="J7">
        <f>C4+C6+C7:C9</f>
        <v>85</v>
      </c>
      <c r="K7">
        <f>C2+C3+C5</f>
        <v>318</v>
      </c>
      <c r="L7">
        <f>J7/SUM(J7+K7)</f>
        <v>0.21091811414392059</v>
      </c>
      <c r="M7">
        <f>K7/SUM(J7+K7)</f>
        <v>0.78908188585607941</v>
      </c>
    </row>
    <row r="8" spans="1:13" x14ac:dyDescent="0.25">
      <c r="A8" s="20" t="s">
        <v>46</v>
      </c>
      <c r="B8" s="20" t="s">
        <v>50</v>
      </c>
      <c r="C8" s="20">
        <v>0</v>
      </c>
      <c r="D8" s="20">
        <f t="shared" si="0"/>
        <v>7</v>
      </c>
      <c r="E8" s="20">
        <v>1</v>
      </c>
      <c r="F8" s="20">
        <f t="shared" si="1"/>
        <v>7</v>
      </c>
      <c r="I8" t="s">
        <v>99</v>
      </c>
      <c r="J8">
        <f>SUM(E4+E6+E7+E8+E9)</f>
        <v>170</v>
      </c>
      <c r="K8">
        <f>SUM(E2+E3+E5)</f>
        <v>576</v>
      </c>
      <c r="L8">
        <f>J8/SUM(J8+K8)</f>
        <v>0.22788203753351208</v>
      </c>
      <c r="M8">
        <f>K8/SUM(J8+K8)</f>
        <v>0.77211796246648789</v>
      </c>
    </row>
    <row r="9" spans="1:13" ht="15.75" thickBot="1" x14ac:dyDescent="0.3">
      <c r="A9" s="23" t="s">
        <v>78</v>
      </c>
      <c r="B9" s="24" t="s">
        <v>52</v>
      </c>
      <c r="C9" s="23">
        <v>0</v>
      </c>
      <c r="D9" s="23">
        <f t="shared" si="0"/>
        <v>7</v>
      </c>
      <c r="E9" s="23">
        <v>0</v>
      </c>
      <c r="F9" s="23">
        <f t="shared" si="1"/>
        <v>8</v>
      </c>
    </row>
    <row r="10" spans="1:13" ht="15.75" thickTop="1" x14ac:dyDescent="0.25">
      <c r="A10" s="20" t="s">
        <v>79</v>
      </c>
      <c r="B10" s="22" t="s">
        <v>14</v>
      </c>
      <c r="C10" s="20">
        <v>0</v>
      </c>
      <c r="D10" s="20">
        <f t="shared" si="0"/>
        <v>7</v>
      </c>
      <c r="E10" s="20">
        <v>0</v>
      </c>
      <c r="F10" s="20">
        <f t="shared" si="1"/>
        <v>8</v>
      </c>
      <c r="I10" t="s">
        <v>104</v>
      </c>
    </row>
    <row r="11" spans="1:13" x14ac:dyDescent="0.25">
      <c r="A11" s="20" t="s">
        <v>15</v>
      </c>
      <c r="B11" s="21" t="s">
        <v>60</v>
      </c>
      <c r="C11" s="20">
        <v>0</v>
      </c>
      <c r="D11" s="20">
        <f t="shared" si="0"/>
        <v>7</v>
      </c>
      <c r="E11" s="20">
        <v>0</v>
      </c>
      <c r="F11" s="20">
        <f t="shared" si="1"/>
        <v>8</v>
      </c>
      <c r="I11" t="s">
        <v>98</v>
      </c>
      <c r="J11">
        <f>C4/SUM(C4+C6)</f>
        <v>0.40476190476190477</v>
      </c>
    </row>
    <row r="12" spans="1:13" x14ac:dyDescent="0.25">
      <c r="A12" s="20" t="s">
        <v>15</v>
      </c>
      <c r="B12" s="21" t="s">
        <v>61</v>
      </c>
      <c r="C12" s="20">
        <v>0</v>
      </c>
      <c r="D12" s="20">
        <f t="shared" si="0"/>
        <v>7</v>
      </c>
      <c r="E12" s="20">
        <v>0</v>
      </c>
      <c r="F12" s="20">
        <f t="shared" si="1"/>
        <v>8</v>
      </c>
      <c r="I12" t="s">
        <v>99</v>
      </c>
      <c r="J12">
        <f>E4/SUM(E4+E6)</f>
        <v>0.63636363636363635</v>
      </c>
    </row>
    <row r="13" spans="1:13" x14ac:dyDescent="0.25">
      <c r="A13" s="20" t="s">
        <v>46</v>
      </c>
      <c r="B13" s="20" t="s">
        <v>47</v>
      </c>
      <c r="C13" s="20">
        <v>0</v>
      </c>
      <c r="D13" s="20">
        <f t="shared" si="0"/>
        <v>7</v>
      </c>
      <c r="E13" s="20">
        <v>0</v>
      </c>
      <c r="F13" s="20">
        <f t="shared" si="1"/>
        <v>8</v>
      </c>
    </row>
    <row r="14" spans="1:13" x14ac:dyDescent="0.25">
      <c r="A14" s="20" t="s">
        <v>15</v>
      </c>
      <c r="B14" s="21" t="s">
        <v>54</v>
      </c>
      <c r="C14" s="20">
        <v>0</v>
      </c>
      <c r="D14" s="20">
        <f t="shared" si="0"/>
        <v>7</v>
      </c>
      <c r="E14" s="20">
        <v>0</v>
      </c>
      <c r="F14" s="20">
        <f t="shared" si="1"/>
        <v>8</v>
      </c>
    </row>
    <row r="15" spans="1:13" x14ac:dyDescent="0.25">
      <c r="A15" s="20" t="s">
        <v>46</v>
      </c>
      <c r="B15" s="20" t="s">
        <v>48</v>
      </c>
      <c r="C15" s="20">
        <v>0</v>
      </c>
      <c r="D15" s="20">
        <f t="shared" si="0"/>
        <v>7</v>
      </c>
      <c r="E15" s="20">
        <v>0</v>
      </c>
      <c r="F15" s="20">
        <f t="shared" si="1"/>
        <v>8</v>
      </c>
    </row>
    <row r="16" spans="1:13" x14ac:dyDescent="0.25">
      <c r="A16" s="20" t="s">
        <v>15</v>
      </c>
      <c r="B16" s="21" t="s">
        <v>55</v>
      </c>
      <c r="C16" s="20">
        <v>0</v>
      </c>
      <c r="D16" s="20">
        <f t="shared" si="0"/>
        <v>7</v>
      </c>
      <c r="E16" s="20">
        <v>0</v>
      </c>
      <c r="F16" s="20">
        <f t="shared" si="1"/>
        <v>8</v>
      </c>
    </row>
    <row r="17" spans="1:6" x14ac:dyDescent="0.25">
      <c r="A17" s="20" t="s">
        <v>15</v>
      </c>
      <c r="B17" s="21" t="s">
        <v>56</v>
      </c>
      <c r="C17" s="20">
        <v>0</v>
      </c>
      <c r="D17" s="20">
        <f t="shared" si="0"/>
        <v>7</v>
      </c>
      <c r="E17" s="20">
        <v>0</v>
      </c>
      <c r="F17" s="20">
        <f t="shared" si="1"/>
        <v>8</v>
      </c>
    </row>
    <row r="18" spans="1:6" x14ac:dyDescent="0.25">
      <c r="A18" s="20" t="s">
        <v>15</v>
      </c>
      <c r="B18" s="21" t="s">
        <v>57</v>
      </c>
      <c r="C18" s="20">
        <v>0</v>
      </c>
      <c r="D18" s="20">
        <f t="shared" si="0"/>
        <v>7</v>
      </c>
      <c r="E18" s="20">
        <v>0</v>
      </c>
      <c r="F18" s="20">
        <f t="shared" si="1"/>
        <v>8</v>
      </c>
    </row>
    <row r="19" spans="1:6" x14ac:dyDescent="0.25">
      <c r="A19" s="20" t="s">
        <v>46</v>
      </c>
      <c r="B19" s="20" t="s">
        <v>51</v>
      </c>
      <c r="C19" s="20">
        <v>0</v>
      </c>
      <c r="D19" s="20">
        <f t="shared" si="0"/>
        <v>7</v>
      </c>
      <c r="E19" s="20">
        <v>0</v>
      </c>
      <c r="F19" s="20">
        <f t="shared" si="1"/>
        <v>8</v>
      </c>
    </row>
    <row r="20" spans="1:6" ht="15.75" thickBot="1" x14ac:dyDescent="0.3">
      <c r="A20" s="23" t="s">
        <v>15</v>
      </c>
      <c r="B20" s="24" t="s">
        <v>58</v>
      </c>
      <c r="C20" s="23">
        <v>0</v>
      </c>
      <c r="D20" s="23">
        <f t="shared" si="0"/>
        <v>7</v>
      </c>
      <c r="E20" s="23">
        <v>0</v>
      </c>
      <c r="F20" s="23">
        <f t="shared" si="1"/>
        <v>8</v>
      </c>
    </row>
    <row r="21" spans="1:6" ht="15.75" thickTop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"/>
  <sheetViews>
    <sheetView workbookViewId="0">
      <selection activeCell="E1" activeCellId="2" sqref="B1:B9 C1:C9 E1:E9"/>
    </sheetView>
  </sheetViews>
  <sheetFormatPr defaultRowHeight="15" x14ac:dyDescent="0.25"/>
  <cols>
    <col min="2" max="2" width="19.5703125" bestFit="1" customWidth="1"/>
    <col min="3" max="3" width="10.140625" customWidth="1"/>
    <col min="5" max="5" width="10.7109375" customWidth="1"/>
  </cols>
  <sheetData>
    <row r="1" spans="1:6" ht="49.5" thickBot="1" x14ac:dyDescent="0.3">
      <c r="A1" s="25" t="s">
        <v>1</v>
      </c>
      <c r="B1" s="26" t="s">
        <v>3</v>
      </c>
      <c r="C1" s="25" t="s">
        <v>95</v>
      </c>
      <c r="D1" s="25" t="s">
        <v>90</v>
      </c>
      <c r="E1" s="25" t="s">
        <v>96</v>
      </c>
      <c r="F1" s="25" t="s">
        <v>93</v>
      </c>
    </row>
    <row r="2" spans="1:6" ht="15.75" thickTop="1" x14ac:dyDescent="0.25">
      <c r="A2" s="20" t="s">
        <v>15</v>
      </c>
      <c r="B2" s="21" t="s">
        <v>53</v>
      </c>
      <c r="C2" s="20">
        <v>56.71</v>
      </c>
      <c r="D2" s="20">
        <f>RANK(C2,$C$2:$C$20)</f>
        <v>1</v>
      </c>
      <c r="E2" s="20">
        <v>45.87</v>
      </c>
      <c r="F2" s="20">
        <f>RANK(E2,$E$2:$E$20)</f>
        <v>1</v>
      </c>
    </row>
    <row r="3" spans="1:6" x14ac:dyDescent="0.25">
      <c r="A3" s="20" t="s">
        <v>79</v>
      </c>
      <c r="B3" s="21" t="s">
        <v>11</v>
      </c>
      <c r="C3" s="20">
        <v>2.35</v>
      </c>
      <c r="D3" s="20">
        <f t="shared" ref="D3:D9" si="0">RANK(C3,$C$2:$C$20)</f>
        <v>5</v>
      </c>
      <c r="E3" s="20">
        <v>30.74</v>
      </c>
      <c r="F3" s="20">
        <f t="shared" ref="F3:F9" si="1">RANK(E3,$E$2:$E$20)</f>
        <v>2</v>
      </c>
    </row>
    <row r="4" spans="1:6" x14ac:dyDescent="0.25">
      <c r="A4" s="20" t="s">
        <v>46</v>
      </c>
      <c r="B4" s="20" t="s">
        <v>9</v>
      </c>
      <c r="C4" s="20">
        <v>6.65</v>
      </c>
      <c r="D4" s="20">
        <f t="shared" si="0"/>
        <v>3</v>
      </c>
      <c r="E4" s="20">
        <v>17.079999999999998</v>
      </c>
      <c r="F4" s="20">
        <f t="shared" si="1"/>
        <v>3</v>
      </c>
    </row>
    <row r="5" spans="1:6" x14ac:dyDescent="0.25">
      <c r="A5" s="20" t="s">
        <v>77</v>
      </c>
      <c r="B5" s="21" t="s">
        <v>62</v>
      </c>
      <c r="C5" s="20">
        <v>3.13</v>
      </c>
      <c r="D5" s="20">
        <f t="shared" si="0"/>
        <v>4</v>
      </c>
      <c r="E5" s="20">
        <v>17.079999999999998</v>
      </c>
      <c r="F5" s="20">
        <f t="shared" si="1"/>
        <v>3</v>
      </c>
    </row>
    <row r="6" spans="1:6" x14ac:dyDescent="0.25">
      <c r="A6" s="20" t="s">
        <v>46</v>
      </c>
      <c r="B6" s="20" t="s">
        <v>12</v>
      </c>
      <c r="C6" s="20">
        <v>9.7799999999999994</v>
      </c>
      <c r="D6" s="20">
        <f t="shared" si="0"/>
        <v>2</v>
      </c>
      <c r="E6" s="20">
        <v>9.76</v>
      </c>
      <c r="F6" s="20">
        <f t="shared" si="1"/>
        <v>5</v>
      </c>
    </row>
    <row r="7" spans="1:6" x14ac:dyDescent="0.25">
      <c r="A7" s="20" t="s">
        <v>46</v>
      </c>
      <c r="B7" s="20" t="s">
        <v>49</v>
      </c>
      <c r="C7" s="20">
        <v>0.2</v>
      </c>
      <c r="D7" s="20">
        <f t="shared" si="0"/>
        <v>6</v>
      </c>
      <c r="E7" s="20">
        <v>0.65</v>
      </c>
      <c r="F7" s="20">
        <f t="shared" si="1"/>
        <v>6</v>
      </c>
    </row>
    <row r="8" spans="1:6" x14ac:dyDescent="0.25">
      <c r="A8" s="20" t="s">
        <v>46</v>
      </c>
      <c r="B8" s="20" t="s">
        <v>50</v>
      </c>
      <c r="C8" s="20">
        <v>0</v>
      </c>
      <c r="D8" s="20">
        <f t="shared" si="0"/>
        <v>7</v>
      </c>
      <c r="E8" s="20">
        <v>0.16</v>
      </c>
      <c r="F8" s="20">
        <f t="shared" si="1"/>
        <v>7</v>
      </c>
    </row>
    <row r="9" spans="1:6" ht="24.75" thickBot="1" x14ac:dyDescent="0.3">
      <c r="A9" s="23" t="s">
        <v>78</v>
      </c>
      <c r="B9" s="24" t="s">
        <v>52</v>
      </c>
      <c r="C9" s="23">
        <v>0</v>
      </c>
      <c r="D9" s="23">
        <f t="shared" si="0"/>
        <v>7</v>
      </c>
      <c r="E9" s="23">
        <v>0</v>
      </c>
      <c r="F9" s="23">
        <f t="shared" si="1"/>
        <v>8</v>
      </c>
    </row>
    <row r="10" spans="1:6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workbookViewId="0">
      <selection sqref="A1:A9"/>
    </sheetView>
  </sheetViews>
  <sheetFormatPr defaultRowHeight="15" x14ac:dyDescent="0.25"/>
  <sheetData>
    <row r="1" spans="1:5" ht="105" x14ac:dyDescent="0.25">
      <c r="A1" s="3" t="s">
        <v>16</v>
      </c>
    </row>
    <row r="2" spans="1:5" ht="105" x14ac:dyDescent="0.25">
      <c r="A2" s="3" t="s">
        <v>17</v>
      </c>
    </row>
    <row r="3" spans="1:5" ht="90" x14ac:dyDescent="0.25">
      <c r="A3" s="3" t="s">
        <v>18</v>
      </c>
    </row>
    <row r="4" spans="1:5" ht="120" x14ac:dyDescent="0.25">
      <c r="A4" s="3" t="s">
        <v>19</v>
      </c>
    </row>
    <row r="5" spans="1:5" ht="105" x14ac:dyDescent="0.25">
      <c r="A5" s="3" t="s">
        <v>20</v>
      </c>
    </row>
    <row r="6" spans="1:5" ht="105" x14ac:dyDescent="0.25">
      <c r="A6" s="3" t="s">
        <v>21</v>
      </c>
    </row>
    <row r="7" spans="1:5" ht="120" x14ac:dyDescent="0.25">
      <c r="A7" s="3" t="s">
        <v>22</v>
      </c>
    </row>
    <row r="8" spans="1:5" ht="105" x14ac:dyDescent="0.25">
      <c r="A8" s="3" t="s">
        <v>23</v>
      </c>
    </row>
    <row r="9" spans="1:5" ht="120" x14ac:dyDescent="0.25">
      <c r="A9" s="3" t="s">
        <v>24</v>
      </c>
    </row>
    <row r="10" spans="1:5" ht="30" x14ac:dyDescent="0.25">
      <c r="A10" s="5" t="s">
        <v>25</v>
      </c>
      <c r="B10" s="5"/>
      <c r="C10" s="5"/>
      <c r="D10" s="5"/>
      <c r="E10" s="4"/>
    </row>
    <row r="11" spans="1:5" ht="30" x14ac:dyDescent="0.25">
      <c r="A11" s="5" t="s">
        <v>26</v>
      </c>
      <c r="B11" s="5"/>
      <c r="C11" s="5"/>
      <c r="D11" s="5"/>
      <c r="E11" s="4"/>
    </row>
    <row r="12" spans="1:5" ht="30" x14ac:dyDescent="0.25">
      <c r="A12" s="5" t="s">
        <v>26</v>
      </c>
      <c r="B12" s="5"/>
      <c r="C12" s="5"/>
      <c r="D12" s="5"/>
      <c r="E12" s="4"/>
    </row>
    <row r="13" spans="1:5" ht="30" x14ac:dyDescent="0.25">
      <c r="A13" s="5" t="s">
        <v>27</v>
      </c>
      <c r="B13" s="5"/>
      <c r="C13" s="5"/>
      <c r="D13" s="5"/>
      <c r="E13" s="4"/>
    </row>
    <row r="14" spans="1:5" ht="30" x14ac:dyDescent="0.25">
      <c r="A14" s="5" t="s">
        <v>27</v>
      </c>
      <c r="B14" s="5"/>
      <c r="C14" s="5"/>
      <c r="D14" s="5"/>
      <c r="E14" s="4"/>
    </row>
    <row r="15" spans="1:5" ht="30" x14ac:dyDescent="0.25">
      <c r="A15" s="5" t="s">
        <v>27</v>
      </c>
      <c r="B15" s="5"/>
      <c r="C15" s="5"/>
      <c r="D15" s="5"/>
      <c r="E15" s="4"/>
    </row>
    <row r="16" spans="1:5" ht="30" x14ac:dyDescent="0.25">
      <c r="A16" s="5" t="s">
        <v>27</v>
      </c>
      <c r="B16" s="5"/>
      <c r="C16" s="5"/>
      <c r="D16" s="5"/>
      <c r="E16" s="4"/>
    </row>
    <row r="17" spans="1:5" ht="30" x14ac:dyDescent="0.25">
      <c r="A17" s="5" t="s">
        <v>27</v>
      </c>
      <c r="B17" s="5"/>
      <c r="C17" s="5"/>
      <c r="D17" s="5"/>
      <c r="E17" s="4"/>
    </row>
    <row r="18" spans="1:5" ht="30" x14ac:dyDescent="0.25">
      <c r="A18" s="5" t="s">
        <v>27</v>
      </c>
      <c r="B18" s="5"/>
      <c r="C18" s="5"/>
      <c r="D18" s="5"/>
      <c r="E18" s="4"/>
    </row>
    <row r="19" spans="1:5" x14ac:dyDescent="0.25">
      <c r="A19" s="5" t="s">
        <v>28</v>
      </c>
      <c r="B19" s="5"/>
      <c r="C19" s="5"/>
      <c r="D19" s="5"/>
      <c r="E19" s="4"/>
    </row>
    <row r="20" spans="1:5" x14ac:dyDescent="0.25">
      <c r="A20" s="5" t="s">
        <v>28</v>
      </c>
      <c r="B20" s="5"/>
      <c r="C20" s="5"/>
      <c r="D20" s="5"/>
      <c r="E20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7"/>
  <sheetViews>
    <sheetView workbookViewId="0">
      <selection activeCell="A5" sqref="A5:A12"/>
    </sheetView>
  </sheetViews>
  <sheetFormatPr defaultRowHeight="15" x14ac:dyDescent="0.25"/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32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35</v>
      </c>
    </row>
    <row r="8" spans="1:1" x14ac:dyDescent="0.25">
      <c r="A8" t="s">
        <v>36</v>
      </c>
    </row>
    <row r="9" spans="1:1" x14ac:dyDescent="0.25">
      <c r="A9" t="s">
        <v>37</v>
      </c>
    </row>
    <row r="10" spans="1:1" x14ac:dyDescent="0.25">
      <c r="A10" t="s">
        <v>38</v>
      </c>
    </row>
    <row r="11" spans="1:1" x14ac:dyDescent="0.25">
      <c r="A11" t="s">
        <v>39</v>
      </c>
    </row>
    <row r="12" spans="1:1" x14ac:dyDescent="0.25">
      <c r="A12" t="s">
        <v>40</v>
      </c>
    </row>
    <row r="13" spans="1:1" x14ac:dyDescent="0.25">
      <c r="A13" t="s">
        <v>41</v>
      </c>
    </row>
    <row r="14" spans="1:1" x14ac:dyDescent="0.25">
      <c r="A14" t="s">
        <v>42</v>
      </c>
    </row>
    <row r="15" spans="1:1" x14ac:dyDescent="0.25">
      <c r="A15" t="s">
        <v>43</v>
      </c>
    </row>
    <row r="16" spans="1:1" x14ac:dyDescent="0.25">
      <c r="A16" t="s">
        <v>44</v>
      </c>
    </row>
    <row r="17" spans="1:1" x14ac:dyDescent="0.25">
      <c r="A1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all</vt:lpstr>
      <vt:lpstr>Sheet1</vt:lpstr>
      <vt:lpstr>no_dup</vt:lpstr>
      <vt:lpstr>freqrank</vt:lpstr>
      <vt:lpstr>freqrankmill</vt:lpstr>
      <vt:lpstr>CoL</vt:lpstr>
      <vt:lpstr>VTO</vt:lpstr>
      <vt:lpstr>sanluc_ppm_comp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2020-02-06T10:18:03Z</cp:lastPrinted>
  <dcterms:created xsi:type="dcterms:W3CDTF">2019-09-17T11:33:26Z</dcterms:created>
  <dcterms:modified xsi:type="dcterms:W3CDTF">2020-05-18T10:55:59Z</dcterms:modified>
</cp:coreProperties>
</file>