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klem\Documents\Etudes\Trent\Xenopoulos lab\Projects\10 DOC ELA lakes &amp; animal excretion\Data\"/>
    </mc:Choice>
  </mc:AlternateContent>
  <xr:revisionPtr revIDLastSave="0" documentId="13_ncr:1_{642DC58F-3A31-4D8C-BBB6-590CB0AACCA8}" xr6:coauthVersionLast="47" xr6:coauthVersionMax="47" xr10:uidLastSave="{00000000-0000-0000-0000-000000000000}"/>
  <bookViews>
    <workbookView xWindow="-110" yWindow="-110" windowWidth="19420" windowHeight="10300" activeTab="1" xr2:uid="{128245CA-D956-45A0-BF9D-B2BCFE7521E3}"/>
  </bookViews>
  <sheets>
    <sheet name="Fishing and Environmental data" sheetId="1" r:id="rId1"/>
    <sheet name="Fish experiments" sheetId="3" r:id="rId2"/>
    <sheet name="Storage method experiment" sheetId="2" r:id="rId3"/>
    <sheet name="Storage experiment" sheetId="4" r:id="rId4"/>
    <sheet name="Mastersheet" sheetId="5" r:id="rId5"/>
    <sheet name="Headings" sheetId="6" r:id="rId6"/>
  </sheets>
  <definedNames>
    <definedName name="_xlnm._FilterDatabase" localSheetId="3" hidden="1">'Storage experiment'!$A$1:$N$19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10" i="3" l="1"/>
  <c r="J201" i="3"/>
  <c r="J199" i="3"/>
  <c r="J197" i="3"/>
  <c r="J191" i="3"/>
  <c r="J190" i="3"/>
  <c r="J184" i="3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9" i="5"/>
  <c r="K171" i="5"/>
  <c r="K172" i="5"/>
  <c r="K173" i="5"/>
  <c r="K174" i="5"/>
  <c r="K175" i="5"/>
  <c r="K176" i="5"/>
  <c r="K178" i="5"/>
  <c r="K179" i="5"/>
  <c r="K180" i="5"/>
  <c r="K181" i="5"/>
  <c r="K182" i="5"/>
  <c r="K54" i="5"/>
  <c r="K55" i="5"/>
  <c r="J177" i="5"/>
  <c r="J170" i="5"/>
  <c r="J168" i="5"/>
  <c r="J167" i="5"/>
  <c r="J116" i="5"/>
  <c r="J113" i="5"/>
  <c r="J93" i="5"/>
  <c r="J92" i="5"/>
  <c r="J91" i="5"/>
  <c r="J90" i="5"/>
  <c r="J89" i="5"/>
  <c r="J53" i="5"/>
  <c r="I48" i="5"/>
  <c r="J44" i="5"/>
  <c r="I41" i="5"/>
  <c r="J34" i="5"/>
  <c r="J33" i="5"/>
  <c r="J32" i="5"/>
  <c r="J31" i="5"/>
  <c r="J27" i="5"/>
  <c r="J25" i="5"/>
  <c r="J177" i="3"/>
  <c r="K177" i="5" s="1"/>
  <c r="J170" i="3"/>
  <c r="K170" i="5" s="1"/>
  <c r="J168" i="3"/>
  <c r="K168" i="5" s="1"/>
  <c r="J167" i="3"/>
  <c r="J116" i="3"/>
  <c r="J113" i="3"/>
  <c r="K113" i="5" s="1"/>
  <c r="J93" i="3"/>
  <c r="J92" i="3"/>
  <c r="K92" i="5" s="1"/>
  <c r="J91" i="3"/>
  <c r="K91" i="5" s="1"/>
  <c r="J90" i="3"/>
  <c r="K90" i="5" s="1"/>
  <c r="J89" i="3"/>
  <c r="K89" i="5" s="1"/>
  <c r="K2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6" i="5"/>
  <c r="K28" i="5"/>
  <c r="K29" i="5"/>
  <c r="K30" i="5"/>
  <c r="K35" i="5"/>
  <c r="K36" i="5"/>
  <c r="K37" i="5"/>
  <c r="K38" i="5"/>
  <c r="K39" i="5"/>
  <c r="K40" i="5"/>
  <c r="K41" i="5"/>
  <c r="K42" i="5"/>
  <c r="K43" i="5"/>
  <c r="K45" i="5"/>
  <c r="K46" i="5"/>
  <c r="K47" i="5"/>
  <c r="K48" i="5"/>
  <c r="K49" i="5"/>
  <c r="K50" i="5"/>
  <c r="K51" i="5"/>
  <c r="K52" i="5"/>
  <c r="J53" i="3"/>
  <c r="K53" i="5" s="1"/>
  <c r="J44" i="3"/>
  <c r="K44" i="5" s="1"/>
  <c r="J33" i="3"/>
  <c r="K33" i="5" s="1"/>
  <c r="I48" i="3"/>
  <c r="I41" i="3"/>
  <c r="J34" i="3"/>
  <c r="K34" i="5" s="1"/>
  <c r="J32" i="3"/>
  <c r="K32" i="5" s="1"/>
  <c r="J31" i="3"/>
  <c r="K31" i="5" s="1"/>
  <c r="J27" i="3"/>
  <c r="K27" i="5" s="1"/>
  <c r="J25" i="3"/>
  <c r="K25" i="5" s="1"/>
</calcChain>
</file>

<file path=xl/sharedStrings.xml><?xml version="1.0" encoding="utf-8"?>
<sst xmlns="http://schemas.openxmlformats.org/spreadsheetml/2006/main" count="2032" uniqueCount="99">
  <si>
    <t>Date</t>
  </si>
  <si>
    <t>Crew</t>
  </si>
  <si>
    <t>Start time</t>
  </si>
  <si>
    <t>End time</t>
  </si>
  <si>
    <t>Temperature</t>
  </si>
  <si>
    <t>DO%</t>
  </si>
  <si>
    <t>DOmg/L</t>
  </si>
  <si>
    <t>Site name</t>
  </si>
  <si>
    <t>L239</t>
  </si>
  <si>
    <t>Filtered</t>
  </si>
  <si>
    <t>&lt;1h</t>
  </si>
  <si>
    <t>06.03.2022</t>
  </si>
  <si>
    <t>Sampling time</t>
  </si>
  <si>
    <t>Sandra, Miracle, Anthony, Mike</t>
  </si>
  <si>
    <t>22.06.09</t>
  </si>
  <si>
    <t>22.06.10</t>
  </si>
  <si>
    <t>Sandra, Lee, Marco (fish crew), Anthony, Miracle</t>
  </si>
  <si>
    <t>Sandra, Michelle, Marco, Miracle (fish crew)</t>
  </si>
  <si>
    <t>ID</t>
  </si>
  <si>
    <t>Species code</t>
  </si>
  <si>
    <t>Incub. Container</t>
  </si>
  <si>
    <t>Vol. pre-filtered water (L)</t>
  </si>
  <si>
    <t>Incub. Start time (24h)</t>
  </si>
  <si>
    <t>Incub. End time (24h)</t>
  </si>
  <si>
    <t>Time elapsed (min)</t>
  </si>
  <si>
    <t>Mass</t>
  </si>
  <si>
    <t>Dry mass</t>
  </si>
  <si>
    <t>YP</t>
  </si>
  <si>
    <t>1L WP</t>
  </si>
  <si>
    <t>Comments</t>
  </si>
  <si>
    <t>NA</t>
  </si>
  <si>
    <t>TN</t>
  </si>
  <si>
    <t>SN</t>
  </si>
  <si>
    <t>11,21</t>
  </si>
  <si>
    <t>SRP (ug/L)</t>
  </si>
  <si>
    <t>NH4 (ug/L)</t>
  </si>
  <si>
    <t>CTL1</t>
  </si>
  <si>
    <t>CTL2</t>
  </si>
  <si>
    <t>L375</t>
  </si>
  <si>
    <t>22.06.17</t>
  </si>
  <si>
    <t>Sampling method</t>
  </si>
  <si>
    <t>TN + SN</t>
  </si>
  <si>
    <t>SN done on 22.06.10 at 9.30</t>
  </si>
  <si>
    <t>22.06.08</t>
  </si>
  <si>
    <t>sunny with a few clouds</t>
  </si>
  <si>
    <t>Weather</t>
  </si>
  <si>
    <t>sunny</t>
  </si>
  <si>
    <t>22.06.16</t>
  </si>
  <si>
    <t>L373</t>
  </si>
  <si>
    <t>Miracle,Lee (fish crew), Sandra, Anthony</t>
  </si>
  <si>
    <t>Anthony, Miracle, Lee (fish crew), Sandra</t>
  </si>
  <si>
    <t>22.06.13</t>
  </si>
  <si>
    <t>22.06.12</t>
  </si>
  <si>
    <t>overcast</t>
  </si>
  <si>
    <t>L470</t>
  </si>
  <si>
    <t>Sandra, Lee (fish crew), Miracle, Anthony</t>
  </si>
  <si>
    <t>22.06.20</t>
  </si>
  <si>
    <t>22.06.19</t>
  </si>
  <si>
    <t>Set start time</t>
  </si>
  <si>
    <t>Set end day</t>
  </si>
  <si>
    <t>Set end time</t>
  </si>
  <si>
    <t>Set start day</t>
  </si>
  <si>
    <t>L114</t>
  </si>
  <si>
    <t>22.06.14</t>
  </si>
  <si>
    <t>MT</t>
  </si>
  <si>
    <t>SN = seine net</t>
  </si>
  <si>
    <t>TN = trap net</t>
  </si>
  <si>
    <t>MT = minnow traps</t>
  </si>
  <si>
    <t>rainy</t>
  </si>
  <si>
    <t>all fish were incubared in the lab at ambient temperature because of a storm in the field after fish collection</t>
  </si>
  <si>
    <t>L442</t>
  </si>
  <si>
    <t>could have a bit of contamination from rain? Even if tried to minimize it</t>
  </si>
  <si>
    <t>PD</t>
  </si>
  <si>
    <t>WS</t>
  </si>
  <si>
    <t>4L WP</t>
  </si>
  <si>
    <t>Storage method</t>
  </si>
  <si>
    <t>control</t>
  </si>
  <si>
    <t>freezer 7d</t>
  </si>
  <si>
    <t>freezer 6d + fridge</t>
  </si>
  <si>
    <t>freezer 14d</t>
  </si>
  <si>
    <t>FM</t>
  </si>
  <si>
    <t>dead after experiment</t>
  </si>
  <si>
    <t>did not look good after being weighted</t>
  </si>
  <si>
    <t>incubated while being transported from field to lab, dead after experiment</t>
  </si>
  <si>
    <t>incubated while being transported from field to lab,</t>
  </si>
  <si>
    <t>L626</t>
  </si>
  <si>
    <t>L377</t>
  </si>
  <si>
    <t>CTL3</t>
  </si>
  <si>
    <t>tested on second day of sampling</t>
  </si>
  <si>
    <t>Lee, Sandra, Michelle (fish crew), Anthony, Miracle</t>
  </si>
  <si>
    <t>22.06.21</t>
  </si>
  <si>
    <t>22.06.22</t>
  </si>
  <si>
    <t>Lee, Lauren, Michelle (fish crew), Sandra, Anthony, Miracle</t>
  </si>
  <si>
    <t>22.06.23</t>
  </si>
  <si>
    <t>22.06.24</t>
  </si>
  <si>
    <t>Lee, Lauren (fish crew), Sandra, Anthony, Miracle</t>
  </si>
  <si>
    <t>sunny and hot</t>
  </si>
  <si>
    <t>leech on anal + pelvic fins</t>
  </si>
  <si>
    <t>cauliflower fungus on pelvic fin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</si>
</sst>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wrapText="1"/>
    </xf>
    <xf numFmtId="49" fontId="0" fillId="0" borderId="0" xfId="0" applyNumberFormat="1" applyAlignment="1">
      <alignment wrapText="1"/>
    </xf>
    <xf numFmtId="0" fontId="0" fillId="0" borderId="0" xfId="0" applyFill="1"/>
    <xf numFmtId="0" fontId="0" fillId="0" borderId="0" xfId="0" quotePrefix="1"/>
    <xf numFmtId="0" fontId="0" fillId="2" borderId="0" xfId="0" applyFill="1"/>
    <xf numFmtId="0" fontId="0" fillId="3" borderId="0" xfId="0" applyFill="1"/>
    <xf numFmtId="2" fontId="0" fillId="2" borderId="0" xfId="0" applyNumberFormat="1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AF29B-35B8-4C8F-837A-46435AF02E4D}">
  <dimension ref="A1:O11"/>
  <sheetViews>
    <sheetView workbookViewId="0">
      <selection activeCell="D10" sqref="D10"/>
    </sheetView>
  </sheetViews>
  <sheetFormatPr defaultRowHeight="14.5" x14ac:dyDescent="0.35"/>
  <cols>
    <col min="10" max="11" width="8.7265625" style="3"/>
  </cols>
  <sheetData>
    <row r="1" spans="1:15" x14ac:dyDescent="0.35">
      <c r="A1" t="s">
        <v>7</v>
      </c>
      <c r="B1" t="s">
        <v>1</v>
      </c>
      <c r="C1" t="s">
        <v>0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40</v>
      </c>
      <c r="J1" s="3" t="s">
        <v>61</v>
      </c>
      <c r="K1" s="3" t="s">
        <v>58</v>
      </c>
      <c r="L1" s="3" t="s">
        <v>59</v>
      </c>
      <c r="M1" s="3" t="s">
        <v>60</v>
      </c>
      <c r="N1" s="3" t="s">
        <v>45</v>
      </c>
      <c r="O1" s="3" t="s">
        <v>29</v>
      </c>
    </row>
    <row r="2" spans="1:15" x14ac:dyDescent="0.35">
      <c r="A2" t="s">
        <v>8</v>
      </c>
      <c r="B2" t="s">
        <v>16</v>
      </c>
      <c r="C2" t="s">
        <v>14</v>
      </c>
      <c r="D2">
        <v>8.4499999999999993</v>
      </c>
      <c r="E2">
        <v>10</v>
      </c>
      <c r="F2">
        <v>17.8</v>
      </c>
      <c r="G2">
        <v>110.4</v>
      </c>
      <c r="H2">
        <v>10.5</v>
      </c>
      <c r="I2" t="s">
        <v>31</v>
      </c>
      <c r="J2" s="3" t="s">
        <v>43</v>
      </c>
      <c r="K2" s="3">
        <v>15</v>
      </c>
      <c r="L2" t="s">
        <v>14</v>
      </c>
      <c r="M2">
        <v>9</v>
      </c>
      <c r="N2" t="s">
        <v>44</v>
      </c>
      <c r="O2" s="3"/>
    </row>
    <row r="3" spans="1:15" x14ac:dyDescent="0.35">
      <c r="A3" t="s">
        <v>8</v>
      </c>
      <c r="B3" t="s">
        <v>17</v>
      </c>
      <c r="C3" t="s">
        <v>15</v>
      </c>
      <c r="D3">
        <v>9</v>
      </c>
      <c r="E3">
        <v>12</v>
      </c>
      <c r="F3">
        <v>18.2</v>
      </c>
      <c r="G3">
        <v>112.6</v>
      </c>
      <c r="H3">
        <v>10.65</v>
      </c>
      <c r="I3" t="s">
        <v>41</v>
      </c>
      <c r="J3" s="3" t="s">
        <v>14</v>
      </c>
      <c r="K3" s="3">
        <v>9.3000000000000007</v>
      </c>
      <c r="L3" t="s">
        <v>15</v>
      </c>
      <c r="M3">
        <v>9</v>
      </c>
      <c r="N3" t="s">
        <v>44</v>
      </c>
      <c r="O3" s="3" t="s">
        <v>42</v>
      </c>
    </row>
    <row r="4" spans="1:15" x14ac:dyDescent="0.35">
      <c r="A4" t="s">
        <v>38</v>
      </c>
      <c r="B4" t="s">
        <v>50</v>
      </c>
      <c r="C4" t="s">
        <v>39</v>
      </c>
      <c r="D4">
        <v>9</v>
      </c>
      <c r="E4">
        <v>11.3</v>
      </c>
      <c r="F4">
        <v>18.2</v>
      </c>
      <c r="G4">
        <v>107</v>
      </c>
      <c r="H4">
        <v>10.09</v>
      </c>
      <c r="I4" t="s">
        <v>31</v>
      </c>
      <c r="J4" s="3" t="s">
        <v>47</v>
      </c>
      <c r="K4" s="3">
        <v>9.3000000000000007</v>
      </c>
      <c r="L4" t="s">
        <v>39</v>
      </c>
      <c r="M4">
        <v>9.15</v>
      </c>
      <c r="N4" t="s">
        <v>46</v>
      </c>
    </row>
    <row r="5" spans="1:15" x14ac:dyDescent="0.35">
      <c r="A5" t="s">
        <v>48</v>
      </c>
      <c r="B5" t="s">
        <v>49</v>
      </c>
      <c r="C5" t="s">
        <v>51</v>
      </c>
      <c r="D5">
        <v>9</v>
      </c>
      <c r="E5">
        <v>11.4</v>
      </c>
      <c r="F5">
        <v>17.5</v>
      </c>
      <c r="G5">
        <v>108.5</v>
      </c>
      <c r="H5">
        <v>10.42</v>
      </c>
      <c r="I5" t="s">
        <v>31</v>
      </c>
      <c r="J5" s="3" t="s">
        <v>52</v>
      </c>
      <c r="K5" s="3">
        <v>15</v>
      </c>
      <c r="L5" t="s">
        <v>51</v>
      </c>
      <c r="M5">
        <v>9.1999999999999993</v>
      </c>
      <c r="N5" t="s">
        <v>53</v>
      </c>
    </row>
    <row r="6" spans="1:15" x14ac:dyDescent="0.35">
      <c r="A6" t="s">
        <v>54</v>
      </c>
      <c r="B6" t="s">
        <v>55</v>
      </c>
      <c r="C6" t="s">
        <v>56</v>
      </c>
      <c r="D6">
        <v>9</v>
      </c>
      <c r="E6">
        <v>10.08</v>
      </c>
      <c r="F6">
        <v>22.9</v>
      </c>
      <c r="G6">
        <v>102</v>
      </c>
      <c r="H6">
        <v>10.8</v>
      </c>
      <c r="I6" t="s">
        <v>64</v>
      </c>
      <c r="J6" s="3" t="s">
        <v>57</v>
      </c>
      <c r="K6" s="3">
        <v>16</v>
      </c>
      <c r="L6" t="s">
        <v>56</v>
      </c>
      <c r="M6">
        <v>9</v>
      </c>
      <c r="N6" t="s">
        <v>46</v>
      </c>
    </row>
    <row r="7" spans="1:15" x14ac:dyDescent="0.35">
      <c r="A7" t="s">
        <v>62</v>
      </c>
      <c r="B7" t="s">
        <v>50</v>
      </c>
      <c r="C7" t="s">
        <v>63</v>
      </c>
      <c r="D7">
        <v>10</v>
      </c>
      <c r="E7">
        <v>9.4</v>
      </c>
      <c r="F7">
        <v>11.4</v>
      </c>
      <c r="G7">
        <v>103.6</v>
      </c>
      <c r="H7">
        <v>9.52</v>
      </c>
      <c r="I7" t="s">
        <v>31</v>
      </c>
      <c r="J7" s="3" t="s">
        <v>51</v>
      </c>
      <c r="K7" s="3">
        <v>15.3</v>
      </c>
      <c r="L7" t="s">
        <v>63</v>
      </c>
      <c r="M7">
        <v>9.4499999999999993</v>
      </c>
      <c r="N7" t="s">
        <v>68</v>
      </c>
      <c r="O7" t="s">
        <v>69</v>
      </c>
    </row>
    <row r="8" spans="1:15" x14ac:dyDescent="0.35">
      <c r="A8" t="s">
        <v>70</v>
      </c>
      <c r="B8" t="s">
        <v>50</v>
      </c>
      <c r="C8" t="s">
        <v>47</v>
      </c>
      <c r="D8">
        <v>9.3000000000000007</v>
      </c>
      <c r="E8">
        <v>12</v>
      </c>
      <c r="F8">
        <v>18.100000000000001</v>
      </c>
      <c r="G8">
        <v>106.6</v>
      </c>
      <c r="H8">
        <v>10.07</v>
      </c>
      <c r="I8" t="s">
        <v>31</v>
      </c>
      <c r="J8" s="3" t="s">
        <v>52</v>
      </c>
      <c r="K8" s="3">
        <v>14.3</v>
      </c>
      <c r="L8" t="s">
        <v>47</v>
      </c>
      <c r="M8">
        <v>9.4</v>
      </c>
      <c r="N8" t="s">
        <v>68</v>
      </c>
      <c r="O8" t="s">
        <v>71</v>
      </c>
    </row>
    <row r="9" spans="1:15" x14ac:dyDescent="0.35">
      <c r="A9" t="s">
        <v>85</v>
      </c>
      <c r="B9" t="s">
        <v>89</v>
      </c>
      <c r="C9" t="s">
        <v>91</v>
      </c>
      <c r="D9">
        <v>9</v>
      </c>
      <c r="E9">
        <v>10.19</v>
      </c>
      <c r="F9">
        <v>20.2</v>
      </c>
      <c r="G9">
        <v>108.8</v>
      </c>
      <c r="H9">
        <v>9.86</v>
      </c>
      <c r="I9" t="s">
        <v>31</v>
      </c>
      <c r="J9" s="3" t="s">
        <v>90</v>
      </c>
      <c r="K9" s="3">
        <v>10.3</v>
      </c>
      <c r="L9" t="s">
        <v>91</v>
      </c>
      <c r="M9">
        <v>9</v>
      </c>
      <c r="N9" t="s">
        <v>46</v>
      </c>
    </row>
    <row r="10" spans="1:15" x14ac:dyDescent="0.35">
      <c r="A10" t="s">
        <v>86</v>
      </c>
      <c r="B10" t="s">
        <v>92</v>
      </c>
      <c r="C10" t="s">
        <v>93</v>
      </c>
      <c r="F10">
        <v>20.7</v>
      </c>
      <c r="G10">
        <v>108</v>
      </c>
      <c r="H10">
        <v>9.81</v>
      </c>
      <c r="I10" t="s">
        <v>31</v>
      </c>
      <c r="N10" t="s">
        <v>96</v>
      </c>
    </row>
    <row r="11" spans="1:15" x14ac:dyDescent="0.35">
      <c r="A11" t="s">
        <v>86</v>
      </c>
      <c r="B11" t="s">
        <v>95</v>
      </c>
      <c r="C11" t="s">
        <v>94</v>
      </c>
      <c r="F11">
        <v>20</v>
      </c>
      <c r="G11">
        <v>108.4</v>
      </c>
      <c r="H11">
        <v>9.83</v>
      </c>
      <c r="I11" t="s">
        <v>31</v>
      </c>
      <c r="N11" t="s">
        <v>53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F82BB-0D7A-4AB3-8D31-66903E792EED}">
  <dimension ref="A1:K268"/>
  <sheetViews>
    <sheetView tabSelected="1" topLeftCell="A198" workbookViewId="0">
      <selection activeCell="J215" sqref="J215"/>
    </sheetView>
  </sheetViews>
  <sheetFormatPr defaultRowHeight="14.5" x14ac:dyDescent="0.35"/>
  <cols>
    <col min="5" max="5" width="9.08984375" customWidth="1"/>
  </cols>
  <sheetData>
    <row r="1" spans="1:11" ht="58" x14ac:dyDescent="0.35">
      <c r="A1" t="s">
        <v>18</v>
      </c>
      <c r="B1" t="s">
        <v>7</v>
      </c>
      <c r="C1" s="1" t="s">
        <v>19</v>
      </c>
      <c r="D1" t="s">
        <v>40</v>
      </c>
      <c r="E1" s="1" t="s">
        <v>20</v>
      </c>
      <c r="F1" s="1" t="s">
        <v>21</v>
      </c>
      <c r="G1" s="2" t="s">
        <v>22</v>
      </c>
      <c r="H1" s="2" t="s">
        <v>23</v>
      </c>
      <c r="I1" s="1" t="s">
        <v>24</v>
      </c>
      <c r="J1" t="s">
        <v>25</v>
      </c>
      <c r="K1" t="s">
        <v>29</v>
      </c>
    </row>
    <row r="2" spans="1:11" x14ac:dyDescent="0.35">
      <c r="A2">
        <v>101</v>
      </c>
      <c r="B2" t="s">
        <v>8</v>
      </c>
      <c r="C2" t="s">
        <v>27</v>
      </c>
      <c r="D2" t="s">
        <v>31</v>
      </c>
      <c r="E2" t="s">
        <v>28</v>
      </c>
      <c r="F2">
        <v>0.2</v>
      </c>
      <c r="G2">
        <v>9.4</v>
      </c>
      <c r="H2">
        <v>10.119999999999999</v>
      </c>
      <c r="I2">
        <v>32</v>
      </c>
      <c r="J2">
        <v>1.53</v>
      </c>
      <c r="K2" t="s">
        <v>81</v>
      </c>
    </row>
    <row r="3" spans="1:11" x14ac:dyDescent="0.35">
      <c r="A3">
        <v>102</v>
      </c>
      <c r="B3" t="s">
        <v>8</v>
      </c>
      <c r="C3" t="s">
        <v>27</v>
      </c>
      <c r="D3" t="s">
        <v>31</v>
      </c>
      <c r="E3" t="s">
        <v>28</v>
      </c>
      <c r="F3">
        <v>0.3</v>
      </c>
      <c r="G3">
        <v>9.42</v>
      </c>
      <c r="H3">
        <v>10.19</v>
      </c>
      <c r="I3">
        <v>37</v>
      </c>
      <c r="J3">
        <v>4.26</v>
      </c>
    </row>
    <row r="4" spans="1:11" x14ac:dyDescent="0.35">
      <c r="A4">
        <v>103</v>
      </c>
      <c r="B4" t="s">
        <v>8</v>
      </c>
      <c r="C4" t="s">
        <v>27</v>
      </c>
      <c r="D4" t="s">
        <v>31</v>
      </c>
      <c r="E4" t="s">
        <v>28</v>
      </c>
      <c r="F4">
        <v>0.3</v>
      </c>
      <c r="G4">
        <v>9.44</v>
      </c>
      <c r="H4">
        <v>10.210000000000001</v>
      </c>
      <c r="I4">
        <v>37</v>
      </c>
      <c r="J4">
        <v>4.0599999999999996</v>
      </c>
    </row>
    <row r="5" spans="1:11" x14ac:dyDescent="0.35">
      <c r="A5">
        <v>104</v>
      </c>
      <c r="B5" t="s">
        <v>8</v>
      </c>
      <c r="C5" t="s">
        <v>27</v>
      </c>
      <c r="D5" t="s">
        <v>31</v>
      </c>
      <c r="E5" t="s">
        <v>28</v>
      </c>
      <c r="F5">
        <v>0.3</v>
      </c>
      <c r="G5">
        <v>9.27</v>
      </c>
      <c r="H5">
        <v>9.57</v>
      </c>
      <c r="I5">
        <v>30</v>
      </c>
      <c r="J5">
        <v>0.75</v>
      </c>
      <c r="K5" t="s">
        <v>82</v>
      </c>
    </row>
    <row r="6" spans="1:11" x14ac:dyDescent="0.35">
      <c r="A6">
        <v>105</v>
      </c>
      <c r="B6" t="s">
        <v>8</v>
      </c>
      <c r="C6" t="s">
        <v>27</v>
      </c>
      <c r="D6" t="s">
        <v>31</v>
      </c>
      <c r="E6" t="s">
        <v>28</v>
      </c>
      <c r="F6">
        <v>0.7</v>
      </c>
      <c r="G6">
        <v>9.3000000000000007</v>
      </c>
      <c r="H6">
        <v>10</v>
      </c>
      <c r="I6">
        <v>30</v>
      </c>
      <c r="J6">
        <v>16.350000000000001</v>
      </c>
    </row>
    <row r="7" spans="1:11" x14ac:dyDescent="0.35">
      <c r="A7">
        <v>106</v>
      </c>
      <c r="B7" t="s">
        <v>8</v>
      </c>
      <c r="C7" t="s">
        <v>36</v>
      </c>
      <c r="D7" t="s">
        <v>31</v>
      </c>
      <c r="E7" t="s">
        <v>28</v>
      </c>
      <c r="F7">
        <v>0.3</v>
      </c>
      <c r="G7">
        <v>9.35</v>
      </c>
      <c r="H7">
        <v>10.050000000000001</v>
      </c>
      <c r="I7">
        <v>30</v>
      </c>
      <c r="J7" t="s">
        <v>30</v>
      </c>
    </row>
    <row r="8" spans="1:11" x14ac:dyDescent="0.35">
      <c r="A8">
        <v>107</v>
      </c>
      <c r="B8" t="s">
        <v>8</v>
      </c>
      <c r="C8" t="s">
        <v>37</v>
      </c>
      <c r="D8" t="s">
        <v>31</v>
      </c>
      <c r="E8" t="s">
        <v>28</v>
      </c>
      <c r="F8">
        <v>0.7</v>
      </c>
      <c r="G8">
        <v>9.3800000000000008</v>
      </c>
      <c r="H8">
        <v>10.15</v>
      </c>
      <c r="I8">
        <v>37</v>
      </c>
      <c r="J8" t="s">
        <v>30</v>
      </c>
    </row>
    <row r="9" spans="1:11" x14ac:dyDescent="0.35">
      <c r="A9">
        <v>108</v>
      </c>
      <c r="B9" t="s">
        <v>8</v>
      </c>
      <c r="C9" t="s">
        <v>27</v>
      </c>
      <c r="D9" t="s">
        <v>32</v>
      </c>
      <c r="E9" t="s">
        <v>28</v>
      </c>
      <c r="F9">
        <v>0.3</v>
      </c>
      <c r="G9">
        <v>10.43</v>
      </c>
      <c r="H9">
        <v>11.13</v>
      </c>
      <c r="I9">
        <v>30</v>
      </c>
      <c r="J9">
        <v>3.17</v>
      </c>
    </row>
    <row r="10" spans="1:11" x14ac:dyDescent="0.35">
      <c r="A10">
        <v>109</v>
      </c>
      <c r="B10" t="s">
        <v>8</v>
      </c>
      <c r="C10" t="s">
        <v>27</v>
      </c>
      <c r="D10" t="s">
        <v>32</v>
      </c>
      <c r="E10" t="s">
        <v>28</v>
      </c>
      <c r="F10">
        <v>0.3</v>
      </c>
      <c r="G10">
        <v>10.44</v>
      </c>
      <c r="H10">
        <v>11.15</v>
      </c>
      <c r="I10">
        <v>31</v>
      </c>
      <c r="J10">
        <v>3.11</v>
      </c>
    </row>
    <row r="11" spans="1:11" x14ac:dyDescent="0.35">
      <c r="A11">
        <v>110</v>
      </c>
      <c r="B11" t="s">
        <v>8</v>
      </c>
      <c r="C11" t="s">
        <v>27</v>
      </c>
      <c r="D11" t="s">
        <v>32</v>
      </c>
      <c r="E11" t="s">
        <v>28</v>
      </c>
      <c r="F11">
        <v>0.5</v>
      </c>
      <c r="G11">
        <v>10.46</v>
      </c>
      <c r="H11">
        <v>11.16</v>
      </c>
      <c r="I11">
        <v>30</v>
      </c>
      <c r="J11">
        <v>7</v>
      </c>
    </row>
    <row r="12" spans="1:11" x14ac:dyDescent="0.35">
      <c r="A12">
        <v>111</v>
      </c>
      <c r="B12" t="s">
        <v>8</v>
      </c>
      <c r="C12" t="s">
        <v>27</v>
      </c>
      <c r="D12" t="s">
        <v>32</v>
      </c>
      <c r="E12" t="s">
        <v>28</v>
      </c>
      <c r="F12">
        <v>0.5</v>
      </c>
      <c r="G12">
        <v>10.47</v>
      </c>
      <c r="H12">
        <v>11.17</v>
      </c>
      <c r="I12">
        <v>30</v>
      </c>
      <c r="J12">
        <v>5.65</v>
      </c>
    </row>
    <row r="13" spans="1:11" x14ac:dyDescent="0.35">
      <c r="A13">
        <v>112</v>
      </c>
      <c r="B13" t="s">
        <v>8</v>
      </c>
      <c r="C13" t="s">
        <v>27</v>
      </c>
      <c r="D13" t="s">
        <v>32</v>
      </c>
      <c r="E13" t="s">
        <v>28</v>
      </c>
      <c r="F13">
        <v>0.6</v>
      </c>
      <c r="G13">
        <v>10.49</v>
      </c>
      <c r="H13">
        <v>11.19</v>
      </c>
      <c r="I13">
        <v>30</v>
      </c>
      <c r="J13">
        <v>8.6300000000000008</v>
      </c>
    </row>
    <row r="14" spans="1:11" x14ac:dyDescent="0.35">
      <c r="A14">
        <v>113</v>
      </c>
      <c r="B14" t="s">
        <v>8</v>
      </c>
      <c r="C14" t="s">
        <v>27</v>
      </c>
      <c r="D14" t="s">
        <v>32</v>
      </c>
      <c r="E14" t="s">
        <v>28</v>
      </c>
      <c r="F14">
        <v>0.6</v>
      </c>
      <c r="G14">
        <v>10.51</v>
      </c>
      <c r="H14" t="s">
        <v>33</v>
      </c>
      <c r="I14">
        <v>30</v>
      </c>
      <c r="J14">
        <v>9.66</v>
      </c>
    </row>
    <row r="15" spans="1:11" x14ac:dyDescent="0.35">
      <c r="A15">
        <v>114</v>
      </c>
      <c r="B15" t="s">
        <v>8</v>
      </c>
      <c r="C15" t="s">
        <v>27</v>
      </c>
      <c r="D15" t="s">
        <v>32</v>
      </c>
      <c r="E15" t="s">
        <v>28</v>
      </c>
      <c r="F15">
        <v>0.6</v>
      </c>
      <c r="G15">
        <v>10.53</v>
      </c>
      <c r="H15">
        <v>11.24</v>
      </c>
      <c r="I15">
        <v>31</v>
      </c>
      <c r="J15">
        <v>8.65</v>
      </c>
    </row>
    <row r="16" spans="1:11" x14ac:dyDescent="0.35">
      <c r="A16">
        <v>115</v>
      </c>
      <c r="B16" t="s">
        <v>8</v>
      </c>
      <c r="C16" t="s">
        <v>27</v>
      </c>
      <c r="D16" t="s">
        <v>32</v>
      </c>
      <c r="E16" t="s">
        <v>28</v>
      </c>
      <c r="F16">
        <v>0.6</v>
      </c>
      <c r="G16">
        <v>10.56</v>
      </c>
      <c r="H16">
        <v>11.26</v>
      </c>
      <c r="I16">
        <v>30</v>
      </c>
      <c r="J16">
        <v>6.3</v>
      </c>
    </row>
    <row r="17" spans="1:11" x14ac:dyDescent="0.35">
      <c r="A17">
        <v>116</v>
      </c>
      <c r="B17" t="s">
        <v>8</v>
      </c>
      <c r="C17" t="s">
        <v>27</v>
      </c>
      <c r="D17" t="s">
        <v>32</v>
      </c>
      <c r="E17" t="s">
        <v>28</v>
      </c>
      <c r="F17">
        <v>0.6</v>
      </c>
      <c r="G17">
        <v>10.58</v>
      </c>
      <c r="H17">
        <v>11.28</v>
      </c>
      <c r="I17">
        <v>30</v>
      </c>
      <c r="J17">
        <v>6.04</v>
      </c>
    </row>
    <row r="18" spans="1:11" x14ac:dyDescent="0.35">
      <c r="A18">
        <v>117</v>
      </c>
      <c r="B18" t="s">
        <v>8</v>
      </c>
      <c r="C18" t="s">
        <v>27</v>
      </c>
      <c r="D18" t="s">
        <v>32</v>
      </c>
      <c r="E18" t="s">
        <v>28</v>
      </c>
      <c r="F18">
        <v>0.3</v>
      </c>
      <c r="G18">
        <v>11</v>
      </c>
      <c r="H18">
        <v>11.3</v>
      </c>
      <c r="I18">
        <v>30</v>
      </c>
      <c r="J18">
        <v>2.97</v>
      </c>
      <c r="K18" t="s">
        <v>81</v>
      </c>
    </row>
    <row r="19" spans="1:11" x14ac:dyDescent="0.35">
      <c r="A19">
        <v>118</v>
      </c>
      <c r="B19" t="s">
        <v>8</v>
      </c>
      <c r="C19" t="s">
        <v>27</v>
      </c>
      <c r="D19" t="s">
        <v>32</v>
      </c>
      <c r="E19" t="s">
        <v>28</v>
      </c>
      <c r="F19">
        <v>0.3</v>
      </c>
      <c r="G19">
        <v>11.02</v>
      </c>
      <c r="H19">
        <v>11.35</v>
      </c>
      <c r="I19">
        <v>33</v>
      </c>
      <c r="J19">
        <v>0.96</v>
      </c>
    </row>
    <row r="20" spans="1:11" x14ac:dyDescent="0.35">
      <c r="A20">
        <v>119</v>
      </c>
      <c r="B20" t="s">
        <v>8</v>
      </c>
      <c r="C20" t="s">
        <v>27</v>
      </c>
      <c r="D20" t="s">
        <v>32</v>
      </c>
      <c r="E20" t="s">
        <v>28</v>
      </c>
      <c r="F20">
        <v>0.3</v>
      </c>
      <c r="G20">
        <v>11.03</v>
      </c>
      <c r="H20">
        <v>11.35</v>
      </c>
      <c r="I20">
        <v>32</v>
      </c>
      <c r="J20">
        <v>2.2599999999999998</v>
      </c>
    </row>
    <row r="21" spans="1:11" x14ac:dyDescent="0.35">
      <c r="A21">
        <v>120</v>
      </c>
      <c r="B21" t="s">
        <v>8</v>
      </c>
      <c r="C21" t="s">
        <v>27</v>
      </c>
      <c r="D21" t="s">
        <v>32</v>
      </c>
      <c r="E21" t="s">
        <v>28</v>
      </c>
      <c r="F21">
        <v>0.3</v>
      </c>
      <c r="G21">
        <v>11.04</v>
      </c>
      <c r="H21">
        <v>11.39</v>
      </c>
      <c r="I21">
        <v>35</v>
      </c>
      <c r="J21">
        <v>3.42</v>
      </c>
    </row>
    <row r="22" spans="1:11" x14ac:dyDescent="0.35">
      <c r="A22">
        <v>121</v>
      </c>
      <c r="B22" t="s">
        <v>8</v>
      </c>
      <c r="C22" t="s">
        <v>27</v>
      </c>
      <c r="D22" t="s">
        <v>32</v>
      </c>
      <c r="E22" t="s">
        <v>28</v>
      </c>
      <c r="F22">
        <v>0.3</v>
      </c>
      <c r="G22">
        <v>11.06</v>
      </c>
      <c r="H22">
        <v>11.39</v>
      </c>
      <c r="I22">
        <v>33</v>
      </c>
      <c r="J22">
        <v>4.41</v>
      </c>
    </row>
    <row r="23" spans="1:11" x14ac:dyDescent="0.35">
      <c r="A23">
        <v>122</v>
      </c>
      <c r="B23" t="s">
        <v>8</v>
      </c>
      <c r="C23" t="s">
        <v>27</v>
      </c>
      <c r="D23" t="s">
        <v>32</v>
      </c>
      <c r="E23" t="s">
        <v>28</v>
      </c>
      <c r="F23">
        <v>0.3</v>
      </c>
      <c r="G23">
        <v>11.07</v>
      </c>
      <c r="H23">
        <v>11.43</v>
      </c>
      <c r="I23">
        <v>36</v>
      </c>
      <c r="J23">
        <v>1.86</v>
      </c>
      <c r="K23" t="s">
        <v>81</v>
      </c>
    </row>
    <row r="24" spans="1:11" x14ac:dyDescent="0.35">
      <c r="A24">
        <v>201</v>
      </c>
      <c r="B24" t="s">
        <v>48</v>
      </c>
      <c r="C24" t="s">
        <v>72</v>
      </c>
      <c r="D24" t="s">
        <v>31</v>
      </c>
      <c r="E24" t="s">
        <v>28</v>
      </c>
      <c r="F24">
        <v>0.3</v>
      </c>
      <c r="G24">
        <v>9.31</v>
      </c>
      <c r="H24">
        <v>10.07</v>
      </c>
      <c r="I24">
        <v>36</v>
      </c>
      <c r="J24">
        <v>2.12</v>
      </c>
    </row>
    <row r="25" spans="1:11" x14ac:dyDescent="0.35">
      <c r="A25">
        <v>202</v>
      </c>
      <c r="B25" t="s">
        <v>48</v>
      </c>
      <c r="C25" t="s">
        <v>72</v>
      </c>
      <c r="D25" t="s">
        <v>31</v>
      </c>
      <c r="E25" t="s">
        <v>28</v>
      </c>
      <c r="F25">
        <v>0.3</v>
      </c>
      <c r="G25">
        <v>9.32</v>
      </c>
      <c r="H25">
        <v>10.1</v>
      </c>
      <c r="I25">
        <v>38</v>
      </c>
      <c r="J25">
        <f>2.81-0.04</f>
        <v>2.77</v>
      </c>
    </row>
    <row r="26" spans="1:11" x14ac:dyDescent="0.35">
      <c r="A26">
        <v>203</v>
      </c>
      <c r="B26" t="s">
        <v>48</v>
      </c>
      <c r="C26" t="s">
        <v>72</v>
      </c>
      <c r="D26" t="s">
        <v>31</v>
      </c>
      <c r="E26" t="s">
        <v>28</v>
      </c>
      <c r="F26">
        <v>0.3</v>
      </c>
      <c r="G26">
        <v>9.33</v>
      </c>
      <c r="H26">
        <v>10.119999999999999</v>
      </c>
      <c r="I26">
        <v>39</v>
      </c>
      <c r="J26">
        <v>0.98</v>
      </c>
      <c r="K26" t="s">
        <v>81</v>
      </c>
    </row>
    <row r="27" spans="1:11" x14ac:dyDescent="0.35">
      <c r="A27">
        <v>204</v>
      </c>
      <c r="B27" t="s">
        <v>48</v>
      </c>
      <c r="C27" t="s">
        <v>72</v>
      </c>
      <c r="D27" t="s">
        <v>31</v>
      </c>
      <c r="E27" t="s">
        <v>28</v>
      </c>
      <c r="F27">
        <v>0.3</v>
      </c>
      <c r="G27">
        <v>9.34</v>
      </c>
      <c r="H27">
        <v>10.130000000000001</v>
      </c>
      <c r="I27">
        <v>39</v>
      </c>
      <c r="J27">
        <f>3.38-0.23</f>
        <v>3.15</v>
      </c>
    </row>
    <row r="28" spans="1:11" x14ac:dyDescent="0.35">
      <c r="A28">
        <v>205</v>
      </c>
      <c r="B28" t="s">
        <v>48</v>
      </c>
      <c r="C28" t="s">
        <v>72</v>
      </c>
      <c r="D28" t="s">
        <v>31</v>
      </c>
      <c r="E28" t="s">
        <v>28</v>
      </c>
      <c r="F28">
        <v>0.3</v>
      </c>
      <c r="G28">
        <v>9.35</v>
      </c>
      <c r="H28">
        <v>10.14</v>
      </c>
      <c r="I28">
        <v>39</v>
      </c>
      <c r="J28">
        <v>2.25</v>
      </c>
    </row>
    <row r="29" spans="1:11" x14ac:dyDescent="0.35">
      <c r="A29">
        <v>206</v>
      </c>
      <c r="B29" t="s">
        <v>48</v>
      </c>
      <c r="C29" t="s">
        <v>72</v>
      </c>
      <c r="D29" t="s">
        <v>31</v>
      </c>
      <c r="E29" t="s">
        <v>28</v>
      </c>
      <c r="F29">
        <v>0.4</v>
      </c>
      <c r="G29">
        <v>9.36</v>
      </c>
      <c r="H29">
        <v>10.15</v>
      </c>
      <c r="I29">
        <v>39</v>
      </c>
      <c r="J29">
        <v>2.73</v>
      </c>
    </row>
    <row r="30" spans="1:11" x14ac:dyDescent="0.35">
      <c r="A30">
        <v>207</v>
      </c>
      <c r="B30" t="s">
        <v>48</v>
      </c>
      <c r="C30" t="s">
        <v>72</v>
      </c>
      <c r="D30" t="s">
        <v>31</v>
      </c>
      <c r="E30" t="s">
        <v>28</v>
      </c>
      <c r="F30">
        <v>0.4</v>
      </c>
      <c r="G30">
        <v>9.3800000000000008</v>
      </c>
      <c r="H30">
        <v>10.17</v>
      </c>
      <c r="I30">
        <v>39</v>
      </c>
      <c r="J30">
        <v>8.14</v>
      </c>
    </row>
    <row r="31" spans="1:11" x14ac:dyDescent="0.35">
      <c r="A31">
        <v>208</v>
      </c>
      <c r="B31" t="s">
        <v>48</v>
      </c>
      <c r="C31" t="s">
        <v>72</v>
      </c>
      <c r="D31" t="s">
        <v>31</v>
      </c>
      <c r="E31" t="s">
        <v>28</v>
      </c>
      <c r="F31">
        <v>0.4</v>
      </c>
      <c r="G31">
        <v>9.39</v>
      </c>
      <c r="H31">
        <v>10.19</v>
      </c>
      <c r="I31">
        <v>40</v>
      </c>
      <c r="J31">
        <f>6.66-0.23</f>
        <v>6.43</v>
      </c>
    </row>
    <row r="32" spans="1:11" x14ac:dyDescent="0.35">
      <c r="A32">
        <v>209</v>
      </c>
      <c r="B32" t="s">
        <v>48</v>
      </c>
      <c r="C32" t="s">
        <v>72</v>
      </c>
      <c r="D32" t="s">
        <v>31</v>
      </c>
      <c r="E32" t="s">
        <v>28</v>
      </c>
      <c r="F32">
        <v>0.4</v>
      </c>
      <c r="G32">
        <v>9.4</v>
      </c>
      <c r="H32">
        <v>10.199999999999999</v>
      </c>
      <c r="I32">
        <v>40</v>
      </c>
      <c r="J32">
        <f>5.45-0.17</f>
        <v>5.28</v>
      </c>
    </row>
    <row r="33" spans="1:11" x14ac:dyDescent="0.35">
      <c r="A33">
        <v>210</v>
      </c>
      <c r="B33" t="s">
        <v>48</v>
      </c>
      <c r="C33" t="s">
        <v>72</v>
      </c>
      <c r="D33" t="s">
        <v>31</v>
      </c>
      <c r="E33" t="s">
        <v>28</v>
      </c>
      <c r="F33">
        <v>0.4</v>
      </c>
      <c r="G33">
        <v>9.42</v>
      </c>
      <c r="H33">
        <v>10.210000000000001</v>
      </c>
      <c r="I33">
        <v>39</v>
      </c>
      <c r="J33">
        <f>4.41-0.34</f>
        <v>4.07</v>
      </c>
    </row>
    <row r="34" spans="1:11" x14ac:dyDescent="0.35">
      <c r="A34">
        <v>211</v>
      </c>
      <c r="B34" t="s">
        <v>48</v>
      </c>
      <c r="C34" t="s">
        <v>72</v>
      </c>
      <c r="D34" t="s">
        <v>31</v>
      </c>
      <c r="E34" t="s">
        <v>28</v>
      </c>
      <c r="F34">
        <v>0.3</v>
      </c>
      <c r="G34">
        <v>9.43</v>
      </c>
      <c r="H34">
        <v>10.220000000000001</v>
      </c>
      <c r="I34">
        <v>39</v>
      </c>
      <c r="J34">
        <f>1.54-0.17</f>
        <v>1.37</v>
      </c>
    </row>
    <row r="35" spans="1:11" x14ac:dyDescent="0.35">
      <c r="A35">
        <v>212</v>
      </c>
      <c r="B35" t="s">
        <v>48</v>
      </c>
      <c r="C35" t="s">
        <v>72</v>
      </c>
      <c r="D35" t="s">
        <v>31</v>
      </c>
      <c r="E35" t="s">
        <v>28</v>
      </c>
      <c r="F35">
        <v>0.3</v>
      </c>
      <c r="G35">
        <v>9.4600000000000009</v>
      </c>
      <c r="H35">
        <v>10.25</v>
      </c>
      <c r="I35">
        <v>39</v>
      </c>
      <c r="J35">
        <v>1.03</v>
      </c>
      <c r="K35" t="s">
        <v>81</v>
      </c>
    </row>
    <row r="36" spans="1:11" x14ac:dyDescent="0.35">
      <c r="A36">
        <v>213</v>
      </c>
      <c r="B36" t="s">
        <v>48</v>
      </c>
      <c r="C36" t="s">
        <v>72</v>
      </c>
      <c r="D36" t="s">
        <v>31</v>
      </c>
      <c r="E36" t="s">
        <v>28</v>
      </c>
      <c r="F36">
        <v>0.3</v>
      </c>
      <c r="G36">
        <v>9.4499999999999993</v>
      </c>
      <c r="H36">
        <v>10.24</v>
      </c>
      <c r="I36">
        <v>39</v>
      </c>
      <c r="J36">
        <v>2.69</v>
      </c>
    </row>
    <row r="37" spans="1:11" x14ac:dyDescent="0.35">
      <c r="A37">
        <v>214</v>
      </c>
      <c r="B37" t="s">
        <v>48</v>
      </c>
      <c r="C37" t="s">
        <v>72</v>
      </c>
      <c r="D37" t="s">
        <v>31</v>
      </c>
      <c r="E37" t="s">
        <v>28</v>
      </c>
      <c r="F37">
        <v>0.3</v>
      </c>
      <c r="G37">
        <v>9.4700000000000006</v>
      </c>
      <c r="H37">
        <v>10.26</v>
      </c>
      <c r="I37">
        <v>39</v>
      </c>
      <c r="J37">
        <v>3.59</v>
      </c>
    </row>
    <row r="38" spans="1:11" x14ac:dyDescent="0.35">
      <c r="A38">
        <v>215</v>
      </c>
      <c r="B38" t="s">
        <v>48</v>
      </c>
      <c r="C38" t="s">
        <v>72</v>
      </c>
      <c r="D38" t="s">
        <v>31</v>
      </c>
      <c r="E38" t="s">
        <v>28</v>
      </c>
      <c r="F38">
        <v>0.3</v>
      </c>
      <c r="G38">
        <v>9.48</v>
      </c>
      <c r="H38">
        <v>10.27</v>
      </c>
      <c r="I38">
        <v>39</v>
      </c>
      <c r="J38">
        <v>1.81</v>
      </c>
    </row>
    <row r="39" spans="1:11" x14ac:dyDescent="0.35">
      <c r="A39">
        <v>216</v>
      </c>
      <c r="B39" t="s">
        <v>48</v>
      </c>
      <c r="C39" t="s">
        <v>73</v>
      </c>
      <c r="D39" t="s">
        <v>31</v>
      </c>
      <c r="E39" t="s">
        <v>74</v>
      </c>
      <c r="F39">
        <v>3</v>
      </c>
      <c r="G39">
        <v>9.56</v>
      </c>
      <c r="H39">
        <v>10.28</v>
      </c>
      <c r="I39">
        <v>32</v>
      </c>
      <c r="J39">
        <v>87.32</v>
      </c>
    </row>
    <row r="40" spans="1:11" x14ac:dyDescent="0.35">
      <c r="A40">
        <v>217</v>
      </c>
      <c r="B40" t="s">
        <v>48</v>
      </c>
      <c r="C40" t="s">
        <v>73</v>
      </c>
      <c r="D40" t="s">
        <v>31</v>
      </c>
      <c r="E40" t="s">
        <v>74</v>
      </c>
      <c r="F40">
        <v>3</v>
      </c>
      <c r="G40">
        <v>10</v>
      </c>
      <c r="H40">
        <v>10.31</v>
      </c>
      <c r="I40">
        <v>31</v>
      </c>
      <c r="J40">
        <v>308</v>
      </c>
    </row>
    <row r="41" spans="1:11" x14ac:dyDescent="0.35">
      <c r="A41">
        <v>218</v>
      </c>
      <c r="B41" t="s">
        <v>48</v>
      </c>
      <c r="C41" t="s">
        <v>73</v>
      </c>
      <c r="D41" t="s">
        <v>31</v>
      </c>
      <c r="E41" t="s">
        <v>74</v>
      </c>
      <c r="F41">
        <v>4</v>
      </c>
      <c r="G41">
        <v>10.050000000000001</v>
      </c>
      <c r="H41">
        <v>10.32</v>
      </c>
      <c r="I41">
        <f>32-5</f>
        <v>27</v>
      </c>
      <c r="J41">
        <v>329</v>
      </c>
    </row>
    <row r="42" spans="1:11" x14ac:dyDescent="0.35">
      <c r="A42">
        <v>219</v>
      </c>
      <c r="B42" t="s">
        <v>48</v>
      </c>
      <c r="C42" t="s">
        <v>73</v>
      </c>
      <c r="D42" t="s">
        <v>31</v>
      </c>
      <c r="E42" t="s">
        <v>28</v>
      </c>
      <c r="F42">
        <v>0.6</v>
      </c>
      <c r="G42">
        <v>10.37</v>
      </c>
      <c r="H42">
        <v>11.08</v>
      </c>
      <c r="I42">
        <v>31</v>
      </c>
      <c r="J42">
        <v>45.49</v>
      </c>
    </row>
    <row r="43" spans="1:11" x14ac:dyDescent="0.35">
      <c r="A43">
        <v>220</v>
      </c>
      <c r="B43" t="s">
        <v>48</v>
      </c>
      <c r="C43" t="s">
        <v>73</v>
      </c>
      <c r="D43" t="s">
        <v>31</v>
      </c>
      <c r="E43" t="s">
        <v>28</v>
      </c>
      <c r="F43">
        <v>0.6</v>
      </c>
      <c r="G43">
        <v>10.4</v>
      </c>
      <c r="H43">
        <v>11.1</v>
      </c>
      <c r="I43">
        <v>30</v>
      </c>
      <c r="J43">
        <v>18.95</v>
      </c>
    </row>
    <row r="44" spans="1:11" x14ac:dyDescent="0.35">
      <c r="A44">
        <v>221</v>
      </c>
      <c r="B44" t="s">
        <v>48</v>
      </c>
      <c r="C44" t="s">
        <v>73</v>
      </c>
      <c r="D44" t="s">
        <v>31</v>
      </c>
      <c r="E44" t="s">
        <v>74</v>
      </c>
      <c r="F44">
        <v>2</v>
      </c>
      <c r="G44">
        <v>10.42</v>
      </c>
      <c r="H44">
        <v>11.11</v>
      </c>
      <c r="I44">
        <v>29</v>
      </c>
      <c r="J44">
        <f>80.16-1.53</f>
        <v>78.63</v>
      </c>
    </row>
    <row r="45" spans="1:11" x14ac:dyDescent="0.35">
      <c r="A45">
        <v>222</v>
      </c>
      <c r="B45" t="s">
        <v>48</v>
      </c>
      <c r="C45" t="s">
        <v>73</v>
      </c>
      <c r="D45" t="s">
        <v>31</v>
      </c>
      <c r="E45" t="s">
        <v>74</v>
      </c>
      <c r="F45">
        <v>2</v>
      </c>
      <c r="G45">
        <v>10.44</v>
      </c>
      <c r="H45">
        <v>11.12</v>
      </c>
      <c r="I45">
        <v>28</v>
      </c>
      <c r="J45">
        <v>50.51</v>
      </c>
    </row>
    <row r="46" spans="1:11" x14ac:dyDescent="0.35">
      <c r="A46">
        <v>223</v>
      </c>
      <c r="B46" t="s">
        <v>48</v>
      </c>
      <c r="C46" t="s">
        <v>73</v>
      </c>
      <c r="D46" t="s">
        <v>31</v>
      </c>
      <c r="E46" t="s">
        <v>74</v>
      </c>
      <c r="F46">
        <v>3</v>
      </c>
      <c r="G46">
        <v>10.45</v>
      </c>
      <c r="H46">
        <v>11.14</v>
      </c>
      <c r="I46">
        <v>29</v>
      </c>
      <c r="J46">
        <v>73</v>
      </c>
    </row>
    <row r="47" spans="1:11" x14ac:dyDescent="0.35">
      <c r="A47">
        <v>224</v>
      </c>
      <c r="B47" t="s">
        <v>48</v>
      </c>
      <c r="C47" t="s">
        <v>73</v>
      </c>
      <c r="D47" t="s">
        <v>31</v>
      </c>
      <c r="E47" t="s">
        <v>74</v>
      </c>
      <c r="F47">
        <v>4</v>
      </c>
      <c r="G47">
        <v>10.48</v>
      </c>
      <c r="H47">
        <v>11.15</v>
      </c>
      <c r="I47">
        <v>27</v>
      </c>
      <c r="J47">
        <v>145</v>
      </c>
    </row>
    <row r="48" spans="1:11" x14ac:dyDescent="0.35">
      <c r="A48">
        <v>225</v>
      </c>
      <c r="B48" t="s">
        <v>48</v>
      </c>
      <c r="C48" t="s">
        <v>73</v>
      </c>
      <c r="D48" t="s">
        <v>31</v>
      </c>
      <c r="E48" t="s">
        <v>74</v>
      </c>
      <c r="F48">
        <v>5</v>
      </c>
      <c r="G48" s="4">
        <v>10.51</v>
      </c>
      <c r="H48">
        <v>11.16</v>
      </c>
      <c r="I48">
        <f>16+9</f>
        <v>25</v>
      </c>
      <c r="J48">
        <v>192</v>
      </c>
    </row>
    <row r="49" spans="1:11" x14ac:dyDescent="0.35">
      <c r="A49">
        <v>226</v>
      </c>
      <c r="B49" t="s">
        <v>48</v>
      </c>
      <c r="C49" t="s">
        <v>73</v>
      </c>
      <c r="D49" t="s">
        <v>31</v>
      </c>
      <c r="E49" t="s">
        <v>74</v>
      </c>
      <c r="F49">
        <v>5</v>
      </c>
      <c r="G49">
        <v>10.53</v>
      </c>
      <c r="H49">
        <v>11.17</v>
      </c>
      <c r="I49">
        <v>24</v>
      </c>
      <c r="J49">
        <v>218</v>
      </c>
    </row>
    <row r="50" spans="1:11" x14ac:dyDescent="0.35">
      <c r="A50">
        <v>227</v>
      </c>
      <c r="B50" t="s">
        <v>48</v>
      </c>
      <c r="C50" t="s">
        <v>73</v>
      </c>
      <c r="D50" t="s">
        <v>31</v>
      </c>
      <c r="E50" t="s">
        <v>74</v>
      </c>
      <c r="F50">
        <v>3</v>
      </c>
      <c r="G50">
        <v>10.56</v>
      </c>
      <c r="H50">
        <v>11.19</v>
      </c>
      <c r="I50">
        <v>23</v>
      </c>
      <c r="J50">
        <v>64</v>
      </c>
    </row>
    <row r="51" spans="1:11" x14ac:dyDescent="0.35">
      <c r="A51">
        <v>228</v>
      </c>
      <c r="B51" t="s">
        <v>48</v>
      </c>
      <c r="C51" t="s">
        <v>73</v>
      </c>
      <c r="D51" t="s">
        <v>31</v>
      </c>
      <c r="E51" t="s">
        <v>74</v>
      </c>
      <c r="F51">
        <v>3</v>
      </c>
      <c r="G51">
        <v>10.57</v>
      </c>
      <c r="H51">
        <v>11.2</v>
      </c>
      <c r="I51">
        <v>23</v>
      </c>
      <c r="J51">
        <v>59</v>
      </c>
    </row>
    <row r="52" spans="1:11" x14ac:dyDescent="0.35">
      <c r="A52">
        <v>229</v>
      </c>
      <c r="B52" t="s">
        <v>48</v>
      </c>
      <c r="C52" t="s">
        <v>73</v>
      </c>
      <c r="D52" t="s">
        <v>31</v>
      </c>
      <c r="E52" t="s">
        <v>74</v>
      </c>
      <c r="F52">
        <v>5</v>
      </c>
      <c r="G52">
        <v>10.59</v>
      </c>
      <c r="H52">
        <v>11.21</v>
      </c>
      <c r="I52">
        <v>24</v>
      </c>
      <c r="J52">
        <v>141</v>
      </c>
    </row>
    <row r="53" spans="1:11" x14ac:dyDescent="0.35">
      <c r="A53">
        <v>230</v>
      </c>
      <c r="B53" t="s">
        <v>48</v>
      </c>
      <c r="C53" t="s">
        <v>73</v>
      </c>
      <c r="D53" t="s">
        <v>31</v>
      </c>
      <c r="E53" t="s">
        <v>28</v>
      </c>
      <c r="F53">
        <v>0.6</v>
      </c>
      <c r="G53">
        <v>11.01</v>
      </c>
      <c r="H53">
        <v>11.22</v>
      </c>
      <c r="I53">
        <v>21</v>
      </c>
      <c r="J53">
        <f>26-0.26</f>
        <v>25.74</v>
      </c>
    </row>
    <row r="54" spans="1:11" x14ac:dyDescent="0.35">
      <c r="A54">
        <v>231</v>
      </c>
      <c r="B54" t="s">
        <v>48</v>
      </c>
      <c r="C54" t="s">
        <v>36</v>
      </c>
      <c r="D54" t="s">
        <v>31</v>
      </c>
      <c r="E54" t="s">
        <v>28</v>
      </c>
      <c r="F54">
        <v>0.6</v>
      </c>
      <c r="G54">
        <v>11.05</v>
      </c>
      <c r="H54">
        <v>11.25</v>
      </c>
      <c r="I54">
        <v>20</v>
      </c>
      <c r="J54" t="s">
        <v>30</v>
      </c>
    </row>
    <row r="55" spans="1:11" x14ac:dyDescent="0.35">
      <c r="A55">
        <v>232</v>
      </c>
      <c r="B55" t="s">
        <v>48</v>
      </c>
      <c r="C55" t="s">
        <v>37</v>
      </c>
      <c r="D55" t="s">
        <v>31</v>
      </c>
      <c r="E55" t="s">
        <v>28</v>
      </c>
      <c r="F55">
        <v>0.3</v>
      </c>
      <c r="G55">
        <v>11.03</v>
      </c>
      <c r="H55">
        <v>11.23</v>
      </c>
      <c r="I55">
        <v>20</v>
      </c>
      <c r="J55" t="s">
        <v>30</v>
      </c>
    </row>
    <row r="56" spans="1:11" x14ac:dyDescent="0.35">
      <c r="A56">
        <v>301</v>
      </c>
      <c r="B56" t="s">
        <v>62</v>
      </c>
      <c r="C56" t="s">
        <v>80</v>
      </c>
      <c r="D56" t="s">
        <v>31</v>
      </c>
      <c r="E56" t="s">
        <v>28</v>
      </c>
      <c r="F56">
        <v>0.3</v>
      </c>
      <c r="G56">
        <v>10.06</v>
      </c>
      <c r="H56">
        <v>10.41</v>
      </c>
      <c r="I56">
        <v>35</v>
      </c>
      <c r="J56">
        <v>2.62</v>
      </c>
      <c r="K56" t="s">
        <v>84</v>
      </c>
    </row>
    <row r="57" spans="1:11" x14ac:dyDescent="0.35">
      <c r="A57">
        <v>302</v>
      </c>
      <c r="B57" t="s">
        <v>62</v>
      </c>
      <c r="C57" t="s">
        <v>80</v>
      </c>
      <c r="D57" t="s">
        <v>31</v>
      </c>
      <c r="E57" t="s">
        <v>28</v>
      </c>
      <c r="F57">
        <v>0.3</v>
      </c>
      <c r="G57">
        <v>10.07</v>
      </c>
      <c r="H57">
        <v>10.43</v>
      </c>
      <c r="I57">
        <v>36</v>
      </c>
      <c r="J57">
        <v>1.32</v>
      </c>
      <c r="K57" t="s">
        <v>83</v>
      </c>
    </row>
    <row r="58" spans="1:11" x14ac:dyDescent="0.35">
      <c r="A58">
        <v>303</v>
      </c>
      <c r="B58" t="s">
        <v>62</v>
      </c>
      <c r="C58" t="s">
        <v>80</v>
      </c>
      <c r="D58" t="s">
        <v>31</v>
      </c>
      <c r="E58" t="s">
        <v>28</v>
      </c>
      <c r="F58">
        <v>0.3</v>
      </c>
      <c r="G58">
        <v>10.44</v>
      </c>
      <c r="H58">
        <v>11.15</v>
      </c>
      <c r="I58">
        <v>31</v>
      </c>
      <c r="J58">
        <v>1.51</v>
      </c>
      <c r="K58" t="s">
        <v>81</v>
      </c>
    </row>
    <row r="59" spans="1:11" x14ac:dyDescent="0.35">
      <c r="A59">
        <v>304</v>
      </c>
      <c r="B59" t="s">
        <v>62</v>
      </c>
      <c r="C59" t="s">
        <v>80</v>
      </c>
      <c r="D59" t="s">
        <v>31</v>
      </c>
      <c r="E59" t="s">
        <v>28</v>
      </c>
      <c r="F59">
        <v>0.3</v>
      </c>
      <c r="G59">
        <v>10.45</v>
      </c>
      <c r="H59">
        <v>11.17</v>
      </c>
      <c r="I59">
        <v>32</v>
      </c>
      <c r="J59">
        <v>1.55</v>
      </c>
    </row>
    <row r="60" spans="1:11" x14ac:dyDescent="0.35">
      <c r="A60">
        <v>305</v>
      </c>
      <c r="B60" t="s">
        <v>62</v>
      </c>
      <c r="C60" t="s">
        <v>80</v>
      </c>
      <c r="D60" t="s">
        <v>31</v>
      </c>
      <c r="E60" t="s">
        <v>28</v>
      </c>
      <c r="F60">
        <v>0.3</v>
      </c>
      <c r="G60">
        <v>10.45</v>
      </c>
      <c r="H60">
        <v>11.18</v>
      </c>
      <c r="I60">
        <v>33</v>
      </c>
      <c r="J60">
        <v>2.13</v>
      </c>
    </row>
    <row r="61" spans="1:11" x14ac:dyDescent="0.35">
      <c r="A61">
        <v>306</v>
      </c>
      <c r="B61" t="s">
        <v>62</v>
      </c>
      <c r="C61" t="s">
        <v>80</v>
      </c>
      <c r="D61" t="s">
        <v>31</v>
      </c>
      <c r="E61" t="s">
        <v>28</v>
      </c>
      <c r="F61">
        <v>0.3</v>
      </c>
      <c r="G61">
        <v>10.46</v>
      </c>
      <c r="H61">
        <v>11.19</v>
      </c>
      <c r="I61">
        <v>33</v>
      </c>
      <c r="J61">
        <v>3.08</v>
      </c>
    </row>
    <row r="62" spans="1:11" x14ac:dyDescent="0.35">
      <c r="A62">
        <v>307</v>
      </c>
      <c r="B62" t="s">
        <v>62</v>
      </c>
      <c r="C62" t="s">
        <v>80</v>
      </c>
      <c r="D62" t="s">
        <v>31</v>
      </c>
      <c r="E62" t="s">
        <v>28</v>
      </c>
      <c r="F62">
        <v>0.3</v>
      </c>
      <c r="G62">
        <v>10.46</v>
      </c>
      <c r="H62">
        <v>11.19</v>
      </c>
      <c r="I62">
        <v>33</v>
      </c>
      <c r="J62">
        <v>1.63</v>
      </c>
    </row>
    <row r="63" spans="1:11" x14ac:dyDescent="0.35">
      <c r="A63">
        <v>308</v>
      </c>
      <c r="B63" t="s">
        <v>62</v>
      </c>
      <c r="C63" t="s">
        <v>80</v>
      </c>
      <c r="D63" t="s">
        <v>31</v>
      </c>
      <c r="E63" t="s">
        <v>28</v>
      </c>
      <c r="F63">
        <v>0.3</v>
      </c>
      <c r="G63">
        <v>10.47</v>
      </c>
      <c r="H63">
        <v>11.2</v>
      </c>
      <c r="I63">
        <v>33</v>
      </c>
      <c r="J63">
        <v>1.27</v>
      </c>
    </row>
    <row r="64" spans="1:11" x14ac:dyDescent="0.35">
      <c r="A64">
        <v>309</v>
      </c>
      <c r="B64" t="s">
        <v>62</v>
      </c>
      <c r="C64" t="s">
        <v>80</v>
      </c>
      <c r="D64" t="s">
        <v>31</v>
      </c>
      <c r="E64" t="s">
        <v>28</v>
      </c>
      <c r="F64">
        <v>0.3</v>
      </c>
      <c r="G64">
        <v>10.48</v>
      </c>
      <c r="H64">
        <v>11.21</v>
      </c>
      <c r="I64">
        <v>33</v>
      </c>
      <c r="J64">
        <v>3.21</v>
      </c>
    </row>
    <row r="65" spans="1:10" x14ac:dyDescent="0.35">
      <c r="A65">
        <v>310</v>
      </c>
      <c r="B65" t="s">
        <v>62</v>
      </c>
      <c r="C65" t="s">
        <v>80</v>
      </c>
      <c r="D65" t="s">
        <v>31</v>
      </c>
      <c r="E65" t="s">
        <v>28</v>
      </c>
      <c r="F65">
        <v>0.3</v>
      </c>
      <c r="G65">
        <v>10.49</v>
      </c>
      <c r="H65">
        <v>11.23</v>
      </c>
      <c r="I65">
        <v>34</v>
      </c>
      <c r="J65">
        <v>2.19</v>
      </c>
    </row>
    <row r="66" spans="1:10" x14ac:dyDescent="0.35">
      <c r="A66">
        <v>311</v>
      </c>
      <c r="B66" t="s">
        <v>62</v>
      </c>
      <c r="C66" t="s">
        <v>80</v>
      </c>
      <c r="D66" t="s">
        <v>31</v>
      </c>
      <c r="E66" t="s">
        <v>28</v>
      </c>
      <c r="F66">
        <v>0.3</v>
      </c>
      <c r="G66">
        <v>10.5</v>
      </c>
      <c r="H66">
        <v>11.24</v>
      </c>
      <c r="I66">
        <v>34</v>
      </c>
      <c r="J66">
        <v>2.06</v>
      </c>
    </row>
    <row r="67" spans="1:10" x14ac:dyDescent="0.35">
      <c r="A67">
        <v>312</v>
      </c>
      <c r="B67" t="s">
        <v>62</v>
      </c>
      <c r="C67" t="s">
        <v>80</v>
      </c>
      <c r="D67" t="s">
        <v>31</v>
      </c>
      <c r="E67" t="s">
        <v>28</v>
      </c>
      <c r="F67">
        <v>0.3</v>
      </c>
      <c r="G67">
        <v>10.51</v>
      </c>
      <c r="H67">
        <v>11.25</v>
      </c>
      <c r="I67">
        <v>34</v>
      </c>
      <c r="J67">
        <v>3.13</v>
      </c>
    </row>
    <row r="68" spans="1:10" x14ac:dyDescent="0.35">
      <c r="A68">
        <v>313</v>
      </c>
      <c r="B68" t="s">
        <v>62</v>
      </c>
      <c r="C68" t="s">
        <v>80</v>
      </c>
      <c r="D68" t="s">
        <v>31</v>
      </c>
      <c r="E68" t="s">
        <v>28</v>
      </c>
      <c r="F68">
        <v>0.3</v>
      </c>
      <c r="G68">
        <v>10.51</v>
      </c>
      <c r="H68">
        <v>11.25</v>
      </c>
      <c r="I68">
        <v>34</v>
      </c>
      <c r="J68">
        <v>1.08</v>
      </c>
    </row>
    <row r="69" spans="1:10" x14ac:dyDescent="0.35">
      <c r="A69">
        <v>314</v>
      </c>
      <c r="B69" t="s">
        <v>62</v>
      </c>
      <c r="C69" t="s">
        <v>80</v>
      </c>
      <c r="D69" t="s">
        <v>31</v>
      </c>
      <c r="E69" t="s">
        <v>28</v>
      </c>
      <c r="F69">
        <v>0.3</v>
      </c>
      <c r="G69">
        <v>10.53</v>
      </c>
      <c r="H69">
        <v>11.25</v>
      </c>
      <c r="I69">
        <v>32</v>
      </c>
      <c r="J69">
        <v>1.67</v>
      </c>
    </row>
    <row r="70" spans="1:10" x14ac:dyDescent="0.35">
      <c r="A70">
        <v>315</v>
      </c>
      <c r="B70" t="s">
        <v>62</v>
      </c>
      <c r="C70" t="s">
        <v>80</v>
      </c>
      <c r="D70" t="s">
        <v>31</v>
      </c>
      <c r="E70" t="s">
        <v>28</v>
      </c>
      <c r="F70">
        <v>0.3</v>
      </c>
      <c r="G70">
        <v>10.54</v>
      </c>
      <c r="H70">
        <v>11.26</v>
      </c>
      <c r="I70">
        <v>32</v>
      </c>
      <c r="J70">
        <v>3.25</v>
      </c>
    </row>
    <row r="71" spans="1:10" x14ac:dyDescent="0.35">
      <c r="A71">
        <v>316</v>
      </c>
      <c r="B71" t="s">
        <v>62</v>
      </c>
      <c r="C71" t="s">
        <v>72</v>
      </c>
      <c r="D71" t="s">
        <v>31</v>
      </c>
      <c r="E71" t="s">
        <v>28</v>
      </c>
      <c r="F71">
        <v>0.3</v>
      </c>
      <c r="G71">
        <v>10.55</v>
      </c>
      <c r="H71">
        <v>11.27</v>
      </c>
      <c r="I71">
        <v>32</v>
      </c>
      <c r="J71">
        <v>1.99</v>
      </c>
    </row>
    <row r="72" spans="1:10" x14ac:dyDescent="0.35">
      <c r="A72">
        <v>317</v>
      </c>
      <c r="B72" t="s">
        <v>62</v>
      </c>
      <c r="C72" t="s">
        <v>72</v>
      </c>
      <c r="D72" t="s">
        <v>31</v>
      </c>
      <c r="E72" t="s">
        <v>28</v>
      </c>
      <c r="F72">
        <v>0.3</v>
      </c>
      <c r="G72">
        <v>10.56</v>
      </c>
      <c r="H72">
        <v>11.29</v>
      </c>
      <c r="I72">
        <v>33</v>
      </c>
      <c r="J72">
        <v>2.31</v>
      </c>
    </row>
    <row r="73" spans="1:10" x14ac:dyDescent="0.35">
      <c r="A73">
        <v>318</v>
      </c>
      <c r="B73" t="s">
        <v>62</v>
      </c>
      <c r="C73" t="s">
        <v>72</v>
      </c>
      <c r="D73" t="s">
        <v>31</v>
      </c>
      <c r="E73" t="s">
        <v>28</v>
      </c>
      <c r="F73">
        <v>0.4</v>
      </c>
      <c r="G73">
        <v>10.58</v>
      </c>
      <c r="H73">
        <v>11.3</v>
      </c>
      <c r="I73">
        <v>32</v>
      </c>
      <c r="J73">
        <v>7.01</v>
      </c>
    </row>
    <row r="74" spans="1:10" x14ac:dyDescent="0.35">
      <c r="A74">
        <v>319</v>
      </c>
      <c r="B74" t="s">
        <v>62</v>
      </c>
      <c r="C74" t="s">
        <v>72</v>
      </c>
      <c r="D74" t="s">
        <v>31</v>
      </c>
      <c r="E74" t="s">
        <v>28</v>
      </c>
      <c r="F74">
        <v>0.4</v>
      </c>
      <c r="G74">
        <v>10.59</v>
      </c>
      <c r="H74">
        <v>11.31</v>
      </c>
      <c r="I74">
        <v>32</v>
      </c>
      <c r="J74">
        <v>7.4</v>
      </c>
    </row>
    <row r="75" spans="1:10" x14ac:dyDescent="0.35">
      <c r="A75">
        <v>320</v>
      </c>
      <c r="B75" t="s">
        <v>62</v>
      </c>
      <c r="C75" t="s">
        <v>72</v>
      </c>
      <c r="D75" t="s">
        <v>31</v>
      </c>
      <c r="E75" t="s">
        <v>28</v>
      </c>
      <c r="F75">
        <v>0.4</v>
      </c>
      <c r="G75">
        <v>11</v>
      </c>
      <c r="H75">
        <v>11.28</v>
      </c>
      <c r="I75">
        <v>28</v>
      </c>
      <c r="J75">
        <v>3.64</v>
      </c>
    </row>
    <row r="76" spans="1:10" x14ac:dyDescent="0.35">
      <c r="A76">
        <v>321</v>
      </c>
      <c r="B76" t="s">
        <v>62</v>
      </c>
      <c r="C76" t="s">
        <v>72</v>
      </c>
      <c r="D76" t="s">
        <v>31</v>
      </c>
      <c r="E76" t="s">
        <v>28</v>
      </c>
      <c r="F76">
        <v>0.4</v>
      </c>
      <c r="G76">
        <v>11.01</v>
      </c>
      <c r="H76">
        <v>11.32</v>
      </c>
      <c r="I76">
        <v>31</v>
      </c>
      <c r="J76">
        <v>3.03</v>
      </c>
    </row>
    <row r="77" spans="1:10" x14ac:dyDescent="0.35">
      <c r="A77">
        <v>322</v>
      </c>
      <c r="B77" t="s">
        <v>62</v>
      </c>
      <c r="C77" t="s">
        <v>72</v>
      </c>
      <c r="D77" t="s">
        <v>31</v>
      </c>
      <c r="E77" t="s">
        <v>28</v>
      </c>
      <c r="F77">
        <v>0.4</v>
      </c>
      <c r="G77">
        <v>11.02</v>
      </c>
      <c r="H77">
        <v>11.34</v>
      </c>
      <c r="I77">
        <v>32</v>
      </c>
      <c r="J77">
        <v>7.07</v>
      </c>
    </row>
    <row r="78" spans="1:10" x14ac:dyDescent="0.35">
      <c r="A78">
        <v>323</v>
      </c>
      <c r="B78" t="s">
        <v>62</v>
      </c>
      <c r="C78" t="s">
        <v>72</v>
      </c>
      <c r="D78" t="s">
        <v>31</v>
      </c>
      <c r="E78" t="s">
        <v>28</v>
      </c>
      <c r="F78">
        <v>0.4</v>
      </c>
      <c r="G78">
        <v>11.03</v>
      </c>
      <c r="H78">
        <v>11.36</v>
      </c>
      <c r="I78">
        <v>33</v>
      </c>
      <c r="J78">
        <v>10.95</v>
      </c>
    </row>
    <row r="79" spans="1:10" x14ac:dyDescent="0.35">
      <c r="A79">
        <v>324</v>
      </c>
      <c r="B79" t="s">
        <v>62</v>
      </c>
      <c r="C79" t="s">
        <v>72</v>
      </c>
      <c r="D79" t="s">
        <v>31</v>
      </c>
      <c r="E79" t="s">
        <v>28</v>
      </c>
      <c r="F79">
        <v>0.4</v>
      </c>
      <c r="G79">
        <v>11.04</v>
      </c>
      <c r="H79">
        <v>11.36</v>
      </c>
      <c r="I79">
        <v>32</v>
      </c>
      <c r="J79">
        <v>8.09</v>
      </c>
    </row>
    <row r="80" spans="1:10" x14ac:dyDescent="0.35">
      <c r="A80">
        <v>325</v>
      </c>
      <c r="B80" t="s">
        <v>62</v>
      </c>
      <c r="C80" t="s">
        <v>72</v>
      </c>
      <c r="D80" t="s">
        <v>31</v>
      </c>
      <c r="E80" t="s">
        <v>28</v>
      </c>
      <c r="F80">
        <v>0.4</v>
      </c>
      <c r="G80">
        <v>11.05</v>
      </c>
      <c r="H80">
        <v>11.37</v>
      </c>
      <c r="I80">
        <v>32</v>
      </c>
      <c r="J80">
        <v>3.36</v>
      </c>
    </row>
    <row r="81" spans="1:10" x14ac:dyDescent="0.35">
      <c r="A81">
        <v>326</v>
      </c>
      <c r="B81" t="s">
        <v>62</v>
      </c>
      <c r="C81" t="s">
        <v>72</v>
      </c>
      <c r="D81" t="s">
        <v>31</v>
      </c>
      <c r="E81" t="s">
        <v>28</v>
      </c>
      <c r="F81">
        <v>0.4</v>
      </c>
      <c r="G81">
        <v>11.06</v>
      </c>
      <c r="H81">
        <v>11.38</v>
      </c>
      <c r="I81">
        <v>32</v>
      </c>
      <c r="J81">
        <v>6.88</v>
      </c>
    </row>
    <row r="82" spans="1:10" x14ac:dyDescent="0.35">
      <c r="A82">
        <v>327</v>
      </c>
      <c r="B82" t="s">
        <v>62</v>
      </c>
      <c r="C82" t="s">
        <v>72</v>
      </c>
      <c r="D82" t="s">
        <v>31</v>
      </c>
      <c r="E82" t="s">
        <v>28</v>
      </c>
      <c r="F82">
        <v>0.4</v>
      </c>
      <c r="G82">
        <v>11.07</v>
      </c>
      <c r="H82">
        <v>11.39</v>
      </c>
      <c r="I82">
        <v>32</v>
      </c>
      <c r="J82">
        <v>7.79</v>
      </c>
    </row>
    <row r="83" spans="1:10" x14ac:dyDescent="0.35">
      <c r="A83">
        <v>328</v>
      </c>
      <c r="B83" t="s">
        <v>62</v>
      </c>
      <c r="C83" t="s">
        <v>72</v>
      </c>
      <c r="D83" t="s">
        <v>31</v>
      </c>
      <c r="E83" t="s">
        <v>28</v>
      </c>
      <c r="F83">
        <v>0.4</v>
      </c>
      <c r="G83">
        <v>11.07</v>
      </c>
      <c r="H83">
        <v>11.4</v>
      </c>
      <c r="I83">
        <v>33</v>
      </c>
      <c r="J83">
        <v>7.31</v>
      </c>
    </row>
    <row r="84" spans="1:10" x14ac:dyDescent="0.35">
      <c r="A84">
        <v>329</v>
      </c>
      <c r="B84" t="s">
        <v>62</v>
      </c>
      <c r="C84" t="s">
        <v>72</v>
      </c>
      <c r="D84" t="s">
        <v>31</v>
      </c>
      <c r="E84" t="s">
        <v>28</v>
      </c>
      <c r="F84">
        <v>0.4</v>
      </c>
      <c r="G84">
        <v>11.08</v>
      </c>
      <c r="H84">
        <v>11.41</v>
      </c>
      <c r="I84">
        <v>33</v>
      </c>
      <c r="J84">
        <v>2.73</v>
      </c>
    </row>
    <row r="85" spans="1:10" x14ac:dyDescent="0.35">
      <c r="A85">
        <v>330</v>
      </c>
      <c r="B85" t="s">
        <v>62</v>
      </c>
      <c r="C85" t="s">
        <v>72</v>
      </c>
      <c r="D85" t="s">
        <v>31</v>
      </c>
      <c r="E85" t="s">
        <v>28</v>
      </c>
      <c r="F85">
        <v>0.4</v>
      </c>
      <c r="G85">
        <v>11.09</v>
      </c>
      <c r="H85">
        <v>11.42</v>
      </c>
      <c r="I85">
        <v>33</v>
      </c>
      <c r="J85">
        <v>5.59</v>
      </c>
    </row>
    <row r="86" spans="1:10" x14ac:dyDescent="0.35">
      <c r="A86">
        <v>331</v>
      </c>
      <c r="B86" t="s">
        <v>62</v>
      </c>
      <c r="C86" t="s">
        <v>36</v>
      </c>
      <c r="D86" t="s">
        <v>31</v>
      </c>
      <c r="E86" t="s">
        <v>28</v>
      </c>
      <c r="F86">
        <v>0.3</v>
      </c>
      <c r="G86">
        <v>11.09</v>
      </c>
      <c r="H86">
        <v>11.39</v>
      </c>
      <c r="I86">
        <v>30</v>
      </c>
      <c r="J86" t="s">
        <v>30</v>
      </c>
    </row>
    <row r="87" spans="1:10" x14ac:dyDescent="0.35">
      <c r="A87">
        <v>332</v>
      </c>
      <c r="B87" t="s">
        <v>62</v>
      </c>
      <c r="C87" t="s">
        <v>37</v>
      </c>
      <c r="D87" t="s">
        <v>31</v>
      </c>
      <c r="E87" t="s">
        <v>28</v>
      </c>
      <c r="F87">
        <v>0.4</v>
      </c>
      <c r="G87">
        <v>11.1</v>
      </c>
      <c r="H87">
        <v>11.39</v>
      </c>
      <c r="I87">
        <v>29</v>
      </c>
      <c r="J87" t="s">
        <v>30</v>
      </c>
    </row>
    <row r="88" spans="1:10" x14ac:dyDescent="0.35">
      <c r="A88">
        <v>401</v>
      </c>
      <c r="B88" t="s">
        <v>70</v>
      </c>
      <c r="C88" t="s">
        <v>73</v>
      </c>
      <c r="D88" t="s">
        <v>31</v>
      </c>
      <c r="E88" t="s">
        <v>28</v>
      </c>
      <c r="F88">
        <v>0.5</v>
      </c>
      <c r="G88">
        <v>10.26</v>
      </c>
      <c r="H88">
        <v>10.54</v>
      </c>
      <c r="I88">
        <v>28</v>
      </c>
      <c r="J88">
        <v>22.03</v>
      </c>
    </row>
    <row r="89" spans="1:10" x14ac:dyDescent="0.35">
      <c r="A89">
        <v>402</v>
      </c>
      <c r="B89" t="s">
        <v>70</v>
      </c>
      <c r="C89" t="s">
        <v>73</v>
      </c>
      <c r="D89" t="s">
        <v>31</v>
      </c>
      <c r="E89" t="s">
        <v>28</v>
      </c>
      <c r="F89">
        <v>0.5</v>
      </c>
      <c r="G89">
        <v>10.27</v>
      </c>
      <c r="H89">
        <v>10.56</v>
      </c>
      <c r="I89">
        <v>29</v>
      </c>
      <c r="J89">
        <f>20.15-0.4</f>
        <v>19.75</v>
      </c>
    </row>
    <row r="90" spans="1:10" x14ac:dyDescent="0.35">
      <c r="A90">
        <v>403</v>
      </c>
      <c r="B90" t="s">
        <v>70</v>
      </c>
      <c r="C90" t="s">
        <v>73</v>
      </c>
      <c r="D90" t="s">
        <v>31</v>
      </c>
      <c r="E90" t="s">
        <v>28</v>
      </c>
      <c r="F90">
        <v>0.5</v>
      </c>
      <c r="G90">
        <v>10.28</v>
      </c>
      <c r="H90">
        <v>10.58</v>
      </c>
      <c r="I90">
        <v>30</v>
      </c>
      <c r="J90">
        <f>31.1</f>
        <v>31.1</v>
      </c>
    </row>
    <row r="91" spans="1:10" x14ac:dyDescent="0.35">
      <c r="A91">
        <v>404</v>
      </c>
      <c r="B91" t="s">
        <v>70</v>
      </c>
      <c r="C91" t="s">
        <v>73</v>
      </c>
      <c r="D91" t="s">
        <v>31</v>
      </c>
      <c r="E91" t="s">
        <v>28</v>
      </c>
      <c r="F91">
        <v>0.5</v>
      </c>
      <c r="G91">
        <v>10.3</v>
      </c>
      <c r="H91">
        <v>11</v>
      </c>
      <c r="I91">
        <v>30</v>
      </c>
      <c r="J91">
        <f>10.16-0.37</f>
        <v>9.7900000000000009</v>
      </c>
    </row>
    <row r="92" spans="1:10" x14ac:dyDescent="0.35">
      <c r="A92">
        <v>405</v>
      </c>
      <c r="B92" t="s">
        <v>70</v>
      </c>
      <c r="C92" t="s">
        <v>73</v>
      </c>
      <c r="D92" t="s">
        <v>31</v>
      </c>
      <c r="E92" t="s">
        <v>28</v>
      </c>
      <c r="F92">
        <v>0.4</v>
      </c>
      <c r="G92">
        <v>10.31</v>
      </c>
      <c r="H92">
        <v>11.01</v>
      </c>
      <c r="I92">
        <v>30</v>
      </c>
      <c r="J92">
        <f>12.9-0.33</f>
        <v>12.57</v>
      </c>
    </row>
    <row r="93" spans="1:10" x14ac:dyDescent="0.35">
      <c r="A93">
        <v>406</v>
      </c>
      <c r="B93" t="s">
        <v>70</v>
      </c>
      <c r="C93" t="s">
        <v>73</v>
      </c>
      <c r="D93" t="s">
        <v>31</v>
      </c>
      <c r="E93" t="s">
        <v>28</v>
      </c>
      <c r="F93">
        <v>0.4</v>
      </c>
      <c r="G93">
        <v>10.33</v>
      </c>
      <c r="H93">
        <v>11.03</v>
      </c>
      <c r="I93">
        <v>30</v>
      </c>
      <c r="J93">
        <f>12.91-0.08</f>
        <v>12.83</v>
      </c>
    </row>
    <row r="94" spans="1:10" x14ac:dyDescent="0.35">
      <c r="A94">
        <v>407</v>
      </c>
      <c r="B94" t="s">
        <v>70</v>
      </c>
      <c r="C94" t="s">
        <v>80</v>
      </c>
      <c r="D94" t="s">
        <v>31</v>
      </c>
      <c r="E94" t="s">
        <v>28</v>
      </c>
      <c r="F94">
        <v>0.3</v>
      </c>
      <c r="G94">
        <v>11.07</v>
      </c>
      <c r="H94">
        <v>11.44</v>
      </c>
      <c r="I94">
        <v>37</v>
      </c>
      <c r="J94">
        <v>1.68</v>
      </c>
    </row>
    <row r="95" spans="1:10" x14ac:dyDescent="0.35">
      <c r="A95">
        <v>408</v>
      </c>
      <c r="B95" t="s">
        <v>70</v>
      </c>
      <c r="C95" t="s">
        <v>80</v>
      </c>
      <c r="D95" t="s">
        <v>31</v>
      </c>
      <c r="E95" t="s">
        <v>28</v>
      </c>
      <c r="F95">
        <v>0.3</v>
      </c>
      <c r="G95">
        <v>11.07</v>
      </c>
      <c r="H95">
        <v>11.45</v>
      </c>
      <c r="I95">
        <v>38</v>
      </c>
      <c r="J95">
        <v>1.23</v>
      </c>
    </row>
    <row r="96" spans="1:10" x14ac:dyDescent="0.35">
      <c r="A96">
        <v>409</v>
      </c>
      <c r="B96" t="s">
        <v>70</v>
      </c>
      <c r="C96" t="s">
        <v>80</v>
      </c>
      <c r="D96" t="s">
        <v>31</v>
      </c>
      <c r="E96" t="s">
        <v>28</v>
      </c>
      <c r="F96">
        <v>0.3</v>
      </c>
      <c r="G96">
        <v>11.08</v>
      </c>
      <c r="H96">
        <v>11.46</v>
      </c>
      <c r="I96">
        <v>38</v>
      </c>
      <c r="J96">
        <v>1.25</v>
      </c>
    </row>
    <row r="97" spans="1:10" x14ac:dyDescent="0.35">
      <c r="A97">
        <v>410</v>
      </c>
      <c r="B97" t="s">
        <v>70</v>
      </c>
      <c r="C97" t="s">
        <v>80</v>
      </c>
      <c r="D97" t="s">
        <v>31</v>
      </c>
      <c r="E97" t="s">
        <v>28</v>
      </c>
      <c r="F97">
        <v>0.3</v>
      </c>
      <c r="G97">
        <v>11.08</v>
      </c>
      <c r="H97">
        <v>11.47</v>
      </c>
      <c r="I97">
        <v>39</v>
      </c>
      <c r="J97">
        <v>1.37</v>
      </c>
    </row>
    <row r="98" spans="1:10" x14ac:dyDescent="0.35">
      <c r="A98">
        <v>411</v>
      </c>
      <c r="B98" t="s">
        <v>70</v>
      </c>
      <c r="C98" t="s">
        <v>80</v>
      </c>
      <c r="D98" t="s">
        <v>31</v>
      </c>
      <c r="E98" t="s">
        <v>28</v>
      </c>
      <c r="F98">
        <v>0.3</v>
      </c>
      <c r="G98">
        <v>11.09</v>
      </c>
      <c r="H98">
        <v>11.49</v>
      </c>
      <c r="I98">
        <v>40</v>
      </c>
      <c r="J98">
        <v>1.31</v>
      </c>
    </row>
    <row r="99" spans="1:10" x14ac:dyDescent="0.35">
      <c r="A99">
        <v>412</v>
      </c>
      <c r="B99" t="s">
        <v>70</v>
      </c>
      <c r="C99" t="s">
        <v>80</v>
      </c>
      <c r="D99" t="s">
        <v>31</v>
      </c>
      <c r="E99" t="s">
        <v>28</v>
      </c>
      <c r="F99">
        <v>0.3</v>
      </c>
      <c r="G99">
        <v>11.09</v>
      </c>
      <c r="H99">
        <v>11.49</v>
      </c>
      <c r="I99">
        <v>40</v>
      </c>
      <c r="J99">
        <v>1.45</v>
      </c>
    </row>
    <row r="100" spans="1:10" x14ac:dyDescent="0.35">
      <c r="A100">
        <v>413</v>
      </c>
      <c r="B100" t="s">
        <v>70</v>
      </c>
      <c r="C100" t="s">
        <v>80</v>
      </c>
      <c r="D100" t="s">
        <v>31</v>
      </c>
      <c r="E100" t="s">
        <v>28</v>
      </c>
      <c r="F100">
        <v>0.3</v>
      </c>
      <c r="G100">
        <v>11.11</v>
      </c>
      <c r="H100">
        <v>11.5</v>
      </c>
      <c r="I100">
        <v>39</v>
      </c>
      <c r="J100">
        <v>1.34</v>
      </c>
    </row>
    <row r="101" spans="1:10" x14ac:dyDescent="0.35">
      <c r="A101">
        <v>414</v>
      </c>
      <c r="B101" t="s">
        <v>70</v>
      </c>
      <c r="C101" t="s">
        <v>80</v>
      </c>
      <c r="D101" t="s">
        <v>31</v>
      </c>
      <c r="E101" t="s">
        <v>28</v>
      </c>
      <c r="F101">
        <v>0.3</v>
      </c>
      <c r="G101">
        <v>11.11</v>
      </c>
      <c r="H101">
        <v>11.51</v>
      </c>
      <c r="I101">
        <v>40</v>
      </c>
      <c r="J101">
        <v>1</v>
      </c>
    </row>
    <row r="102" spans="1:10" x14ac:dyDescent="0.35">
      <c r="A102">
        <v>415</v>
      </c>
      <c r="B102" t="s">
        <v>70</v>
      </c>
      <c r="C102" t="s">
        <v>80</v>
      </c>
      <c r="D102" t="s">
        <v>31</v>
      </c>
      <c r="E102" t="s">
        <v>28</v>
      </c>
      <c r="F102">
        <v>0.3</v>
      </c>
      <c r="G102">
        <v>11.12</v>
      </c>
      <c r="H102">
        <v>11.52</v>
      </c>
      <c r="I102">
        <v>40</v>
      </c>
      <c r="J102">
        <v>1.19</v>
      </c>
    </row>
    <row r="103" spans="1:10" x14ac:dyDescent="0.35">
      <c r="A103">
        <v>416</v>
      </c>
      <c r="B103" t="s">
        <v>70</v>
      </c>
      <c r="C103" t="s">
        <v>73</v>
      </c>
      <c r="D103" t="s">
        <v>31</v>
      </c>
      <c r="E103" t="s">
        <v>74</v>
      </c>
      <c r="F103">
        <v>4</v>
      </c>
      <c r="G103">
        <v>10.09</v>
      </c>
      <c r="H103">
        <v>11.44</v>
      </c>
      <c r="I103">
        <v>35</v>
      </c>
      <c r="J103">
        <v>1.59</v>
      </c>
    </row>
    <row r="104" spans="1:10" x14ac:dyDescent="0.35">
      <c r="A104">
        <v>417</v>
      </c>
      <c r="B104" t="s">
        <v>70</v>
      </c>
      <c r="C104" t="s">
        <v>73</v>
      </c>
      <c r="D104" t="s">
        <v>31</v>
      </c>
      <c r="E104" t="s">
        <v>74</v>
      </c>
      <c r="F104">
        <v>4</v>
      </c>
      <c r="G104">
        <v>10.119999999999999</v>
      </c>
      <c r="H104">
        <v>10.45</v>
      </c>
      <c r="I104">
        <v>33</v>
      </c>
      <c r="J104">
        <v>159</v>
      </c>
    </row>
    <row r="105" spans="1:10" x14ac:dyDescent="0.35">
      <c r="A105">
        <v>418</v>
      </c>
      <c r="B105" t="s">
        <v>70</v>
      </c>
      <c r="C105" t="s">
        <v>73</v>
      </c>
      <c r="D105" t="s">
        <v>31</v>
      </c>
      <c r="E105" t="s">
        <v>74</v>
      </c>
      <c r="F105">
        <v>4</v>
      </c>
      <c r="G105">
        <v>10.130000000000001</v>
      </c>
      <c r="H105">
        <v>10.47</v>
      </c>
      <c r="I105">
        <v>34</v>
      </c>
      <c r="J105">
        <v>189</v>
      </c>
    </row>
    <row r="106" spans="1:10" x14ac:dyDescent="0.35">
      <c r="A106">
        <v>419</v>
      </c>
      <c r="B106" t="s">
        <v>70</v>
      </c>
      <c r="C106" t="s">
        <v>73</v>
      </c>
      <c r="D106" t="s">
        <v>31</v>
      </c>
      <c r="E106" t="s">
        <v>74</v>
      </c>
      <c r="F106">
        <v>4</v>
      </c>
      <c r="G106">
        <v>10.15</v>
      </c>
      <c r="H106">
        <v>10.48</v>
      </c>
      <c r="I106">
        <v>33</v>
      </c>
      <c r="J106">
        <v>202</v>
      </c>
    </row>
    <row r="107" spans="1:10" x14ac:dyDescent="0.35">
      <c r="A107">
        <v>420</v>
      </c>
      <c r="B107" t="s">
        <v>70</v>
      </c>
      <c r="C107" t="s">
        <v>73</v>
      </c>
      <c r="D107" t="s">
        <v>31</v>
      </c>
      <c r="E107" t="s">
        <v>74</v>
      </c>
      <c r="F107">
        <v>3</v>
      </c>
      <c r="G107">
        <v>10.210000000000001</v>
      </c>
      <c r="H107">
        <v>10.49</v>
      </c>
      <c r="I107">
        <v>28</v>
      </c>
      <c r="J107">
        <v>107</v>
      </c>
    </row>
    <row r="108" spans="1:10" x14ac:dyDescent="0.35">
      <c r="A108">
        <v>421</v>
      </c>
      <c r="B108" t="s">
        <v>70</v>
      </c>
      <c r="C108" t="s">
        <v>73</v>
      </c>
      <c r="D108" t="s">
        <v>31</v>
      </c>
      <c r="E108" t="s">
        <v>74</v>
      </c>
      <c r="F108">
        <v>3</v>
      </c>
      <c r="G108">
        <v>10.220000000000001</v>
      </c>
      <c r="H108">
        <v>10.5</v>
      </c>
      <c r="I108">
        <v>28</v>
      </c>
      <c r="J108">
        <v>100</v>
      </c>
    </row>
    <row r="109" spans="1:10" x14ac:dyDescent="0.35">
      <c r="A109">
        <v>422</v>
      </c>
      <c r="B109" t="s">
        <v>70</v>
      </c>
      <c r="C109" t="s">
        <v>73</v>
      </c>
      <c r="D109" t="s">
        <v>31</v>
      </c>
      <c r="E109" t="s">
        <v>74</v>
      </c>
      <c r="F109">
        <v>3</v>
      </c>
      <c r="G109">
        <v>10.24</v>
      </c>
      <c r="H109">
        <v>10.52</v>
      </c>
      <c r="I109">
        <v>28</v>
      </c>
      <c r="J109">
        <v>138</v>
      </c>
    </row>
    <row r="110" spans="1:10" x14ac:dyDescent="0.35">
      <c r="A110">
        <v>423</v>
      </c>
      <c r="B110" t="s">
        <v>70</v>
      </c>
      <c r="C110" t="s">
        <v>73</v>
      </c>
      <c r="D110" t="s">
        <v>31</v>
      </c>
      <c r="E110" t="s">
        <v>74</v>
      </c>
      <c r="F110">
        <v>2</v>
      </c>
      <c r="G110">
        <v>10.25</v>
      </c>
      <c r="H110">
        <v>10.53</v>
      </c>
      <c r="I110">
        <v>28</v>
      </c>
      <c r="J110">
        <v>57</v>
      </c>
    </row>
    <row r="111" spans="1:10" x14ac:dyDescent="0.35">
      <c r="A111">
        <v>424</v>
      </c>
      <c r="B111" t="s">
        <v>70</v>
      </c>
      <c r="C111" t="s">
        <v>73</v>
      </c>
      <c r="D111" t="s">
        <v>31</v>
      </c>
      <c r="E111" t="s">
        <v>74</v>
      </c>
      <c r="F111">
        <v>2</v>
      </c>
      <c r="G111">
        <v>10.35</v>
      </c>
      <c r="H111">
        <v>11.04</v>
      </c>
      <c r="I111">
        <v>29</v>
      </c>
      <c r="J111">
        <v>44.99</v>
      </c>
    </row>
    <row r="112" spans="1:10" x14ac:dyDescent="0.35">
      <c r="A112">
        <v>425</v>
      </c>
      <c r="B112" t="s">
        <v>70</v>
      </c>
      <c r="C112" t="s">
        <v>80</v>
      </c>
      <c r="D112" t="s">
        <v>31</v>
      </c>
      <c r="E112" t="s">
        <v>28</v>
      </c>
      <c r="F112">
        <v>0.3</v>
      </c>
      <c r="G112">
        <v>11.13</v>
      </c>
      <c r="H112">
        <v>11.53</v>
      </c>
      <c r="I112">
        <v>40</v>
      </c>
      <c r="J112">
        <v>1.4</v>
      </c>
    </row>
    <row r="113" spans="1:10" x14ac:dyDescent="0.35">
      <c r="A113">
        <v>426</v>
      </c>
      <c r="B113" t="s">
        <v>70</v>
      </c>
      <c r="C113" t="s">
        <v>80</v>
      </c>
      <c r="D113" t="s">
        <v>31</v>
      </c>
      <c r="E113" t="s">
        <v>28</v>
      </c>
      <c r="F113">
        <v>0.3</v>
      </c>
      <c r="G113">
        <v>11.14</v>
      </c>
      <c r="H113">
        <v>11.54</v>
      </c>
      <c r="I113">
        <v>40</v>
      </c>
      <c r="J113">
        <f>2.19-0.65</f>
        <v>1.54</v>
      </c>
    </row>
    <row r="114" spans="1:10" x14ac:dyDescent="0.35">
      <c r="A114">
        <v>427</v>
      </c>
      <c r="B114" t="s">
        <v>70</v>
      </c>
      <c r="C114" t="s">
        <v>80</v>
      </c>
      <c r="D114" t="s">
        <v>31</v>
      </c>
      <c r="E114" t="s">
        <v>28</v>
      </c>
      <c r="F114">
        <v>0.3</v>
      </c>
      <c r="G114">
        <v>11.15</v>
      </c>
      <c r="H114">
        <v>11.55</v>
      </c>
      <c r="I114">
        <v>40</v>
      </c>
      <c r="J114">
        <v>1.47</v>
      </c>
    </row>
    <row r="115" spans="1:10" x14ac:dyDescent="0.35">
      <c r="A115">
        <v>428</v>
      </c>
      <c r="B115" t="s">
        <v>70</v>
      </c>
      <c r="C115" t="s">
        <v>80</v>
      </c>
      <c r="D115" t="s">
        <v>31</v>
      </c>
      <c r="E115" t="s">
        <v>28</v>
      </c>
      <c r="F115">
        <v>0.3</v>
      </c>
      <c r="G115">
        <v>11.15</v>
      </c>
      <c r="H115">
        <v>11.56</v>
      </c>
      <c r="I115">
        <v>41</v>
      </c>
      <c r="J115">
        <v>1.52</v>
      </c>
    </row>
    <row r="116" spans="1:10" x14ac:dyDescent="0.35">
      <c r="A116">
        <v>429</v>
      </c>
      <c r="B116" t="s">
        <v>70</v>
      </c>
      <c r="C116" t="s">
        <v>80</v>
      </c>
      <c r="D116" t="s">
        <v>31</v>
      </c>
      <c r="E116" t="s">
        <v>28</v>
      </c>
      <c r="F116">
        <v>0.3</v>
      </c>
      <c r="G116">
        <v>11.16</v>
      </c>
      <c r="H116">
        <v>11.57</v>
      </c>
      <c r="I116">
        <v>41</v>
      </c>
      <c r="J116">
        <f>1.71-0.42</f>
        <v>1.29</v>
      </c>
    </row>
    <row r="117" spans="1:10" x14ac:dyDescent="0.35">
      <c r="A117">
        <v>430</v>
      </c>
      <c r="B117" t="s">
        <v>70</v>
      </c>
      <c r="C117" t="s">
        <v>80</v>
      </c>
      <c r="D117" t="s">
        <v>31</v>
      </c>
      <c r="E117" t="s">
        <v>28</v>
      </c>
      <c r="F117">
        <v>0.3</v>
      </c>
      <c r="G117">
        <v>11.17</v>
      </c>
      <c r="H117">
        <v>11.58</v>
      </c>
      <c r="I117">
        <v>41</v>
      </c>
      <c r="J117">
        <v>1.35</v>
      </c>
    </row>
    <row r="118" spans="1:10" x14ac:dyDescent="0.35">
      <c r="A118">
        <v>431</v>
      </c>
      <c r="B118" t="s">
        <v>70</v>
      </c>
      <c r="C118" t="s">
        <v>72</v>
      </c>
      <c r="D118" t="s">
        <v>31</v>
      </c>
      <c r="E118" t="s">
        <v>28</v>
      </c>
      <c r="F118">
        <v>0.4</v>
      </c>
      <c r="G118">
        <v>11.18</v>
      </c>
      <c r="H118">
        <v>11.59</v>
      </c>
      <c r="I118">
        <v>41</v>
      </c>
      <c r="J118">
        <v>6.6</v>
      </c>
    </row>
    <row r="119" spans="1:10" x14ac:dyDescent="0.35">
      <c r="A119">
        <v>432</v>
      </c>
      <c r="B119" t="s">
        <v>70</v>
      </c>
      <c r="C119" t="s">
        <v>72</v>
      </c>
      <c r="D119" t="s">
        <v>31</v>
      </c>
      <c r="E119" t="s">
        <v>28</v>
      </c>
      <c r="F119">
        <v>0.4</v>
      </c>
      <c r="G119">
        <v>11.19</v>
      </c>
      <c r="H119">
        <v>12</v>
      </c>
      <c r="I119">
        <v>41</v>
      </c>
      <c r="J119">
        <v>12.58</v>
      </c>
    </row>
    <row r="120" spans="1:10" x14ac:dyDescent="0.35">
      <c r="A120">
        <v>433</v>
      </c>
      <c r="B120" t="s">
        <v>70</v>
      </c>
      <c r="C120" t="s">
        <v>72</v>
      </c>
      <c r="D120" t="s">
        <v>31</v>
      </c>
      <c r="E120" t="s">
        <v>28</v>
      </c>
      <c r="F120">
        <v>0.4</v>
      </c>
      <c r="G120">
        <v>11.2</v>
      </c>
      <c r="H120">
        <v>12</v>
      </c>
      <c r="I120">
        <v>40</v>
      </c>
      <c r="J120">
        <v>4.41</v>
      </c>
    </row>
    <row r="121" spans="1:10" x14ac:dyDescent="0.35">
      <c r="A121">
        <v>434</v>
      </c>
      <c r="B121" t="s">
        <v>70</v>
      </c>
      <c r="C121" t="s">
        <v>36</v>
      </c>
      <c r="D121" t="s">
        <v>31</v>
      </c>
      <c r="E121" t="s">
        <v>28</v>
      </c>
      <c r="F121">
        <v>0.3</v>
      </c>
      <c r="G121">
        <v>11.49</v>
      </c>
      <c r="H121">
        <v>12.09</v>
      </c>
      <c r="I121">
        <v>20</v>
      </c>
      <c r="J121" t="s">
        <v>30</v>
      </c>
    </row>
    <row r="122" spans="1:10" x14ac:dyDescent="0.35">
      <c r="A122">
        <v>435</v>
      </c>
      <c r="B122" t="s">
        <v>70</v>
      </c>
      <c r="C122" t="s">
        <v>37</v>
      </c>
      <c r="D122" t="s">
        <v>31</v>
      </c>
      <c r="E122" t="s">
        <v>74</v>
      </c>
      <c r="F122">
        <v>3</v>
      </c>
      <c r="G122">
        <v>11.55</v>
      </c>
      <c r="H122">
        <v>12.09</v>
      </c>
      <c r="I122">
        <v>20</v>
      </c>
      <c r="J122" t="s">
        <v>30</v>
      </c>
    </row>
    <row r="123" spans="1:10" x14ac:dyDescent="0.35">
      <c r="A123">
        <v>501</v>
      </c>
      <c r="B123" t="s">
        <v>38</v>
      </c>
      <c r="C123" t="s">
        <v>80</v>
      </c>
      <c r="D123" t="s">
        <v>31</v>
      </c>
      <c r="E123" t="s">
        <v>28</v>
      </c>
      <c r="F123">
        <v>0.3</v>
      </c>
      <c r="G123">
        <v>9.3000000000000007</v>
      </c>
      <c r="H123">
        <v>10.01</v>
      </c>
      <c r="I123">
        <v>31</v>
      </c>
      <c r="J123">
        <v>1.33</v>
      </c>
    </row>
    <row r="124" spans="1:10" x14ac:dyDescent="0.35">
      <c r="A124">
        <v>502</v>
      </c>
      <c r="B124" t="s">
        <v>38</v>
      </c>
      <c r="C124" t="s">
        <v>80</v>
      </c>
      <c r="D124" t="s">
        <v>31</v>
      </c>
      <c r="E124" t="s">
        <v>28</v>
      </c>
      <c r="F124">
        <v>0.3</v>
      </c>
      <c r="G124">
        <v>9.31</v>
      </c>
      <c r="H124">
        <v>10.02</v>
      </c>
      <c r="I124">
        <v>31</v>
      </c>
      <c r="J124">
        <v>1.96</v>
      </c>
    </row>
    <row r="125" spans="1:10" x14ac:dyDescent="0.35">
      <c r="A125">
        <v>503</v>
      </c>
      <c r="B125" t="s">
        <v>38</v>
      </c>
      <c r="C125" t="s">
        <v>80</v>
      </c>
      <c r="D125" t="s">
        <v>31</v>
      </c>
      <c r="E125" t="s">
        <v>28</v>
      </c>
      <c r="F125">
        <v>0.3</v>
      </c>
      <c r="G125">
        <v>9.31</v>
      </c>
      <c r="H125">
        <v>10.029999999999999</v>
      </c>
      <c r="I125">
        <v>32</v>
      </c>
      <c r="J125">
        <v>1</v>
      </c>
    </row>
    <row r="126" spans="1:10" x14ac:dyDescent="0.35">
      <c r="A126">
        <v>504</v>
      </c>
      <c r="B126" t="s">
        <v>38</v>
      </c>
      <c r="C126" t="s">
        <v>80</v>
      </c>
      <c r="D126" t="s">
        <v>31</v>
      </c>
      <c r="E126" t="s">
        <v>28</v>
      </c>
      <c r="F126">
        <v>0.3</v>
      </c>
      <c r="G126">
        <v>9.31</v>
      </c>
      <c r="H126">
        <v>10.039999999999999</v>
      </c>
      <c r="I126">
        <v>33</v>
      </c>
      <c r="J126">
        <v>1.2</v>
      </c>
    </row>
    <row r="127" spans="1:10" x14ac:dyDescent="0.35">
      <c r="A127">
        <v>505</v>
      </c>
      <c r="B127" t="s">
        <v>38</v>
      </c>
      <c r="C127" t="s">
        <v>80</v>
      </c>
      <c r="D127" t="s">
        <v>31</v>
      </c>
      <c r="E127" t="s">
        <v>28</v>
      </c>
      <c r="F127">
        <v>0.3</v>
      </c>
      <c r="G127">
        <v>9.32</v>
      </c>
      <c r="H127">
        <v>10.050000000000001</v>
      </c>
      <c r="I127">
        <v>33</v>
      </c>
      <c r="J127">
        <v>2.38</v>
      </c>
    </row>
    <row r="128" spans="1:10" x14ac:dyDescent="0.35">
      <c r="A128">
        <v>506</v>
      </c>
      <c r="B128" t="s">
        <v>38</v>
      </c>
      <c r="C128" t="s">
        <v>80</v>
      </c>
      <c r="D128" t="s">
        <v>31</v>
      </c>
      <c r="E128" t="s">
        <v>28</v>
      </c>
      <c r="F128">
        <v>0.3</v>
      </c>
      <c r="G128">
        <v>9.32</v>
      </c>
      <c r="H128">
        <v>10.07</v>
      </c>
      <c r="I128">
        <v>35</v>
      </c>
      <c r="J128">
        <v>1.58</v>
      </c>
    </row>
    <row r="129" spans="1:10" x14ac:dyDescent="0.35">
      <c r="A129">
        <v>507</v>
      </c>
      <c r="B129" t="s">
        <v>38</v>
      </c>
      <c r="C129" t="s">
        <v>80</v>
      </c>
      <c r="D129" t="s">
        <v>31</v>
      </c>
      <c r="E129" t="s">
        <v>28</v>
      </c>
      <c r="F129">
        <v>0.3</v>
      </c>
      <c r="G129">
        <v>9.33</v>
      </c>
      <c r="H129">
        <v>10.08</v>
      </c>
      <c r="I129">
        <v>35</v>
      </c>
      <c r="J129">
        <v>1.56</v>
      </c>
    </row>
    <row r="130" spans="1:10" x14ac:dyDescent="0.35">
      <c r="A130">
        <v>508</v>
      </c>
      <c r="B130" t="s">
        <v>38</v>
      </c>
      <c r="C130" t="s">
        <v>80</v>
      </c>
      <c r="D130" t="s">
        <v>31</v>
      </c>
      <c r="E130" t="s">
        <v>28</v>
      </c>
      <c r="F130">
        <v>0.3</v>
      </c>
      <c r="G130">
        <v>9.33</v>
      </c>
      <c r="H130">
        <v>10.09</v>
      </c>
      <c r="I130">
        <v>36</v>
      </c>
      <c r="J130">
        <v>1.91</v>
      </c>
    </row>
    <row r="131" spans="1:10" x14ac:dyDescent="0.35">
      <c r="A131">
        <v>509</v>
      </c>
      <c r="B131" t="s">
        <v>38</v>
      </c>
      <c r="C131" t="s">
        <v>80</v>
      </c>
      <c r="D131" t="s">
        <v>31</v>
      </c>
      <c r="E131" t="s">
        <v>28</v>
      </c>
      <c r="F131">
        <v>0.3</v>
      </c>
      <c r="G131">
        <v>9.34</v>
      </c>
      <c r="H131">
        <v>10.1</v>
      </c>
      <c r="I131">
        <v>36</v>
      </c>
      <c r="J131">
        <v>1.7</v>
      </c>
    </row>
    <row r="132" spans="1:10" x14ac:dyDescent="0.35">
      <c r="A132">
        <v>510</v>
      </c>
      <c r="B132" t="s">
        <v>38</v>
      </c>
      <c r="C132" t="s">
        <v>80</v>
      </c>
      <c r="D132" t="s">
        <v>31</v>
      </c>
      <c r="E132" t="s">
        <v>28</v>
      </c>
      <c r="F132">
        <v>0.3</v>
      </c>
      <c r="G132">
        <v>9.34</v>
      </c>
      <c r="H132">
        <v>10.119999999999999</v>
      </c>
      <c r="I132">
        <v>38</v>
      </c>
      <c r="J132">
        <v>2.64</v>
      </c>
    </row>
    <row r="133" spans="1:10" x14ac:dyDescent="0.35">
      <c r="A133">
        <v>511</v>
      </c>
      <c r="B133" t="s">
        <v>38</v>
      </c>
      <c r="C133" t="s">
        <v>80</v>
      </c>
      <c r="D133" t="s">
        <v>31</v>
      </c>
      <c r="E133" t="s">
        <v>28</v>
      </c>
      <c r="F133">
        <v>0.3</v>
      </c>
      <c r="G133">
        <v>9.35</v>
      </c>
      <c r="H133">
        <v>10.130000000000001</v>
      </c>
      <c r="I133">
        <v>38</v>
      </c>
      <c r="J133">
        <v>0.69</v>
      </c>
    </row>
    <row r="134" spans="1:10" x14ac:dyDescent="0.35">
      <c r="A134">
        <v>512</v>
      </c>
      <c r="B134" t="s">
        <v>38</v>
      </c>
      <c r="C134" t="s">
        <v>80</v>
      </c>
      <c r="D134" t="s">
        <v>31</v>
      </c>
      <c r="E134" t="s">
        <v>28</v>
      </c>
      <c r="F134">
        <v>0.3</v>
      </c>
      <c r="G134">
        <v>9.35</v>
      </c>
      <c r="H134">
        <v>10.14</v>
      </c>
      <c r="I134">
        <v>39</v>
      </c>
      <c r="J134">
        <v>1.1100000000000001</v>
      </c>
    </row>
    <row r="135" spans="1:10" x14ac:dyDescent="0.35">
      <c r="A135">
        <v>513</v>
      </c>
      <c r="B135" t="s">
        <v>38</v>
      </c>
      <c r="C135" t="s">
        <v>80</v>
      </c>
      <c r="D135" t="s">
        <v>31</v>
      </c>
      <c r="E135" t="s">
        <v>28</v>
      </c>
      <c r="F135">
        <v>0.3</v>
      </c>
      <c r="G135">
        <v>9.36</v>
      </c>
      <c r="H135">
        <v>10.15</v>
      </c>
      <c r="I135">
        <v>39</v>
      </c>
      <c r="J135">
        <v>1.46</v>
      </c>
    </row>
    <row r="136" spans="1:10" x14ac:dyDescent="0.35">
      <c r="A136">
        <v>514</v>
      </c>
      <c r="B136" t="s">
        <v>38</v>
      </c>
      <c r="C136" t="s">
        <v>80</v>
      </c>
      <c r="D136" t="s">
        <v>31</v>
      </c>
      <c r="E136" t="s">
        <v>28</v>
      </c>
      <c r="F136">
        <v>0.3</v>
      </c>
      <c r="G136">
        <v>9.36</v>
      </c>
      <c r="H136">
        <v>10.16</v>
      </c>
      <c r="I136">
        <v>40</v>
      </c>
      <c r="J136">
        <v>1.63</v>
      </c>
    </row>
    <row r="137" spans="1:10" x14ac:dyDescent="0.35">
      <c r="A137">
        <v>515</v>
      </c>
      <c r="B137" t="s">
        <v>38</v>
      </c>
      <c r="C137" t="s">
        <v>80</v>
      </c>
      <c r="D137" t="s">
        <v>31</v>
      </c>
      <c r="E137" t="s">
        <v>28</v>
      </c>
      <c r="F137">
        <v>0.3</v>
      </c>
      <c r="G137">
        <v>9.3699999999999992</v>
      </c>
      <c r="H137">
        <v>10.18</v>
      </c>
      <c r="I137">
        <v>41</v>
      </c>
      <c r="J137">
        <v>1.0900000000000001</v>
      </c>
    </row>
    <row r="138" spans="1:10" x14ac:dyDescent="0.35">
      <c r="A138">
        <v>516</v>
      </c>
      <c r="B138" t="s">
        <v>38</v>
      </c>
      <c r="C138" t="s">
        <v>72</v>
      </c>
      <c r="D138" t="s">
        <v>31</v>
      </c>
      <c r="E138" t="s">
        <v>28</v>
      </c>
      <c r="F138">
        <v>0.4</v>
      </c>
      <c r="G138">
        <v>9.43</v>
      </c>
      <c r="H138">
        <v>10.19</v>
      </c>
      <c r="I138">
        <v>36</v>
      </c>
      <c r="J138">
        <v>6.95</v>
      </c>
    </row>
    <row r="139" spans="1:10" x14ac:dyDescent="0.35">
      <c r="A139">
        <v>517</v>
      </c>
      <c r="B139" t="s">
        <v>38</v>
      </c>
      <c r="C139" t="s">
        <v>72</v>
      </c>
      <c r="D139" t="s">
        <v>31</v>
      </c>
      <c r="E139" t="s">
        <v>28</v>
      </c>
      <c r="F139">
        <v>0.4</v>
      </c>
      <c r="G139">
        <v>9.44</v>
      </c>
      <c r="H139">
        <v>10.199999999999999</v>
      </c>
      <c r="I139">
        <v>36</v>
      </c>
      <c r="J139">
        <v>8.09</v>
      </c>
    </row>
    <row r="140" spans="1:10" x14ac:dyDescent="0.35">
      <c r="A140">
        <v>518</v>
      </c>
      <c r="B140" t="s">
        <v>38</v>
      </c>
      <c r="C140" t="s">
        <v>72</v>
      </c>
      <c r="D140" t="s">
        <v>31</v>
      </c>
      <c r="E140" t="s">
        <v>28</v>
      </c>
      <c r="F140">
        <v>0.4</v>
      </c>
      <c r="G140">
        <v>9.4499999999999993</v>
      </c>
      <c r="H140">
        <v>10.210000000000001</v>
      </c>
      <c r="I140">
        <v>36</v>
      </c>
      <c r="J140">
        <v>8.91</v>
      </c>
    </row>
    <row r="141" spans="1:10" x14ac:dyDescent="0.35">
      <c r="A141">
        <v>519</v>
      </c>
      <c r="B141" t="s">
        <v>38</v>
      </c>
      <c r="C141" t="s">
        <v>72</v>
      </c>
      <c r="D141" t="s">
        <v>31</v>
      </c>
      <c r="E141" t="s">
        <v>28</v>
      </c>
      <c r="F141">
        <v>0.4</v>
      </c>
      <c r="G141">
        <v>9.4499999999999993</v>
      </c>
      <c r="H141">
        <v>10.23</v>
      </c>
      <c r="I141">
        <v>38</v>
      </c>
      <c r="J141">
        <v>6.52</v>
      </c>
    </row>
    <row r="142" spans="1:10" x14ac:dyDescent="0.35">
      <c r="A142">
        <v>520</v>
      </c>
      <c r="B142" t="s">
        <v>38</v>
      </c>
      <c r="C142" t="s">
        <v>72</v>
      </c>
      <c r="D142" t="s">
        <v>31</v>
      </c>
      <c r="E142" t="s">
        <v>28</v>
      </c>
      <c r="F142">
        <v>0.4</v>
      </c>
      <c r="G142">
        <v>9.4600000000000009</v>
      </c>
      <c r="H142">
        <v>10.24</v>
      </c>
      <c r="I142">
        <v>38</v>
      </c>
      <c r="J142">
        <v>6.22</v>
      </c>
    </row>
    <row r="143" spans="1:10" x14ac:dyDescent="0.35">
      <c r="A143">
        <v>521</v>
      </c>
      <c r="B143" t="s">
        <v>38</v>
      </c>
      <c r="C143" t="s">
        <v>72</v>
      </c>
      <c r="D143" t="s">
        <v>31</v>
      </c>
      <c r="E143" t="s">
        <v>28</v>
      </c>
      <c r="F143">
        <v>0.4</v>
      </c>
      <c r="G143">
        <v>9.49</v>
      </c>
      <c r="H143">
        <v>10.25</v>
      </c>
      <c r="I143">
        <v>36</v>
      </c>
      <c r="J143">
        <v>5.8</v>
      </c>
    </row>
    <row r="144" spans="1:10" x14ac:dyDescent="0.35">
      <c r="A144">
        <v>522</v>
      </c>
      <c r="B144" t="s">
        <v>38</v>
      </c>
      <c r="C144" t="s">
        <v>72</v>
      </c>
      <c r="D144" t="s">
        <v>31</v>
      </c>
      <c r="E144" t="s">
        <v>28</v>
      </c>
      <c r="F144">
        <v>0.4</v>
      </c>
      <c r="G144">
        <v>9.5</v>
      </c>
      <c r="H144">
        <v>10.26</v>
      </c>
      <c r="I144">
        <v>36</v>
      </c>
      <c r="J144">
        <v>4.7</v>
      </c>
    </row>
    <row r="145" spans="1:10" x14ac:dyDescent="0.35">
      <c r="A145">
        <v>523</v>
      </c>
      <c r="B145" t="s">
        <v>38</v>
      </c>
      <c r="C145" t="s">
        <v>72</v>
      </c>
      <c r="D145" t="s">
        <v>31</v>
      </c>
      <c r="E145" t="s">
        <v>28</v>
      </c>
      <c r="F145">
        <v>0.3</v>
      </c>
      <c r="G145">
        <v>9.51</v>
      </c>
      <c r="H145">
        <v>10.27</v>
      </c>
      <c r="I145">
        <v>36</v>
      </c>
      <c r="J145">
        <v>1.51</v>
      </c>
    </row>
    <row r="146" spans="1:10" x14ac:dyDescent="0.35">
      <c r="A146">
        <v>524</v>
      </c>
      <c r="B146" t="s">
        <v>38</v>
      </c>
      <c r="C146" t="s">
        <v>72</v>
      </c>
      <c r="D146" t="s">
        <v>31</v>
      </c>
      <c r="E146" t="s">
        <v>28</v>
      </c>
      <c r="F146">
        <v>0.3</v>
      </c>
      <c r="G146">
        <v>9.52</v>
      </c>
      <c r="H146">
        <v>10.28</v>
      </c>
      <c r="I146">
        <v>36</v>
      </c>
      <c r="J146">
        <v>2.4900000000000002</v>
      </c>
    </row>
    <row r="147" spans="1:10" x14ac:dyDescent="0.35">
      <c r="A147">
        <v>525</v>
      </c>
      <c r="B147" t="s">
        <v>38</v>
      </c>
      <c r="C147" t="s">
        <v>72</v>
      </c>
      <c r="D147" t="s">
        <v>31</v>
      </c>
      <c r="E147" t="s">
        <v>28</v>
      </c>
      <c r="F147">
        <v>0.3</v>
      </c>
      <c r="G147">
        <v>9.5299999999999994</v>
      </c>
      <c r="H147">
        <v>10.29</v>
      </c>
      <c r="I147">
        <v>36</v>
      </c>
      <c r="J147">
        <v>1.17</v>
      </c>
    </row>
    <row r="148" spans="1:10" x14ac:dyDescent="0.35">
      <c r="A148">
        <v>526</v>
      </c>
      <c r="B148" t="s">
        <v>38</v>
      </c>
      <c r="C148" t="s">
        <v>72</v>
      </c>
      <c r="D148" t="s">
        <v>31</v>
      </c>
      <c r="E148" t="s">
        <v>28</v>
      </c>
      <c r="F148">
        <v>0.3</v>
      </c>
      <c r="G148">
        <v>9.5500000000000007</v>
      </c>
      <c r="H148">
        <v>10.29</v>
      </c>
      <c r="I148">
        <v>35</v>
      </c>
      <c r="J148">
        <v>1.54</v>
      </c>
    </row>
    <row r="149" spans="1:10" x14ac:dyDescent="0.35">
      <c r="A149">
        <v>527</v>
      </c>
      <c r="B149" t="s">
        <v>38</v>
      </c>
      <c r="C149" t="s">
        <v>73</v>
      </c>
      <c r="D149" t="s">
        <v>31</v>
      </c>
      <c r="E149" t="s">
        <v>28</v>
      </c>
      <c r="F149">
        <v>0.3</v>
      </c>
      <c r="G149">
        <v>10.35</v>
      </c>
      <c r="H149">
        <v>11.05</v>
      </c>
      <c r="I149">
        <v>30</v>
      </c>
      <c r="J149">
        <v>14.9</v>
      </c>
    </row>
    <row r="150" spans="1:10" x14ac:dyDescent="0.35">
      <c r="A150">
        <v>528</v>
      </c>
      <c r="B150" t="s">
        <v>38</v>
      </c>
      <c r="C150" t="s">
        <v>73</v>
      </c>
      <c r="D150" t="s">
        <v>31</v>
      </c>
      <c r="E150" t="s">
        <v>28</v>
      </c>
      <c r="F150">
        <v>0.5</v>
      </c>
      <c r="G150">
        <v>10.36</v>
      </c>
      <c r="H150">
        <v>11.06</v>
      </c>
      <c r="I150">
        <v>30</v>
      </c>
      <c r="J150">
        <v>14.49</v>
      </c>
    </row>
    <row r="151" spans="1:10" x14ac:dyDescent="0.35">
      <c r="A151">
        <v>529</v>
      </c>
      <c r="B151" t="s">
        <v>38</v>
      </c>
      <c r="C151" t="s">
        <v>73</v>
      </c>
      <c r="D151" t="s">
        <v>31</v>
      </c>
      <c r="E151" t="s">
        <v>28</v>
      </c>
      <c r="F151">
        <v>0.5</v>
      </c>
      <c r="G151">
        <v>10.37</v>
      </c>
      <c r="H151">
        <v>11.07</v>
      </c>
      <c r="I151">
        <v>30</v>
      </c>
      <c r="J151">
        <v>13.43</v>
      </c>
    </row>
    <row r="152" spans="1:10" x14ac:dyDescent="0.35">
      <c r="A152">
        <v>530</v>
      </c>
      <c r="B152" t="s">
        <v>38</v>
      </c>
      <c r="C152" t="s">
        <v>73</v>
      </c>
      <c r="D152" t="s">
        <v>31</v>
      </c>
      <c r="E152" t="s">
        <v>28</v>
      </c>
      <c r="F152">
        <v>0.5</v>
      </c>
      <c r="G152">
        <v>10.38</v>
      </c>
      <c r="H152">
        <v>11.08</v>
      </c>
      <c r="I152">
        <v>30</v>
      </c>
      <c r="J152" s="8">
        <v>16</v>
      </c>
    </row>
    <row r="153" spans="1:10" x14ac:dyDescent="0.35">
      <c r="A153">
        <v>531</v>
      </c>
      <c r="B153" t="s">
        <v>38</v>
      </c>
      <c r="C153" t="s">
        <v>73</v>
      </c>
      <c r="D153" t="s">
        <v>31</v>
      </c>
      <c r="E153" t="s">
        <v>28</v>
      </c>
      <c r="F153">
        <v>0.5</v>
      </c>
      <c r="G153">
        <v>10.39</v>
      </c>
      <c r="H153">
        <v>11.09</v>
      </c>
      <c r="I153">
        <v>30</v>
      </c>
      <c r="J153">
        <v>8.4</v>
      </c>
    </row>
    <row r="154" spans="1:10" x14ac:dyDescent="0.35">
      <c r="A154">
        <v>532</v>
      </c>
      <c r="B154" t="s">
        <v>38</v>
      </c>
      <c r="C154" t="s">
        <v>73</v>
      </c>
      <c r="D154" t="s">
        <v>31</v>
      </c>
      <c r="E154" t="s">
        <v>28</v>
      </c>
      <c r="F154">
        <v>0.5</v>
      </c>
      <c r="G154">
        <v>10.39</v>
      </c>
      <c r="H154">
        <v>10.1</v>
      </c>
      <c r="I154">
        <v>31</v>
      </c>
      <c r="J154">
        <v>11.09</v>
      </c>
    </row>
    <row r="155" spans="1:10" x14ac:dyDescent="0.35">
      <c r="A155">
        <v>533</v>
      </c>
      <c r="B155" t="s">
        <v>38</v>
      </c>
      <c r="C155" t="s">
        <v>73</v>
      </c>
      <c r="D155" t="s">
        <v>31</v>
      </c>
      <c r="E155" t="s">
        <v>74</v>
      </c>
      <c r="F155">
        <v>2</v>
      </c>
      <c r="G155">
        <v>10.42</v>
      </c>
      <c r="H155">
        <v>11.11</v>
      </c>
      <c r="I155">
        <v>29</v>
      </c>
      <c r="J155">
        <v>20.51</v>
      </c>
    </row>
    <row r="156" spans="1:10" x14ac:dyDescent="0.35">
      <c r="A156">
        <v>534</v>
      </c>
      <c r="B156" t="s">
        <v>38</v>
      </c>
      <c r="C156" t="s">
        <v>73</v>
      </c>
      <c r="D156" t="s">
        <v>31</v>
      </c>
      <c r="E156" t="s">
        <v>74</v>
      </c>
      <c r="F156">
        <v>2</v>
      </c>
      <c r="G156">
        <v>10.43</v>
      </c>
      <c r="H156">
        <v>11.12</v>
      </c>
      <c r="I156">
        <v>29</v>
      </c>
      <c r="J156">
        <v>45.31</v>
      </c>
    </row>
    <row r="157" spans="1:10" x14ac:dyDescent="0.35">
      <c r="A157">
        <v>535</v>
      </c>
      <c r="B157" t="s">
        <v>38</v>
      </c>
      <c r="C157" t="s">
        <v>73</v>
      </c>
      <c r="D157" t="s">
        <v>31</v>
      </c>
      <c r="E157" t="s">
        <v>74</v>
      </c>
      <c r="F157">
        <v>2</v>
      </c>
      <c r="G157">
        <v>10.44</v>
      </c>
      <c r="H157">
        <v>11.13</v>
      </c>
      <c r="I157">
        <v>29</v>
      </c>
      <c r="J157">
        <v>45</v>
      </c>
    </row>
    <row r="158" spans="1:10" x14ac:dyDescent="0.35">
      <c r="A158">
        <v>536</v>
      </c>
      <c r="B158" t="s">
        <v>38</v>
      </c>
      <c r="C158" t="s">
        <v>73</v>
      </c>
      <c r="D158" t="s">
        <v>31</v>
      </c>
      <c r="E158" t="s">
        <v>74</v>
      </c>
      <c r="F158">
        <v>3</v>
      </c>
      <c r="G158">
        <v>10.45</v>
      </c>
      <c r="H158">
        <v>11.15</v>
      </c>
      <c r="I158">
        <v>30</v>
      </c>
      <c r="J158">
        <v>79</v>
      </c>
    </row>
    <row r="159" spans="1:10" x14ac:dyDescent="0.35">
      <c r="A159">
        <v>537</v>
      </c>
      <c r="B159" t="s">
        <v>38</v>
      </c>
      <c r="C159" t="s">
        <v>73</v>
      </c>
      <c r="D159" t="s">
        <v>31</v>
      </c>
      <c r="E159" t="s">
        <v>74</v>
      </c>
      <c r="F159">
        <v>3</v>
      </c>
      <c r="G159">
        <v>10.47</v>
      </c>
      <c r="H159">
        <v>11.17</v>
      </c>
      <c r="I159">
        <v>30</v>
      </c>
      <c r="J159">
        <v>67</v>
      </c>
    </row>
    <row r="160" spans="1:10" x14ac:dyDescent="0.35">
      <c r="A160">
        <v>538</v>
      </c>
      <c r="B160" t="s">
        <v>38</v>
      </c>
      <c r="C160" t="s">
        <v>73</v>
      </c>
      <c r="D160" t="s">
        <v>31</v>
      </c>
      <c r="E160" t="s">
        <v>74</v>
      </c>
      <c r="F160">
        <v>3</v>
      </c>
      <c r="G160">
        <v>10.48</v>
      </c>
      <c r="H160">
        <v>11.18</v>
      </c>
      <c r="I160">
        <v>30</v>
      </c>
      <c r="J160">
        <v>73</v>
      </c>
    </row>
    <row r="161" spans="1:10" x14ac:dyDescent="0.35">
      <c r="A161">
        <v>539</v>
      </c>
      <c r="B161" t="s">
        <v>38</v>
      </c>
      <c r="C161" t="s">
        <v>73</v>
      </c>
      <c r="D161" t="s">
        <v>31</v>
      </c>
      <c r="E161" t="s">
        <v>74</v>
      </c>
      <c r="F161">
        <v>3</v>
      </c>
      <c r="G161">
        <v>10.5</v>
      </c>
      <c r="H161">
        <v>11.19</v>
      </c>
      <c r="I161">
        <v>29</v>
      </c>
      <c r="J161">
        <v>98</v>
      </c>
    </row>
    <row r="162" spans="1:10" x14ac:dyDescent="0.35">
      <c r="A162">
        <v>540</v>
      </c>
      <c r="B162" t="s">
        <v>38</v>
      </c>
      <c r="C162" t="s">
        <v>73</v>
      </c>
      <c r="D162" t="s">
        <v>31</v>
      </c>
      <c r="E162" t="s">
        <v>74</v>
      </c>
      <c r="F162">
        <v>4</v>
      </c>
      <c r="G162">
        <v>10.52</v>
      </c>
      <c r="H162">
        <v>11.21</v>
      </c>
      <c r="I162">
        <v>29</v>
      </c>
      <c r="J162">
        <v>106</v>
      </c>
    </row>
    <row r="163" spans="1:10" x14ac:dyDescent="0.35">
      <c r="A163">
        <v>541</v>
      </c>
      <c r="B163" t="s">
        <v>38</v>
      </c>
      <c r="C163" t="s">
        <v>73</v>
      </c>
      <c r="D163" t="s">
        <v>31</v>
      </c>
      <c r="E163" t="s">
        <v>74</v>
      </c>
      <c r="F163">
        <v>4</v>
      </c>
      <c r="G163">
        <v>10.54</v>
      </c>
      <c r="H163">
        <v>11.25</v>
      </c>
      <c r="I163">
        <v>31</v>
      </c>
      <c r="J163">
        <v>162</v>
      </c>
    </row>
    <row r="164" spans="1:10" x14ac:dyDescent="0.35">
      <c r="A164">
        <v>542</v>
      </c>
      <c r="B164" t="s">
        <v>38</v>
      </c>
      <c r="C164" t="s">
        <v>36</v>
      </c>
      <c r="D164" t="s">
        <v>31</v>
      </c>
      <c r="E164" t="s">
        <v>28</v>
      </c>
      <c r="F164">
        <v>0.3</v>
      </c>
      <c r="G164">
        <v>10.55</v>
      </c>
      <c r="H164">
        <v>11.26</v>
      </c>
      <c r="I164">
        <v>31</v>
      </c>
      <c r="J164" t="s">
        <v>30</v>
      </c>
    </row>
    <row r="165" spans="1:10" x14ac:dyDescent="0.35">
      <c r="A165">
        <v>543</v>
      </c>
      <c r="B165" t="s">
        <v>38</v>
      </c>
      <c r="C165" t="s">
        <v>37</v>
      </c>
      <c r="D165" t="s">
        <v>31</v>
      </c>
      <c r="E165" t="s">
        <v>74</v>
      </c>
      <c r="F165">
        <v>3</v>
      </c>
      <c r="G165">
        <v>10.56</v>
      </c>
      <c r="H165">
        <v>11.26</v>
      </c>
      <c r="I165">
        <v>30</v>
      </c>
      <c r="J165" t="s">
        <v>30</v>
      </c>
    </row>
    <row r="166" spans="1:10" x14ac:dyDescent="0.35">
      <c r="A166">
        <v>601</v>
      </c>
      <c r="B166" t="s">
        <v>54</v>
      </c>
      <c r="C166" t="s">
        <v>80</v>
      </c>
      <c r="D166" t="s">
        <v>64</v>
      </c>
      <c r="E166" t="s">
        <v>28</v>
      </c>
      <c r="F166">
        <v>0.3</v>
      </c>
      <c r="G166">
        <v>9.2200000000000006</v>
      </c>
      <c r="H166">
        <v>9.5299999999999994</v>
      </c>
      <c r="I166">
        <v>31</v>
      </c>
      <c r="J166">
        <v>1.58</v>
      </c>
    </row>
    <row r="167" spans="1:10" x14ac:dyDescent="0.35">
      <c r="A167">
        <v>602</v>
      </c>
      <c r="B167" t="s">
        <v>54</v>
      </c>
      <c r="C167" t="s">
        <v>80</v>
      </c>
      <c r="D167" t="s">
        <v>64</v>
      </c>
      <c r="E167" t="s">
        <v>28</v>
      </c>
      <c r="F167">
        <v>0.3</v>
      </c>
      <c r="G167">
        <v>9.23</v>
      </c>
      <c r="H167">
        <v>9.5399999999999991</v>
      </c>
      <c r="I167">
        <v>31</v>
      </c>
      <c r="J167">
        <f>2.16-0.39</f>
        <v>1.77</v>
      </c>
    </row>
    <row r="168" spans="1:10" x14ac:dyDescent="0.35">
      <c r="A168">
        <v>603</v>
      </c>
      <c r="B168" t="s">
        <v>54</v>
      </c>
      <c r="C168" t="s">
        <v>80</v>
      </c>
      <c r="D168" t="s">
        <v>64</v>
      </c>
      <c r="E168" t="s">
        <v>28</v>
      </c>
      <c r="F168">
        <v>0.3</v>
      </c>
      <c r="G168">
        <v>9.24</v>
      </c>
      <c r="H168">
        <v>9.5500000000000007</v>
      </c>
      <c r="I168">
        <v>31</v>
      </c>
      <c r="J168">
        <f>2.71-0.19</f>
        <v>2.52</v>
      </c>
    </row>
    <row r="169" spans="1:10" x14ac:dyDescent="0.35">
      <c r="A169">
        <v>604</v>
      </c>
      <c r="B169" t="s">
        <v>54</v>
      </c>
      <c r="C169" t="s">
        <v>80</v>
      </c>
      <c r="D169" t="s">
        <v>64</v>
      </c>
      <c r="E169" t="s">
        <v>28</v>
      </c>
      <c r="F169">
        <v>0.3</v>
      </c>
      <c r="G169">
        <v>9.24</v>
      </c>
      <c r="H169">
        <v>9.56</v>
      </c>
      <c r="I169">
        <v>32</v>
      </c>
      <c r="J169">
        <v>2.34</v>
      </c>
    </row>
    <row r="170" spans="1:10" x14ac:dyDescent="0.35">
      <c r="A170">
        <v>605</v>
      </c>
      <c r="B170" t="s">
        <v>54</v>
      </c>
      <c r="C170" t="s">
        <v>80</v>
      </c>
      <c r="D170" t="s">
        <v>64</v>
      </c>
      <c r="E170" t="s">
        <v>28</v>
      </c>
      <c r="F170">
        <v>0.3</v>
      </c>
      <c r="G170">
        <v>9.25</v>
      </c>
      <c r="H170">
        <v>9.57</v>
      </c>
      <c r="I170">
        <v>32</v>
      </c>
      <c r="J170">
        <f>3.31-0.18</f>
        <v>3.13</v>
      </c>
    </row>
    <row r="171" spans="1:10" x14ac:dyDescent="0.35">
      <c r="A171">
        <v>606</v>
      </c>
      <c r="B171" t="s">
        <v>54</v>
      </c>
      <c r="C171" t="s">
        <v>80</v>
      </c>
      <c r="D171" t="s">
        <v>64</v>
      </c>
      <c r="E171" t="s">
        <v>28</v>
      </c>
      <c r="F171">
        <v>0.3</v>
      </c>
      <c r="G171">
        <v>9.27</v>
      </c>
      <c r="H171">
        <v>9.58</v>
      </c>
      <c r="I171">
        <v>31</v>
      </c>
      <c r="J171">
        <v>1.92</v>
      </c>
    </row>
    <row r="172" spans="1:10" x14ac:dyDescent="0.35">
      <c r="A172">
        <v>607</v>
      </c>
      <c r="B172" t="s">
        <v>54</v>
      </c>
      <c r="C172" t="s">
        <v>80</v>
      </c>
      <c r="D172" t="s">
        <v>64</v>
      </c>
      <c r="E172" t="s">
        <v>28</v>
      </c>
      <c r="F172">
        <v>0.3</v>
      </c>
      <c r="G172">
        <v>9.2799999999999994</v>
      </c>
      <c r="H172">
        <v>9.59</v>
      </c>
      <c r="I172">
        <v>31</v>
      </c>
      <c r="J172">
        <v>2.86</v>
      </c>
    </row>
    <row r="173" spans="1:10" x14ac:dyDescent="0.35">
      <c r="A173">
        <v>608</v>
      </c>
      <c r="B173" t="s">
        <v>54</v>
      </c>
      <c r="C173" t="s">
        <v>80</v>
      </c>
      <c r="D173" t="s">
        <v>64</v>
      </c>
      <c r="E173" t="s">
        <v>28</v>
      </c>
      <c r="F173">
        <v>0.3</v>
      </c>
      <c r="G173">
        <v>9.2799999999999994</v>
      </c>
      <c r="H173">
        <v>10</v>
      </c>
      <c r="I173">
        <v>32</v>
      </c>
      <c r="J173">
        <v>1.88</v>
      </c>
    </row>
    <row r="174" spans="1:10" x14ac:dyDescent="0.35">
      <c r="A174">
        <v>609</v>
      </c>
      <c r="B174" t="s">
        <v>54</v>
      </c>
      <c r="C174" t="s">
        <v>80</v>
      </c>
      <c r="D174" t="s">
        <v>64</v>
      </c>
      <c r="E174" t="s">
        <v>28</v>
      </c>
      <c r="F174">
        <v>0.3</v>
      </c>
      <c r="G174">
        <v>9.3000000000000007</v>
      </c>
      <c r="H174">
        <v>10.01</v>
      </c>
      <c r="I174">
        <v>31</v>
      </c>
      <c r="J174">
        <v>2.9</v>
      </c>
    </row>
    <row r="175" spans="1:10" x14ac:dyDescent="0.35">
      <c r="A175">
        <v>610</v>
      </c>
      <c r="B175" t="s">
        <v>54</v>
      </c>
      <c r="C175" t="s">
        <v>80</v>
      </c>
      <c r="D175" t="s">
        <v>64</v>
      </c>
      <c r="E175" t="s">
        <v>28</v>
      </c>
      <c r="F175">
        <v>0.3</v>
      </c>
      <c r="G175">
        <v>9.31</v>
      </c>
      <c r="H175">
        <v>10.02</v>
      </c>
      <c r="I175">
        <v>31</v>
      </c>
      <c r="J175">
        <v>1.44</v>
      </c>
    </row>
    <row r="176" spans="1:10" x14ac:dyDescent="0.35">
      <c r="A176">
        <v>611</v>
      </c>
      <c r="B176" t="s">
        <v>54</v>
      </c>
      <c r="C176" t="s">
        <v>80</v>
      </c>
      <c r="D176" t="s">
        <v>64</v>
      </c>
      <c r="E176" t="s">
        <v>28</v>
      </c>
      <c r="F176">
        <v>0.3</v>
      </c>
      <c r="G176">
        <v>9.31</v>
      </c>
      <c r="H176">
        <v>10.02</v>
      </c>
      <c r="I176">
        <v>31</v>
      </c>
      <c r="J176">
        <v>2.98</v>
      </c>
    </row>
    <row r="177" spans="1:10" x14ac:dyDescent="0.35">
      <c r="A177">
        <v>612</v>
      </c>
      <c r="B177" t="s">
        <v>54</v>
      </c>
      <c r="C177" t="s">
        <v>80</v>
      </c>
      <c r="D177" t="s">
        <v>64</v>
      </c>
      <c r="E177" t="s">
        <v>28</v>
      </c>
      <c r="F177">
        <v>0.3</v>
      </c>
      <c r="G177">
        <v>9.32</v>
      </c>
      <c r="H177">
        <v>10.050000000000001</v>
      </c>
      <c r="I177">
        <v>33</v>
      </c>
      <c r="J177">
        <f>3.09-0.18</f>
        <v>2.9099999999999997</v>
      </c>
    </row>
    <row r="178" spans="1:10" x14ac:dyDescent="0.35">
      <c r="A178">
        <v>613</v>
      </c>
      <c r="B178" t="s">
        <v>54</v>
      </c>
      <c r="C178" t="s">
        <v>80</v>
      </c>
      <c r="D178" t="s">
        <v>64</v>
      </c>
      <c r="E178" t="s">
        <v>28</v>
      </c>
      <c r="F178">
        <v>0.3</v>
      </c>
      <c r="G178">
        <v>9.33</v>
      </c>
      <c r="H178">
        <v>10.050000000000001</v>
      </c>
      <c r="I178">
        <v>32</v>
      </c>
      <c r="J178">
        <v>1.67</v>
      </c>
    </row>
    <row r="179" spans="1:10" x14ac:dyDescent="0.35">
      <c r="A179">
        <v>614</v>
      </c>
      <c r="B179" t="s">
        <v>54</v>
      </c>
      <c r="C179" t="s">
        <v>80</v>
      </c>
      <c r="D179" t="s">
        <v>64</v>
      </c>
      <c r="E179" t="s">
        <v>28</v>
      </c>
      <c r="F179">
        <v>0.3</v>
      </c>
      <c r="G179">
        <v>9.34</v>
      </c>
      <c r="H179">
        <v>10.06</v>
      </c>
      <c r="I179">
        <v>32</v>
      </c>
      <c r="J179">
        <v>2.83</v>
      </c>
    </row>
    <row r="180" spans="1:10" x14ac:dyDescent="0.35">
      <c r="A180">
        <v>615</v>
      </c>
      <c r="B180" t="s">
        <v>54</v>
      </c>
      <c r="C180" t="s">
        <v>80</v>
      </c>
      <c r="D180" t="s">
        <v>64</v>
      </c>
      <c r="E180" t="s">
        <v>28</v>
      </c>
      <c r="F180">
        <v>0.3</v>
      </c>
      <c r="G180">
        <v>9.35</v>
      </c>
      <c r="H180">
        <v>10.07</v>
      </c>
      <c r="I180">
        <v>32</v>
      </c>
      <c r="J180">
        <v>1.64</v>
      </c>
    </row>
    <row r="181" spans="1:10" x14ac:dyDescent="0.35">
      <c r="A181">
        <v>616</v>
      </c>
      <c r="B181" t="s">
        <v>54</v>
      </c>
      <c r="C181" t="s">
        <v>36</v>
      </c>
      <c r="D181" t="s">
        <v>64</v>
      </c>
      <c r="E181" t="s">
        <v>28</v>
      </c>
      <c r="F181">
        <v>0.3</v>
      </c>
      <c r="G181">
        <v>9.36</v>
      </c>
      <c r="H181">
        <v>10.07</v>
      </c>
      <c r="I181">
        <v>31</v>
      </c>
      <c r="J181" t="s">
        <v>30</v>
      </c>
    </row>
    <row r="182" spans="1:10" x14ac:dyDescent="0.35">
      <c r="A182">
        <v>617</v>
      </c>
      <c r="B182" t="s">
        <v>54</v>
      </c>
      <c r="C182" t="s">
        <v>37</v>
      </c>
      <c r="D182" t="s">
        <v>64</v>
      </c>
      <c r="E182" t="s">
        <v>28</v>
      </c>
      <c r="F182">
        <v>0.3</v>
      </c>
      <c r="G182">
        <v>9.3699999999999992</v>
      </c>
      <c r="H182">
        <v>10.07</v>
      </c>
      <c r="I182">
        <v>30</v>
      </c>
      <c r="J182" t="s">
        <v>30</v>
      </c>
    </row>
    <row r="183" spans="1:10" x14ac:dyDescent="0.35">
      <c r="A183">
        <v>701</v>
      </c>
      <c r="B183" t="s">
        <v>85</v>
      </c>
      <c r="C183" t="s">
        <v>72</v>
      </c>
      <c r="D183" t="s">
        <v>31</v>
      </c>
      <c r="E183" t="s">
        <v>28</v>
      </c>
      <c r="F183">
        <v>0.3</v>
      </c>
      <c r="G183">
        <v>9.1999999999999993</v>
      </c>
      <c r="H183">
        <v>9.52</v>
      </c>
      <c r="I183">
        <v>32</v>
      </c>
      <c r="J183">
        <v>4</v>
      </c>
    </row>
    <row r="184" spans="1:10" x14ac:dyDescent="0.35">
      <c r="A184">
        <v>702</v>
      </c>
      <c r="B184" t="s">
        <v>85</v>
      </c>
      <c r="C184" t="s">
        <v>72</v>
      </c>
      <c r="D184" t="s">
        <v>31</v>
      </c>
      <c r="E184" t="s">
        <v>28</v>
      </c>
      <c r="F184">
        <v>0.3</v>
      </c>
      <c r="G184">
        <v>9.2100000000000009</v>
      </c>
      <c r="H184">
        <v>9.5299999999999994</v>
      </c>
      <c r="I184">
        <v>32</v>
      </c>
      <c r="J184">
        <f>4.02-0.36</f>
        <v>3.6599999999999997</v>
      </c>
    </row>
    <row r="185" spans="1:10" x14ac:dyDescent="0.35">
      <c r="A185">
        <v>703</v>
      </c>
      <c r="B185" t="s">
        <v>85</v>
      </c>
      <c r="C185" t="s">
        <v>72</v>
      </c>
      <c r="D185" t="s">
        <v>31</v>
      </c>
      <c r="E185" t="s">
        <v>28</v>
      </c>
      <c r="F185">
        <v>0.3</v>
      </c>
      <c r="G185">
        <v>9.2100000000000009</v>
      </c>
      <c r="H185">
        <v>9.5500000000000007</v>
      </c>
      <c r="I185">
        <v>34</v>
      </c>
      <c r="J185">
        <v>5.38</v>
      </c>
    </row>
    <row r="186" spans="1:10" x14ac:dyDescent="0.35">
      <c r="A186">
        <v>704</v>
      </c>
      <c r="B186" t="s">
        <v>85</v>
      </c>
      <c r="C186" t="s">
        <v>72</v>
      </c>
      <c r="D186" t="s">
        <v>31</v>
      </c>
      <c r="E186" t="s">
        <v>28</v>
      </c>
      <c r="F186">
        <v>0.3</v>
      </c>
      <c r="G186">
        <v>9.2200000000000006</v>
      </c>
      <c r="H186">
        <v>9.56</v>
      </c>
      <c r="I186">
        <v>34</v>
      </c>
      <c r="J186">
        <v>3.3</v>
      </c>
    </row>
    <row r="187" spans="1:10" x14ac:dyDescent="0.35">
      <c r="A187">
        <v>705</v>
      </c>
      <c r="B187" t="s">
        <v>85</v>
      </c>
      <c r="C187" t="s">
        <v>72</v>
      </c>
      <c r="D187" t="s">
        <v>31</v>
      </c>
      <c r="E187" t="s">
        <v>28</v>
      </c>
      <c r="F187">
        <v>0.3</v>
      </c>
      <c r="G187">
        <v>9.2200000000000006</v>
      </c>
      <c r="H187">
        <v>9.57</v>
      </c>
      <c r="I187">
        <v>35</v>
      </c>
      <c r="J187">
        <v>3.5</v>
      </c>
    </row>
    <row r="188" spans="1:10" x14ac:dyDescent="0.35">
      <c r="A188">
        <v>706</v>
      </c>
      <c r="B188" t="s">
        <v>85</v>
      </c>
      <c r="C188" t="s">
        <v>72</v>
      </c>
      <c r="D188" t="s">
        <v>31</v>
      </c>
      <c r="E188" t="s">
        <v>28</v>
      </c>
      <c r="F188">
        <v>0.3</v>
      </c>
      <c r="G188">
        <v>9.23</v>
      </c>
      <c r="H188">
        <v>9.58</v>
      </c>
      <c r="I188">
        <v>35</v>
      </c>
      <c r="J188">
        <v>4.46</v>
      </c>
    </row>
    <row r="189" spans="1:10" x14ac:dyDescent="0.35">
      <c r="A189">
        <v>707</v>
      </c>
      <c r="B189" t="s">
        <v>85</v>
      </c>
      <c r="C189" t="s">
        <v>72</v>
      </c>
      <c r="D189" t="s">
        <v>31</v>
      </c>
      <c r="E189" t="s">
        <v>28</v>
      </c>
      <c r="F189">
        <v>0.4</v>
      </c>
      <c r="G189">
        <v>9.24</v>
      </c>
      <c r="H189">
        <v>9.59</v>
      </c>
      <c r="I189">
        <v>35</v>
      </c>
      <c r="J189">
        <v>9.33</v>
      </c>
    </row>
    <row r="190" spans="1:10" x14ac:dyDescent="0.35">
      <c r="A190">
        <v>708</v>
      </c>
      <c r="B190" t="s">
        <v>85</v>
      </c>
      <c r="C190" t="s">
        <v>72</v>
      </c>
      <c r="D190" t="s">
        <v>31</v>
      </c>
      <c r="E190" t="s">
        <v>28</v>
      </c>
      <c r="F190">
        <v>0.4</v>
      </c>
      <c r="G190">
        <v>0.25</v>
      </c>
      <c r="H190">
        <v>10</v>
      </c>
      <c r="I190">
        <v>35</v>
      </c>
      <c r="J190">
        <f>8.27-0.38</f>
        <v>7.89</v>
      </c>
    </row>
    <row r="191" spans="1:10" x14ac:dyDescent="0.35">
      <c r="A191">
        <v>709</v>
      </c>
      <c r="B191" t="s">
        <v>85</v>
      </c>
      <c r="C191" t="s">
        <v>72</v>
      </c>
      <c r="D191" t="s">
        <v>31</v>
      </c>
      <c r="E191" t="s">
        <v>28</v>
      </c>
      <c r="F191">
        <v>0.4</v>
      </c>
      <c r="G191">
        <v>9.25</v>
      </c>
      <c r="H191">
        <v>10</v>
      </c>
      <c r="I191">
        <v>35</v>
      </c>
      <c r="J191">
        <f>8.43-0.14</f>
        <v>8.2899999999999991</v>
      </c>
    </row>
    <row r="192" spans="1:10" x14ac:dyDescent="0.35">
      <c r="A192">
        <v>710</v>
      </c>
      <c r="B192" t="s">
        <v>85</v>
      </c>
      <c r="C192" t="s">
        <v>72</v>
      </c>
      <c r="D192" t="s">
        <v>31</v>
      </c>
      <c r="E192" t="s">
        <v>28</v>
      </c>
      <c r="F192">
        <v>0.4</v>
      </c>
      <c r="G192">
        <v>9.26</v>
      </c>
      <c r="H192">
        <v>10.01</v>
      </c>
      <c r="I192">
        <v>35</v>
      </c>
      <c r="J192">
        <v>8.42</v>
      </c>
    </row>
    <row r="193" spans="1:11" x14ac:dyDescent="0.35">
      <c r="A193">
        <v>711</v>
      </c>
      <c r="B193" t="s">
        <v>85</v>
      </c>
      <c r="C193" t="s">
        <v>72</v>
      </c>
      <c r="D193" t="s">
        <v>31</v>
      </c>
      <c r="E193" t="s">
        <v>28</v>
      </c>
      <c r="F193">
        <v>0.5</v>
      </c>
      <c r="G193">
        <v>9.27</v>
      </c>
      <c r="H193">
        <v>10.02</v>
      </c>
      <c r="I193">
        <v>35</v>
      </c>
      <c r="J193">
        <v>17.5</v>
      </c>
    </row>
    <row r="194" spans="1:11" x14ac:dyDescent="0.35">
      <c r="A194">
        <v>712</v>
      </c>
      <c r="B194" t="s">
        <v>85</v>
      </c>
      <c r="C194" t="s">
        <v>72</v>
      </c>
      <c r="D194" t="s">
        <v>31</v>
      </c>
      <c r="E194" t="s">
        <v>28</v>
      </c>
      <c r="F194">
        <v>0.5</v>
      </c>
      <c r="G194">
        <v>9.27</v>
      </c>
      <c r="H194">
        <v>10.029999999999999</v>
      </c>
      <c r="I194">
        <v>36</v>
      </c>
      <c r="J194">
        <v>16.57</v>
      </c>
    </row>
    <row r="195" spans="1:11" x14ac:dyDescent="0.35">
      <c r="A195">
        <v>713</v>
      </c>
      <c r="B195" t="s">
        <v>85</v>
      </c>
      <c r="C195" t="s">
        <v>72</v>
      </c>
      <c r="D195" t="s">
        <v>31</v>
      </c>
      <c r="E195" t="s">
        <v>28</v>
      </c>
      <c r="F195">
        <v>0.5</v>
      </c>
      <c r="G195">
        <v>9.2899999999999991</v>
      </c>
      <c r="H195">
        <v>10.039999999999999</v>
      </c>
      <c r="I195">
        <v>35</v>
      </c>
      <c r="J195">
        <v>15.83</v>
      </c>
    </row>
    <row r="196" spans="1:11" x14ac:dyDescent="0.35">
      <c r="A196">
        <v>714</v>
      </c>
      <c r="B196" t="s">
        <v>85</v>
      </c>
      <c r="C196" t="s">
        <v>72</v>
      </c>
      <c r="D196" t="s">
        <v>31</v>
      </c>
      <c r="E196" t="s">
        <v>28</v>
      </c>
      <c r="F196">
        <v>0.5</v>
      </c>
      <c r="G196">
        <v>9.2899999999999991</v>
      </c>
      <c r="H196">
        <v>10.050000000000001</v>
      </c>
      <c r="I196">
        <v>36</v>
      </c>
      <c r="J196">
        <v>11.18</v>
      </c>
    </row>
    <row r="197" spans="1:11" x14ac:dyDescent="0.35">
      <c r="A197">
        <v>715</v>
      </c>
      <c r="B197" t="s">
        <v>85</v>
      </c>
      <c r="C197" t="s">
        <v>72</v>
      </c>
      <c r="D197" t="s">
        <v>31</v>
      </c>
      <c r="E197" t="s">
        <v>28</v>
      </c>
      <c r="F197">
        <v>0.5</v>
      </c>
      <c r="G197">
        <v>9.3000000000000007</v>
      </c>
      <c r="H197">
        <v>10.06</v>
      </c>
      <c r="I197">
        <v>36</v>
      </c>
      <c r="J197">
        <f>14.55-0.17</f>
        <v>14.38</v>
      </c>
    </row>
    <row r="198" spans="1:11" x14ac:dyDescent="0.35">
      <c r="A198">
        <v>716</v>
      </c>
      <c r="B198" t="s">
        <v>85</v>
      </c>
      <c r="C198" t="s">
        <v>27</v>
      </c>
      <c r="D198" t="s">
        <v>31</v>
      </c>
      <c r="E198" t="s">
        <v>28</v>
      </c>
      <c r="F198">
        <v>0.3</v>
      </c>
      <c r="G198">
        <v>9.32</v>
      </c>
      <c r="H198">
        <v>10.07</v>
      </c>
      <c r="I198">
        <v>35</v>
      </c>
      <c r="J198">
        <v>3.25</v>
      </c>
    </row>
    <row r="199" spans="1:11" x14ac:dyDescent="0.35">
      <c r="A199">
        <v>717</v>
      </c>
      <c r="B199" t="s">
        <v>85</v>
      </c>
      <c r="C199" t="s">
        <v>27</v>
      </c>
      <c r="D199" t="s">
        <v>31</v>
      </c>
      <c r="E199" t="s">
        <v>28</v>
      </c>
      <c r="F199">
        <v>0.3</v>
      </c>
      <c r="G199">
        <v>9.33</v>
      </c>
      <c r="H199">
        <v>10.08</v>
      </c>
      <c r="I199">
        <v>35</v>
      </c>
      <c r="J199">
        <f>3.5-0.27</f>
        <v>3.23</v>
      </c>
    </row>
    <row r="200" spans="1:11" x14ac:dyDescent="0.35">
      <c r="A200">
        <v>718</v>
      </c>
      <c r="B200" t="s">
        <v>85</v>
      </c>
      <c r="C200" t="s">
        <v>27</v>
      </c>
      <c r="D200" t="s">
        <v>31</v>
      </c>
      <c r="E200" t="s">
        <v>28</v>
      </c>
      <c r="F200">
        <v>0.3</v>
      </c>
      <c r="G200">
        <v>9.33</v>
      </c>
      <c r="H200">
        <v>10.08</v>
      </c>
      <c r="I200">
        <v>35</v>
      </c>
      <c r="J200">
        <v>3.98</v>
      </c>
    </row>
    <row r="201" spans="1:11" x14ac:dyDescent="0.35">
      <c r="A201">
        <v>719</v>
      </c>
      <c r="B201" t="s">
        <v>85</v>
      </c>
      <c r="C201" t="s">
        <v>27</v>
      </c>
      <c r="D201" t="s">
        <v>31</v>
      </c>
      <c r="E201" t="s">
        <v>28</v>
      </c>
      <c r="F201">
        <v>0.3</v>
      </c>
      <c r="G201">
        <v>9.34</v>
      </c>
      <c r="H201">
        <v>10.09</v>
      </c>
      <c r="I201">
        <v>35</v>
      </c>
      <c r="J201">
        <f>4.25-0.17</f>
        <v>4.08</v>
      </c>
    </row>
    <row r="202" spans="1:11" x14ac:dyDescent="0.35">
      <c r="A202">
        <v>720</v>
      </c>
      <c r="B202" t="s">
        <v>85</v>
      </c>
      <c r="C202" t="s">
        <v>27</v>
      </c>
      <c r="D202" t="s">
        <v>31</v>
      </c>
      <c r="E202" t="s">
        <v>28</v>
      </c>
      <c r="F202">
        <v>0.3</v>
      </c>
      <c r="G202">
        <v>9.35</v>
      </c>
      <c r="H202">
        <v>10.1</v>
      </c>
      <c r="I202">
        <v>35</v>
      </c>
      <c r="J202">
        <v>2.63</v>
      </c>
    </row>
    <row r="203" spans="1:11" x14ac:dyDescent="0.35">
      <c r="A203">
        <v>721</v>
      </c>
      <c r="B203" t="s">
        <v>85</v>
      </c>
      <c r="C203" t="s">
        <v>27</v>
      </c>
      <c r="D203" t="s">
        <v>31</v>
      </c>
      <c r="E203" t="s">
        <v>28</v>
      </c>
      <c r="F203">
        <v>0.4</v>
      </c>
      <c r="G203">
        <v>9.35</v>
      </c>
      <c r="H203">
        <v>10.1</v>
      </c>
      <c r="I203">
        <v>35</v>
      </c>
      <c r="J203">
        <v>2.11</v>
      </c>
    </row>
    <row r="204" spans="1:11" x14ac:dyDescent="0.35">
      <c r="A204">
        <v>722</v>
      </c>
      <c r="B204" t="s">
        <v>85</v>
      </c>
      <c r="C204" t="s">
        <v>27</v>
      </c>
      <c r="D204" t="s">
        <v>31</v>
      </c>
      <c r="E204" t="s">
        <v>28</v>
      </c>
      <c r="F204">
        <v>0.4</v>
      </c>
      <c r="G204">
        <v>9.36</v>
      </c>
      <c r="H204">
        <v>10.111000000000001</v>
      </c>
      <c r="I204">
        <v>35</v>
      </c>
      <c r="J204">
        <v>10.56</v>
      </c>
    </row>
    <row r="205" spans="1:11" x14ac:dyDescent="0.35">
      <c r="A205">
        <v>723</v>
      </c>
      <c r="B205" t="s">
        <v>85</v>
      </c>
      <c r="C205" t="s">
        <v>27</v>
      </c>
      <c r="D205" t="s">
        <v>31</v>
      </c>
      <c r="E205" t="s">
        <v>28</v>
      </c>
      <c r="F205">
        <v>0.5</v>
      </c>
      <c r="G205">
        <v>9.3699999999999992</v>
      </c>
      <c r="H205">
        <v>10.119999999999999</v>
      </c>
      <c r="I205">
        <v>35</v>
      </c>
      <c r="J205">
        <v>17.21</v>
      </c>
      <c r="K205" t="s">
        <v>97</v>
      </c>
    </row>
    <row r="206" spans="1:11" x14ac:dyDescent="0.35">
      <c r="A206">
        <v>724</v>
      </c>
      <c r="B206" t="s">
        <v>85</v>
      </c>
      <c r="C206" t="s">
        <v>27</v>
      </c>
      <c r="D206" t="s">
        <v>31</v>
      </c>
      <c r="E206" t="s">
        <v>28</v>
      </c>
      <c r="F206">
        <v>0.5</v>
      </c>
      <c r="G206">
        <v>9.3800000000000008</v>
      </c>
      <c r="H206">
        <v>10.130000000000001</v>
      </c>
      <c r="I206">
        <v>35</v>
      </c>
      <c r="J206">
        <v>16.899999999999999</v>
      </c>
    </row>
    <row r="207" spans="1:11" x14ac:dyDescent="0.35">
      <c r="A207">
        <v>725</v>
      </c>
      <c r="B207" t="s">
        <v>85</v>
      </c>
      <c r="C207" t="s">
        <v>27</v>
      </c>
      <c r="D207" t="s">
        <v>31</v>
      </c>
      <c r="E207" t="s">
        <v>28</v>
      </c>
      <c r="F207">
        <v>0.5</v>
      </c>
      <c r="G207">
        <v>9.3800000000000008</v>
      </c>
      <c r="H207">
        <v>10.14</v>
      </c>
      <c r="I207">
        <v>36</v>
      </c>
      <c r="J207">
        <v>14.53</v>
      </c>
      <c r="K207" t="s">
        <v>98</v>
      </c>
    </row>
    <row r="208" spans="1:11" x14ac:dyDescent="0.35">
      <c r="A208">
        <v>726</v>
      </c>
      <c r="B208" t="s">
        <v>85</v>
      </c>
      <c r="C208" t="s">
        <v>27</v>
      </c>
      <c r="D208" t="s">
        <v>31</v>
      </c>
      <c r="E208" t="s">
        <v>28</v>
      </c>
      <c r="F208">
        <v>0.5</v>
      </c>
      <c r="J208">
        <v>10.11</v>
      </c>
    </row>
    <row r="209" spans="1:10" x14ac:dyDescent="0.35">
      <c r="A209">
        <v>727</v>
      </c>
      <c r="B209" t="s">
        <v>85</v>
      </c>
      <c r="C209" t="s">
        <v>27</v>
      </c>
      <c r="D209" t="s">
        <v>31</v>
      </c>
      <c r="E209" t="s">
        <v>28</v>
      </c>
      <c r="F209">
        <v>0.5</v>
      </c>
      <c r="J209">
        <v>11.15</v>
      </c>
    </row>
    <row r="210" spans="1:10" x14ac:dyDescent="0.35">
      <c r="A210">
        <v>728</v>
      </c>
      <c r="B210" t="s">
        <v>85</v>
      </c>
      <c r="C210" t="s">
        <v>27</v>
      </c>
      <c r="D210" t="s">
        <v>31</v>
      </c>
      <c r="E210" t="s">
        <v>28</v>
      </c>
      <c r="F210">
        <v>0.5</v>
      </c>
      <c r="J210">
        <f>4.27-0.37</f>
        <v>3.8999999999999995</v>
      </c>
    </row>
    <row r="211" spans="1:10" x14ac:dyDescent="0.35">
      <c r="A211">
        <v>729</v>
      </c>
      <c r="B211" t="s">
        <v>85</v>
      </c>
      <c r="C211" t="s">
        <v>27</v>
      </c>
      <c r="D211" t="s">
        <v>31</v>
      </c>
      <c r="E211" t="s">
        <v>28</v>
      </c>
      <c r="F211">
        <v>0.3</v>
      </c>
      <c r="J211">
        <v>3.96</v>
      </c>
    </row>
    <row r="212" spans="1:10" x14ac:dyDescent="0.35">
      <c r="A212">
        <v>730</v>
      </c>
      <c r="B212" t="s">
        <v>85</v>
      </c>
      <c r="C212" t="s">
        <v>27</v>
      </c>
      <c r="D212" t="s">
        <v>31</v>
      </c>
      <c r="E212" t="s">
        <v>28</v>
      </c>
      <c r="F212">
        <v>0.3</v>
      </c>
      <c r="J212">
        <v>3.24</v>
      </c>
    </row>
    <row r="213" spans="1:10" x14ac:dyDescent="0.35">
      <c r="A213">
        <v>731</v>
      </c>
      <c r="B213" t="s">
        <v>85</v>
      </c>
      <c r="C213" t="s">
        <v>36</v>
      </c>
      <c r="D213" t="s">
        <v>31</v>
      </c>
      <c r="E213" t="s">
        <v>28</v>
      </c>
      <c r="F213">
        <v>0.3</v>
      </c>
      <c r="J213" t="s">
        <v>30</v>
      </c>
    </row>
    <row r="214" spans="1:10" x14ac:dyDescent="0.35">
      <c r="A214">
        <v>732</v>
      </c>
      <c r="B214" t="s">
        <v>85</v>
      </c>
      <c r="C214" t="s">
        <v>37</v>
      </c>
      <c r="D214" t="s">
        <v>31</v>
      </c>
      <c r="E214" t="s">
        <v>28</v>
      </c>
      <c r="F214">
        <v>0.5</v>
      </c>
      <c r="J214" t="s">
        <v>30</v>
      </c>
    </row>
    <row r="215" spans="1:10" x14ac:dyDescent="0.35">
      <c r="A215">
        <v>801</v>
      </c>
      <c r="B215" t="s">
        <v>86</v>
      </c>
      <c r="D215" t="s">
        <v>31</v>
      </c>
    </row>
    <row r="216" spans="1:10" x14ac:dyDescent="0.35">
      <c r="A216">
        <v>802</v>
      </c>
      <c r="B216" t="s">
        <v>86</v>
      </c>
      <c r="D216" t="s">
        <v>31</v>
      </c>
    </row>
    <row r="217" spans="1:10" x14ac:dyDescent="0.35">
      <c r="A217">
        <v>803</v>
      </c>
      <c r="B217" t="s">
        <v>86</v>
      </c>
      <c r="D217" t="s">
        <v>31</v>
      </c>
    </row>
    <row r="218" spans="1:10" x14ac:dyDescent="0.35">
      <c r="A218">
        <v>804</v>
      </c>
      <c r="B218" t="s">
        <v>86</v>
      </c>
      <c r="D218" t="s">
        <v>31</v>
      </c>
    </row>
    <row r="219" spans="1:10" x14ac:dyDescent="0.35">
      <c r="A219">
        <v>805</v>
      </c>
      <c r="B219" t="s">
        <v>86</v>
      </c>
      <c r="D219" t="s">
        <v>31</v>
      </c>
    </row>
    <row r="220" spans="1:10" x14ac:dyDescent="0.35">
      <c r="A220">
        <v>806</v>
      </c>
      <c r="B220" t="s">
        <v>86</v>
      </c>
      <c r="D220" t="s">
        <v>31</v>
      </c>
    </row>
    <row r="221" spans="1:10" x14ac:dyDescent="0.35">
      <c r="A221">
        <v>807</v>
      </c>
      <c r="B221" t="s">
        <v>86</v>
      </c>
      <c r="D221" t="s">
        <v>31</v>
      </c>
    </row>
    <row r="222" spans="1:10" x14ac:dyDescent="0.35">
      <c r="A222">
        <v>808</v>
      </c>
      <c r="B222" t="s">
        <v>86</v>
      </c>
      <c r="D222" t="s">
        <v>31</v>
      </c>
    </row>
    <row r="223" spans="1:10" x14ac:dyDescent="0.35">
      <c r="A223">
        <v>809</v>
      </c>
      <c r="B223" t="s">
        <v>86</v>
      </c>
      <c r="D223" t="s">
        <v>31</v>
      </c>
    </row>
    <row r="224" spans="1:10" x14ac:dyDescent="0.35">
      <c r="A224">
        <v>810</v>
      </c>
      <c r="B224" t="s">
        <v>86</v>
      </c>
      <c r="D224" t="s">
        <v>31</v>
      </c>
    </row>
    <row r="225" spans="1:4" x14ac:dyDescent="0.35">
      <c r="A225">
        <v>811</v>
      </c>
      <c r="B225" t="s">
        <v>86</v>
      </c>
      <c r="D225" t="s">
        <v>31</v>
      </c>
    </row>
    <row r="226" spans="1:4" x14ac:dyDescent="0.35">
      <c r="A226">
        <v>812</v>
      </c>
      <c r="B226" t="s">
        <v>86</v>
      </c>
      <c r="D226" t="s">
        <v>31</v>
      </c>
    </row>
    <row r="227" spans="1:4" x14ac:dyDescent="0.35">
      <c r="A227">
        <v>813</v>
      </c>
      <c r="B227" t="s">
        <v>86</v>
      </c>
      <c r="D227" t="s">
        <v>31</v>
      </c>
    </row>
    <row r="228" spans="1:4" x14ac:dyDescent="0.35">
      <c r="A228">
        <v>814</v>
      </c>
      <c r="B228" t="s">
        <v>86</v>
      </c>
      <c r="D228" t="s">
        <v>31</v>
      </c>
    </row>
    <row r="229" spans="1:4" x14ac:dyDescent="0.35">
      <c r="A229">
        <v>815</v>
      </c>
      <c r="B229" t="s">
        <v>86</v>
      </c>
      <c r="D229" t="s">
        <v>31</v>
      </c>
    </row>
    <row r="230" spans="1:4" x14ac:dyDescent="0.35">
      <c r="A230">
        <v>816</v>
      </c>
      <c r="B230" t="s">
        <v>86</v>
      </c>
      <c r="D230" t="s">
        <v>31</v>
      </c>
    </row>
    <row r="231" spans="1:4" x14ac:dyDescent="0.35">
      <c r="A231">
        <v>817</v>
      </c>
      <c r="B231" t="s">
        <v>86</v>
      </c>
      <c r="D231" t="s">
        <v>31</v>
      </c>
    </row>
    <row r="232" spans="1:4" x14ac:dyDescent="0.35">
      <c r="A232">
        <v>818</v>
      </c>
      <c r="B232" t="s">
        <v>86</v>
      </c>
      <c r="D232" t="s">
        <v>31</v>
      </c>
    </row>
    <row r="233" spans="1:4" x14ac:dyDescent="0.35">
      <c r="A233">
        <v>819</v>
      </c>
      <c r="B233" t="s">
        <v>86</v>
      </c>
      <c r="D233" t="s">
        <v>31</v>
      </c>
    </row>
    <row r="234" spans="1:4" x14ac:dyDescent="0.35">
      <c r="A234">
        <v>820</v>
      </c>
      <c r="B234" t="s">
        <v>86</v>
      </c>
      <c r="D234" t="s">
        <v>31</v>
      </c>
    </row>
    <row r="235" spans="1:4" x14ac:dyDescent="0.35">
      <c r="A235">
        <v>821</v>
      </c>
      <c r="B235" t="s">
        <v>86</v>
      </c>
      <c r="D235" t="s">
        <v>31</v>
      </c>
    </row>
    <row r="236" spans="1:4" x14ac:dyDescent="0.35">
      <c r="A236">
        <v>822</v>
      </c>
      <c r="B236" t="s">
        <v>86</v>
      </c>
      <c r="D236" t="s">
        <v>31</v>
      </c>
    </row>
    <row r="237" spans="1:4" x14ac:dyDescent="0.35">
      <c r="A237">
        <v>823</v>
      </c>
      <c r="B237" t="s">
        <v>86</v>
      </c>
      <c r="D237" t="s">
        <v>31</v>
      </c>
    </row>
    <row r="238" spans="1:4" x14ac:dyDescent="0.35">
      <c r="A238">
        <v>824</v>
      </c>
      <c r="B238" t="s">
        <v>86</v>
      </c>
      <c r="D238" t="s">
        <v>31</v>
      </c>
    </row>
    <row r="239" spans="1:4" x14ac:dyDescent="0.35">
      <c r="A239">
        <v>825</v>
      </c>
      <c r="B239" t="s">
        <v>86</v>
      </c>
      <c r="D239" t="s">
        <v>31</v>
      </c>
    </row>
    <row r="240" spans="1:4" x14ac:dyDescent="0.35">
      <c r="A240">
        <v>826</v>
      </c>
      <c r="B240" t="s">
        <v>86</v>
      </c>
      <c r="D240" t="s">
        <v>31</v>
      </c>
    </row>
    <row r="241" spans="1:11" x14ac:dyDescent="0.35">
      <c r="A241">
        <v>827</v>
      </c>
      <c r="B241" t="s">
        <v>86</v>
      </c>
      <c r="D241" t="s">
        <v>31</v>
      </c>
    </row>
    <row r="242" spans="1:11" x14ac:dyDescent="0.35">
      <c r="A242">
        <v>828</v>
      </c>
      <c r="B242" t="s">
        <v>86</v>
      </c>
      <c r="D242" t="s">
        <v>31</v>
      </c>
    </row>
    <row r="243" spans="1:11" x14ac:dyDescent="0.35">
      <c r="A243">
        <v>829</v>
      </c>
      <c r="B243" t="s">
        <v>86</v>
      </c>
      <c r="D243" t="s">
        <v>31</v>
      </c>
    </row>
    <row r="244" spans="1:11" x14ac:dyDescent="0.35">
      <c r="A244">
        <v>830</v>
      </c>
      <c r="B244" t="s">
        <v>86</v>
      </c>
      <c r="D244" t="s">
        <v>31</v>
      </c>
    </row>
    <row r="245" spans="1:11" x14ac:dyDescent="0.35">
      <c r="A245">
        <v>831</v>
      </c>
      <c r="B245" t="s">
        <v>86</v>
      </c>
      <c r="D245" t="s">
        <v>31</v>
      </c>
    </row>
    <row r="246" spans="1:11" x14ac:dyDescent="0.35">
      <c r="A246">
        <v>832</v>
      </c>
      <c r="B246" t="s">
        <v>86</v>
      </c>
      <c r="D246" t="s">
        <v>31</v>
      </c>
    </row>
    <row r="247" spans="1:11" x14ac:dyDescent="0.35">
      <c r="A247">
        <v>833</v>
      </c>
      <c r="B247" t="s">
        <v>86</v>
      </c>
      <c r="D247" t="s">
        <v>31</v>
      </c>
    </row>
    <row r="248" spans="1:11" x14ac:dyDescent="0.35">
      <c r="A248">
        <v>834</v>
      </c>
      <c r="B248" t="s">
        <v>86</v>
      </c>
      <c r="D248" t="s">
        <v>31</v>
      </c>
    </row>
    <row r="249" spans="1:11" x14ac:dyDescent="0.35">
      <c r="A249">
        <v>835</v>
      </c>
      <c r="B249" t="s">
        <v>86</v>
      </c>
      <c r="D249" t="s">
        <v>31</v>
      </c>
    </row>
    <row r="250" spans="1:11" x14ac:dyDescent="0.35">
      <c r="A250">
        <v>836</v>
      </c>
      <c r="B250" t="s">
        <v>86</v>
      </c>
      <c r="D250" t="s">
        <v>31</v>
      </c>
    </row>
    <row r="251" spans="1:11" x14ac:dyDescent="0.35">
      <c r="A251">
        <v>837</v>
      </c>
      <c r="B251" t="s">
        <v>86</v>
      </c>
      <c r="D251" t="s">
        <v>31</v>
      </c>
    </row>
    <row r="252" spans="1:11" x14ac:dyDescent="0.35">
      <c r="A252">
        <v>838</v>
      </c>
      <c r="B252" t="s">
        <v>86</v>
      </c>
      <c r="D252" t="s">
        <v>31</v>
      </c>
    </row>
    <row r="253" spans="1:11" x14ac:dyDescent="0.35">
      <c r="A253">
        <v>839</v>
      </c>
      <c r="B253" t="s">
        <v>86</v>
      </c>
      <c r="C253" t="s">
        <v>36</v>
      </c>
      <c r="D253" t="s">
        <v>31</v>
      </c>
    </row>
    <row r="254" spans="1:11" x14ac:dyDescent="0.35">
      <c r="A254">
        <v>840</v>
      </c>
      <c r="B254" t="s">
        <v>86</v>
      </c>
      <c r="C254" t="s">
        <v>37</v>
      </c>
      <c r="D254" t="s">
        <v>31</v>
      </c>
    </row>
    <row r="255" spans="1:11" x14ac:dyDescent="0.35">
      <c r="A255">
        <v>841</v>
      </c>
      <c r="B255" t="s">
        <v>86</v>
      </c>
      <c r="D255" t="s">
        <v>31</v>
      </c>
      <c r="K255" t="s">
        <v>88</v>
      </c>
    </row>
    <row r="256" spans="1:11" x14ac:dyDescent="0.35">
      <c r="A256">
        <v>842</v>
      </c>
      <c r="B256" t="s">
        <v>86</v>
      </c>
      <c r="D256" t="s">
        <v>31</v>
      </c>
      <c r="K256" t="s">
        <v>88</v>
      </c>
    </row>
    <row r="257" spans="1:11" x14ac:dyDescent="0.35">
      <c r="A257">
        <v>843</v>
      </c>
      <c r="B257" t="s">
        <v>86</v>
      </c>
      <c r="D257" t="s">
        <v>31</v>
      </c>
      <c r="K257" t="s">
        <v>88</v>
      </c>
    </row>
    <row r="258" spans="1:11" x14ac:dyDescent="0.35">
      <c r="A258">
        <v>844</v>
      </c>
      <c r="B258" t="s">
        <v>86</v>
      </c>
      <c r="D258" t="s">
        <v>31</v>
      </c>
      <c r="K258" t="s">
        <v>88</v>
      </c>
    </row>
    <row r="259" spans="1:11" x14ac:dyDescent="0.35">
      <c r="A259">
        <v>845</v>
      </c>
      <c r="B259" t="s">
        <v>86</v>
      </c>
      <c r="D259" t="s">
        <v>31</v>
      </c>
      <c r="K259" t="s">
        <v>88</v>
      </c>
    </row>
    <row r="260" spans="1:11" x14ac:dyDescent="0.35">
      <c r="A260">
        <v>846</v>
      </c>
      <c r="B260" t="s">
        <v>86</v>
      </c>
      <c r="D260" t="s">
        <v>31</v>
      </c>
      <c r="K260" t="s">
        <v>88</v>
      </c>
    </row>
    <row r="261" spans="1:11" x14ac:dyDescent="0.35">
      <c r="A261">
        <v>847</v>
      </c>
      <c r="B261" t="s">
        <v>86</v>
      </c>
      <c r="D261" t="s">
        <v>31</v>
      </c>
      <c r="K261" t="s">
        <v>88</v>
      </c>
    </row>
    <row r="262" spans="1:11" x14ac:dyDescent="0.35">
      <c r="A262">
        <v>848</v>
      </c>
      <c r="B262" t="s">
        <v>86</v>
      </c>
      <c r="D262" t="s">
        <v>31</v>
      </c>
      <c r="K262" t="s">
        <v>88</v>
      </c>
    </row>
    <row r="263" spans="1:11" x14ac:dyDescent="0.35">
      <c r="A263">
        <v>849</v>
      </c>
      <c r="B263" t="s">
        <v>86</v>
      </c>
      <c r="D263" t="s">
        <v>31</v>
      </c>
      <c r="K263" t="s">
        <v>88</v>
      </c>
    </row>
    <row r="264" spans="1:11" x14ac:dyDescent="0.35">
      <c r="A264">
        <v>850</v>
      </c>
      <c r="B264" t="s">
        <v>86</v>
      </c>
      <c r="D264" t="s">
        <v>31</v>
      </c>
      <c r="K264" t="s">
        <v>88</v>
      </c>
    </row>
    <row r="265" spans="1:11" x14ac:dyDescent="0.35">
      <c r="A265">
        <v>851</v>
      </c>
      <c r="B265" t="s">
        <v>86</v>
      </c>
      <c r="D265" t="s">
        <v>31</v>
      </c>
      <c r="K265" t="s">
        <v>88</v>
      </c>
    </row>
    <row r="266" spans="1:11" x14ac:dyDescent="0.35">
      <c r="A266">
        <v>852</v>
      </c>
      <c r="B266" t="s">
        <v>86</v>
      </c>
      <c r="D266" t="s">
        <v>31</v>
      </c>
      <c r="K266" t="s">
        <v>88</v>
      </c>
    </row>
    <row r="267" spans="1:11" x14ac:dyDescent="0.35">
      <c r="A267">
        <v>853</v>
      </c>
      <c r="B267" t="s">
        <v>86</v>
      </c>
      <c r="D267" t="s">
        <v>31</v>
      </c>
      <c r="K267" t="s">
        <v>88</v>
      </c>
    </row>
    <row r="268" spans="1:11" x14ac:dyDescent="0.35">
      <c r="A268" t="s">
        <v>87</v>
      </c>
      <c r="B268" t="s">
        <v>86</v>
      </c>
      <c r="D268" t="s">
        <v>31</v>
      </c>
      <c r="K268" t="s">
        <v>88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46802-CF3E-401B-86D0-7505C5944477}">
  <dimension ref="A1:H2"/>
  <sheetViews>
    <sheetView workbookViewId="0">
      <selection activeCell="K19" sqref="K18:K19"/>
    </sheetView>
  </sheetViews>
  <sheetFormatPr defaultRowHeight="14.5" x14ac:dyDescent="0.35"/>
  <sheetData>
    <row r="1" spans="1:8" x14ac:dyDescent="0.35">
      <c r="A1" t="s">
        <v>7</v>
      </c>
      <c r="B1" t="s">
        <v>1</v>
      </c>
      <c r="C1" t="s">
        <v>0</v>
      </c>
      <c r="D1" t="s">
        <v>12</v>
      </c>
      <c r="E1" t="s">
        <v>4</v>
      </c>
      <c r="F1" t="s">
        <v>5</v>
      </c>
      <c r="G1" t="s">
        <v>6</v>
      </c>
      <c r="H1" t="s">
        <v>9</v>
      </c>
    </row>
    <row r="2" spans="1:8" x14ac:dyDescent="0.35">
      <c r="A2" t="s">
        <v>8</v>
      </c>
      <c r="B2" t="s">
        <v>13</v>
      </c>
      <c r="C2" t="s">
        <v>11</v>
      </c>
      <c r="D2">
        <v>15.3</v>
      </c>
      <c r="E2">
        <v>13.3</v>
      </c>
      <c r="F2">
        <v>103.2</v>
      </c>
      <c r="G2">
        <v>10.81</v>
      </c>
      <c r="H2" t="s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497A5-3477-4F83-BA28-9BCFB5741DFE}">
  <dimension ref="A1:N25"/>
  <sheetViews>
    <sheetView topLeftCell="A4" workbookViewId="0">
      <selection activeCell="O5" sqref="O5"/>
    </sheetView>
  </sheetViews>
  <sheetFormatPr defaultRowHeight="14.5" x14ac:dyDescent="0.35"/>
  <cols>
    <col min="4" max="4" width="9.90625" customWidth="1"/>
  </cols>
  <sheetData>
    <row r="1" spans="1:14" ht="58" x14ac:dyDescent="0.35">
      <c r="A1" t="s">
        <v>18</v>
      </c>
      <c r="B1" t="s">
        <v>7</v>
      </c>
      <c r="C1" s="1" t="s">
        <v>19</v>
      </c>
      <c r="D1" s="1" t="s">
        <v>20</v>
      </c>
      <c r="E1" s="1" t="s">
        <v>21</v>
      </c>
      <c r="F1" s="2" t="s">
        <v>22</v>
      </c>
      <c r="G1" s="2" t="s">
        <v>23</v>
      </c>
      <c r="H1" s="1" t="s">
        <v>24</v>
      </c>
      <c r="I1" t="s">
        <v>25</v>
      </c>
      <c r="J1" t="s">
        <v>26</v>
      </c>
      <c r="K1" t="s">
        <v>29</v>
      </c>
      <c r="L1" t="s">
        <v>75</v>
      </c>
      <c r="M1" t="s">
        <v>34</v>
      </c>
      <c r="N1" t="s">
        <v>35</v>
      </c>
    </row>
    <row r="2" spans="1:14" x14ac:dyDescent="0.35">
      <c r="A2" s="5">
        <v>105</v>
      </c>
      <c r="B2" s="5" t="s">
        <v>8</v>
      </c>
      <c r="C2" s="5" t="s">
        <v>27</v>
      </c>
      <c r="D2" s="5" t="s">
        <v>28</v>
      </c>
      <c r="E2" s="5">
        <v>0.7</v>
      </c>
      <c r="F2" s="5">
        <v>9.3000000000000007</v>
      </c>
      <c r="G2" s="5">
        <v>10</v>
      </c>
      <c r="H2" s="5">
        <v>30</v>
      </c>
      <c r="I2" s="5">
        <v>16.350000000000001</v>
      </c>
      <c r="J2" s="5"/>
      <c r="K2" s="5" t="s">
        <v>31</v>
      </c>
      <c r="L2" s="5" t="s">
        <v>76</v>
      </c>
      <c r="M2" s="5">
        <v>21.011893280389796</v>
      </c>
      <c r="N2" s="5">
        <v>124.40079918003107</v>
      </c>
    </row>
    <row r="3" spans="1:14" x14ac:dyDescent="0.35">
      <c r="A3" s="5">
        <v>105</v>
      </c>
      <c r="B3" s="5" t="s">
        <v>8</v>
      </c>
      <c r="C3" s="5" t="s">
        <v>27</v>
      </c>
      <c r="D3" s="5" t="s">
        <v>28</v>
      </c>
      <c r="E3" s="5">
        <v>0.7</v>
      </c>
      <c r="F3" s="5">
        <v>9.3000000000000007</v>
      </c>
      <c r="G3" s="5">
        <v>10</v>
      </c>
      <c r="H3" s="5">
        <v>30</v>
      </c>
      <c r="I3" s="5">
        <v>16.350000000000001</v>
      </c>
      <c r="J3" s="5"/>
      <c r="K3" s="5" t="s">
        <v>31</v>
      </c>
      <c r="L3" s="5" t="s">
        <v>78</v>
      </c>
      <c r="M3" s="5">
        <v>21.871476042612809</v>
      </c>
      <c r="N3" s="5">
        <v>321.2191419509665</v>
      </c>
    </row>
    <row r="4" spans="1:14" x14ac:dyDescent="0.35">
      <c r="A4" s="5">
        <v>105</v>
      </c>
      <c r="B4" s="5" t="s">
        <v>8</v>
      </c>
      <c r="C4" s="5" t="s">
        <v>27</v>
      </c>
      <c r="D4" s="5" t="s">
        <v>28</v>
      </c>
      <c r="E4" s="5">
        <v>0.7</v>
      </c>
      <c r="F4" s="5">
        <v>9.3000000000000007</v>
      </c>
      <c r="G4" s="5">
        <v>10</v>
      </c>
      <c r="H4" s="5">
        <v>30</v>
      </c>
      <c r="I4" s="5">
        <v>16.350000000000001</v>
      </c>
      <c r="J4" s="5"/>
      <c r="K4" s="5" t="s">
        <v>31</v>
      </c>
      <c r="L4" s="5" t="s">
        <v>77</v>
      </c>
      <c r="M4" s="5">
        <v>19.510200640989954</v>
      </c>
      <c r="N4" s="5">
        <v>280.82035200710584</v>
      </c>
    </row>
    <row r="5" spans="1:14" x14ac:dyDescent="0.35">
      <c r="A5" s="5">
        <v>105</v>
      </c>
      <c r="B5" s="5" t="s">
        <v>8</v>
      </c>
      <c r="C5" s="5" t="s">
        <v>27</v>
      </c>
      <c r="D5" s="5" t="s">
        <v>28</v>
      </c>
      <c r="E5" s="5">
        <v>0.7</v>
      </c>
      <c r="F5" s="5">
        <v>9.3000000000000007</v>
      </c>
      <c r="G5" s="5">
        <v>10</v>
      </c>
      <c r="H5" s="5">
        <v>30</v>
      </c>
      <c r="I5" s="5">
        <v>16.350000000000001</v>
      </c>
      <c r="J5" s="5"/>
      <c r="K5" s="5" t="s">
        <v>31</v>
      </c>
      <c r="L5" s="5" t="s">
        <v>79</v>
      </c>
      <c r="M5" s="5">
        <v>34.46602843774297</v>
      </c>
      <c r="N5" s="5">
        <v>197.14779697781245</v>
      </c>
    </row>
    <row r="6" spans="1:14" x14ac:dyDescent="0.35">
      <c r="A6" s="6">
        <v>112</v>
      </c>
      <c r="B6" s="6" t="s">
        <v>8</v>
      </c>
      <c r="C6" s="6" t="s">
        <v>27</v>
      </c>
      <c r="D6" s="6" t="s">
        <v>28</v>
      </c>
      <c r="E6" s="6">
        <v>0.6</v>
      </c>
      <c r="F6" s="6">
        <v>10.49</v>
      </c>
      <c r="G6" s="6">
        <v>11.19</v>
      </c>
      <c r="H6" s="6">
        <v>30</v>
      </c>
      <c r="I6" s="6">
        <v>8.6300000000000008</v>
      </c>
      <c r="J6" s="6"/>
      <c r="K6" s="6" t="s">
        <v>32</v>
      </c>
      <c r="L6" s="6" t="s">
        <v>76</v>
      </c>
      <c r="M6" s="6">
        <v>13.024970624865103</v>
      </c>
      <c r="N6" s="6">
        <v>250.08679376823608</v>
      </c>
    </row>
    <row r="7" spans="1:14" x14ac:dyDescent="0.35">
      <c r="A7" s="6">
        <v>112</v>
      </c>
      <c r="B7" s="6" t="s">
        <v>8</v>
      </c>
      <c r="C7" s="6" t="s">
        <v>27</v>
      </c>
      <c r="D7" s="6" t="s">
        <v>28</v>
      </c>
      <c r="E7" s="6">
        <v>0.6</v>
      </c>
      <c r="F7" s="6">
        <v>10.49</v>
      </c>
      <c r="G7" s="6">
        <v>11.19</v>
      </c>
      <c r="H7" s="6">
        <v>30</v>
      </c>
      <c r="I7" s="6">
        <v>8.6300000000000008</v>
      </c>
      <c r="J7" s="6"/>
      <c r="K7" s="6" t="s">
        <v>32</v>
      </c>
      <c r="L7" s="6" t="s">
        <v>78</v>
      </c>
      <c r="M7" s="6">
        <v>15.092330534727841</v>
      </c>
      <c r="N7" s="6">
        <v>311.11944446500138</v>
      </c>
    </row>
    <row r="8" spans="1:14" x14ac:dyDescent="0.35">
      <c r="A8" s="6">
        <v>112</v>
      </c>
      <c r="B8" s="6" t="s">
        <v>8</v>
      </c>
      <c r="C8" s="6" t="s">
        <v>27</v>
      </c>
      <c r="D8" s="6" t="s">
        <v>28</v>
      </c>
      <c r="E8" s="6">
        <v>0.6</v>
      </c>
      <c r="F8" s="6">
        <v>10.49</v>
      </c>
      <c r="G8" s="6">
        <v>11.19</v>
      </c>
      <c r="H8" s="6">
        <v>30</v>
      </c>
      <c r="I8" s="6">
        <v>8.6300000000000008</v>
      </c>
      <c r="J8" s="6"/>
      <c r="K8" s="6" t="s">
        <v>32</v>
      </c>
      <c r="L8" s="6" t="s">
        <v>77</v>
      </c>
      <c r="M8" s="6">
        <v>13.873607746793462</v>
      </c>
      <c r="N8" s="6">
        <v>285.87020075008843</v>
      </c>
    </row>
    <row r="9" spans="1:14" x14ac:dyDescent="0.35">
      <c r="A9" s="6">
        <v>112</v>
      </c>
      <c r="B9" s="6" t="s">
        <v>8</v>
      </c>
      <c r="C9" s="6" t="s">
        <v>27</v>
      </c>
      <c r="D9" s="6" t="s">
        <v>28</v>
      </c>
      <c r="E9" s="6">
        <v>0.6</v>
      </c>
      <c r="F9" s="6">
        <v>10.49</v>
      </c>
      <c r="G9" s="6">
        <v>11.19</v>
      </c>
      <c r="H9" s="6">
        <v>30</v>
      </c>
      <c r="I9" s="6">
        <v>8.6300000000000008</v>
      </c>
      <c r="J9" s="6"/>
      <c r="K9" s="6" t="s">
        <v>32</v>
      </c>
      <c r="L9" s="6" t="s">
        <v>79</v>
      </c>
      <c r="M9" s="6">
        <v>40.023216244114614</v>
      </c>
      <c r="N9" s="6">
        <v>211.91147514644652</v>
      </c>
    </row>
    <row r="10" spans="1:14" x14ac:dyDescent="0.35">
      <c r="A10" s="5">
        <v>113</v>
      </c>
      <c r="B10" s="5" t="s">
        <v>8</v>
      </c>
      <c r="C10" s="5" t="s">
        <v>27</v>
      </c>
      <c r="D10" s="5" t="s">
        <v>28</v>
      </c>
      <c r="E10" s="5">
        <v>0.6</v>
      </c>
      <c r="F10" s="5">
        <v>10.51</v>
      </c>
      <c r="G10" s="7">
        <v>11.21</v>
      </c>
      <c r="H10" s="5">
        <v>30</v>
      </c>
      <c r="I10" s="5">
        <v>9.66</v>
      </c>
      <c r="J10" s="5"/>
      <c r="K10" s="5" t="s">
        <v>32</v>
      </c>
      <c r="L10" s="5" t="s">
        <v>76</v>
      </c>
      <c r="M10" s="5">
        <v>9.1851039635551555</v>
      </c>
      <c r="N10" s="5">
        <v>494.18769234863424</v>
      </c>
    </row>
    <row r="11" spans="1:14" x14ac:dyDescent="0.35">
      <c r="A11" s="5">
        <v>113</v>
      </c>
      <c r="B11" s="5" t="s">
        <v>8</v>
      </c>
      <c r="C11" s="5" t="s">
        <v>27</v>
      </c>
      <c r="D11" s="5" t="s">
        <v>28</v>
      </c>
      <c r="E11" s="5">
        <v>0.6</v>
      </c>
      <c r="F11" s="5">
        <v>10.51</v>
      </c>
      <c r="G11" s="7">
        <v>11.21</v>
      </c>
      <c r="H11" s="5">
        <v>30</v>
      </c>
      <c r="I11" s="5">
        <v>9.66</v>
      </c>
      <c r="J11" s="5"/>
      <c r="K11" s="5" t="s">
        <v>32</v>
      </c>
      <c r="L11" s="5" t="s">
        <v>78</v>
      </c>
      <c r="M11" s="5">
        <v>10.369779731482133</v>
      </c>
      <c r="N11" s="5">
        <v>503.01369669833991</v>
      </c>
    </row>
    <row r="12" spans="1:14" x14ac:dyDescent="0.35">
      <c r="A12" s="5">
        <v>113</v>
      </c>
      <c r="B12" s="5" t="s">
        <v>8</v>
      </c>
      <c r="C12" s="5" t="s">
        <v>27</v>
      </c>
      <c r="D12" s="5" t="s">
        <v>28</v>
      </c>
      <c r="E12" s="5">
        <v>0.6</v>
      </c>
      <c r="F12" s="5">
        <v>10.51</v>
      </c>
      <c r="G12" s="7">
        <v>11.21</v>
      </c>
      <c r="H12" s="5">
        <v>30</v>
      </c>
      <c r="I12" s="5">
        <v>9.66</v>
      </c>
      <c r="J12" s="5"/>
      <c r="K12" s="5" t="s">
        <v>32</v>
      </c>
      <c r="L12" s="5" t="s">
        <v>77</v>
      </c>
      <c r="M12" s="5">
        <v>9.8365885117608425</v>
      </c>
      <c r="N12" s="5">
        <v>523.21309167027039</v>
      </c>
    </row>
    <row r="13" spans="1:14" x14ac:dyDescent="0.35">
      <c r="A13" s="5">
        <v>113</v>
      </c>
      <c r="B13" s="5" t="s">
        <v>8</v>
      </c>
      <c r="C13" s="5" t="s">
        <v>27</v>
      </c>
      <c r="D13" s="5" t="s">
        <v>28</v>
      </c>
      <c r="E13" s="5">
        <v>0.6</v>
      </c>
      <c r="F13" s="5">
        <v>10.51</v>
      </c>
      <c r="G13" s="7">
        <v>11.21</v>
      </c>
      <c r="H13" s="5">
        <v>30</v>
      </c>
      <c r="I13" s="5">
        <v>9.66</v>
      </c>
      <c r="J13" s="5"/>
      <c r="K13" s="5" t="s">
        <v>32</v>
      </c>
      <c r="L13" s="5" t="s">
        <v>79</v>
      </c>
      <c r="M13" s="5">
        <v>33.960829546254637</v>
      </c>
      <c r="N13" s="5">
        <v>226.67515331508065</v>
      </c>
    </row>
    <row r="14" spans="1:14" x14ac:dyDescent="0.35">
      <c r="A14" s="6">
        <v>114</v>
      </c>
      <c r="B14" s="6" t="s">
        <v>8</v>
      </c>
      <c r="C14" s="6" t="s">
        <v>27</v>
      </c>
      <c r="D14" s="6" t="s">
        <v>28</v>
      </c>
      <c r="E14" s="6">
        <v>0.6</v>
      </c>
      <c r="F14" s="6">
        <v>10.53</v>
      </c>
      <c r="G14" s="6">
        <v>11.24</v>
      </c>
      <c r="H14" s="6">
        <v>31</v>
      </c>
      <c r="I14" s="6">
        <v>8.65</v>
      </c>
      <c r="J14" s="6"/>
      <c r="K14" s="6" t="s">
        <v>32</v>
      </c>
      <c r="L14" s="6" t="s">
        <v>76</v>
      </c>
      <c r="M14" s="6">
        <v>31.456330599152857</v>
      </c>
      <c r="N14" s="6">
        <v>279.17115615228352</v>
      </c>
    </row>
    <row r="15" spans="1:14" x14ac:dyDescent="0.35">
      <c r="A15" s="6">
        <v>114</v>
      </c>
      <c r="B15" s="6" t="s">
        <v>8</v>
      </c>
      <c r="C15" s="6" t="s">
        <v>27</v>
      </c>
      <c r="D15" s="6" t="s">
        <v>28</v>
      </c>
      <c r="E15" s="6">
        <v>0.6</v>
      </c>
      <c r="F15" s="6">
        <v>10.53</v>
      </c>
      <c r="G15" s="6">
        <v>11.24</v>
      </c>
      <c r="H15" s="6">
        <v>31</v>
      </c>
      <c r="I15" s="6">
        <v>8.65</v>
      </c>
      <c r="J15" s="6"/>
      <c r="K15" s="6" t="s">
        <v>32</v>
      </c>
      <c r="L15" s="6" t="s">
        <v>78</v>
      </c>
      <c r="M15" s="6">
        <v>32.078279391563207</v>
      </c>
      <c r="N15" s="6">
        <v>391.91702435272282</v>
      </c>
    </row>
    <row r="16" spans="1:14" x14ac:dyDescent="0.35">
      <c r="A16" s="6">
        <v>114</v>
      </c>
      <c r="B16" s="6" t="s">
        <v>8</v>
      </c>
      <c r="C16" s="6" t="s">
        <v>27</v>
      </c>
      <c r="D16" s="6" t="s">
        <v>28</v>
      </c>
      <c r="E16" s="6">
        <v>0.6</v>
      </c>
      <c r="F16" s="6">
        <v>10.53</v>
      </c>
      <c r="G16" s="6">
        <v>11.24</v>
      </c>
      <c r="H16" s="6">
        <v>31</v>
      </c>
      <c r="I16" s="6">
        <v>8.65</v>
      </c>
      <c r="J16" s="6"/>
      <c r="K16" s="6" t="s">
        <v>32</v>
      </c>
      <c r="L16" s="6" t="s">
        <v>77</v>
      </c>
      <c r="M16" s="6">
        <v>32.230619740055005</v>
      </c>
      <c r="N16" s="6">
        <v>331.31883943693174</v>
      </c>
    </row>
    <row r="17" spans="1:14" x14ac:dyDescent="0.35">
      <c r="A17" s="6">
        <v>114</v>
      </c>
      <c r="B17" s="6" t="s">
        <v>8</v>
      </c>
      <c r="C17" s="6" t="s">
        <v>27</v>
      </c>
      <c r="D17" s="6" t="s">
        <v>28</v>
      </c>
      <c r="E17" s="6">
        <v>0.6</v>
      </c>
      <c r="F17" s="6">
        <v>10.53</v>
      </c>
      <c r="G17" s="6">
        <v>11.24</v>
      </c>
      <c r="H17" s="6">
        <v>31</v>
      </c>
      <c r="I17" s="6">
        <v>8.65</v>
      </c>
      <c r="J17" s="6"/>
      <c r="K17" s="6" t="s">
        <v>32</v>
      </c>
      <c r="L17" s="6" t="s">
        <v>79</v>
      </c>
      <c r="M17" s="6">
        <v>39.012818461137947</v>
      </c>
      <c r="N17" s="6">
        <v>172.04954409113435</v>
      </c>
    </row>
    <row r="18" spans="1:14" x14ac:dyDescent="0.35">
      <c r="A18" s="5">
        <v>115</v>
      </c>
      <c r="B18" s="5" t="s">
        <v>8</v>
      </c>
      <c r="C18" s="5" t="s">
        <v>27</v>
      </c>
      <c r="D18" s="5" t="s">
        <v>28</v>
      </c>
      <c r="E18" s="5">
        <v>0.6</v>
      </c>
      <c r="F18" s="5">
        <v>10.56</v>
      </c>
      <c r="G18" s="5">
        <v>11.26</v>
      </c>
      <c r="H18" s="5">
        <v>30</v>
      </c>
      <c r="I18" s="5">
        <v>6.3</v>
      </c>
      <c r="J18" s="5"/>
      <c r="K18" s="5" t="s">
        <v>32</v>
      </c>
      <c r="L18" s="5" t="s">
        <v>76</v>
      </c>
      <c r="M18" s="5">
        <v>13.946538623579492</v>
      </c>
      <c r="N18" s="5">
        <v>163.87243384409541</v>
      </c>
    </row>
    <row r="19" spans="1:14" x14ac:dyDescent="0.35">
      <c r="A19" s="5">
        <v>115</v>
      </c>
      <c r="B19" s="5" t="s">
        <v>8</v>
      </c>
      <c r="C19" s="5" t="s">
        <v>27</v>
      </c>
      <c r="D19" s="5" t="s">
        <v>28</v>
      </c>
      <c r="E19" s="5">
        <v>0.6</v>
      </c>
      <c r="F19" s="5">
        <v>10.56</v>
      </c>
      <c r="G19" s="5">
        <v>11.26</v>
      </c>
      <c r="H19" s="5">
        <v>30</v>
      </c>
      <c r="I19" s="5">
        <v>6.3</v>
      </c>
      <c r="J19" s="5"/>
      <c r="K19" s="5" t="s">
        <v>32</v>
      </c>
      <c r="L19" s="5" t="s">
        <v>78</v>
      </c>
      <c r="M19" s="5">
        <v>15.701691928695029</v>
      </c>
      <c r="N19" s="5">
        <v>245.47141080622765</v>
      </c>
    </row>
    <row r="20" spans="1:14" x14ac:dyDescent="0.35">
      <c r="A20" s="5">
        <v>115</v>
      </c>
      <c r="B20" s="5" t="s">
        <v>8</v>
      </c>
      <c r="C20" s="5" t="s">
        <v>27</v>
      </c>
      <c r="D20" s="5" t="s">
        <v>28</v>
      </c>
      <c r="E20" s="5">
        <v>0.6</v>
      </c>
      <c r="F20" s="5">
        <v>10.56</v>
      </c>
      <c r="G20" s="5">
        <v>11.26</v>
      </c>
      <c r="H20" s="5">
        <v>30</v>
      </c>
      <c r="I20" s="5">
        <v>6.3</v>
      </c>
      <c r="J20" s="5"/>
      <c r="K20" s="5" t="s">
        <v>32</v>
      </c>
      <c r="L20" s="5" t="s">
        <v>77</v>
      </c>
      <c r="M20" s="5">
        <v>13.340416527072174</v>
      </c>
      <c r="N20" s="5">
        <v>280.82035200710584</v>
      </c>
    </row>
    <row r="21" spans="1:14" x14ac:dyDescent="0.35">
      <c r="A21" s="5">
        <v>115</v>
      </c>
      <c r="B21" s="5" t="s">
        <v>8</v>
      </c>
      <c r="C21" s="5" t="s">
        <v>27</v>
      </c>
      <c r="D21" s="5" t="s">
        <v>28</v>
      </c>
      <c r="E21" s="5">
        <v>0.6</v>
      </c>
      <c r="F21" s="5">
        <v>10.56</v>
      </c>
      <c r="G21" s="5">
        <v>11.26</v>
      </c>
      <c r="H21" s="5">
        <v>30</v>
      </c>
      <c r="I21" s="5">
        <v>6.3</v>
      </c>
      <c r="J21" s="5"/>
      <c r="K21" s="5" t="s">
        <v>32</v>
      </c>
      <c r="L21" s="5" t="s">
        <v>79</v>
      </c>
      <c r="M21" s="5">
        <v>23.856851716488013</v>
      </c>
      <c r="N21" s="5">
        <v>148.42765902131973</v>
      </c>
    </row>
    <row r="22" spans="1:14" x14ac:dyDescent="0.35">
      <c r="A22" s="6">
        <v>116</v>
      </c>
      <c r="B22" s="6" t="s">
        <v>8</v>
      </c>
      <c r="C22" s="6" t="s">
        <v>27</v>
      </c>
      <c r="D22" s="6" t="s">
        <v>28</v>
      </c>
      <c r="E22" s="6">
        <v>0.6</v>
      </c>
      <c r="F22" s="6">
        <v>10.58</v>
      </c>
      <c r="G22" s="6">
        <v>11.28</v>
      </c>
      <c r="H22" s="6">
        <v>30</v>
      </c>
      <c r="I22" s="6">
        <v>6.04</v>
      </c>
      <c r="J22" s="6"/>
      <c r="K22" s="6" t="s">
        <v>32</v>
      </c>
      <c r="L22" s="6" t="s">
        <v>76</v>
      </c>
      <c r="M22" s="6">
        <v>25.773327940414134</v>
      </c>
      <c r="N22" s="6">
        <v>93.031236894379902</v>
      </c>
    </row>
    <row r="23" spans="1:14" x14ac:dyDescent="0.35">
      <c r="A23" s="6">
        <v>116</v>
      </c>
      <c r="B23" s="6" t="s">
        <v>8</v>
      </c>
      <c r="C23" s="6" t="s">
        <v>27</v>
      </c>
      <c r="D23" s="6" t="s">
        <v>28</v>
      </c>
      <c r="E23" s="6">
        <v>0.6</v>
      </c>
      <c r="F23" s="6">
        <v>10.58</v>
      </c>
      <c r="G23" s="6">
        <v>11.28</v>
      </c>
      <c r="H23" s="6">
        <v>30</v>
      </c>
      <c r="I23" s="6">
        <v>6.04</v>
      </c>
      <c r="J23" s="6"/>
      <c r="K23" s="6" t="s">
        <v>32</v>
      </c>
      <c r="L23" s="6" t="s">
        <v>78</v>
      </c>
      <c r="M23" s="6">
        <v>29.183812770219067</v>
      </c>
      <c r="N23" s="6">
        <v>346.46838566587951</v>
      </c>
    </row>
    <row r="24" spans="1:14" x14ac:dyDescent="0.35">
      <c r="A24" s="6">
        <v>116</v>
      </c>
      <c r="B24" s="6" t="s">
        <v>8</v>
      </c>
      <c r="C24" s="6" t="s">
        <v>27</v>
      </c>
      <c r="D24" s="6" t="s">
        <v>28</v>
      </c>
      <c r="E24" s="6">
        <v>0.6</v>
      </c>
      <c r="F24" s="6">
        <v>10.58</v>
      </c>
      <c r="G24" s="6">
        <v>11.28</v>
      </c>
      <c r="H24" s="6">
        <v>30</v>
      </c>
      <c r="I24" s="6">
        <v>6.04</v>
      </c>
      <c r="J24" s="6"/>
      <c r="K24" s="6" t="s">
        <v>32</v>
      </c>
      <c r="L24" s="6" t="s">
        <v>77</v>
      </c>
      <c r="M24" s="6">
        <v>32.916151308268091</v>
      </c>
      <c r="N24" s="6">
        <v>285.87020075008843</v>
      </c>
    </row>
    <row r="25" spans="1:14" x14ac:dyDescent="0.35">
      <c r="A25" s="6">
        <v>116</v>
      </c>
      <c r="B25" s="6" t="s">
        <v>8</v>
      </c>
      <c r="C25" s="6" t="s">
        <v>27</v>
      </c>
      <c r="D25" s="6" t="s">
        <v>28</v>
      </c>
      <c r="E25" s="6">
        <v>0.6</v>
      </c>
      <c r="F25" s="6">
        <v>10.58</v>
      </c>
      <c r="G25" s="6">
        <v>11.28</v>
      </c>
      <c r="H25" s="6">
        <v>30</v>
      </c>
      <c r="I25" s="6">
        <v>6.04</v>
      </c>
      <c r="J25" s="6"/>
      <c r="K25" s="6" t="s">
        <v>32</v>
      </c>
      <c r="L25" s="6" t="s">
        <v>79</v>
      </c>
      <c r="M25" s="6">
        <v>54.673984097276218</v>
      </c>
      <c r="N25" s="6">
        <v>136.61671648641243</v>
      </c>
    </row>
  </sheetData>
  <autoFilter ref="A1:N19" xr:uid="{52B497A5-3477-4F83-BA28-9BCFB5741DFE}">
    <sortState xmlns:xlrd2="http://schemas.microsoft.com/office/spreadsheetml/2017/richdata2" ref="A2:N25">
      <sortCondition ref="A1:A19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194389-ACAC-47A3-8CA1-5D06A26F9288}">
  <dimension ref="A1:N268"/>
  <sheetViews>
    <sheetView topLeftCell="A160" workbookViewId="0">
      <selection activeCell="P168" sqref="P168"/>
    </sheetView>
  </sheetViews>
  <sheetFormatPr defaultRowHeight="14.5" x14ac:dyDescent="0.35"/>
  <sheetData>
    <row r="1" spans="1:14" ht="58" x14ac:dyDescent="0.35">
      <c r="A1" t="s">
        <v>18</v>
      </c>
      <c r="B1" t="s">
        <v>7</v>
      </c>
      <c r="C1" s="1" t="s">
        <v>19</v>
      </c>
      <c r="D1" t="s">
        <v>40</v>
      </c>
      <c r="E1" s="1" t="s">
        <v>20</v>
      </c>
      <c r="F1" s="1" t="s">
        <v>21</v>
      </c>
      <c r="G1" s="2" t="s">
        <v>22</v>
      </c>
      <c r="H1" s="2" t="s">
        <v>23</v>
      </c>
      <c r="I1" s="1" t="s">
        <v>24</v>
      </c>
      <c r="J1" t="s">
        <v>25</v>
      </c>
      <c r="K1" t="s">
        <v>26</v>
      </c>
      <c r="L1" t="s">
        <v>29</v>
      </c>
      <c r="M1" t="s">
        <v>34</v>
      </c>
      <c r="N1" t="s">
        <v>35</v>
      </c>
    </row>
    <row r="2" spans="1:14" x14ac:dyDescent="0.35">
      <c r="A2">
        <v>101</v>
      </c>
      <c r="B2" t="s">
        <v>8</v>
      </c>
      <c r="C2" t="s">
        <v>27</v>
      </c>
      <c r="D2" t="s">
        <v>31</v>
      </c>
      <c r="E2" t="s">
        <v>28</v>
      </c>
      <c r="F2">
        <v>0.2</v>
      </c>
      <c r="G2">
        <v>9.4</v>
      </c>
      <c r="H2">
        <v>10.119999999999999</v>
      </c>
      <c r="I2">
        <v>32</v>
      </c>
      <c r="J2">
        <v>1.53</v>
      </c>
      <c r="K2">
        <f>'Fish experiments'!J2*0.25</f>
        <v>0.38250000000000001</v>
      </c>
      <c r="L2" t="s">
        <v>81</v>
      </c>
      <c r="M2">
        <v>51.116447905059793</v>
      </c>
      <c r="N2">
        <v>252.16424822423949</v>
      </c>
    </row>
    <row r="3" spans="1:14" x14ac:dyDescent="0.35">
      <c r="A3">
        <v>102</v>
      </c>
      <c r="B3" t="s">
        <v>8</v>
      </c>
      <c r="C3" t="s">
        <v>27</v>
      </c>
      <c r="D3" t="s">
        <v>31</v>
      </c>
      <c r="E3" t="s">
        <v>28</v>
      </c>
      <c r="F3">
        <v>0.3</v>
      </c>
      <c r="G3">
        <v>9.42</v>
      </c>
      <c r="H3">
        <v>10.19</v>
      </c>
      <c r="I3">
        <v>37</v>
      </c>
      <c r="J3">
        <v>4.26</v>
      </c>
      <c r="K3">
        <f>'Fish experiments'!J3*0.25</f>
        <v>1.0649999999999999</v>
      </c>
      <c r="M3">
        <v>54.956314566369734</v>
      </c>
      <c r="N3">
        <v>295.79079180031067</v>
      </c>
    </row>
    <row r="4" spans="1:14" x14ac:dyDescent="0.35">
      <c r="A4">
        <v>103</v>
      </c>
      <c r="B4" t="s">
        <v>8</v>
      </c>
      <c r="C4" t="s">
        <v>27</v>
      </c>
      <c r="D4" t="s">
        <v>31</v>
      </c>
      <c r="E4" t="s">
        <v>28</v>
      </c>
      <c r="F4">
        <v>0.3</v>
      </c>
      <c r="G4">
        <v>9.44</v>
      </c>
      <c r="H4">
        <v>10.210000000000001</v>
      </c>
      <c r="I4">
        <v>37</v>
      </c>
      <c r="J4">
        <v>4.0599999999999996</v>
      </c>
      <c r="K4">
        <f>'Fish experiments'!J4*0.25</f>
        <v>1.0149999999999999</v>
      </c>
      <c r="M4">
        <v>33.91384526239122</v>
      </c>
      <c r="N4">
        <v>314.48788190434118</v>
      </c>
    </row>
    <row r="5" spans="1:14" x14ac:dyDescent="0.35">
      <c r="A5">
        <v>104</v>
      </c>
      <c r="B5" t="s">
        <v>8</v>
      </c>
      <c r="C5" t="s">
        <v>27</v>
      </c>
      <c r="D5" t="s">
        <v>31</v>
      </c>
      <c r="E5" t="s">
        <v>28</v>
      </c>
      <c r="F5">
        <v>0.3</v>
      </c>
      <c r="G5">
        <v>9.27</v>
      </c>
      <c r="H5">
        <v>9.57</v>
      </c>
      <c r="I5">
        <v>30</v>
      </c>
      <c r="J5">
        <v>0.75</v>
      </c>
      <c r="K5">
        <f>'Fish experiments'!J5*0.25</f>
        <v>0.1875</v>
      </c>
      <c r="L5" t="s">
        <v>82</v>
      </c>
      <c r="M5">
        <v>9.9530772958171454</v>
      </c>
      <c r="N5">
        <v>49.612438763909061</v>
      </c>
    </row>
    <row r="6" spans="1:14" x14ac:dyDescent="0.35">
      <c r="A6">
        <v>105</v>
      </c>
      <c r="B6" t="s">
        <v>8</v>
      </c>
      <c r="C6" t="s">
        <v>27</v>
      </c>
      <c r="D6" t="s">
        <v>31</v>
      </c>
      <c r="E6" t="s">
        <v>28</v>
      </c>
      <c r="F6">
        <v>0.7</v>
      </c>
      <c r="G6">
        <v>9.3000000000000007</v>
      </c>
      <c r="H6">
        <v>10</v>
      </c>
      <c r="I6">
        <v>30</v>
      </c>
      <c r="J6">
        <v>16.350000000000001</v>
      </c>
      <c r="K6">
        <f>'Fish experiments'!J6*0.25</f>
        <v>4.0875000000000004</v>
      </c>
      <c r="M6">
        <v>21.011893280389796</v>
      </c>
      <c r="N6">
        <v>124.40079918003107</v>
      </c>
    </row>
    <row r="7" spans="1:14" x14ac:dyDescent="0.35">
      <c r="A7">
        <v>106</v>
      </c>
      <c r="B7" t="s">
        <v>8</v>
      </c>
      <c r="C7" t="s">
        <v>36</v>
      </c>
      <c r="D7" t="s">
        <v>31</v>
      </c>
      <c r="E7" t="s">
        <v>28</v>
      </c>
      <c r="F7">
        <v>0.3</v>
      </c>
      <c r="G7">
        <v>9.35</v>
      </c>
      <c r="H7">
        <v>10.050000000000001</v>
      </c>
      <c r="I7">
        <v>30</v>
      </c>
      <c r="J7" t="s">
        <v>30</v>
      </c>
      <c r="K7" t="e">
        <f>'Fish experiments'!J7*0.25</f>
        <v>#VALUE!</v>
      </c>
      <c r="M7">
        <v>2.119749306744851</v>
      </c>
      <c r="N7">
        <v>10.140804099844669</v>
      </c>
    </row>
    <row r="8" spans="1:14" x14ac:dyDescent="0.35">
      <c r="A8">
        <v>107</v>
      </c>
      <c r="B8" t="s">
        <v>8</v>
      </c>
      <c r="C8" t="s">
        <v>37</v>
      </c>
      <c r="D8" t="s">
        <v>31</v>
      </c>
      <c r="E8" t="s">
        <v>28</v>
      </c>
      <c r="F8">
        <v>0.7</v>
      </c>
      <c r="G8">
        <v>9.3800000000000008</v>
      </c>
      <c r="H8">
        <v>10.15</v>
      </c>
      <c r="I8">
        <v>37</v>
      </c>
      <c r="J8" t="s">
        <v>30</v>
      </c>
      <c r="K8" t="e">
        <f>'Fish experiments'!J8*0.25</f>
        <v>#VALUE!</v>
      </c>
      <c r="M8">
        <v>2.4269386396496468</v>
      </c>
      <c r="N8">
        <v>0.79225904782941736</v>
      </c>
    </row>
    <row r="9" spans="1:14" x14ac:dyDescent="0.35">
      <c r="A9">
        <v>108</v>
      </c>
      <c r="B9" t="s">
        <v>8</v>
      </c>
      <c r="C9" t="s">
        <v>27</v>
      </c>
      <c r="D9" t="s">
        <v>32</v>
      </c>
      <c r="E9" t="s">
        <v>28</v>
      </c>
      <c r="F9">
        <v>0.3</v>
      </c>
      <c r="G9">
        <v>10.43</v>
      </c>
      <c r="H9">
        <v>11.13</v>
      </c>
      <c r="I9">
        <v>30</v>
      </c>
      <c r="J9">
        <v>3.17</v>
      </c>
      <c r="K9">
        <f>'Fish experiments'!J9*0.25</f>
        <v>0.79249999999999998</v>
      </c>
      <c r="M9">
        <v>17.939999951341839</v>
      </c>
      <c r="N9">
        <v>214.7700680161785</v>
      </c>
    </row>
    <row r="10" spans="1:14" x14ac:dyDescent="0.35">
      <c r="A10">
        <v>109</v>
      </c>
      <c r="B10" t="s">
        <v>8</v>
      </c>
      <c r="C10" t="s">
        <v>27</v>
      </c>
      <c r="D10" t="s">
        <v>32</v>
      </c>
      <c r="E10" t="s">
        <v>28</v>
      </c>
      <c r="F10">
        <v>0.3</v>
      </c>
      <c r="G10">
        <v>10.44</v>
      </c>
      <c r="H10">
        <v>11.15</v>
      </c>
      <c r="I10">
        <v>31</v>
      </c>
      <c r="J10">
        <v>3.11</v>
      </c>
      <c r="K10">
        <f>'Fish experiments'!J10*0.25</f>
        <v>0.77749999999999997</v>
      </c>
      <c r="M10">
        <v>41.286389252106325</v>
      </c>
      <c r="N10">
        <v>298.90697348431576</v>
      </c>
    </row>
    <row r="11" spans="1:14" x14ac:dyDescent="0.35">
      <c r="A11">
        <v>110</v>
      </c>
      <c r="B11" t="s">
        <v>8</v>
      </c>
      <c r="C11" t="s">
        <v>27</v>
      </c>
      <c r="D11" t="s">
        <v>32</v>
      </c>
      <c r="E11" t="s">
        <v>28</v>
      </c>
      <c r="F11">
        <v>0.5</v>
      </c>
      <c r="G11">
        <v>10.46</v>
      </c>
      <c r="H11">
        <v>11.16</v>
      </c>
      <c r="I11">
        <v>30</v>
      </c>
      <c r="J11">
        <v>7</v>
      </c>
      <c r="K11">
        <f>'Fish experiments'!J11*0.25</f>
        <v>1.75</v>
      </c>
      <c r="M11">
        <v>12.256997292603115</v>
      </c>
      <c r="N11">
        <v>311.37170022033609</v>
      </c>
    </row>
    <row r="12" spans="1:14" x14ac:dyDescent="0.35">
      <c r="A12">
        <v>111</v>
      </c>
      <c r="B12" t="s">
        <v>8</v>
      </c>
      <c r="C12" t="s">
        <v>27</v>
      </c>
      <c r="D12" t="s">
        <v>32</v>
      </c>
      <c r="E12" t="s">
        <v>28</v>
      </c>
      <c r="F12">
        <v>0.5</v>
      </c>
      <c r="G12">
        <v>10.47</v>
      </c>
      <c r="H12">
        <v>11.17</v>
      </c>
      <c r="I12">
        <v>30</v>
      </c>
      <c r="J12">
        <v>5.65</v>
      </c>
      <c r="K12">
        <f>'Fish experiments'!J12*0.25</f>
        <v>1.4125000000000001</v>
      </c>
      <c r="M12">
        <v>19.783135948770614</v>
      </c>
      <c r="N12">
        <v>273.97752001227502</v>
      </c>
    </row>
    <row r="13" spans="1:14" x14ac:dyDescent="0.35">
      <c r="A13">
        <v>112</v>
      </c>
      <c r="B13" t="s">
        <v>8</v>
      </c>
      <c r="C13" t="s">
        <v>27</v>
      </c>
      <c r="D13" t="s">
        <v>32</v>
      </c>
      <c r="E13" t="s">
        <v>28</v>
      </c>
      <c r="F13">
        <v>0.6</v>
      </c>
      <c r="G13">
        <v>10.49</v>
      </c>
      <c r="H13">
        <v>11.19</v>
      </c>
      <c r="I13">
        <v>30</v>
      </c>
      <c r="J13">
        <v>8.6300000000000008</v>
      </c>
      <c r="K13">
        <f>'Fish experiments'!J13*0.25</f>
        <v>2.1575000000000002</v>
      </c>
      <c r="M13">
        <v>13.024970624865103</v>
      </c>
      <c r="N13">
        <v>250.08679376823608</v>
      </c>
    </row>
    <row r="14" spans="1:14" x14ac:dyDescent="0.35">
      <c r="A14">
        <v>113</v>
      </c>
      <c r="B14" t="s">
        <v>8</v>
      </c>
      <c r="C14" t="s">
        <v>27</v>
      </c>
      <c r="D14" t="s">
        <v>32</v>
      </c>
      <c r="E14" t="s">
        <v>28</v>
      </c>
      <c r="F14">
        <v>0.6</v>
      </c>
      <c r="G14">
        <v>10.51</v>
      </c>
      <c r="H14" t="s">
        <v>33</v>
      </c>
      <c r="I14">
        <v>30</v>
      </c>
      <c r="J14">
        <v>9.66</v>
      </c>
      <c r="K14">
        <f>'Fish experiments'!J14*0.25</f>
        <v>2.415</v>
      </c>
      <c r="M14">
        <v>9.1851039635551555</v>
      </c>
      <c r="N14">
        <v>494.18769234863424</v>
      </c>
    </row>
    <row r="15" spans="1:14" x14ac:dyDescent="0.35">
      <c r="A15">
        <v>114</v>
      </c>
      <c r="B15" t="s">
        <v>8</v>
      </c>
      <c r="C15" t="s">
        <v>27</v>
      </c>
      <c r="D15" t="s">
        <v>32</v>
      </c>
      <c r="E15" t="s">
        <v>28</v>
      </c>
      <c r="F15">
        <v>0.6</v>
      </c>
      <c r="G15">
        <v>10.53</v>
      </c>
      <c r="H15">
        <v>11.24</v>
      </c>
      <c r="I15">
        <v>31</v>
      </c>
      <c r="J15">
        <v>8.65</v>
      </c>
      <c r="K15">
        <f>'Fish experiments'!J15*0.25</f>
        <v>2.1625000000000001</v>
      </c>
      <c r="M15">
        <v>31.456330599152857</v>
      </c>
      <c r="N15">
        <v>279.17115615228352</v>
      </c>
    </row>
    <row r="16" spans="1:14" x14ac:dyDescent="0.35">
      <c r="A16">
        <v>115</v>
      </c>
      <c r="B16" t="s">
        <v>8</v>
      </c>
      <c r="C16" t="s">
        <v>27</v>
      </c>
      <c r="D16" t="s">
        <v>32</v>
      </c>
      <c r="E16" t="s">
        <v>28</v>
      </c>
      <c r="F16">
        <v>0.6</v>
      </c>
      <c r="G16">
        <v>10.56</v>
      </c>
      <c r="H16">
        <v>11.26</v>
      </c>
      <c r="I16">
        <v>30</v>
      </c>
      <c r="J16">
        <v>6.3</v>
      </c>
      <c r="K16">
        <f>'Fish experiments'!J16*0.25</f>
        <v>1.575</v>
      </c>
      <c r="M16">
        <v>13.946538623579492</v>
      </c>
      <c r="N16">
        <v>163.87243384409541</v>
      </c>
    </row>
    <row r="17" spans="1:14" x14ac:dyDescent="0.35">
      <c r="A17">
        <v>116</v>
      </c>
      <c r="B17" t="s">
        <v>8</v>
      </c>
      <c r="C17" t="s">
        <v>27</v>
      </c>
      <c r="D17" t="s">
        <v>32</v>
      </c>
      <c r="E17" t="s">
        <v>28</v>
      </c>
      <c r="F17">
        <v>0.6</v>
      </c>
      <c r="G17">
        <v>10.58</v>
      </c>
      <c r="H17">
        <v>11.28</v>
      </c>
      <c r="I17">
        <v>30</v>
      </c>
      <c r="J17">
        <v>6.04</v>
      </c>
      <c r="K17">
        <f>'Fish experiments'!J17*0.25</f>
        <v>1.51</v>
      </c>
      <c r="M17">
        <v>25.773327940414134</v>
      </c>
      <c r="N17">
        <v>93.031236894379902</v>
      </c>
    </row>
    <row r="18" spans="1:14" x14ac:dyDescent="0.35">
      <c r="A18">
        <v>117</v>
      </c>
      <c r="B18" t="s">
        <v>8</v>
      </c>
      <c r="C18" t="s">
        <v>27</v>
      </c>
      <c r="D18" t="s">
        <v>32</v>
      </c>
      <c r="E18" t="s">
        <v>28</v>
      </c>
      <c r="F18">
        <v>0.3</v>
      </c>
      <c r="G18">
        <v>11</v>
      </c>
      <c r="H18">
        <v>11.3</v>
      </c>
      <c r="I18">
        <v>30</v>
      </c>
      <c r="J18">
        <v>2.97</v>
      </c>
      <c r="K18">
        <f>'Fish experiments'!J18*0.25</f>
        <v>0.74250000000000005</v>
      </c>
      <c r="L18" t="s">
        <v>81</v>
      </c>
      <c r="M18">
        <v>26.541301272676122</v>
      </c>
      <c r="N18">
        <v>199.18915959615308</v>
      </c>
    </row>
    <row r="19" spans="1:14" x14ac:dyDescent="0.35">
      <c r="A19">
        <v>118</v>
      </c>
      <c r="B19" t="s">
        <v>8</v>
      </c>
      <c r="C19" t="s">
        <v>27</v>
      </c>
      <c r="D19" t="s">
        <v>32</v>
      </c>
      <c r="E19" t="s">
        <v>28</v>
      </c>
      <c r="F19">
        <v>0.3</v>
      </c>
      <c r="G19">
        <v>11.02</v>
      </c>
      <c r="H19">
        <v>11.35</v>
      </c>
      <c r="I19">
        <v>33</v>
      </c>
      <c r="J19">
        <v>0.96</v>
      </c>
      <c r="K19">
        <f>'Fish experiments'!J19*0.25</f>
        <v>0.24</v>
      </c>
      <c r="M19">
        <v>19.322351949413417</v>
      </c>
      <c r="N19">
        <v>66.232074411936154</v>
      </c>
    </row>
    <row r="20" spans="1:14" x14ac:dyDescent="0.35">
      <c r="A20">
        <v>119</v>
      </c>
      <c r="B20" t="s">
        <v>8</v>
      </c>
      <c r="C20" t="s">
        <v>27</v>
      </c>
      <c r="D20" t="s">
        <v>32</v>
      </c>
      <c r="E20" t="s">
        <v>28</v>
      </c>
      <c r="F20">
        <v>0.3</v>
      </c>
      <c r="G20">
        <v>11.03</v>
      </c>
      <c r="H20">
        <v>11.35</v>
      </c>
      <c r="I20">
        <v>32</v>
      </c>
      <c r="J20">
        <v>2.2599999999999998</v>
      </c>
      <c r="K20">
        <f>'Fish experiments'!J20*0.25</f>
        <v>0.56499999999999995</v>
      </c>
      <c r="M20">
        <v>25.466138607509333</v>
      </c>
      <c r="N20">
        <v>175.29843335211407</v>
      </c>
    </row>
    <row r="21" spans="1:14" x14ac:dyDescent="0.35">
      <c r="A21">
        <v>120</v>
      </c>
      <c r="B21" t="s">
        <v>8</v>
      </c>
      <c r="C21" t="s">
        <v>27</v>
      </c>
      <c r="D21" t="s">
        <v>32</v>
      </c>
      <c r="E21" t="s">
        <v>28</v>
      </c>
      <c r="F21">
        <v>0.3</v>
      </c>
      <c r="G21">
        <v>11.04</v>
      </c>
      <c r="H21">
        <v>11.39</v>
      </c>
      <c r="I21">
        <v>35</v>
      </c>
      <c r="J21">
        <v>3.42</v>
      </c>
      <c r="K21">
        <f>'Fish experiments'!J21*0.25</f>
        <v>0.85499999999999998</v>
      </c>
      <c r="M21">
        <v>48.044554576011834</v>
      </c>
      <c r="N21">
        <v>285.40351952029368</v>
      </c>
    </row>
    <row r="22" spans="1:14" x14ac:dyDescent="0.35">
      <c r="A22">
        <v>121</v>
      </c>
      <c r="B22" t="s">
        <v>8</v>
      </c>
      <c r="C22" t="s">
        <v>27</v>
      </c>
      <c r="D22" t="s">
        <v>32</v>
      </c>
      <c r="E22" t="s">
        <v>28</v>
      </c>
      <c r="F22">
        <v>0.3</v>
      </c>
      <c r="G22">
        <v>11.06</v>
      </c>
      <c r="H22">
        <v>11.39</v>
      </c>
      <c r="I22">
        <v>33</v>
      </c>
      <c r="J22">
        <v>4.41</v>
      </c>
      <c r="K22">
        <f>'Fish experiments'!J22*0.25</f>
        <v>1.1025</v>
      </c>
      <c r="M22">
        <v>54.341935900560145</v>
      </c>
      <c r="N22">
        <v>321.75897250035291</v>
      </c>
    </row>
    <row r="23" spans="1:14" x14ac:dyDescent="0.35">
      <c r="A23">
        <v>122</v>
      </c>
      <c r="B23" t="s">
        <v>8</v>
      </c>
      <c r="C23" t="s">
        <v>27</v>
      </c>
      <c r="D23" t="s">
        <v>32</v>
      </c>
      <c r="E23" t="s">
        <v>28</v>
      </c>
      <c r="F23">
        <v>0.3</v>
      </c>
      <c r="G23">
        <v>11.07</v>
      </c>
      <c r="H23">
        <v>11.43</v>
      </c>
      <c r="I23">
        <v>36</v>
      </c>
      <c r="J23">
        <v>1.86</v>
      </c>
      <c r="K23">
        <f>'Fish experiments'!J23*0.25</f>
        <v>0.46500000000000002</v>
      </c>
      <c r="L23" t="s">
        <v>81</v>
      </c>
      <c r="M23">
        <v>12.717781291960307</v>
      </c>
      <c r="N23">
        <v>144.13661651206326</v>
      </c>
    </row>
    <row r="24" spans="1:14" x14ac:dyDescent="0.35">
      <c r="A24">
        <v>201</v>
      </c>
      <c r="B24" t="s">
        <v>48</v>
      </c>
      <c r="C24" t="s">
        <v>72</v>
      </c>
      <c r="D24" t="s">
        <v>31</v>
      </c>
      <c r="E24" t="s">
        <v>28</v>
      </c>
      <c r="F24">
        <v>0.3</v>
      </c>
      <c r="G24">
        <v>9.31</v>
      </c>
      <c r="H24">
        <v>10.07</v>
      </c>
      <c r="I24">
        <v>36</v>
      </c>
      <c r="J24">
        <v>2.12</v>
      </c>
      <c r="K24">
        <f>'Fish experiments'!J24*0.25</f>
        <v>0.53</v>
      </c>
      <c r="M24">
        <v>77.628043590610517</v>
      </c>
      <c r="N24">
        <v>100.37581280332127</v>
      </c>
    </row>
    <row r="25" spans="1:14" x14ac:dyDescent="0.35">
      <c r="A25">
        <v>202</v>
      </c>
      <c r="B25" t="s">
        <v>48</v>
      </c>
      <c r="C25" t="s">
        <v>72</v>
      </c>
      <c r="D25" t="s">
        <v>31</v>
      </c>
      <c r="E25" t="s">
        <v>28</v>
      </c>
      <c r="F25">
        <v>0.3</v>
      </c>
      <c r="G25">
        <v>9.32</v>
      </c>
      <c r="H25">
        <v>10.1</v>
      </c>
      <c r="I25">
        <v>38</v>
      </c>
      <c r="J25">
        <f>2.81-0.04</f>
        <v>2.77</v>
      </c>
      <c r="K25">
        <f>'Fish experiments'!J25*0.25</f>
        <v>0.6925</v>
      </c>
      <c r="M25">
        <v>114.57057809987131</v>
      </c>
      <c r="N25">
        <v>88.463065425968551</v>
      </c>
    </row>
    <row r="26" spans="1:14" x14ac:dyDescent="0.35">
      <c r="A26">
        <v>203</v>
      </c>
      <c r="B26" t="s">
        <v>48</v>
      </c>
      <c r="C26" t="s">
        <v>72</v>
      </c>
      <c r="D26" t="s">
        <v>31</v>
      </c>
      <c r="E26" t="s">
        <v>28</v>
      </c>
      <c r="F26">
        <v>0.3</v>
      </c>
      <c r="G26">
        <v>9.33</v>
      </c>
      <c r="H26">
        <v>10.119999999999999</v>
      </c>
      <c r="I26">
        <v>39</v>
      </c>
      <c r="J26">
        <v>0.98</v>
      </c>
      <c r="K26">
        <f>'Fish experiments'!J26*0.25</f>
        <v>0.245</v>
      </c>
      <c r="L26" t="s">
        <v>81</v>
      </c>
      <c r="M26">
        <v>39.009765247939974</v>
      </c>
      <c r="N26">
        <v>43.790262760895764</v>
      </c>
    </row>
    <row r="27" spans="1:14" x14ac:dyDescent="0.35">
      <c r="A27">
        <v>204</v>
      </c>
      <c r="B27" t="s">
        <v>48</v>
      </c>
      <c r="C27" t="s">
        <v>72</v>
      </c>
      <c r="D27" t="s">
        <v>31</v>
      </c>
      <c r="E27" t="s">
        <v>28</v>
      </c>
      <c r="F27">
        <v>0.3</v>
      </c>
      <c r="G27">
        <v>9.34</v>
      </c>
      <c r="H27">
        <v>10.130000000000001</v>
      </c>
      <c r="I27">
        <v>39</v>
      </c>
      <c r="J27">
        <f>3.38-0.23</f>
        <v>3.15</v>
      </c>
      <c r="K27">
        <f>'Fish experiments'!J27*0.25</f>
        <v>0.78749999999999998</v>
      </c>
      <c r="M27">
        <v>117.46504472121545</v>
      </c>
      <c r="N27">
        <v>122.71221413585769</v>
      </c>
    </row>
    <row r="28" spans="1:14" x14ac:dyDescent="0.35">
      <c r="A28">
        <v>205</v>
      </c>
      <c r="B28" t="s">
        <v>48</v>
      </c>
      <c r="C28" t="s">
        <v>72</v>
      </c>
      <c r="D28" t="s">
        <v>31</v>
      </c>
      <c r="E28" t="s">
        <v>28</v>
      </c>
      <c r="F28">
        <v>0.3</v>
      </c>
      <c r="G28">
        <v>9.35</v>
      </c>
      <c r="H28">
        <v>10.14</v>
      </c>
      <c r="I28">
        <v>39</v>
      </c>
      <c r="J28">
        <v>2.25</v>
      </c>
      <c r="K28">
        <f>'Fish experiments'!J28*0.25</f>
        <v>0.5625</v>
      </c>
      <c r="M28">
        <v>89.053569727495287</v>
      </c>
      <c r="N28">
        <v>118.2449338693504</v>
      </c>
    </row>
    <row r="29" spans="1:14" x14ac:dyDescent="0.35">
      <c r="A29">
        <v>206</v>
      </c>
      <c r="B29" t="s">
        <v>48</v>
      </c>
      <c r="C29" t="s">
        <v>72</v>
      </c>
      <c r="D29" t="s">
        <v>31</v>
      </c>
      <c r="E29" t="s">
        <v>28</v>
      </c>
      <c r="F29">
        <v>0.4</v>
      </c>
      <c r="G29">
        <v>9.36</v>
      </c>
      <c r="H29">
        <v>10.15</v>
      </c>
      <c r="I29">
        <v>39</v>
      </c>
      <c r="J29">
        <v>2.73</v>
      </c>
      <c r="K29">
        <f>'Fish experiments'!J29*0.25</f>
        <v>0.6825</v>
      </c>
      <c r="M29">
        <v>97.813139765773627</v>
      </c>
      <c r="N29">
        <v>298.42523795181069</v>
      </c>
    </row>
    <row r="30" spans="1:14" x14ac:dyDescent="0.35">
      <c r="A30">
        <v>207</v>
      </c>
      <c r="B30" t="s">
        <v>48</v>
      </c>
      <c r="C30" t="s">
        <v>72</v>
      </c>
      <c r="D30" t="s">
        <v>31</v>
      </c>
      <c r="E30" t="s">
        <v>28</v>
      </c>
      <c r="F30">
        <v>0.4</v>
      </c>
      <c r="G30">
        <v>9.3800000000000008</v>
      </c>
      <c r="H30">
        <v>10.17</v>
      </c>
      <c r="I30">
        <v>39</v>
      </c>
      <c r="J30">
        <v>8.14</v>
      </c>
      <c r="K30">
        <f>'Fish experiments'!J30*0.25</f>
        <v>2.0350000000000001</v>
      </c>
      <c r="M30">
        <v>120.28334116831368</v>
      </c>
      <c r="N30">
        <v>295.44705110747248</v>
      </c>
    </row>
    <row r="31" spans="1:14" x14ac:dyDescent="0.35">
      <c r="A31">
        <v>208</v>
      </c>
      <c r="B31" t="s">
        <v>48</v>
      </c>
      <c r="C31" t="s">
        <v>72</v>
      </c>
      <c r="D31" t="s">
        <v>31</v>
      </c>
      <c r="E31" t="s">
        <v>28</v>
      </c>
      <c r="F31">
        <v>0.4</v>
      </c>
      <c r="G31">
        <v>9.39</v>
      </c>
      <c r="H31">
        <v>10.19</v>
      </c>
      <c r="I31">
        <v>40</v>
      </c>
      <c r="J31">
        <f>6.66-0.23</f>
        <v>6.43</v>
      </c>
      <c r="K31">
        <f>'Fish experiments'!J31*0.25</f>
        <v>1.6074999999999999</v>
      </c>
      <c r="M31">
        <v>104.13526422818322</v>
      </c>
      <c r="N31">
        <v>66.126664093432154</v>
      </c>
    </row>
    <row r="32" spans="1:14" x14ac:dyDescent="0.35">
      <c r="A32">
        <v>209</v>
      </c>
      <c r="B32" t="s">
        <v>48</v>
      </c>
      <c r="C32" t="s">
        <v>72</v>
      </c>
      <c r="D32" t="s">
        <v>31</v>
      </c>
      <c r="E32" t="s">
        <v>28</v>
      </c>
      <c r="F32">
        <v>0.4</v>
      </c>
      <c r="G32">
        <v>9.4</v>
      </c>
      <c r="H32">
        <v>10.199999999999999</v>
      </c>
      <c r="I32">
        <v>40</v>
      </c>
      <c r="J32">
        <f>5.45-0.17</f>
        <v>5.28</v>
      </c>
      <c r="K32">
        <f>'Fish experiments'!J32*0.25</f>
        <v>1.32</v>
      </c>
      <c r="M32">
        <v>179.69607708011455</v>
      </c>
      <c r="N32">
        <v>375.85809590460354</v>
      </c>
    </row>
    <row r="33" spans="1:14" x14ac:dyDescent="0.35">
      <c r="A33">
        <v>210</v>
      </c>
      <c r="B33" t="s">
        <v>48</v>
      </c>
      <c r="C33" t="s">
        <v>72</v>
      </c>
      <c r="D33" t="s">
        <v>31</v>
      </c>
      <c r="E33" t="s">
        <v>28</v>
      </c>
      <c r="F33">
        <v>0.4</v>
      </c>
      <c r="G33">
        <v>9.42</v>
      </c>
      <c r="H33">
        <v>10.210000000000001</v>
      </c>
      <c r="I33">
        <v>39</v>
      </c>
      <c r="J33">
        <f>4.41-0.34</f>
        <v>4.07</v>
      </c>
      <c r="K33">
        <f>'Fish experiments'!J33*0.25</f>
        <v>1.0175000000000001</v>
      </c>
      <c r="M33">
        <v>95.14718366716717</v>
      </c>
      <c r="N33">
        <v>220.99237999901783</v>
      </c>
    </row>
    <row r="34" spans="1:14" x14ac:dyDescent="0.35">
      <c r="A34">
        <v>211</v>
      </c>
      <c r="B34" t="s">
        <v>48</v>
      </c>
      <c r="C34" t="s">
        <v>72</v>
      </c>
      <c r="D34" t="s">
        <v>31</v>
      </c>
      <c r="E34" t="s">
        <v>28</v>
      </c>
      <c r="F34">
        <v>0.3</v>
      </c>
      <c r="G34">
        <v>9.43</v>
      </c>
      <c r="H34">
        <v>10.220000000000001</v>
      </c>
      <c r="I34">
        <v>39</v>
      </c>
      <c r="J34">
        <f>1.54-0.17</f>
        <v>1.37</v>
      </c>
      <c r="K34">
        <f>'Fish experiments'!J34*0.25</f>
        <v>0.34250000000000003</v>
      </c>
      <c r="M34">
        <v>61.708477173217737</v>
      </c>
      <c r="N34">
        <v>125.69040098019588</v>
      </c>
    </row>
    <row r="35" spans="1:14" x14ac:dyDescent="0.35">
      <c r="A35">
        <v>212</v>
      </c>
      <c r="B35" t="s">
        <v>48</v>
      </c>
      <c r="C35" t="s">
        <v>72</v>
      </c>
      <c r="D35" t="s">
        <v>31</v>
      </c>
      <c r="E35" t="s">
        <v>28</v>
      </c>
      <c r="F35">
        <v>0.3</v>
      </c>
      <c r="G35">
        <v>9.4600000000000009</v>
      </c>
      <c r="H35">
        <v>10.25</v>
      </c>
      <c r="I35">
        <v>39</v>
      </c>
      <c r="J35">
        <v>1.03</v>
      </c>
      <c r="K35">
        <f>'Fish experiments'!J35*0.25</f>
        <v>0.25750000000000001</v>
      </c>
      <c r="L35" t="s">
        <v>81</v>
      </c>
      <c r="M35">
        <v>54.700821142595068</v>
      </c>
      <c r="N35">
        <v>85.484878581630369</v>
      </c>
    </row>
    <row r="36" spans="1:14" x14ac:dyDescent="0.35">
      <c r="A36">
        <v>213</v>
      </c>
      <c r="B36" t="s">
        <v>48</v>
      </c>
      <c r="C36" t="s">
        <v>72</v>
      </c>
      <c r="D36" t="s">
        <v>31</v>
      </c>
      <c r="E36" t="s">
        <v>28</v>
      </c>
      <c r="F36">
        <v>0.3</v>
      </c>
      <c r="G36">
        <v>9.4499999999999993</v>
      </c>
      <c r="H36">
        <v>10.24</v>
      </c>
      <c r="I36">
        <v>39</v>
      </c>
      <c r="J36">
        <v>2.69</v>
      </c>
      <c r="K36">
        <f>'Fish experiments'!J36*0.25</f>
        <v>0.67249999999999999</v>
      </c>
      <c r="M36">
        <v>89.815271469954283</v>
      </c>
      <c r="N36">
        <v>34.855702227881196</v>
      </c>
    </row>
    <row r="37" spans="1:14" x14ac:dyDescent="0.35">
      <c r="A37">
        <v>214</v>
      </c>
      <c r="B37" t="s">
        <v>48</v>
      </c>
      <c r="C37" t="s">
        <v>72</v>
      </c>
      <c r="D37" t="s">
        <v>31</v>
      </c>
      <c r="E37" t="s">
        <v>28</v>
      </c>
      <c r="F37">
        <v>0.3</v>
      </c>
      <c r="G37">
        <v>9.4700000000000006</v>
      </c>
      <c r="H37">
        <v>10.26</v>
      </c>
      <c r="I37">
        <v>39</v>
      </c>
      <c r="J37">
        <v>3.59</v>
      </c>
      <c r="K37">
        <f>'Fish experiments'!J37*0.25</f>
        <v>0.89749999999999996</v>
      </c>
      <c r="M37">
        <v>81.969743522626757</v>
      </c>
      <c r="N37">
        <v>86.97397200379946</v>
      </c>
    </row>
    <row r="38" spans="1:14" x14ac:dyDescent="0.35">
      <c r="A38">
        <v>215</v>
      </c>
      <c r="B38" t="s">
        <v>48</v>
      </c>
      <c r="C38" t="s">
        <v>72</v>
      </c>
      <c r="D38" t="s">
        <v>31</v>
      </c>
      <c r="E38" t="s">
        <v>28</v>
      </c>
      <c r="F38">
        <v>0.3</v>
      </c>
      <c r="G38">
        <v>9.48</v>
      </c>
      <c r="H38">
        <v>10.27</v>
      </c>
      <c r="I38">
        <v>39</v>
      </c>
      <c r="J38">
        <v>1.81</v>
      </c>
      <c r="K38">
        <f>'Fish experiments'!J38*0.25</f>
        <v>0.45250000000000001</v>
      </c>
      <c r="M38">
        <v>75.342938363233571</v>
      </c>
      <c r="N38">
        <v>113.77765360284312</v>
      </c>
    </row>
    <row r="39" spans="1:14" x14ac:dyDescent="0.35">
      <c r="A39">
        <v>216</v>
      </c>
      <c r="B39" t="s">
        <v>48</v>
      </c>
      <c r="C39" t="s">
        <v>73</v>
      </c>
      <c r="D39" t="s">
        <v>31</v>
      </c>
      <c r="E39" t="s">
        <v>74</v>
      </c>
      <c r="F39">
        <v>3</v>
      </c>
      <c r="G39">
        <v>9.56</v>
      </c>
      <c r="H39">
        <v>10.28</v>
      </c>
      <c r="I39">
        <v>32</v>
      </c>
      <c r="J39">
        <v>87.32</v>
      </c>
      <c r="K39">
        <f>'Fish experiments'!J39*0.25</f>
        <v>21.83</v>
      </c>
      <c r="M39">
        <v>34.59189514167786</v>
      </c>
      <c r="N39">
        <v>95.908532536814036</v>
      </c>
    </row>
    <row r="40" spans="1:14" x14ac:dyDescent="0.35">
      <c r="A40">
        <v>217</v>
      </c>
      <c r="B40" t="s">
        <v>48</v>
      </c>
      <c r="C40" t="s">
        <v>73</v>
      </c>
      <c r="D40" t="s">
        <v>31</v>
      </c>
      <c r="E40" t="s">
        <v>74</v>
      </c>
      <c r="F40">
        <v>3</v>
      </c>
      <c r="G40">
        <v>10</v>
      </c>
      <c r="H40">
        <v>10.31</v>
      </c>
      <c r="I40">
        <v>31</v>
      </c>
      <c r="J40">
        <v>308</v>
      </c>
      <c r="K40">
        <f>'Fish experiments'!J40*0.25</f>
        <v>77</v>
      </c>
      <c r="M40">
        <v>86.082932931905262</v>
      </c>
      <c r="N40">
        <v>191.21051155563597</v>
      </c>
    </row>
    <row r="41" spans="1:14" x14ac:dyDescent="0.35">
      <c r="A41">
        <v>218</v>
      </c>
      <c r="B41" t="s">
        <v>48</v>
      </c>
      <c r="C41" t="s">
        <v>73</v>
      </c>
      <c r="D41" t="s">
        <v>31</v>
      </c>
      <c r="E41" t="s">
        <v>74</v>
      </c>
      <c r="F41">
        <v>4</v>
      </c>
      <c r="G41">
        <v>10.050000000000001</v>
      </c>
      <c r="H41">
        <v>10.32</v>
      </c>
      <c r="I41">
        <f>32-5</f>
        <v>27</v>
      </c>
      <c r="J41">
        <v>329</v>
      </c>
      <c r="K41">
        <f>'Fish experiments'!J41*0.25</f>
        <v>82.25</v>
      </c>
      <c r="M41">
        <v>55.081672013824559</v>
      </c>
      <c r="N41">
        <v>456.2691407017345</v>
      </c>
    </row>
    <row r="42" spans="1:14" x14ac:dyDescent="0.35">
      <c r="A42">
        <v>219</v>
      </c>
      <c r="B42" t="s">
        <v>48</v>
      </c>
      <c r="C42" t="s">
        <v>73</v>
      </c>
      <c r="D42" t="s">
        <v>31</v>
      </c>
      <c r="E42" t="s">
        <v>28</v>
      </c>
      <c r="F42">
        <v>0.6</v>
      </c>
      <c r="G42">
        <v>10.37</v>
      </c>
      <c r="H42">
        <v>11.08</v>
      </c>
      <c r="I42">
        <v>31</v>
      </c>
      <c r="J42">
        <v>45.49</v>
      </c>
      <c r="K42">
        <f>'Fish experiments'!J42*0.25</f>
        <v>11.3725</v>
      </c>
      <c r="M42">
        <v>71.382089302446843</v>
      </c>
      <c r="N42">
        <v>499.45284994463816</v>
      </c>
    </row>
    <row r="43" spans="1:14" x14ac:dyDescent="0.35">
      <c r="A43">
        <v>220</v>
      </c>
      <c r="B43" t="s">
        <v>48</v>
      </c>
      <c r="C43" t="s">
        <v>73</v>
      </c>
      <c r="D43" t="s">
        <v>31</v>
      </c>
      <c r="E43" t="s">
        <v>28</v>
      </c>
      <c r="F43">
        <v>0.6</v>
      </c>
      <c r="G43">
        <v>10.4</v>
      </c>
      <c r="H43">
        <v>11.1</v>
      </c>
      <c r="I43">
        <v>30</v>
      </c>
      <c r="J43">
        <v>18.95</v>
      </c>
      <c r="K43">
        <f>'Fish experiments'!J43*0.25</f>
        <v>4.7374999999999998</v>
      </c>
      <c r="M43">
        <v>78.465915507315401</v>
      </c>
      <c r="N43">
        <v>75.061224626446702</v>
      </c>
    </row>
    <row r="44" spans="1:14" x14ac:dyDescent="0.35">
      <c r="A44">
        <v>221</v>
      </c>
      <c r="B44" t="s">
        <v>48</v>
      </c>
      <c r="C44" t="s">
        <v>73</v>
      </c>
      <c r="D44" t="s">
        <v>31</v>
      </c>
      <c r="E44" t="s">
        <v>74</v>
      </c>
      <c r="F44">
        <v>2</v>
      </c>
      <c r="G44">
        <v>10.42</v>
      </c>
      <c r="H44">
        <v>11.11</v>
      </c>
      <c r="I44">
        <v>29</v>
      </c>
      <c r="J44">
        <f>80.16-1.53</f>
        <v>78.63</v>
      </c>
      <c r="K44">
        <f>'Fish experiments'!J44*0.25</f>
        <v>19.657499999999999</v>
      </c>
      <c r="M44">
        <v>39.847637164644858</v>
      </c>
      <c r="N44">
        <v>158.45045626791591</v>
      </c>
    </row>
    <row r="45" spans="1:14" x14ac:dyDescent="0.35">
      <c r="A45">
        <v>222</v>
      </c>
      <c r="B45" t="s">
        <v>48</v>
      </c>
      <c r="C45" t="s">
        <v>73</v>
      </c>
      <c r="D45" t="s">
        <v>31</v>
      </c>
      <c r="E45" t="s">
        <v>74</v>
      </c>
      <c r="F45">
        <v>2</v>
      </c>
      <c r="G45">
        <v>10.44</v>
      </c>
      <c r="H45">
        <v>11.12</v>
      </c>
      <c r="I45">
        <v>28</v>
      </c>
      <c r="J45">
        <v>50.51</v>
      </c>
      <c r="K45">
        <f>'Fish experiments'!J45*0.25</f>
        <v>12.6275</v>
      </c>
      <c r="M45">
        <v>41.218700301071031</v>
      </c>
      <c r="N45">
        <v>115.26674702501222</v>
      </c>
    </row>
    <row r="46" spans="1:14" x14ac:dyDescent="0.35">
      <c r="A46">
        <v>223</v>
      </c>
      <c r="B46" t="s">
        <v>48</v>
      </c>
      <c r="C46" t="s">
        <v>73</v>
      </c>
      <c r="D46" t="s">
        <v>31</v>
      </c>
      <c r="E46" t="s">
        <v>74</v>
      </c>
      <c r="F46">
        <v>3</v>
      </c>
      <c r="G46">
        <v>10.45</v>
      </c>
      <c r="H46">
        <v>11.14</v>
      </c>
      <c r="I46">
        <v>29</v>
      </c>
      <c r="J46">
        <v>73</v>
      </c>
      <c r="K46">
        <f>'Fish experiments'!J46*0.25</f>
        <v>18.25</v>
      </c>
      <c r="M46">
        <v>39.162105596431772</v>
      </c>
      <c r="N46">
        <v>125.69040098019588</v>
      </c>
    </row>
    <row r="47" spans="1:14" x14ac:dyDescent="0.35">
      <c r="A47">
        <v>224</v>
      </c>
      <c r="B47" t="s">
        <v>48</v>
      </c>
      <c r="C47" t="s">
        <v>73</v>
      </c>
      <c r="D47" t="s">
        <v>31</v>
      </c>
      <c r="E47" t="s">
        <v>74</v>
      </c>
      <c r="F47">
        <v>4</v>
      </c>
      <c r="G47">
        <v>10.48</v>
      </c>
      <c r="H47">
        <v>11.15</v>
      </c>
      <c r="I47">
        <v>27</v>
      </c>
      <c r="J47">
        <v>145</v>
      </c>
      <c r="K47">
        <f>'Fish experiments'!J47*0.25</f>
        <v>36.25</v>
      </c>
      <c r="M47">
        <v>72.905492787364821</v>
      </c>
      <c r="N47">
        <v>100.37581280332127</v>
      </c>
    </row>
    <row r="48" spans="1:14" x14ac:dyDescent="0.35">
      <c r="A48">
        <v>225</v>
      </c>
      <c r="B48" t="s">
        <v>48</v>
      </c>
      <c r="C48" t="s">
        <v>73</v>
      </c>
      <c r="D48" t="s">
        <v>31</v>
      </c>
      <c r="E48" t="s">
        <v>74</v>
      </c>
      <c r="F48">
        <v>5</v>
      </c>
      <c r="G48" s="4">
        <v>10.51</v>
      </c>
      <c r="H48">
        <v>11.16</v>
      </c>
      <c r="I48">
        <f>16+9</f>
        <v>25</v>
      </c>
      <c r="J48">
        <v>192</v>
      </c>
      <c r="K48">
        <f>'Fish experiments'!J48*0.25</f>
        <v>48</v>
      </c>
      <c r="M48">
        <v>22.480837436579996</v>
      </c>
      <c r="N48">
        <v>115.26674702501222</v>
      </c>
    </row>
    <row r="49" spans="1:14" x14ac:dyDescent="0.35">
      <c r="A49">
        <v>226</v>
      </c>
      <c r="B49" t="s">
        <v>48</v>
      </c>
      <c r="C49" t="s">
        <v>73</v>
      </c>
      <c r="D49" t="s">
        <v>31</v>
      </c>
      <c r="E49" t="s">
        <v>74</v>
      </c>
      <c r="F49">
        <v>5</v>
      </c>
      <c r="G49">
        <v>10.53</v>
      </c>
      <c r="H49">
        <v>11.17</v>
      </c>
      <c r="I49">
        <v>24</v>
      </c>
      <c r="J49">
        <v>218</v>
      </c>
      <c r="K49">
        <f>'Fish experiments'!J49*0.25</f>
        <v>54.5</v>
      </c>
      <c r="M49">
        <v>43.351465179956186</v>
      </c>
      <c r="N49">
        <v>156.96136284574681</v>
      </c>
    </row>
    <row r="50" spans="1:14" x14ac:dyDescent="0.35">
      <c r="A50">
        <v>227</v>
      </c>
      <c r="B50" t="s">
        <v>48</v>
      </c>
      <c r="C50" t="s">
        <v>73</v>
      </c>
      <c r="D50" t="s">
        <v>31</v>
      </c>
      <c r="E50" t="s">
        <v>74</v>
      </c>
      <c r="F50">
        <v>3</v>
      </c>
      <c r="G50">
        <v>10.56</v>
      </c>
      <c r="H50">
        <v>11.19</v>
      </c>
      <c r="I50">
        <v>23</v>
      </c>
      <c r="J50">
        <v>64</v>
      </c>
      <c r="K50">
        <f>'Fish experiments'!J50*0.25</f>
        <v>16</v>
      </c>
      <c r="M50">
        <v>24.613602315465155</v>
      </c>
      <c r="N50">
        <v>86.97397200379946</v>
      </c>
    </row>
    <row r="51" spans="1:14" x14ac:dyDescent="0.35">
      <c r="A51">
        <v>228</v>
      </c>
      <c r="B51" t="s">
        <v>48</v>
      </c>
      <c r="C51" t="s">
        <v>73</v>
      </c>
      <c r="D51" t="s">
        <v>31</v>
      </c>
      <c r="E51" t="s">
        <v>74</v>
      </c>
      <c r="F51">
        <v>3</v>
      </c>
      <c r="G51">
        <v>10.57</v>
      </c>
      <c r="H51">
        <v>11.2</v>
      </c>
      <c r="I51">
        <v>23</v>
      </c>
      <c r="J51">
        <v>59</v>
      </c>
      <c r="K51">
        <f>'Fish experiments'!J51*0.25</f>
        <v>14.75</v>
      </c>
      <c r="M51">
        <v>43.656145876939782</v>
      </c>
      <c r="N51">
        <v>161.42864311225409</v>
      </c>
    </row>
    <row r="52" spans="1:14" x14ac:dyDescent="0.35">
      <c r="A52">
        <v>229</v>
      </c>
      <c r="B52" t="s">
        <v>48</v>
      </c>
      <c r="C52" t="s">
        <v>73</v>
      </c>
      <c r="D52" t="s">
        <v>31</v>
      </c>
      <c r="E52" t="s">
        <v>74</v>
      </c>
      <c r="F52">
        <v>5</v>
      </c>
      <c r="G52">
        <v>10.59</v>
      </c>
      <c r="H52">
        <v>11.21</v>
      </c>
      <c r="I52">
        <v>24</v>
      </c>
      <c r="J52">
        <v>141</v>
      </c>
      <c r="K52">
        <f>'Fish experiments'!J52*0.25</f>
        <v>35.25</v>
      </c>
      <c r="M52">
        <v>21.109774300153823</v>
      </c>
      <c r="N52">
        <v>92.930345692475839</v>
      </c>
    </row>
    <row r="53" spans="1:14" x14ac:dyDescent="0.35">
      <c r="A53">
        <v>230</v>
      </c>
      <c r="B53" t="s">
        <v>48</v>
      </c>
      <c r="C53" t="s">
        <v>73</v>
      </c>
      <c r="D53" t="s">
        <v>31</v>
      </c>
      <c r="E53" t="s">
        <v>28</v>
      </c>
      <c r="F53">
        <v>0.6</v>
      </c>
      <c r="G53">
        <v>11.01</v>
      </c>
      <c r="H53">
        <v>11.22</v>
      </c>
      <c r="I53">
        <v>21</v>
      </c>
      <c r="J53">
        <f>26-0.26</f>
        <v>25.74</v>
      </c>
      <c r="K53">
        <f>'Fish experiments'!J53*0.25</f>
        <v>6.4349999999999996</v>
      </c>
      <c r="M53">
        <v>36.11529862659583</v>
      </c>
      <c r="N53">
        <v>357.98897483857439</v>
      </c>
    </row>
    <row r="54" spans="1:14" x14ac:dyDescent="0.35">
      <c r="A54">
        <v>231</v>
      </c>
      <c r="B54" t="s">
        <v>48</v>
      </c>
      <c r="C54" t="s">
        <v>36</v>
      </c>
      <c r="D54" t="s">
        <v>31</v>
      </c>
      <c r="E54" t="s">
        <v>28</v>
      </c>
      <c r="F54">
        <v>0.6</v>
      </c>
      <c r="G54">
        <v>11.05</v>
      </c>
      <c r="H54">
        <v>11.25</v>
      </c>
      <c r="I54">
        <v>20</v>
      </c>
      <c r="J54" t="s">
        <v>30</v>
      </c>
      <c r="K54" t="e">
        <f>'Fish experiments'!J54*0.25</f>
        <v>#VALUE!</v>
      </c>
      <c r="M54">
        <v>2.2957412614168899</v>
      </c>
      <c r="N54">
        <v>6.2596504476724011</v>
      </c>
    </row>
    <row r="55" spans="1:14" x14ac:dyDescent="0.35">
      <c r="A55">
        <v>232</v>
      </c>
      <c r="B55" t="s">
        <v>48</v>
      </c>
      <c r="C55" t="s">
        <v>37</v>
      </c>
      <c r="D55" t="s">
        <v>31</v>
      </c>
      <c r="E55" t="s">
        <v>28</v>
      </c>
      <c r="F55">
        <v>0.3</v>
      </c>
      <c r="G55">
        <v>11.03</v>
      </c>
      <c r="H55">
        <v>11.23</v>
      </c>
      <c r="I55">
        <v>20</v>
      </c>
      <c r="J55" t="s">
        <v>30</v>
      </c>
      <c r="K55" t="e">
        <f>'Fish experiments'!J55*0.25</f>
        <v>#VALUE!</v>
      </c>
      <c r="M55">
        <v>2.6004219584004846</v>
      </c>
      <c r="N55">
        <v>7.748743869841495</v>
      </c>
    </row>
    <row r="56" spans="1:14" x14ac:dyDescent="0.35">
      <c r="A56">
        <v>301</v>
      </c>
      <c r="B56" t="s">
        <v>62</v>
      </c>
      <c r="C56" t="s">
        <v>80</v>
      </c>
      <c r="D56" t="s">
        <v>31</v>
      </c>
      <c r="E56" t="s">
        <v>28</v>
      </c>
      <c r="F56">
        <v>0.3</v>
      </c>
      <c r="G56">
        <v>10.06</v>
      </c>
      <c r="H56">
        <v>10.41</v>
      </c>
      <c r="I56">
        <v>35</v>
      </c>
      <c r="J56">
        <v>2.62</v>
      </c>
      <c r="K56">
        <f>'Fish experiments'!J56*0.25</f>
        <v>0.65500000000000003</v>
      </c>
      <c r="L56" t="s">
        <v>84</v>
      </c>
      <c r="M56">
        <v>6.485100844941309</v>
      </c>
      <c r="N56">
        <v>57.192103560417593</v>
      </c>
    </row>
    <row r="57" spans="1:14" x14ac:dyDescent="0.35">
      <c r="A57">
        <v>302</v>
      </c>
      <c r="B57" t="s">
        <v>62</v>
      </c>
      <c r="C57" t="s">
        <v>80</v>
      </c>
      <c r="D57" t="s">
        <v>31</v>
      </c>
      <c r="E57" t="s">
        <v>28</v>
      </c>
      <c r="F57">
        <v>0.3</v>
      </c>
      <c r="G57">
        <v>10.07</v>
      </c>
      <c r="H57">
        <v>10.43</v>
      </c>
      <c r="I57">
        <v>36</v>
      </c>
      <c r="J57">
        <v>1.32</v>
      </c>
      <c r="K57">
        <f>'Fish experiments'!J57*0.25</f>
        <v>0.33</v>
      </c>
      <c r="L57" t="s">
        <v>83</v>
      </c>
      <c r="M57">
        <v>100.63143621287188</v>
      </c>
      <c r="N57">
        <v>45.279356183064856</v>
      </c>
    </row>
    <row r="58" spans="1:14" x14ac:dyDescent="0.35">
      <c r="A58">
        <v>303</v>
      </c>
      <c r="B58" t="s">
        <v>62</v>
      </c>
      <c r="C58" t="s">
        <v>80</v>
      </c>
      <c r="D58" t="s">
        <v>31</v>
      </c>
      <c r="E58" t="s">
        <v>28</v>
      </c>
      <c r="F58">
        <v>0.3</v>
      </c>
      <c r="G58">
        <v>10.44</v>
      </c>
      <c r="H58">
        <v>11.15</v>
      </c>
      <c r="I58">
        <v>31</v>
      </c>
      <c r="J58">
        <v>1.51</v>
      </c>
      <c r="K58">
        <f>'Fish experiments'!J58*0.25</f>
        <v>0.3775</v>
      </c>
      <c r="L58" t="s">
        <v>81</v>
      </c>
      <c r="M58">
        <v>58.737840377627691</v>
      </c>
      <c r="N58">
        <v>39.322982494388476</v>
      </c>
    </row>
    <row r="59" spans="1:14" x14ac:dyDescent="0.35">
      <c r="A59">
        <v>304</v>
      </c>
      <c r="B59" t="s">
        <v>62</v>
      </c>
      <c r="C59" t="s">
        <v>80</v>
      </c>
      <c r="D59" t="s">
        <v>31</v>
      </c>
      <c r="E59" t="s">
        <v>28</v>
      </c>
      <c r="F59">
        <v>0.3</v>
      </c>
      <c r="G59">
        <v>10.45</v>
      </c>
      <c r="H59">
        <v>11.17</v>
      </c>
      <c r="I59">
        <v>32</v>
      </c>
      <c r="J59">
        <v>1.55</v>
      </c>
      <c r="K59">
        <f>'Fish experiments'!J59*0.25</f>
        <v>0.38750000000000001</v>
      </c>
      <c r="M59">
        <v>20.119562034957141</v>
      </c>
      <c r="N59">
        <v>22.942954850528452</v>
      </c>
    </row>
    <row r="60" spans="1:14" x14ac:dyDescent="0.35">
      <c r="A60">
        <v>305</v>
      </c>
      <c r="B60" t="s">
        <v>62</v>
      </c>
      <c r="C60" t="s">
        <v>80</v>
      </c>
      <c r="D60" t="s">
        <v>31</v>
      </c>
      <c r="E60" t="s">
        <v>28</v>
      </c>
      <c r="F60">
        <v>0.3</v>
      </c>
      <c r="G60">
        <v>10.45</v>
      </c>
      <c r="H60">
        <v>11.18</v>
      </c>
      <c r="I60">
        <v>33</v>
      </c>
      <c r="J60">
        <v>2.13</v>
      </c>
      <c r="K60">
        <f>'Fish experiments'!J60*0.25</f>
        <v>0.53249999999999997</v>
      </c>
      <c r="M60">
        <v>20.805093603170231</v>
      </c>
      <c r="N60">
        <v>49.746636449572129</v>
      </c>
    </row>
    <row r="61" spans="1:14" x14ac:dyDescent="0.35">
      <c r="A61">
        <v>306</v>
      </c>
      <c r="B61" t="s">
        <v>62</v>
      </c>
      <c r="C61" t="s">
        <v>80</v>
      </c>
      <c r="D61" t="s">
        <v>31</v>
      </c>
      <c r="E61" t="s">
        <v>28</v>
      </c>
      <c r="F61">
        <v>0.3</v>
      </c>
      <c r="G61">
        <v>10.46</v>
      </c>
      <c r="H61">
        <v>11.19</v>
      </c>
      <c r="I61">
        <v>33</v>
      </c>
      <c r="J61">
        <v>3.08</v>
      </c>
      <c r="K61">
        <f>'Fish experiments'!J61*0.25</f>
        <v>0.77</v>
      </c>
      <c r="M61">
        <v>10.293609557236234</v>
      </c>
      <c r="N61">
        <v>31.877515383543013</v>
      </c>
    </row>
    <row r="62" spans="1:14" x14ac:dyDescent="0.35">
      <c r="A62">
        <v>307</v>
      </c>
      <c r="B62" t="s">
        <v>62</v>
      </c>
      <c r="C62" t="s">
        <v>80</v>
      </c>
      <c r="D62" t="s">
        <v>31</v>
      </c>
      <c r="E62" t="s">
        <v>28</v>
      </c>
      <c r="F62">
        <v>0.3</v>
      </c>
      <c r="G62">
        <v>10.46</v>
      </c>
      <c r="H62">
        <v>11.19</v>
      </c>
      <c r="I62">
        <v>33</v>
      </c>
      <c r="J62">
        <v>1.63</v>
      </c>
      <c r="K62">
        <f>'Fish experiments'!J62*0.25</f>
        <v>0.40749999999999997</v>
      </c>
      <c r="M62">
        <v>33.830193399218871</v>
      </c>
      <c r="N62">
        <v>18.475674584021174</v>
      </c>
    </row>
    <row r="63" spans="1:14" x14ac:dyDescent="0.35">
      <c r="A63">
        <v>308</v>
      </c>
      <c r="B63" t="s">
        <v>62</v>
      </c>
      <c r="C63" t="s">
        <v>80</v>
      </c>
      <c r="D63" t="s">
        <v>31</v>
      </c>
      <c r="E63" t="s">
        <v>28</v>
      </c>
      <c r="F63">
        <v>0.3</v>
      </c>
      <c r="G63">
        <v>10.47</v>
      </c>
      <c r="H63">
        <v>11.2</v>
      </c>
      <c r="I63">
        <v>33</v>
      </c>
      <c r="J63">
        <v>1.27</v>
      </c>
      <c r="K63">
        <f>'Fish experiments'!J63*0.25</f>
        <v>0.3175</v>
      </c>
      <c r="M63">
        <v>12.959565655842681</v>
      </c>
      <c r="N63">
        <v>37.833889072219385</v>
      </c>
    </row>
    <row r="64" spans="1:14" x14ac:dyDescent="0.35">
      <c r="A64">
        <v>309</v>
      </c>
      <c r="B64" t="s">
        <v>62</v>
      </c>
      <c r="C64" t="s">
        <v>80</v>
      </c>
      <c r="D64" t="s">
        <v>31</v>
      </c>
      <c r="E64" t="s">
        <v>28</v>
      </c>
      <c r="F64">
        <v>0.3</v>
      </c>
      <c r="G64">
        <v>10.48</v>
      </c>
      <c r="H64">
        <v>11.21</v>
      </c>
      <c r="I64">
        <v>33</v>
      </c>
      <c r="J64">
        <v>3.21</v>
      </c>
      <c r="K64">
        <f>'Fish experiments'!J64*0.25</f>
        <v>0.80249999999999999</v>
      </c>
      <c r="M64">
        <v>18.367648027301474</v>
      </c>
      <c r="N64">
        <v>89.952158848137643</v>
      </c>
    </row>
    <row r="65" spans="1:14" x14ac:dyDescent="0.35">
      <c r="A65">
        <v>310</v>
      </c>
      <c r="B65" t="s">
        <v>62</v>
      </c>
      <c r="C65" t="s">
        <v>80</v>
      </c>
      <c r="D65" t="s">
        <v>31</v>
      </c>
      <c r="E65" t="s">
        <v>28</v>
      </c>
      <c r="F65">
        <v>0.3</v>
      </c>
      <c r="G65">
        <v>10.49</v>
      </c>
      <c r="H65">
        <v>11.23</v>
      </c>
      <c r="I65">
        <v>34</v>
      </c>
      <c r="J65">
        <v>2.19</v>
      </c>
      <c r="K65">
        <f>'Fish experiments'!J65*0.25</f>
        <v>0.54749999999999999</v>
      </c>
      <c r="M65">
        <v>12.0455235648919</v>
      </c>
      <c r="N65">
        <v>30.388421961373918</v>
      </c>
    </row>
    <row r="66" spans="1:14" x14ac:dyDescent="0.35">
      <c r="A66">
        <v>311</v>
      </c>
      <c r="B66" t="s">
        <v>62</v>
      </c>
      <c r="C66" t="s">
        <v>80</v>
      </c>
      <c r="D66" t="s">
        <v>31</v>
      </c>
      <c r="E66" t="s">
        <v>28</v>
      </c>
      <c r="F66">
        <v>0.3</v>
      </c>
      <c r="G66">
        <v>10.5</v>
      </c>
      <c r="H66">
        <v>11.24</v>
      </c>
      <c r="I66">
        <v>34</v>
      </c>
      <c r="J66">
        <v>2.06</v>
      </c>
      <c r="K66">
        <f>'Fish experiments'!J66*0.25</f>
        <v>0.51500000000000001</v>
      </c>
      <c r="M66">
        <v>13.873607746793462</v>
      </c>
      <c r="N66">
        <v>31.877515383543013</v>
      </c>
    </row>
    <row r="67" spans="1:14" x14ac:dyDescent="0.35">
      <c r="A67">
        <v>312</v>
      </c>
      <c r="B67" t="s">
        <v>62</v>
      </c>
      <c r="C67" t="s">
        <v>80</v>
      </c>
      <c r="D67" t="s">
        <v>31</v>
      </c>
      <c r="E67" t="s">
        <v>28</v>
      </c>
      <c r="F67">
        <v>0.3</v>
      </c>
      <c r="G67">
        <v>10.51</v>
      </c>
      <c r="H67">
        <v>11.25</v>
      </c>
      <c r="I67">
        <v>34</v>
      </c>
      <c r="J67">
        <v>3.13</v>
      </c>
      <c r="K67">
        <f>'Fish experiments'!J67*0.25</f>
        <v>0.78249999999999997</v>
      </c>
      <c r="M67">
        <v>17.0727550651212</v>
      </c>
      <c r="N67">
        <v>139.09224177971774</v>
      </c>
    </row>
    <row r="68" spans="1:14" x14ac:dyDescent="0.35">
      <c r="A68">
        <v>313</v>
      </c>
      <c r="B68" t="s">
        <v>62</v>
      </c>
      <c r="C68" t="s">
        <v>80</v>
      </c>
      <c r="D68" t="s">
        <v>31</v>
      </c>
      <c r="E68" t="s">
        <v>28</v>
      </c>
      <c r="F68">
        <v>0.3</v>
      </c>
      <c r="G68">
        <v>10.51</v>
      </c>
      <c r="H68">
        <v>11.25</v>
      </c>
      <c r="I68">
        <v>34</v>
      </c>
      <c r="J68">
        <v>1.08</v>
      </c>
      <c r="K68">
        <f>'Fish experiments'!J68*0.25</f>
        <v>0.27</v>
      </c>
      <c r="M68">
        <v>15.62552175444913</v>
      </c>
      <c r="N68">
        <v>25.921141694866641</v>
      </c>
    </row>
    <row r="69" spans="1:14" x14ac:dyDescent="0.35">
      <c r="A69">
        <v>314</v>
      </c>
      <c r="B69" t="s">
        <v>62</v>
      </c>
      <c r="C69" t="s">
        <v>80</v>
      </c>
      <c r="D69" t="s">
        <v>31</v>
      </c>
      <c r="E69" t="s">
        <v>28</v>
      </c>
      <c r="F69">
        <v>0.3</v>
      </c>
      <c r="G69">
        <v>10.53</v>
      </c>
      <c r="H69">
        <v>11.25</v>
      </c>
      <c r="I69">
        <v>32</v>
      </c>
      <c r="J69">
        <v>1.67</v>
      </c>
      <c r="K69">
        <f>'Fish experiments'!J69*0.25</f>
        <v>0.41749999999999998</v>
      </c>
      <c r="M69">
        <v>12.959565655842681</v>
      </c>
      <c r="N69">
        <v>27.410235117035736</v>
      </c>
    </row>
    <row r="70" spans="1:14" x14ac:dyDescent="0.35">
      <c r="A70">
        <v>315</v>
      </c>
      <c r="B70" t="s">
        <v>62</v>
      </c>
      <c r="C70" t="s">
        <v>80</v>
      </c>
      <c r="D70" t="s">
        <v>31</v>
      </c>
      <c r="E70" t="s">
        <v>28</v>
      </c>
      <c r="F70">
        <v>0.3</v>
      </c>
      <c r="G70">
        <v>10.54</v>
      </c>
      <c r="H70">
        <v>11.26</v>
      </c>
      <c r="I70">
        <v>32</v>
      </c>
      <c r="J70">
        <v>3.25</v>
      </c>
      <c r="K70">
        <f>'Fish experiments'!J70*0.25</f>
        <v>0.8125</v>
      </c>
      <c r="M70">
        <v>19.129349769760463</v>
      </c>
      <c r="N70">
        <v>70.593944359939414</v>
      </c>
    </row>
    <row r="71" spans="1:14" x14ac:dyDescent="0.35">
      <c r="A71">
        <v>316</v>
      </c>
      <c r="B71" t="s">
        <v>62</v>
      </c>
      <c r="C71" t="s">
        <v>72</v>
      </c>
      <c r="D71" t="s">
        <v>31</v>
      </c>
      <c r="E71" t="s">
        <v>28</v>
      </c>
      <c r="F71">
        <v>0.3</v>
      </c>
      <c r="G71">
        <v>10.55</v>
      </c>
      <c r="H71">
        <v>11.27</v>
      </c>
      <c r="I71">
        <v>32</v>
      </c>
      <c r="J71">
        <v>1.99</v>
      </c>
      <c r="K71">
        <f>'Fish experiments'!J71*0.25</f>
        <v>0.4975</v>
      </c>
      <c r="M71">
        <v>51.958694869742715</v>
      </c>
      <c r="N71">
        <v>43.790262760895764</v>
      </c>
    </row>
    <row r="72" spans="1:14" x14ac:dyDescent="0.35">
      <c r="A72">
        <v>317</v>
      </c>
      <c r="B72" t="s">
        <v>62</v>
      </c>
      <c r="C72" t="s">
        <v>72</v>
      </c>
      <c r="D72" t="s">
        <v>31</v>
      </c>
      <c r="E72" t="s">
        <v>28</v>
      </c>
      <c r="F72">
        <v>0.3</v>
      </c>
      <c r="G72">
        <v>10.56</v>
      </c>
      <c r="H72">
        <v>11.29</v>
      </c>
      <c r="I72">
        <v>33</v>
      </c>
      <c r="J72">
        <v>2.31</v>
      </c>
      <c r="K72">
        <f>'Fish experiments'!J72*0.25</f>
        <v>0.57750000000000001</v>
      </c>
      <c r="M72">
        <v>24.842112838202851</v>
      </c>
      <c r="N72">
        <v>206.10144577732689</v>
      </c>
    </row>
    <row r="73" spans="1:14" x14ac:dyDescent="0.35">
      <c r="A73">
        <v>318</v>
      </c>
      <c r="B73" t="s">
        <v>62</v>
      </c>
      <c r="C73" t="s">
        <v>72</v>
      </c>
      <c r="D73" t="s">
        <v>31</v>
      </c>
      <c r="E73" t="s">
        <v>28</v>
      </c>
      <c r="F73">
        <v>0.4</v>
      </c>
      <c r="G73">
        <v>10.58</v>
      </c>
      <c r="H73">
        <v>11.3</v>
      </c>
      <c r="I73">
        <v>32</v>
      </c>
      <c r="J73">
        <v>7.01</v>
      </c>
      <c r="K73">
        <f>'Fish experiments'!J73*0.25</f>
        <v>1.7524999999999999</v>
      </c>
      <c r="M73">
        <v>99.03186255370801</v>
      </c>
      <c r="N73">
        <v>76.550318048615807</v>
      </c>
    </row>
    <row r="74" spans="1:14" x14ac:dyDescent="0.35">
      <c r="A74">
        <v>319</v>
      </c>
      <c r="B74" t="s">
        <v>62</v>
      </c>
      <c r="C74" t="s">
        <v>72</v>
      </c>
      <c r="D74" t="s">
        <v>31</v>
      </c>
      <c r="E74" t="s">
        <v>28</v>
      </c>
      <c r="F74">
        <v>0.4</v>
      </c>
      <c r="G74">
        <v>10.59</v>
      </c>
      <c r="H74">
        <v>11.31</v>
      </c>
      <c r="I74">
        <v>32</v>
      </c>
      <c r="J74">
        <v>7.4</v>
      </c>
      <c r="K74">
        <f>'Fish experiments'!J74*0.25</f>
        <v>1.85</v>
      </c>
      <c r="M74">
        <v>55.995714104775338</v>
      </c>
      <c r="N74">
        <v>46.76844960523394</v>
      </c>
    </row>
    <row r="75" spans="1:14" x14ac:dyDescent="0.35">
      <c r="A75">
        <v>320</v>
      </c>
      <c r="B75" t="s">
        <v>62</v>
      </c>
      <c r="C75" t="s">
        <v>72</v>
      </c>
      <c r="D75" t="s">
        <v>31</v>
      </c>
      <c r="E75" t="s">
        <v>28</v>
      </c>
      <c r="F75">
        <v>0.4</v>
      </c>
      <c r="G75">
        <v>11</v>
      </c>
      <c r="H75">
        <v>11.28</v>
      </c>
      <c r="I75">
        <v>28</v>
      </c>
      <c r="J75">
        <v>3.64</v>
      </c>
      <c r="K75">
        <f>'Fish experiments'!J75*0.25</f>
        <v>0.91</v>
      </c>
      <c r="M75">
        <v>23.928070747252068</v>
      </c>
      <c r="N75">
        <v>24.432048272697546</v>
      </c>
    </row>
    <row r="76" spans="1:14" x14ac:dyDescent="0.35">
      <c r="A76">
        <v>321</v>
      </c>
      <c r="B76" t="s">
        <v>62</v>
      </c>
      <c r="C76" t="s">
        <v>72</v>
      </c>
      <c r="D76" t="s">
        <v>31</v>
      </c>
      <c r="E76" t="s">
        <v>28</v>
      </c>
      <c r="F76">
        <v>0.4</v>
      </c>
      <c r="G76">
        <v>11.01</v>
      </c>
      <c r="H76">
        <v>11.32</v>
      </c>
      <c r="I76">
        <v>31</v>
      </c>
      <c r="J76">
        <v>3.03</v>
      </c>
      <c r="K76">
        <f>'Fish experiments'!J76*0.25</f>
        <v>0.75749999999999995</v>
      </c>
      <c r="M76">
        <v>48.226356331693694</v>
      </c>
      <c r="N76">
        <v>27.410235117035736</v>
      </c>
    </row>
    <row r="77" spans="1:14" x14ac:dyDescent="0.35">
      <c r="A77">
        <v>322</v>
      </c>
      <c r="B77" t="s">
        <v>62</v>
      </c>
      <c r="C77" t="s">
        <v>72</v>
      </c>
      <c r="D77" t="s">
        <v>31</v>
      </c>
      <c r="E77" t="s">
        <v>28</v>
      </c>
      <c r="F77">
        <v>0.4</v>
      </c>
      <c r="G77">
        <v>11.02</v>
      </c>
      <c r="H77">
        <v>11.34</v>
      </c>
      <c r="I77">
        <v>32</v>
      </c>
      <c r="J77">
        <v>7.07</v>
      </c>
      <c r="K77">
        <f>'Fish experiments'!J77*0.25</f>
        <v>1.7675000000000001</v>
      </c>
      <c r="M77">
        <v>48.378696680185492</v>
      </c>
      <c r="N77">
        <v>195.67779182214326</v>
      </c>
    </row>
    <row r="78" spans="1:14" x14ac:dyDescent="0.35">
      <c r="A78">
        <v>323</v>
      </c>
      <c r="B78" t="s">
        <v>62</v>
      </c>
      <c r="C78" t="s">
        <v>72</v>
      </c>
      <c r="D78" t="s">
        <v>31</v>
      </c>
      <c r="E78" t="s">
        <v>28</v>
      </c>
      <c r="F78">
        <v>0.4</v>
      </c>
      <c r="G78">
        <v>11.03</v>
      </c>
      <c r="H78">
        <v>11.36</v>
      </c>
      <c r="I78">
        <v>33</v>
      </c>
      <c r="J78">
        <v>10.95</v>
      </c>
      <c r="K78">
        <f>'Fish experiments'!J78*0.25</f>
        <v>2.7374999999999998</v>
      </c>
      <c r="M78">
        <v>63.384221006627506</v>
      </c>
      <c r="N78">
        <v>319.27254586217799</v>
      </c>
    </row>
    <row r="79" spans="1:14" x14ac:dyDescent="0.35">
      <c r="A79">
        <v>324</v>
      </c>
      <c r="B79" t="s">
        <v>62</v>
      </c>
      <c r="C79" t="s">
        <v>72</v>
      </c>
      <c r="D79" t="s">
        <v>31</v>
      </c>
      <c r="E79" t="s">
        <v>28</v>
      </c>
      <c r="F79">
        <v>0.4</v>
      </c>
      <c r="G79">
        <v>11.04</v>
      </c>
      <c r="H79">
        <v>11.36</v>
      </c>
      <c r="I79">
        <v>32</v>
      </c>
      <c r="J79">
        <v>8.09</v>
      </c>
      <c r="K79">
        <f>'Fish experiments'!J79*0.25</f>
        <v>2.0225</v>
      </c>
      <c r="M79">
        <v>85.854422409167555</v>
      </c>
      <c r="N79">
        <v>125.69040098019588</v>
      </c>
    </row>
    <row r="80" spans="1:14" x14ac:dyDescent="0.35">
      <c r="A80">
        <v>325</v>
      </c>
      <c r="B80" t="s">
        <v>62</v>
      </c>
      <c r="C80" t="s">
        <v>72</v>
      </c>
      <c r="D80" t="s">
        <v>31</v>
      </c>
      <c r="E80" t="s">
        <v>28</v>
      </c>
      <c r="F80">
        <v>0.4</v>
      </c>
      <c r="G80">
        <v>11.05</v>
      </c>
      <c r="H80">
        <v>11.37</v>
      </c>
      <c r="I80">
        <v>32</v>
      </c>
      <c r="J80">
        <v>3.36</v>
      </c>
      <c r="K80">
        <f>'Fish experiments'!J80*0.25</f>
        <v>0.84</v>
      </c>
      <c r="M80">
        <v>26.441686497366717</v>
      </c>
      <c r="N80">
        <v>112.28856018067403</v>
      </c>
    </row>
    <row r="81" spans="1:14" x14ac:dyDescent="0.35">
      <c r="A81">
        <v>326</v>
      </c>
      <c r="B81" t="s">
        <v>62</v>
      </c>
      <c r="C81" t="s">
        <v>72</v>
      </c>
      <c r="D81" t="s">
        <v>31</v>
      </c>
      <c r="E81" t="s">
        <v>28</v>
      </c>
      <c r="F81">
        <v>0.4</v>
      </c>
      <c r="G81">
        <v>11.06</v>
      </c>
      <c r="H81">
        <v>11.38</v>
      </c>
      <c r="I81">
        <v>32</v>
      </c>
      <c r="J81">
        <v>6.88</v>
      </c>
      <c r="K81">
        <f>'Fish experiments'!J81*0.25</f>
        <v>1.72</v>
      </c>
      <c r="M81">
        <v>70.544217385741959</v>
      </c>
      <c r="N81">
        <v>155.47226942357773</v>
      </c>
    </row>
    <row r="82" spans="1:14" x14ac:dyDescent="0.35">
      <c r="A82">
        <v>327</v>
      </c>
      <c r="B82" t="s">
        <v>62</v>
      </c>
      <c r="C82" t="s">
        <v>72</v>
      </c>
      <c r="D82" t="s">
        <v>31</v>
      </c>
      <c r="E82" t="s">
        <v>28</v>
      </c>
      <c r="F82">
        <v>0.4</v>
      </c>
      <c r="G82">
        <v>11.07</v>
      </c>
      <c r="H82">
        <v>11.39</v>
      </c>
      <c r="I82">
        <v>32</v>
      </c>
      <c r="J82">
        <v>7.79</v>
      </c>
      <c r="K82">
        <f>'Fish experiments'!J82*0.25</f>
        <v>1.9475</v>
      </c>
      <c r="M82">
        <v>57.671457938185114</v>
      </c>
      <c r="N82">
        <v>152.49408257923955</v>
      </c>
    </row>
    <row r="83" spans="1:14" x14ac:dyDescent="0.35">
      <c r="A83">
        <v>328</v>
      </c>
      <c r="B83" t="s">
        <v>62</v>
      </c>
      <c r="C83" t="s">
        <v>72</v>
      </c>
      <c r="D83" t="s">
        <v>31</v>
      </c>
      <c r="E83" t="s">
        <v>28</v>
      </c>
      <c r="F83">
        <v>0.4</v>
      </c>
      <c r="G83">
        <v>11.07</v>
      </c>
      <c r="H83">
        <v>11.4</v>
      </c>
      <c r="I83">
        <v>33</v>
      </c>
      <c r="J83">
        <v>7.31</v>
      </c>
      <c r="K83">
        <f>'Fish experiments'!J83*0.25</f>
        <v>1.8274999999999999</v>
      </c>
      <c r="M83">
        <v>75.647619060217153</v>
      </c>
      <c r="N83">
        <v>171.85229706743775</v>
      </c>
    </row>
    <row r="84" spans="1:14" x14ac:dyDescent="0.35">
      <c r="A84">
        <v>329</v>
      </c>
      <c r="B84" t="s">
        <v>62</v>
      </c>
      <c r="C84" t="s">
        <v>72</v>
      </c>
      <c r="D84" t="s">
        <v>31</v>
      </c>
      <c r="E84" t="s">
        <v>28</v>
      </c>
      <c r="F84">
        <v>0.4</v>
      </c>
      <c r="G84">
        <v>11.08</v>
      </c>
      <c r="H84">
        <v>11.41</v>
      </c>
      <c r="I84">
        <v>33</v>
      </c>
      <c r="J84">
        <v>2.73</v>
      </c>
      <c r="K84">
        <f>'Fish experiments'!J84*0.25</f>
        <v>0.6825</v>
      </c>
      <c r="M84">
        <v>32.839981134022196</v>
      </c>
      <c r="N84">
        <v>137.60314835754863</v>
      </c>
    </row>
    <row r="85" spans="1:14" x14ac:dyDescent="0.35">
      <c r="A85">
        <v>330</v>
      </c>
      <c r="B85" t="s">
        <v>62</v>
      </c>
      <c r="C85" t="s">
        <v>72</v>
      </c>
      <c r="D85" t="s">
        <v>31</v>
      </c>
      <c r="E85" t="s">
        <v>28</v>
      </c>
      <c r="F85">
        <v>0.4</v>
      </c>
      <c r="G85">
        <v>11.09</v>
      </c>
      <c r="H85">
        <v>11.42</v>
      </c>
      <c r="I85">
        <v>33</v>
      </c>
      <c r="J85">
        <v>5.59</v>
      </c>
      <c r="K85">
        <f>'Fish experiments'!J85*0.25</f>
        <v>1.3975</v>
      </c>
      <c r="M85">
        <v>38.248063505480985</v>
      </c>
      <c r="N85">
        <v>192.69960497780508</v>
      </c>
    </row>
    <row r="86" spans="1:14" x14ac:dyDescent="0.35">
      <c r="A86">
        <v>331</v>
      </c>
      <c r="B86" t="s">
        <v>62</v>
      </c>
      <c r="C86" t="s">
        <v>36</v>
      </c>
      <c r="D86" t="s">
        <v>31</v>
      </c>
      <c r="E86" t="s">
        <v>28</v>
      </c>
      <c r="F86">
        <v>0.3</v>
      </c>
      <c r="G86">
        <v>11.09</v>
      </c>
      <c r="H86">
        <v>11.39</v>
      </c>
      <c r="I86">
        <v>30</v>
      </c>
      <c r="J86" t="s">
        <v>30</v>
      </c>
      <c r="K86" t="e">
        <f>'Fish experiments'!J86*0.25</f>
        <v>#VALUE!</v>
      </c>
      <c r="M86">
        <v>1.7625500416956004</v>
      </c>
      <c r="N86">
        <v>15.938757691771503</v>
      </c>
    </row>
    <row r="87" spans="1:14" x14ac:dyDescent="0.35">
      <c r="A87">
        <v>332</v>
      </c>
      <c r="B87" t="s">
        <v>62</v>
      </c>
      <c r="C87" t="s">
        <v>37</v>
      </c>
      <c r="D87" t="s">
        <v>31</v>
      </c>
      <c r="E87" t="s">
        <v>28</v>
      </c>
      <c r="F87">
        <v>0.4</v>
      </c>
      <c r="G87">
        <v>11.1</v>
      </c>
      <c r="H87">
        <v>11.39</v>
      </c>
      <c r="I87">
        <v>29</v>
      </c>
      <c r="J87" t="s">
        <v>30</v>
      </c>
      <c r="K87" t="e">
        <f>'Fish experiments'!J87*0.25</f>
        <v>#VALUE!</v>
      </c>
      <c r="M87">
        <v>1.9910605644332962</v>
      </c>
      <c r="N87">
        <v>7.0041971587569485</v>
      </c>
    </row>
    <row r="88" spans="1:14" x14ac:dyDescent="0.35">
      <c r="A88">
        <v>401</v>
      </c>
      <c r="B88" t="s">
        <v>70</v>
      </c>
      <c r="C88" t="s">
        <v>73</v>
      </c>
      <c r="D88" t="s">
        <v>31</v>
      </c>
      <c r="E88" t="s">
        <v>28</v>
      </c>
      <c r="F88">
        <v>0.5</v>
      </c>
      <c r="G88">
        <v>10.26</v>
      </c>
      <c r="H88">
        <v>10.54</v>
      </c>
      <c r="I88">
        <v>28</v>
      </c>
      <c r="J88">
        <v>22.03</v>
      </c>
      <c r="K88">
        <f>'Fish experiments'!J88*0.25</f>
        <v>5.5075000000000003</v>
      </c>
      <c r="M88">
        <v>181.36472505669323</v>
      </c>
      <c r="N88">
        <v>309.77865011309268</v>
      </c>
    </row>
    <row r="89" spans="1:14" x14ac:dyDescent="0.35">
      <c r="A89">
        <v>402</v>
      </c>
      <c r="B89" t="s">
        <v>70</v>
      </c>
      <c r="C89" t="s">
        <v>73</v>
      </c>
      <c r="D89" t="s">
        <v>31</v>
      </c>
      <c r="E89" t="s">
        <v>28</v>
      </c>
      <c r="F89">
        <v>0.5</v>
      </c>
      <c r="G89">
        <v>10.27</v>
      </c>
      <c r="H89">
        <v>10.56</v>
      </c>
      <c r="I89">
        <v>29</v>
      </c>
      <c r="J89">
        <f>20.15-0.4</f>
        <v>19.75</v>
      </c>
      <c r="K89">
        <f>'Fish experiments'!J89*0.25</f>
        <v>4.9375</v>
      </c>
      <c r="M89">
        <v>105.64255449566105</v>
      </c>
      <c r="N89">
        <v>365.69846395409036</v>
      </c>
    </row>
    <row r="90" spans="1:14" x14ac:dyDescent="0.35">
      <c r="A90">
        <v>403</v>
      </c>
      <c r="B90" t="s">
        <v>70</v>
      </c>
      <c r="C90" t="s">
        <v>73</v>
      </c>
      <c r="D90" t="s">
        <v>31</v>
      </c>
      <c r="E90" t="s">
        <v>28</v>
      </c>
      <c r="F90">
        <v>0.5</v>
      </c>
      <c r="G90">
        <v>10.28</v>
      </c>
      <c r="H90">
        <v>10.58</v>
      </c>
      <c r="I90">
        <v>30</v>
      </c>
      <c r="J90">
        <f>31.1</f>
        <v>31.1</v>
      </c>
      <c r="K90">
        <f>'Fish experiments'!J90*0.25</f>
        <v>7.7750000000000004</v>
      </c>
      <c r="M90">
        <v>149.41703443459446</v>
      </c>
      <c r="N90">
        <v>351.11068643035173</v>
      </c>
    </row>
    <row r="91" spans="1:14" x14ac:dyDescent="0.35">
      <c r="A91">
        <v>404</v>
      </c>
      <c r="B91" t="s">
        <v>70</v>
      </c>
      <c r="C91" t="s">
        <v>73</v>
      </c>
      <c r="D91" t="s">
        <v>31</v>
      </c>
      <c r="E91" t="s">
        <v>28</v>
      </c>
      <c r="F91">
        <v>0.5</v>
      </c>
      <c r="G91">
        <v>10.3</v>
      </c>
      <c r="H91">
        <v>11</v>
      </c>
      <c r="I91">
        <v>30</v>
      </c>
      <c r="J91">
        <f>10.16-0.37</f>
        <v>9.7900000000000009</v>
      </c>
      <c r="K91">
        <f>'Fish experiments'!J91*0.25</f>
        <v>2.4475000000000002</v>
      </c>
      <c r="M91">
        <v>159.70787708690511</v>
      </c>
      <c r="N91">
        <v>142.01920859009937</v>
      </c>
    </row>
    <row r="92" spans="1:14" x14ac:dyDescent="0.35">
      <c r="A92">
        <v>405</v>
      </c>
      <c r="B92" t="s">
        <v>70</v>
      </c>
      <c r="C92" t="s">
        <v>73</v>
      </c>
      <c r="D92" t="s">
        <v>31</v>
      </c>
      <c r="E92" t="s">
        <v>28</v>
      </c>
      <c r="F92">
        <v>0.4</v>
      </c>
      <c r="G92">
        <v>10.31</v>
      </c>
      <c r="H92">
        <v>11.01</v>
      </c>
      <c r="I92">
        <v>30</v>
      </c>
      <c r="J92">
        <f>12.9-0.33</f>
        <v>12.57</v>
      </c>
      <c r="K92">
        <f>'Fish experiments'!J92*0.25</f>
        <v>3.1425000000000001</v>
      </c>
      <c r="M92">
        <v>139.27978644873622</v>
      </c>
      <c r="N92">
        <v>300.05346509726689</v>
      </c>
    </row>
    <row r="93" spans="1:14" x14ac:dyDescent="0.35">
      <c r="A93">
        <v>406</v>
      </c>
      <c r="B93" t="s">
        <v>70</v>
      </c>
      <c r="C93" t="s">
        <v>73</v>
      </c>
      <c r="D93" t="s">
        <v>31</v>
      </c>
      <c r="E93" t="s">
        <v>28</v>
      </c>
      <c r="F93">
        <v>0.4</v>
      </c>
      <c r="G93">
        <v>10.33</v>
      </c>
      <c r="H93">
        <v>11.03</v>
      </c>
      <c r="I93">
        <v>30</v>
      </c>
      <c r="J93">
        <f>12.91-0.08</f>
        <v>12.83</v>
      </c>
      <c r="K93">
        <f>'Fish experiments'!J93*0.25</f>
        <v>3.2075</v>
      </c>
      <c r="M93">
        <v>128.37456513061593</v>
      </c>
      <c r="N93">
        <v>365.6984639540903</v>
      </c>
    </row>
    <row r="94" spans="1:14" x14ac:dyDescent="0.35">
      <c r="A94">
        <v>407</v>
      </c>
      <c r="B94" t="s">
        <v>70</v>
      </c>
      <c r="C94" t="s">
        <v>80</v>
      </c>
      <c r="D94" t="s">
        <v>31</v>
      </c>
      <c r="E94" t="s">
        <v>28</v>
      </c>
      <c r="F94">
        <v>0.3</v>
      </c>
      <c r="G94">
        <v>11.07</v>
      </c>
      <c r="H94">
        <v>11.44</v>
      </c>
      <c r="I94">
        <v>37</v>
      </c>
      <c r="J94">
        <v>1.68</v>
      </c>
      <c r="K94">
        <f>'Fish experiments'!J94*0.25</f>
        <v>0.42</v>
      </c>
      <c r="M94">
        <v>100.42033583627951</v>
      </c>
      <c r="N94">
        <v>127.43143106636083</v>
      </c>
    </row>
    <row r="95" spans="1:14" x14ac:dyDescent="0.35">
      <c r="A95">
        <v>408</v>
      </c>
      <c r="B95" t="s">
        <v>70</v>
      </c>
      <c r="C95" t="s">
        <v>80</v>
      </c>
      <c r="D95" t="s">
        <v>31</v>
      </c>
      <c r="E95" t="s">
        <v>28</v>
      </c>
      <c r="F95">
        <v>0.3</v>
      </c>
      <c r="G95">
        <v>11.07</v>
      </c>
      <c r="H95">
        <v>11.45</v>
      </c>
      <c r="I95">
        <v>38</v>
      </c>
      <c r="J95">
        <v>1.23</v>
      </c>
      <c r="K95">
        <f>'Fish experiments'!J95*0.25</f>
        <v>0.3075</v>
      </c>
      <c r="M95">
        <v>117.3157491460433</v>
      </c>
      <c r="N95">
        <v>27.74828465414744</v>
      </c>
    </row>
    <row r="96" spans="1:14" x14ac:dyDescent="0.35">
      <c r="A96">
        <v>409</v>
      </c>
      <c r="B96" t="s">
        <v>70</v>
      </c>
      <c r="C96" t="s">
        <v>80</v>
      </c>
      <c r="D96" t="s">
        <v>31</v>
      </c>
      <c r="E96" t="s">
        <v>28</v>
      </c>
      <c r="F96">
        <v>0.3</v>
      </c>
      <c r="G96">
        <v>11.08</v>
      </c>
      <c r="H96">
        <v>11.46</v>
      </c>
      <c r="I96">
        <v>38</v>
      </c>
      <c r="J96">
        <v>1.25</v>
      </c>
      <c r="K96">
        <f>'Fish experiments'!J96*0.25</f>
        <v>0.3125</v>
      </c>
      <c r="M96">
        <v>214.080389011054</v>
      </c>
      <c r="N96">
        <v>120.13754230449156</v>
      </c>
    </row>
    <row r="97" spans="1:14" x14ac:dyDescent="0.35">
      <c r="A97">
        <v>410</v>
      </c>
      <c r="B97" t="s">
        <v>70</v>
      </c>
      <c r="C97" t="s">
        <v>80</v>
      </c>
      <c r="D97" t="s">
        <v>31</v>
      </c>
      <c r="E97" t="s">
        <v>28</v>
      </c>
      <c r="F97">
        <v>0.3</v>
      </c>
      <c r="G97">
        <v>11.08</v>
      </c>
      <c r="H97">
        <v>11.47</v>
      </c>
      <c r="I97">
        <v>39</v>
      </c>
      <c r="J97">
        <v>1.37</v>
      </c>
      <c r="K97">
        <f>'Fish experiments'!J97*0.25</f>
        <v>0.34250000000000003</v>
      </c>
      <c r="M97">
        <v>56.03147723153652</v>
      </c>
      <c r="N97">
        <v>132.29402357427369</v>
      </c>
    </row>
    <row r="98" spans="1:14" x14ac:dyDescent="0.35">
      <c r="A98">
        <v>411</v>
      </c>
      <c r="B98" t="s">
        <v>70</v>
      </c>
      <c r="C98" t="s">
        <v>80</v>
      </c>
      <c r="D98" t="s">
        <v>31</v>
      </c>
      <c r="E98" t="s">
        <v>28</v>
      </c>
      <c r="F98">
        <v>0.3</v>
      </c>
      <c r="G98">
        <v>11.09</v>
      </c>
      <c r="H98">
        <v>11.49</v>
      </c>
      <c r="I98">
        <v>40</v>
      </c>
      <c r="J98">
        <v>1.31</v>
      </c>
      <c r="K98">
        <f>'Fish experiments'!J98*0.25</f>
        <v>0.32750000000000001</v>
      </c>
      <c r="M98">
        <v>100.42033583627953</v>
      </c>
      <c r="N98">
        <v>37.473469669973134</v>
      </c>
    </row>
    <row r="99" spans="1:14" x14ac:dyDescent="0.35">
      <c r="A99">
        <v>412</v>
      </c>
      <c r="B99" t="s">
        <v>70</v>
      </c>
      <c r="C99" t="s">
        <v>80</v>
      </c>
      <c r="D99" t="s">
        <v>31</v>
      </c>
      <c r="E99" t="s">
        <v>28</v>
      </c>
      <c r="F99">
        <v>0.3</v>
      </c>
      <c r="G99">
        <v>11.09</v>
      </c>
      <c r="H99">
        <v>11.49</v>
      </c>
      <c r="I99">
        <v>40</v>
      </c>
      <c r="J99">
        <v>1.45</v>
      </c>
      <c r="K99">
        <f>'Fish experiments'!J99*0.25</f>
        <v>0.36249999999999999</v>
      </c>
      <c r="M99">
        <v>77.534730534872239</v>
      </c>
      <c r="N99">
        <v>42.336062177885985</v>
      </c>
    </row>
    <row r="100" spans="1:14" x14ac:dyDescent="0.35">
      <c r="A100">
        <v>413</v>
      </c>
      <c r="B100" t="s">
        <v>70</v>
      </c>
      <c r="C100" t="s">
        <v>80</v>
      </c>
      <c r="D100" t="s">
        <v>31</v>
      </c>
      <c r="E100" t="s">
        <v>28</v>
      </c>
      <c r="F100">
        <v>0.3</v>
      </c>
      <c r="G100">
        <v>11.11</v>
      </c>
      <c r="H100">
        <v>11.5</v>
      </c>
      <c r="I100">
        <v>39</v>
      </c>
      <c r="J100">
        <v>1.34</v>
      </c>
      <c r="K100">
        <f>'Fish experiments'!J100*0.25</f>
        <v>0.33500000000000002</v>
      </c>
      <c r="M100">
        <v>84.907274524587322</v>
      </c>
      <c r="N100">
        <v>161.46957862175077</v>
      </c>
    </row>
    <row r="101" spans="1:14" x14ac:dyDescent="0.35">
      <c r="A101">
        <v>414</v>
      </c>
      <c r="B101" t="s">
        <v>70</v>
      </c>
      <c r="C101" t="s">
        <v>80</v>
      </c>
      <c r="D101" t="s">
        <v>31</v>
      </c>
      <c r="E101" t="s">
        <v>28</v>
      </c>
      <c r="F101">
        <v>0.3</v>
      </c>
      <c r="G101">
        <v>11.11</v>
      </c>
      <c r="H101">
        <v>11.51</v>
      </c>
      <c r="I101">
        <v>40</v>
      </c>
      <c r="J101">
        <v>1</v>
      </c>
      <c r="K101">
        <f>'Fish experiments'!J101*0.25</f>
        <v>0.25</v>
      </c>
      <c r="M101">
        <v>50.809258572154995</v>
      </c>
      <c r="N101">
        <v>86.09939474910162</v>
      </c>
    </row>
    <row r="102" spans="1:14" x14ac:dyDescent="0.35">
      <c r="A102">
        <v>415</v>
      </c>
      <c r="B102" t="s">
        <v>70</v>
      </c>
      <c r="C102" t="s">
        <v>80</v>
      </c>
      <c r="D102" t="s">
        <v>31</v>
      </c>
      <c r="E102" t="s">
        <v>28</v>
      </c>
      <c r="F102">
        <v>0.3</v>
      </c>
      <c r="G102">
        <v>11.12</v>
      </c>
      <c r="H102">
        <v>11.52</v>
      </c>
      <c r="I102">
        <v>40</v>
      </c>
      <c r="J102">
        <v>1.19</v>
      </c>
      <c r="K102">
        <f>'Fish experiments'!J102*0.25</f>
        <v>0.29749999999999999</v>
      </c>
      <c r="M102">
        <v>79.685055865205811</v>
      </c>
      <c r="N102">
        <v>127.43143106636083</v>
      </c>
    </row>
    <row r="103" spans="1:14" x14ac:dyDescent="0.35">
      <c r="A103">
        <v>416</v>
      </c>
      <c r="B103" t="s">
        <v>70</v>
      </c>
      <c r="C103" t="s">
        <v>73</v>
      </c>
      <c r="D103" t="s">
        <v>31</v>
      </c>
      <c r="E103" t="s">
        <v>74</v>
      </c>
      <c r="F103">
        <v>4</v>
      </c>
      <c r="G103">
        <v>10.09</v>
      </c>
      <c r="H103">
        <v>11.44</v>
      </c>
      <c r="I103">
        <v>35</v>
      </c>
      <c r="J103">
        <v>1.59</v>
      </c>
      <c r="K103">
        <f>'Fish experiments'!J103*0.25</f>
        <v>0.39750000000000002</v>
      </c>
      <c r="M103">
        <v>151.26017043202324</v>
      </c>
      <c r="N103">
        <v>453.22512909652158</v>
      </c>
    </row>
    <row r="104" spans="1:14" x14ac:dyDescent="0.35">
      <c r="A104">
        <v>417</v>
      </c>
      <c r="B104" t="s">
        <v>70</v>
      </c>
      <c r="C104" t="s">
        <v>73</v>
      </c>
      <c r="D104" t="s">
        <v>31</v>
      </c>
      <c r="E104" t="s">
        <v>74</v>
      </c>
      <c r="F104">
        <v>4</v>
      </c>
      <c r="G104">
        <v>10.119999999999999</v>
      </c>
      <c r="H104">
        <v>10.45</v>
      </c>
      <c r="I104">
        <v>33</v>
      </c>
      <c r="J104">
        <v>159</v>
      </c>
      <c r="K104">
        <f>'Fish experiments'!J104*0.25</f>
        <v>39.75</v>
      </c>
      <c r="M104">
        <v>199.94967969743337</v>
      </c>
      <c r="N104">
        <v>268.44661379583346</v>
      </c>
    </row>
    <row r="105" spans="1:14" x14ac:dyDescent="0.35">
      <c r="A105">
        <v>418</v>
      </c>
      <c r="B105" t="s">
        <v>70</v>
      </c>
      <c r="C105" t="s">
        <v>73</v>
      </c>
      <c r="D105" t="s">
        <v>31</v>
      </c>
      <c r="E105" t="s">
        <v>74</v>
      </c>
      <c r="F105">
        <v>4</v>
      </c>
      <c r="G105">
        <v>10.130000000000001</v>
      </c>
      <c r="H105">
        <v>10.47</v>
      </c>
      <c r="I105">
        <v>34</v>
      </c>
      <c r="J105">
        <v>189</v>
      </c>
      <c r="K105">
        <f>'Fish experiments'!J105*0.25</f>
        <v>47.25</v>
      </c>
      <c r="M105">
        <v>233.74050631696096</v>
      </c>
      <c r="N105">
        <v>372.99235271595961</v>
      </c>
    </row>
    <row r="106" spans="1:14" x14ac:dyDescent="0.35">
      <c r="A106">
        <v>419</v>
      </c>
      <c r="B106" t="s">
        <v>70</v>
      </c>
      <c r="C106" t="s">
        <v>73</v>
      </c>
      <c r="D106" t="s">
        <v>31</v>
      </c>
      <c r="E106" t="s">
        <v>74</v>
      </c>
      <c r="F106">
        <v>4</v>
      </c>
      <c r="G106">
        <v>10.15</v>
      </c>
      <c r="H106">
        <v>10.48</v>
      </c>
      <c r="I106">
        <v>33</v>
      </c>
      <c r="J106">
        <v>202</v>
      </c>
      <c r="K106">
        <f>'Fish experiments'!J106*0.25</f>
        <v>50.5</v>
      </c>
      <c r="M106">
        <v>57.413829229608105</v>
      </c>
      <c r="N106">
        <v>409.46179652530594</v>
      </c>
    </row>
    <row r="107" spans="1:14" x14ac:dyDescent="0.35">
      <c r="A107">
        <v>420</v>
      </c>
      <c r="B107" t="s">
        <v>70</v>
      </c>
      <c r="C107" t="s">
        <v>73</v>
      </c>
      <c r="D107" t="s">
        <v>31</v>
      </c>
      <c r="E107" t="s">
        <v>74</v>
      </c>
      <c r="F107">
        <v>3</v>
      </c>
      <c r="G107">
        <v>10.210000000000001</v>
      </c>
      <c r="H107">
        <v>10.49</v>
      </c>
      <c r="I107">
        <v>28</v>
      </c>
      <c r="J107">
        <v>107</v>
      </c>
      <c r="K107">
        <f>'Fish experiments'!J107*0.25</f>
        <v>26.75</v>
      </c>
      <c r="M107">
        <v>80.913813196824989</v>
      </c>
      <c r="N107">
        <v>78.805505987232351</v>
      </c>
    </row>
    <row r="108" spans="1:14" x14ac:dyDescent="0.35">
      <c r="A108">
        <v>421</v>
      </c>
      <c r="B108" t="s">
        <v>70</v>
      </c>
      <c r="C108" t="s">
        <v>73</v>
      </c>
      <c r="D108" t="s">
        <v>31</v>
      </c>
      <c r="E108" t="s">
        <v>74</v>
      </c>
      <c r="F108">
        <v>3</v>
      </c>
      <c r="G108">
        <v>10.220000000000001</v>
      </c>
      <c r="H108">
        <v>10.5</v>
      </c>
      <c r="I108">
        <v>28</v>
      </c>
      <c r="J108">
        <v>100</v>
      </c>
      <c r="K108">
        <f>'Fish experiments'!J108*0.25</f>
        <v>25</v>
      </c>
      <c r="M108">
        <v>185.35818638445554</v>
      </c>
      <c r="N108">
        <v>355.97327893826468</v>
      </c>
    </row>
    <row r="109" spans="1:14" x14ac:dyDescent="0.35">
      <c r="A109">
        <v>422</v>
      </c>
      <c r="B109" t="s">
        <v>70</v>
      </c>
      <c r="C109" t="s">
        <v>73</v>
      </c>
      <c r="D109" t="s">
        <v>31</v>
      </c>
      <c r="E109" t="s">
        <v>74</v>
      </c>
      <c r="F109">
        <v>3</v>
      </c>
      <c r="G109">
        <v>10.24</v>
      </c>
      <c r="H109">
        <v>10.52</v>
      </c>
      <c r="I109">
        <v>28</v>
      </c>
      <c r="J109">
        <v>138</v>
      </c>
      <c r="K109">
        <f>'Fish experiments'!J109*0.25</f>
        <v>34.5</v>
      </c>
      <c r="M109">
        <v>123.92031980349641</v>
      </c>
      <c r="N109">
        <v>93.393283510970903</v>
      </c>
    </row>
    <row r="110" spans="1:14" x14ac:dyDescent="0.35">
      <c r="A110">
        <v>423</v>
      </c>
      <c r="B110" t="s">
        <v>70</v>
      </c>
      <c r="C110" t="s">
        <v>73</v>
      </c>
      <c r="D110" t="s">
        <v>31</v>
      </c>
      <c r="E110" t="s">
        <v>74</v>
      </c>
      <c r="F110">
        <v>2</v>
      </c>
      <c r="G110">
        <v>10.25</v>
      </c>
      <c r="H110">
        <v>10.53</v>
      </c>
      <c r="I110">
        <v>28</v>
      </c>
      <c r="J110">
        <v>57</v>
      </c>
      <c r="K110">
        <f>'Fish experiments'!J110*0.25</f>
        <v>14.25</v>
      </c>
      <c r="M110">
        <v>54.649125233464936</v>
      </c>
      <c r="N110">
        <v>64.217728463493799</v>
      </c>
    </row>
    <row r="111" spans="1:14" x14ac:dyDescent="0.35">
      <c r="A111">
        <v>424</v>
      </c>
      <c r="B111" t="s">
        <v>70</v>
      </c>
      <c r="C111" t="s">
        <v>73</v>
      </c>
      <c r="D111" t="s">
        <v>31</v>
      </c>
      <c r="E111" t="s">
        <v>74</v>
      </c>
      <c r="F111">
        <v>2</v>
      </c>
      <c r="G111">
        <v>10.35</v>
      </c>
      <c r="H111">
        <v>11.04</v>
      </c>
      <c r="I111">
        <v>29</v>
      </c>
      <c r="J111">
        <v>44.99</v>
      </c>
      <c r="K111">
        <f>'Fish experiments'!J111*0.25</f>
        <v>11.2475</v>
      </c>
      <c r="M111">
        <v>69.087023879990355</v>
      </c>
      <c r="N111">
        <v>168.76346738362005</v>
      </c>
    </row>
    <row r="112" spans="1:14" x14ac:dyDescent="0.35">
      <c r="A112">
        <v>425</v>
      </c>
      <c r="B112" t="s">
        <v>70</v>
      </c>
      <c r="C112" t="s">
        <v>80</v>
      </c>
      <c r="D112" t="s">
        <v>31</v>
      </c>
      <c r="E112" t="s">
        <v>28</v>
      </c>
      <c r="F112">
        <v>0.3</v>
      </c>
      <c r="G112">
        <v>11.13</v>
      </c>
      <c r="H112">
        <v>11.53</v>
      </c>
      <c r="I112">
        <v>40</v>
      </c>
      <c r="J112">
        <v>1.4</v>
      </c>
      <c r="K112">
        <f>'Fish experiments'!J112*0.25</f>
        <v>0.35</v>
      </c>
      <c r="M112">
        <v>63.557615887704024</v>
      </c>
      <c r="N112">
        <v>20.454395892278171</v>
      </c>
    </row>
    <row r="113" spans="1:14" x14ac:dyDescent="0.35">
      <c r="A113">
        <v>426</v>
      </c>
      <c r="B113" t="s">
        <v>70</v>
      </c>
      <c r="C113" t="s">
        <v>80</v>
      </c>
      <c r="D113" t="s">
        <v>31</v>
      </c>
      <c r="E113" t="s">
        <v>28</v>
      </c>
      <c r="F113">
        <v>0.3</v>
      </c>
      <c r="G113">
        <v>11.14</v>
      </c>
      <c r="H113">
        <v>11.54</v>
      </c>
      <c r="I113">
        <v>40</v>
      </c>
      <c r="J113">
        <f>2.19-0.65</f>
        <v>1.54</v>
      </c>
      <c r="K113">
        <f>'Fish experiments'!J113*0.25</f>
        <v>0.38500000000000001</v>
      </c>
      <c r="M113">
        <v>99.805957170469938</v>
      </c>
      <c r="N113">
        <v>37.473469669973134</v>
      </c>
    </row>
    <row r="114" spans="1:14" x14ac:dyDescent="0.35">
      <c r="A114">
        <v>427</v>
      </c>
      <c r="B114" t="s">
        <v>70</v>
      </c>
      <c r="C114" t="s">
        <v>80</v>
      </c>
      <c r="D114" t="s">
        <v>31</v>
      </c>
      <c r="E114" t="s">
        <v>28</v>
      </c>
      <c r="F114">
        <v>0.3</v>
      </c>
      <c r="G114">
        <v>11.15</v>
      </c>
      <c r="H114">
        <v>11.55</v>
      </c>
      <c r="I114">
        <v>40</v>
      </c>
      <c r="J114">
        <v>1.47</v>
      </c>
      <c r="K114">
        <f>'Fish experiments'!J114*0.25</f>
        <v>0.36749999999999999</v>
      </c>
      <c r="M114">
        <v>66.936698549656782</v>
      </c>
      <c r="N114">
        <v>117.70624605053513</v>
      </c>
    </row>
    <row r="115" spans="1:14" x14ac:dyDescent="0.35">
      <c r="A115">
        <v>428</v>
      </c>
      <c r="B115" t="s">
        <v>70</v>
      </c>
      <c r="C115" t="s">
        <v>80</v>
      </c>
      <c r="D115" t="s">
        <v>31</v>
      </c>
      <c r="E115" t="s">
        <v>28</v>
      </c>
      <c r="F115">
        <v>0.3</v>
      </c>
      <c r="G115">
        <v>11.15</v>
      </c>
      <c r="H115">
        <v>11.56</v>
      </c>
      <c r="I115">
        <v>41</v>
      </c>
      <c r="J115">
        <v>1.52</v>
      </c>
      <c r="K115">
        <f>'Fish experiments'!J115*0.25</f>
        <v>0.38</v>
      </c>
      <c r="M115">
        <v>89.668709184611657</v>
      </c>
      <c r="N115">
        <v>139.58791233614295</v>
      </c>
    </row>
    <row r="116" spans="1:14" x14ac:dyDescent="0.35">
      <c r="A116">
        <v>429</v>
      </c>
      <c r="B116" t="s">
        <v>70</v>
      </c>
      <c r="C116" t="s">
        <v>80</v>
      </c>
      <c r="D116" t="s">
        <v>31</v>
      </c>
      <c r="E116" t="s">
        <v>28</v>
      </c>
      <c r="F116">
        <v>0.3</v>
      </c>
      <c r="G116">
        <v>11.16</v>
      </c>
      <c r="H116">
        <v>11.57</v>
      </c>
      <c r="I116">
        <v>41</v>
      </c>
      <c r="J116">
        <f>1.71-0.42</f>
        <v>1.29</v>
      </c>
      <c r="K116">
        <f>'Fish experiments'!J116*0.25</f>
        <v>0.32250000000000001</v>
      </c>
      <c r="M116">
        <v>73.694863873562284</v>
      </c>
      <c r="N116">
        <v>30.179580908103866</v>
      </c>
    </row>
    <row r="117" spans="1:14" x14ac:dyDescent="0.35">
      <c r="A117">
        <v>430</v>
      </c>
      <c r="B117" t="s">
        <v>70</v>
      </c>
      <c r="C117" t="s">
        <v>80</v>
      </c>
      <c r="D117" t="s">
        <v>31</v>
      </c>
      <c r="E117" t="s">
        <v>28</v>
      </c>
      <c r="F117">
        <v>0.3</v>
      </c>
      <c r="G117">
        <v>11.17</v>
      </c>
      <c r="H117">
        <v>11.58</v>
      </c>
      <c r="I117">
        <v>41</v>
      </c>
      <c r="J117">
        <v>1.35</v>
      </c>
      <c r="K117">
        <f>'Fish experiments'!J117*0.25</f>
        <v>0.33750000000000002</v>
      </c>
      <c r="M117">
        <v>81.221002529729788</v>
      </c>
      <c r="N117">
        <v>42.336062177885985</v>
      </c>
    </row>
    <row r="118" spans="1:14" x14ac:dyDescent="0.35">
      <c r="A118">
        <v>431</v>
      </c>
      <c r="B118" t="s">
        <v>70</v>
      </c>
      <c r="C118" t="s">
        <v>72</v>
      </c>
      <c r="D118" t="s">
        <v>31</v>
      </c>
      <c r="E118" t="s">
        <v>28</v>
      </c>
      <c r="F118">
        <v>0.4</v>
      </c>
      <c r="G118">
        <v>11.18</v>
      </c>
      <c r="H118">
        <v>11.59</v>
      </c>
      <c r="I118">
        <v>41</v>
      </c>
      <c r="J118">
        <v>6.6</v>
      </c>
      <c r="K118">
        <f>'Fish experiments'!J118*0.25</f>
        <v>1.65</v>
      </c>
      <c r="M118">
        <v>118.39091181121009</v>
      </c>
      <c r="N118">
        <v>127.43143106636083</v>
      </c>
    </row>
    <row r="119" spans="1:14" x14ac:dyDescent="0.35">
      <c r="A119">
        <v>432</v>
      </c>
      <c r="B119" t="s">
        <v>70</v>
      </c>
      <c r="C119" t="s">
        <v>72</v>
      </c>
      <c r="D119" t="s">
        <v>31</v>
      </c>
      <c r="E119" t="s">
        <v>28</v>
      </c>
      <c r="F119">
        <v>0.4</v>
      </c>
      <c r="G119">
        <v>11.19</v>
      </c>
      <c r="H119">
        <v>12</v>
      </c>
      <c r="I119">
        <v>41</v>
      </c>
      <c r="J119">
        <v>12.58</v>
      </c>
      <c r="K119">
        <f>'Fish experiments'!J119*0.25</f>
        <v>3.145</v>
      </c>
      <c r="M119">
        <v>272.59995692941754</v>
      </c>
      <c r="N119">
        <v>504.28235042960654</v>
      </c>
    </row>
    <row r="120" spans="1:14" x14ac:dyDescent="0.35">
      <c r="A120">
        <v>433</v>
      </c>
      <c r="B120" t="s">
        <v>70</v>
      </c>
      <c r="C120" t="s">
        <v>72</v>
      </c>
      <c r="D120" t="s">
        <v>31</v>
      </c>
      <c r="E120" t="s">
        <v>28</v>
      </c>
      <c r="F120">
        <v>0.4</v>
      </c>
      <c r="G120">
        <v>11.2</v>
      </c>
      <c r="H120">
        <v>12</v>
      </c>
      <c r="I120">
        <v>40</v>
      </c>
      <c r="J120">
        <v>4.41</v>
      </c>
      <c r="K120">
        <f>'Fish experiments'!J120*0.25</f>
        <v>1.1025</v>
      </c>
      <c r="M120">
        <v>101.03471450208912</v>
      </c>
      <c r="N120">
        <v>190.64513366922787</v>
      </c>
    </row>
    <row r="121" spans="1:14" x14ac:dyDescent="0.35">
      <c r="A121">
        <v>434</v>
      </c>
      <c r="B121" t="s">
        <v>70</v>
      </c>
      <c r="C121" t="s">
        <v>36</v>
      </c>
      <c r="D121" t="s">
        <v>31</v>
      </c>
      <c r="E121" t="s">
        <v>28</v>
      </c>
      <c r="F121">
        <v>0.3</v>
      </c>
      <c r="G121">
        <v>11.49</v>
      </c>
      <c r="H121">
        <v>12.09</v>
      </c>
      <c r="I121">
        <v>20</v>
      </c>
      <c r="J121" t="s">
        <v>30</v>
      </c>
      <c r="K121" t="e">
        <f>'Fish experiments'!J121*0.25</f>
        <v>#VALUE!</v>
      </c>
      <c r="M121">
        <v>23.315813277175764</v>
      </c>
      <c r="N121">
        <v>13.87414232707372</v>
      </c>
    </row>
    <row r="122" spans="1:14" x14ac:dyDescent="0.35">
      <c r="A122">
        <v>435</v>
      </c>
      <c r="B122" t="s">
        <v>70</v>
      </c>
      <c r="C122" t="s">
        <v>37</v>
      </c>
      <c r="D122" t="s">
        <v>31</v>
      </c>
      <c r="E122" t="s">
        <v>74</v>
      </c>
      <c r="F122">
        <v>3</v>
      </c>
      <c r="G122">
        <v>11.55</v>
      </c>
      <c r="H122">
        <v>12.09</v>
      </c>
      <c r="I122">
        <v>20</v>
      </c>
      <c r="J122" t="s">
        <v>30</v>
      </c>
      <c r="K122" t="e">
        <f>'Fish experiments'!J122*0.25</f>
        <v>#VALUE!</v>
      </c>
      <c r="M122">
        <v>21.319082613294594</v>
      </c>
      <c r="N122">
        <v>17.521086708008355</v>
      </c>
    </row>
    <row r="123" spans="1:14" x14ac:dyDescent="0.35">
      <c r="A123">
        <v>501</v>
      </c>
      <c r="B123" t="s">
        <v>38</v>
      </c>
      <c r="C123" t="s">
        <v>80</v>
      </c>
      <c r="D123" t="s">
        <v>31</v>
      </c>
      <c r="E123" t="s">
        <v>28</v>
      </c>
      <c r="F123">
        <v>0.3</v>
      </c>
      <c r="G123">
        <v>9.3000000000000007</v>
      </c>
      <c r="H123">
        <v>10.01</v>
      </c>
      <c r="I123">
        <v>31</v>
      </c>
      <c r="J123">
        <v>1.33</v>
      </c>
      <c r="K123">
        <f>'Fish experiments'!J123*0.25</f>
        <v>0.33250000000000002</v>
      </c>
      <c r="M123">
        <v>31.316577649104225</v>
      </c>
      <c r="N123">
        <v>115.2749497965787</v>
      </c>
    </row>
    <row r="124" spans="1:14" x14ac:dyDescent="0.35">
      <c r="A124">
        <v>502</v>
      </c>
      <c r="B124" t="s">
        <v>38</v>
      </c>
      <c r="C124" t="s">
        <v>80</v>
      </c>
      <c r="D124" t="s">
        <v>31</v>
      </c>
      <c r="E124" t="s">
        <v>28</v>
      </c>
      <c r="F124">
        <v>0.3</v>
      </c>
      <c r="G124">
        <v>9.31</v>
      </c>
      <c r="H124">
        <v>10.02</v>
      </c>
      <c r="I124">
        <v>31</v>
      </c>
      <c r="J124">
        <v>1.96</v>
      </c>
      <c r="K124">
        <f>'Fish experiments'!J124*0.25</f>
        <v>0.49</v>
      </c>
      <c r="M124">
        <v>24.080411095743866</v>
      </c>
      <c r="N124">
        <v>139.58791233614292</v>
      </c>
    </row>
    <row r="125" spans="1:14" x14ac:dyDescent="0.35">
      <c r="A125">
        <v>503</v>
      </c>
      <c r="B125" t="s">
        <v>38</v>
      </c>
      <c r="C125" t="s">
        <v>80</v>
      </c>
      <c r="D125" t="s">
        <v>31</v>
      </c>
      <c r="E125" t="s">
        <v>28</v>
      </c>
      <c r="F125">
        <v>0.3</v>
      </c>
      <c r="G125">
        <v>9.31</v>
      </c>
      <c r="H125">
        <v>10.029999999999999</v>
      </c>
      <c r="I125">
        <v>32</v>
      </c>
      <c r="J125">
        <v>1</v>
      </c>
      <c r="K125">
        <f>'Fish experiments'!J125*0.25</f>
        <v>0.25</v>
      </c>
      <c r="M125">
        <v>11.893183216400102</v>
      </c>
      <c r="N125">
        <v>30.179580908103866</v>
      </c>
    </row>
    <row r="126" spans="1:14" x14ac:dyDescent="0.35">
      <c r="A126">
        <v>504</v>
      </c>
      <c r="B126" t="s">
        <v>38</v>
      </c>
      <c r="C126" t="s">
        <v>80</v>
      </c>
      <c r="D126" t="s">
        <v>31</v>
      </c>
      <c r="E126" t="s">
        <v>28</v>
      </c>
      <c r="F126">
        <v>0.3</v>
      </c>
      <c r="G126">
        <v>9.31</v>
      </c>
      <c r="H126">
        <v>10.039999999999999</v>
      </c>
      <c r="I126">
        <v>33</v>
      </c>
      <c r="J126">
        <v>1.2</v>
      </c>
      <c r="K126">
        <f>'Fish experiments'!J126*0.25</f>
        <v>0.3</v>
      </c>
      <c r="M126">
        <v>12.959565655842681</v>
      </c>
      <c r="N126">
        <v>52.061247193711672</v>
      </c>
    </row>
    <row r="127" spans="1:14" x14ac:dyDescent="0.35">
      <c r="A127">
        <v>505</v>
      </c>
      <c r="B127" t="s">
        <v>38</v>
      </c>
      <c r="C127" t="s">
        <v>80</v>
      </c>
      <c r="D127" t="s">
        <v>31</v>
      </c>
      <c r="E127" t="s">
        <v>28</v>
      </c>
      <c r="F127">
        <v>0.3</v>
      </c>
      <c r="G127">
        <v>9.32</v>
      </c>
      <c r="H127">
        <v>10.050000000000001</v>
      </c>
      <c r="I127">
        <v>33</v>
      </c>
      <c r="J127">
        <v>2.38</v>
      </c>
      <c r="K127">
        <f>'Fish experiments'!J127*0.25</f>
        <v>0.59499999999999997</v>
      </c>
      <c r="M127">
        <v>25.603814580661837</v>
      </c>
      <c r="N127">
        <v>107.98106103470943</v>
      </c>
    </row>
    <row r="128" spans="1:14" x14ac:dyDescent="0.35">
      <c r="A128">
        <v>506</v>
      </c>
      <c r="B128" t="s">
        <v>38</v>
      </c>
      <c r="C128" t="s">
        <v>80</v>
      </c>
      <c r="D128" t="s">
        <v>31</v>
      </c>
      <c r="E128" t="s">
        <v>28</v>
      </c>
      <c r="F128">
        <v>0.3</v>
      </c>
      <c r="G128">
        <v>9.32</v>
      </c>
      <c r="H128">
        <v>10.07</v>
      </c>
      <c r="I128">
        <v>35</v>
      </c>
      <c r="J128">
        <v>1.58</v>
      </c>
      <c r="K128">
        <f>'Fish experiments'!J128*0.25</f>
        <v>0.39500000000000002</v>
      </c>
      <c r="M128">
        <v>24.385091792727454</v>
      </c>
      <c r="N128">
        <v>59.355135955580948</v>
      </c>
    </row>
    <row r="129" spans="1:14" x14ac:dyDescent="0.35">
      <c r="A129">
        <v>507</v>
      </c>
      <c r="B129" t="s">
        <v>38</v>
      </c>
      <c r="C129" t="s">
        <v>80</v>
      </c>
      <c r="D129" t="s">
        <v>31</v>
      </c>
      <c r="E129" t="s">
        <v>28</v>
      </c>
      <c r="F129">
        <v>0.3</v>
      </c>
      <c r="G129">
        <v>9.33</v>
      </c>
      <c r="H129">
        <v>10.08</v>
      </c>
      <c r="I129">
        <v>35</v>
      </c>
      <c r="J129">
        <v>1.56</v>
      </c>
      <c r="K129">
        <f>'Fish experiments'!J129*0.25</f>
        <v>0.39</v>
      </c>
      <c r="M129">
        <v>11.055311299695219</v>
      </c>
      <c r="N129">
        <v>61.786432209537374</v>
      </c>
    </row>
    <row r="130" spans="1:14" x14ac:dyDescent="0.35">
      <c r="A130">
        <v>508</v>
      </c>
      <c r="B130" t="s">
        <v>38</v>
      </c>
      <c r="C130" t="s">
        <v>80</v>
      </c>
      <c r="D130" t="s">
        <v>31</v>
      </c>
      <c r="E130" t="s">
        <v>28</v>
      </c>
      <c r="F130">
        <v>0.3</v>
      </c>
      <c r="G130">
        <v>9.33</v>
      </c>
      <c r="H130">
        <v>10.09</v>
      </c>
      <c r="I130">
        <v>36</v>
      </c>
      <c r="J130">
        <v>1.91</v>
      </c>
      <c r="K130">
        <f>'Fish experiments'!J130*0.25</f>
        <v>0.47749999999999998</v>
      </c>
      <c r="M130">
        <v>36.343809149333524</v>
      </c>
      <c r="N130">
        <v>56.92383970162453</v>
      </c>
    </row>
    <row r="131" spans="1:14" x14ac:dyDescent="0.35">
      <c r="A131">
        <v>509</v>
      </c>
      <c r="B131" t="s">
        <v>38</v>
      </c>
      <c r="C131" t="s">
        <v>80</v>
      </c>
      <c r="D131" t="s">
        <v>31</v>
      </c>
      <c r="E131" t="s">
        <v>28</v>
      </c>
      <c r="F131">
        <v>0.3</v>
      </c>
      <c r="G131">
        <v>9.34</v>
      </c>
      <c r="H131">
        <v>10.1</v>
      </c>
      <c r="I131">
        <v>36</v>
      </c>
      <c r="J131">
        <v>1.7</v>
      </c>
      <c r="K131">
        <f>'Fish experiments'!J131*0.25</f>
        <v>0.42499999999999999</v>
      </c>
      <c r="M131">
        <v>18.824669072776867</v>
      </c>
      <c r="N131">
        <v>81.236802241188769</v>
      </c>
    </row>
    <row r="132" spans="1:14" x14ac:dyDescent="0.35">
      <c r="A132">
        <v>510</v>
      </c>
      <c r="B132" t="s">
        <v>38</v>
      </c>
      <c r="C132" t="s">
        <v>80</v>
      </c>
      <c r="D132" t="s">
        <v>31</v>
      </c>
      <c r="E132" t="s">
        <v>28</v>
      </c>
      <c r="F132">
        <v>0.3</v>
      </c>
      <c r="G132">
        <v>9.34</v>
      </c>
      <c r="H132">
        <v>10.119999999999999</v>
      </c>
      <c r="I132">
        <v>38</v>
      </c>
      <c r="J132">
        <v>2.64</v>
      </c>
      <c r="K132">
        <f>'Fish experiments'!J132*0.25</f>
        <v>0.66</v>
      </c>
      <c r="M132">
        <v>39.085935422185877</v>
      </c>
      <c r="N132">
        <v>115.2749497965787</v>
      </c>
    </row>
    <row r="133" spans="1:14" x14ac:dyDescent="0.35">
      <c r="A133">
        <v>511</v>
      </c>
      <c r="B133" t="s">
        <v>38</v>
      </c>
      <c r="C133" t="s">
        <v>80</v>
      </c>
      <c r="D133" t="s">
        <v>31</v>
      </c>
      <c r="E133" t="s">
        <v>28</v>
      </c>
      <c r="F133">
        <v>0.3</v>
      </c>
      <c r="G133">
        <v>9.35</v>
      </c>
      <c r="H133">
        <v>10.130000000000001</v>
      </c>
      <c r="I133">
        <v>38</v>
      </c>
      <c r="J133">
        <v>0.69</v>
      </c>
      <c r="K133">
        <f>'Fish experiments'!J133*0.25</f>
        <v>0.17249999999999999</v>
      </c>
      <c r="M133">
        <v>26.28934614887492</v>
      </c>
      <c r="N133">
        <v>32.610877162060291</v>
      </c>
    </row>
    <row r="134" spans="1:14" x14ac:dyDescent="0.35">
      <c r="A134">
        <v>512</v>
      </c>
      <c r="B134" t="s">
        <v>38</v>
      </c>
      <c r="C134" t="s">
        <v>80</v>
      </c>
      <c r="D134" t="s">
        <v>31</v>
      </c>
      <c r="E134" t="s">
        <v>28</v>
      </c>
      <c r="F134">
        <v>0.3</v>
      </c>
      <c r="G134">
        <v>9.35</v>
      </c>
      <c r="H134">
        <v>10.14</v>
      </c>
      <c r="I134">
        <v>39</v>
      </c>
      <c r="J134">
        <v>1.1100000000000001</v>
      </c>
      <c r="K134">
        <f>'Fish experiments'!J134*0.25</f>
        <v>0.27750000000000002</v>
      </c>
      <c r="M134">
        <v>30.935726777874734</v>
      </c>
      <c r="N134">
        <v>64.217728463493799</v>
      </c>
    </row>
    <row r="135" spans="1:14" x14ac:dyDescent="0.35">
      <c r="A135">
        <v>513</v>
      </c>
      <c r="B135" t="s">
        <v>38</v>
      </c>
      <c r="C135" t="s">
        <v>80</v>
      </c>
      <c r="D135" t="s">
        <v>31</v>
      </c>
      <c r="E135" t="s">
        <v>28</v>
      </c>
      <c r="F135">
        <v>0.3</v>
      </c>
      <c r="G135">
        <v>9.36</v>
      </c>
      <c r="H135">
        <v>10.15</v>
      </c>
      <c r="I135">
        <v>39</v>
      </c>
      <c r="J135">
        <v>1.46</v>
      </c>
      <c r="K135">
        <f>'Fish experiments'!J135*0.25</f>
        <v>0.36499999999999999</v>
      </c>
      <c r="M135">
        <v>15.168500708973738</v>
      </c>
      <c r="N135">
        <v>18.023099638321742</v>
      </c>
    </row>
    <row r="136" spans="1:14" x14ac:dyDescent="0.35">
      <c r="A136">
        <v>514</v>
      </c>
      <c r="B136" t="s">
        <v>38</v>
      </c>
      <c r="C136" t="s">
        <v>80</v>
      </c>
      <c r="D136" t="s">
        <v>31</v>
      </c>
      <c r="E136" t="s">
        <v>28</v>
      </c>
      <c r="F136">
        <v>0.3</v>
      </c>
      <c r="G136">
        <v>9.36</v>
      </c>
      <c r="H136">
        <v>10.16</v>
      </c>
      <c r="I136">
        <v>40</v>
      </c>
      <c r="J136">
        <v>1.63</v>
      </c>
      <c r="K136">
        <f>'Fish experiments'!J136*0.25</f>
        <v>0.40749999999999997</v>
      </c>
      <c r="M136">
        <v>27.051047891333905</v>
      </c>
      <c r="N136">
        <v>56.92383970162453</v>
      </c>
    </row>
    <row r="137" spans="1:14" x14ac:dyDescent="0.35">
      <c r="A137">
        <v>515</v>
      </c>
      <c r="B137" t="s">
        <v>38</v>
      </c>
      <c r="C137" t="s">
        <v>80</v>
      </c>
      <c r="D137" t="s">
        <v>31</v>
      </c>
      <c r="E137" t="s">
        <v>28</v>
      </c>
      <c r="F137">
        <v>0.3</v>
      </c>
      <c r="G137">
        <v>9.3699999999999992</v>
      </c>
      <c r="H137">
        <v>10.18</v>
      </c>
      <c r="I137">
        <v>41</v>
      </c>
      <c r="J137">
        <v>1.0900000000000001</v>
      </c>
      <c r="K137">
        <f>'Fish experiments'!J137*0.25</f>
        <v>0.27250000000000002</v>
      </c>
      <c r="M137">
        <v>44.874868664874157</v>
      </c>
      <c r="N137">
        <v>81.236802241188769</v>
      </c>
    </row>
    <row r="138" spans="1:14" x14ac:dyDescent="0.35">
      <c r="A138">
        <v>516</v>
      </c>
      <c r="B138" t="s">
        <v>38</v>
      </c>
      <c r="C138" t="s">
        <v>72</v>
      </c>
      <c r="D138" t="s">
        <v>31</v>
      </c>
      <c r="E138" t="s">
        <v>28</v>
      </c>
      <c r="F138">
        <v>0.4</v>
      </c>
      <c r="G138">
        <v>9.43</v>
      </c>
      <c r="H138">
        <v>10.19</v>
      </c>
      <c r="I138">
        <v>36</v>
      </c>
      <c r="J138">
        <v>6.95</v>
      </c>
      <c r="K138">
        <f>'Fish experiments'!J138*0.25</f>
        <v>1.7375</v>
      </c>
      <c r="M138">
        <v>133.91780235832954</v>
      </c>
      <c r="N138">
        <v>382.71753773178528</v>
      </c>
    </row>
    <row r="139" spans="1:14" x14ac:dyDescent="0.35">
      <c r="A139">
        <v>517</v>
      </c>
      <c r="B139" t="s">
        <v>38</v>
      </c>
      <c r="C139" t="s">
        <v>72</v>
      </c>
      <c r="D139" t="s">
        <v>31</v>
      </c>
      <c r="E139" t="s">
        <v>28</v>
      </c>
      <c r="F139">
        <v>0.4</v>
      </c>
      <c r="G139">
        <v>9.44</v>
      </c>
      <c r="H139">
        <v>10.199999999999999</v>
      </c>
      <c r="I139">
        <v>36</v>
      </c>
      <c r="J139">
        <v>8.09</v>
      </c>
      <c r="K139">
        <f>'Fish experiments'!J139*0.25</f>
        <v>2.0225</v>
      </c>
      <c r="M139">
        <v>69.477834946299382</v>
      </c>
      <c r="N139">
        <v>139.58791233614292</v>
      </c>
    </row>
    <row r="140" spans="1:14" x14ac:dyDescent="0.35">
      <c r="A140">
        <v>518</v>
      </c>
      <c r="B140" t="s">
        <v>38</v>
      </c>
      <c r="C140" t="s">
        <v>72</v>
      </c>
      <c r="D140" t="s">
        <v>31</v>
      </c>
      <c r="E140" t="s">
        <v>28</v>
      </c>
      <c r="F140">
        <v>0.4</v>
      </c>
      <c r="G140">
        <v>9.4499999999999993</v>
      </c>
      <c r="H140">
        <v>10.210000000000001</v>
      </c>
      <c r="I140">
        <v>36</v>
      </c>
      <c r="J140">
        <v>8.91</v>
      </c>
      <c r="K140">
        <f>'Fish experiments'!J140*0.25</f>
        <v>2.2275</v>
      </c>
      <c r="M140">
        <v>112.89483426646153</v>
      </c>
      <c r="N140">
        <v>137.1566160821865</v>
      </c>
    </row>
    <row r="141" spans="1:14" x14ac:dyDescent="0.35">
      <c r="A141">
        <v>519</v>
      </c>
      <c r="B141" t="s">
        <v>38</v>
      </c>
      <c r="C141" t="s">
        <v>72</v>
      </c>
      <c r="D141" t="s">
        <v>31</v>
      </c>
      <c r="E141" t="s">
        <v>28</v>
      </c>
      <c r="F141">
        <v>0.4</v>
      </c>
      <c r="G141">
        <v>9.4499999999999993</v>
      </c>
      <c r="H141">
        <v>10.23</v>
      </c>
      <c r="I141">
        <v>38</v>
      </c>
      <c r="J141">
        <v>6.52</v>
      </c>
      <c r="K141">
        <f>'Fish experiments'!J141*0.25</f>
        <v>1.63</v>
      </c>
      <c r="M141">
        <v>53.558268528906588</v>
      </c>
      <c r="N141">
        <v>241.70235500231274</v>
      </c>
    </row>
    <row r="142" spans="1:14" x14ac:dyDescent="0.35">
      <c r="A142">
        <v>520</v>
      </c>
      <c r="B142" t="s">
        <v>38</v>
      </c>
      <c r="C142" t="s">
        <v>72</v>
      </c>
      <c r="D142" t="s">
        <v>31</v>
      </c>
      <c r="E142" t="s">
        <v>28</v>
      </c>
      <c r="F142">
        <v>0.4</v>
      </c>
      <c r="G142">
        <v>9.4600000000000009</v>
      </c>
      <c r="H142">
        <v>10.24</v>
      </c>
      <c r="I142">
        <v>38</v>
      </c>
      <c r="J142">
        <v>6.22</v>
      </c>
      <c r="K142">
        <f>'Fish experiments'!J142*0.25</f>
        <v>1.5549999999999999</v>
      </c>
      <c r="M142">
        <v>47.236144066497012</v>
      </c>
      <c r="N142">
        <v>163.90087487570719</v>
      </c>
    </row>
    <row r="143" spans="1:14" x14ac:dyDescent="0.35">
      <c r="A143">
        <v>521</v>
      </c>
      <c r="B143" t="s">
        <v>38</v>
      </c>
      <c r="C143" t="s">
        <v>72</v>
      </c>
      <c r="D143" t="s">
        <v>31</v>
      </c>
      <c r="E143" t="s">
        <v>28</v>
      </c>
      <c r="F143">
        <v>0.4</v>
      </c>
      <c r="G143">
        <v>9.49</v>
      </c>
      <c r="H143">
        <v>10.25</v>
      </c>
      <c r="I143">
        <v>36</v>
      </c>
      <c r="J143">
        <v>5.8</v>
      </c>
      <c r="K143">
        <f>'Fish experiments'!J143*0.25</f>
        <v>1.45</v>
      </c>
      <c r="M143">
        <v>59.347201771594882</v>
      </c>
      <c r="N143">
        <v>112.84365354262228</v>
      </c>
    </row>
    <row r="144" spans="1:14" x14ac:dyDescent="0.35">
      <c r="A144">
        <v>522</v>
      </c>
      <c r="B144" t="s">
        <v>38</v>
      </c>
      <c r="C144" t="s">
        <v>72</v>
      </c>
      <c r="D144" t="s">
        <v>31</v>
      </c>
      <c r="E144" t="s">
        <v>28</v>
      </c>
      <c r="F144">
        <v>0.4</v>
      </c>
      <c r="G144">
        <v>9.5</v>
      </c>
      <c r="H144">
        <v>10.26</v>
      </c>
      <c r="I144">
        <v>36</v>
      </c>
      <c r="J144">
        <v>4.7</v>
      </c>
      <c r="K144">
        <f>'Fish experiments'!J144*0.25</f>
        <v>1.175</v>
      </c>
      <c r="M144">
        <v>38.552744202464581</v>
      </c>
      <c r="N144">
        <v>103.11846852679658</v>
      </c>
    </row>
    <row r="145" spans="1:14" x14ac:dyDescent="0.35">
      <c r="A145">
        <v>523</v>
      </c>
      <c r="B145" t="s">
        <v>38</v>
      </c>
      <c r="C145" t="s">
        <v>72</v>
      </c>
      <c r="D145" t="s">
        <v>31</v>
      </c>
      <c r="E145" t="s">
        <v>28</v>
      </c>
      <c r="F145">
        <v>0.3</v>
      </c>
      <c r="G145">
        <v>9.51</v>
      </c>
      <c r="H145">
        <v>10.27</v>
      </c>
      <c r="I145">
        <v>36</v>
      </c>
      <c r="J145">
        <v>1.51</v>
      </c>
      <c r="K145">
        <f>'Fish experiments'!J145*0.25</f>
        <v>0.3775</v>
      </c>
      <c r="M145">
        <v>13.721267398301666</v>
      </c>
      <c r="N145">
        <v>49.629950939755254</v>
      </c>
    </row>
    <row r="146" spans="1:14" x14ac:dyDescent="0.35">
      <c r="A146">
        <v>524</v>
      </c>
      <c r="B146" t="s">
        <v>38</v>
      </c>
      <c r="C146" t="s">
        <v>72</v>
      </c>
      <c r="D146" t="s">
        <v>31</v>
      </c>
      <c r="E146" t="s">
        <v>28</v>
      </c>
      <c r="F146">
        <v>0.3</v>
      </c>
      <c r="G146">
        <v>9.52</v>
      </c>
      <c r="H146">
        <v>10.28</v>
      </c>
      <c r="I146">
        <v>36</v>
      </c>
      <c r="J146">
        <v>2.4900000000000002</v>
      </c>
      <c r="K146">
        <f>'Fish experiments'!J146*0.25</f>
        <v>0.62250000000000005</v>
      </c>
      <c r="M146">
        <v>42.589763437497197</v>
      </c>
      <c r="N146">
        <v>66.649024717450217</v>
      </c>
    </row>
    <row r="147" spans="1:14" x14ac:dyDescent="0.35">
      <c r="A147">
        <v>525</v>
      </c>
      <c r="B147" t="s">
        <v>38</v>
      </c>
      <c r="C147" t="s">
        <v>72</v>
      </c>
      <c r="D147" t="s">
        <v>31</v>
      </c>
      <c r="E147" t="s">
        <v>28</v>
      </c>
      <c r="F147">
        <v>0.3</v>
      </c>
      <c r="G147">
        <v>9.5299999999999994</v>
      </c>
      <c r="H147">
        <v>10.29</v>
      </c>
      <c r="I147">
        <v>36</v>
      </c>
      <c r="J147">
        <v>1.17</v>
      </c>
      <c r="K147">
        <f>'Fish experiments'!J147*0.25</f>
        <v>0.29249999999999998</v>
      </c>
      <c r="M147">
        <v>18.062967330317882</v>
      </c>
      <c r="N147">
        <v>76.374209733275919</v>
      </c>
    </row>
    <row r="148" spans="1:14" x14ac:dyDescent="0.35">
      <c r="A148">
        <v>526</v>
      </c>
      <c r="B148" t="s">
        <v>38</v>
      </c>
      <c r="C148" t="s">
        <v>72</v>
      </c>
      <c r="D148" t="s">
        <v>31</v>
      </c>
      <c r="E148" t="s">
        <v>28</v>
      </c>
      <c r="F148">
        <v>0.3</v>
      </c>
      <c r="G148">
        <v>9.5500000000000007</v>
      </c>
      <c r="H148">
        <v>10.29</v>
      </c>
      <c r="I148">
        <v>35</v>
      </c>
      <c r="J148">
        <v>1.54</v>
      </c>
      <c r="K148">
        <f>'Fish experiments'!J148*0.25</f>
        <v>0.38500000000000001</v>
      </c>
      <c r="M148">
        <v>24.765942663956952</v>
      </c>
      <c r="N148">
        <v>73.942913479319486</v>
      </c>
    </row>
    <row r="149" spans="1:14" x14ac:dyDescent="0.35">
      <c r="A149">
        <v>527</v>
      </c>
      <c r="B149" t="s">
        <v>38</v>
      </c>
      <c r="C149" t="s">
        <v>73</v>
      </c>
      <c r="D149" t="s">
        <v>31</v>
      </c>
      <c r="E149" t="s">
        <v>28</v>
      </c>
      <c r="F149">
        <v>0.3</v>
      </c>
      <c r="G149">
        <v>10.35</v>
      </c>
      <c r="H149">
        <v>11.05</v>
      </c>
      <c r="I149">
        <v>30</v>
      </c>
      <c r="J149">
        <v>14.9</v>
      </c>
      <c r="K149">
        <f>'Fish experiments'!J149*0.25</f>
        <v>3.7250000000000001</v>
      </c>
      <c r="M149">
        <v>32.459130262792705</v>
      </c>
      <c r="N149">
        <v>202.80161493900994</v>
      </c>
    </row>
    <row r="150" spans="1:14" x14ac:dyDescent="0.35">
      <c r="A150">
        <v>528</v>
      </c>
      <c r="B150" t="s">
        <v>38</v>
      </c>
      <c r="C150" t="s">
        <v>73</v>
      </c>
      <c r="D150" t="s">
        <v>31</v>
      </c>
      <c r="E150" t="s">
        <v>28</v>
      </c>
      <c r="F150">
        <v>0.5</v>
      </c>
      <c r="G150">
        <v>10.36</v>
      </c>
      <c r="H150">
        <v>11.06</v>
      </c>
      <c r="I150">
        <v>30</v>
      </c>
      <c r="J150">
        <v>14.49</v>
      </c>
      <c r="K150">
        <f>'Fish experiments'!J150*0.25</f>
        <v>3.6225000000000001</v>
      </c>
      <c r="M150">
        <v>40.304658210120252</v>
      </c>
      <c r="N150">
        <v>107.98106103470943</v>
      </c>
    </row>
    <row r="151" spans="1:14" x14ac:dyDescent="0.35">
      <c r="A151">
        <v>529</v>
      </c>
      <c r="B151" t="s">
        <v>38</v>
      </c>
      <c r="C151" t="s">
        <v>73</v>
      </c>
      <c r="D151" t="s">
        <v>31</v>
      </c>
      <c r="E151" t="s">
        <v>28</v>
      </c>
      <c r="F151">
        <v>0.5</v>
      </c>
      <c r="G151">
        <v>10.37</v>
      </c>
      <c r="H151">
        <v>11.07</v>
      </c>
      <c r="I151">
        <v>30</v>
      </c>
      <c r="J151">
        <v>13.43</v>
      </c>
      <c r="K151">
        <f>'Fish experiments'!J151*0.25</f>
        <v>3.3574999999999999</v>
      </c>
      <c r="M151">
        <v>34.058703921956571</v>
      </c>
      <c r="N151">
        <v>86.09939474910162</v>
      </c>
    </row>
    <row r="152" spans="1:14" x14ac:dyDescent="0.35">
      <c r="A152">
        <v>530</v>
      </c>
      <c r="B152" t="s">
        <v>38</v>
      </c>
      <c r="C152" t="s">
        <v>73</v>
      </c>
      <c r="D152" t="s">
        <v>31</v>
      </c>
      <c r="E152" t="s">
        <v>28</v>
      </c>
      <c r="F152">
        <v>0.5</v>
      </c>
      <c r="G152">
        <v>10.38</v>
      </c>
      <c r="H152">
        <v>11.08</v>
      </c>
      <c r="I152">
        <v>30</v>
      </c>
      <c r="J152" s="8">
        <v>16</v>
      </c>
      <c r="K152">
        <f>'Fish experiments'!J152*0.25</f>
        <v>4</v>
      </c>
      <c r="M152">
        <v>36.953170543300715</v>
      </c>
      <c r="N152">
        <v>115.2749497965787</v>
      </c>
    </row>
    <row r="153" spans="1:14" x14ac:dyDescent="0.35">
      <c r="A153">
        <v>531</v>
      </c>
      <c r="B153" t="s">
        <v>38</v>
      </c>
      <c r="C153" t="s">
        <v>73</v>
      </c>
      <c r="D153" t="s">
        <v>31</v>
      </c>
      <c r="E153" t="s">
        <v>28</v>
      </c>
      <c r="F153">
        <v>0.5</v>
      </c>
      <c r="G153">
        <v>10.39</v>
      </c>
      <c r="H153">
        <v>11.09</v>
      </c>
      <c r="I153">
        <v>30</v>
      </c>
      <c r="J153">
        <v>8.4</v>
      </c>
      <c r="K153">
        <f>'Fish experiments'!J153*0.25</f>
        <v>2.1</v>
      </c>
      <c r="M153">
        <v>25.299133883678241</v>
      </c>
      <c r="N153">
        <v>69.08032097140665</v>
      </c>
    </row>
    <row r="154" spans="1:14" x14ac:dyDescent="0.35">
      <c r="A154">
        <v>532</v>
      </c>
      <c r="B154" t="s">
        <v>38</v>
      </c>
      <c r="C154" t="s">
        <v>73</v>
      </c>
      <c r="D154" t="s">
        <v>31</v>
      </c>
      <c r="E154" t="s">
        <v>28</v>
      </c>
      <c r="F154">
        <v>0.5</v>
      </c>
      <c r="G154">
        <v>10.39</v>
      </c>
      <c r="H154">
        <v>10.1</v>
      </c>
      <c r="I154">
        <v>31</v>
      </c>
      <c r="J154">
        <v>11.09</v>
      </c>
      <c r="K154">
        <f>'Fish experiments'!J154*0.25</f>
        <v>2.7725</v>
      </c>
      <c r="M154">
        <v>70.620387559987861</v>
      </c>
      <c r="N154">
        <v>185.78254116131504</v>
      </c>
    </row>
    <row r="155" spans="1:14" x14ac:dyDescent="0.35">
      <c r="A155">
        <v>533</v>
      </c>
      <c r="B155" t="s">
        <v>38</v>
      </c>
      <c r="C155" t="s">
        <v>73</v>
      </c>
      <c r="D155" t="s">
        <v>31</v>
      </c>
      <c r="E155" t="s">
        <v>74</v>
      </c>
      <c r="F155">
        <v>2</v>
      </c>
      <c r="G155">
        <v>10.42</v>
      </c>
      <c r="H155">
        <v>11.11</v>
      </c>
      <c r="I155">
        <v>29</v>
      </c>
      <c r="J155">
        <v>20.51</v>
      </c>
      <c r="K155">
        <f>'Fish experiments'!J155*0.25</f>
        <v>5.1275000000000004</v>
      </c>
      <c r="M155">
        <v>14.102118269531159</v>
      </c>
      <c r="N155">
        <v>22.885692146234593</v>
      </c>
    </row>
    <row r="156" spans="1:14" x14ac:dyDescent="0.35">
      <c r="A156">
        <v>534</v>
      </c>
      <c r="B156" t="s">
        <v>38</v>
      </c>
      <c r="C156" t="s">
        <v>73</v>
      </c>
      <c r="D156" t="s">
        <v>31</v>
      </c>
      <c r="E156" t="s">
        <v>74</v>
      </c>
      <c r="F156">
        <v>2</v>
      </c>
      <c r="G156">
        <v>10.43</v>
      </c>
      <c r="H156">
        <v>11.12</v>
      </c>
      <c r="I156">
        <v>29</v>
      </c>
      <c r="J156">
        <v>45.31</v>
      </c>
      <c r="K156">
        <f>'Fish experiments'!J156*0.25</f>
        <v>11.327500000000001</v>
      </c>
      <c r="M156">
        <v>16.996584890875305</v>
      </c>
      <c r="N156">
        <v>27.74828465414744</v>
      </c>
    </row>
    <row r="157" spans="1:14" x14ac:dyDescent="0.35">
      <c r="A157">
        <v>535</v>
      </c>
      <c r="B157" t="s">
        <v>38</v>
      </c>
      <c r="C157" t="s">
        <v>73</v>
      </c>
      <c r="D157" t="s">
        <v>31</v>
      </c>
      <c r="E157" t="s">
        <v>74</v>
      </c>
      <c r="F157">
        <v>2</v>
      </c>
      <c r="G157">
        <v>10.44</v>
      </c>
      <c r="H157">
        <v>11.13</v>
      </c>
      <c r="I157">
        <v>29</v>
      </c>
      <c r="J157">
        <v>45</v>
      </c>
      <c r="K157">
        <f>'Fish experiments'!J157*0.25</f>
        <v>11.25</v>
      </c>
      <c r="M157">
        <v>22.709347959317689</v>
      </c>
      <c r="N157">
        <v>83.668098495145202</v>
      </c>
    </row>
    <row r="158" spans="1:14" x14ac:dyDescent="0.35">
      <c r="A158">
        <v>536</v>
      </c>
      <c r="B158" t="s">
        <v>38</v>
      </c>
      <c r="C158" t="s">
        <v>73</v>
      </c>
      <c r="D158" t="s">
        <v>31</v>
      </c>
      <c r="E158" t="s">
        <v>74</v>
      </c>
      <c r="F158">
        <v>3</v>
      </c>
      <c r="G158">
        <v>10.45</v>
      </c>
      <c r="H158">
        <v>11.15</v>
      </c>
      <c r="I158">
        <v>30</v>
      </c>
      <c r="J158">
        <v>79</v>
      </c>
      <c r="K158">
        <f>'Fish experiments'!J158*0.25</f>
        <v>19.75</v>
      </c>
      <c r="M158">
        <v>19.662540989481752</v>
      </c>
      <c r="N158">
        <v>76.374209733275919</v>
      </c>
    </row>
    <row r="159" spans="1:14" x14ac:dyDescent="0.35">
      <c r="A159">
        <v>537</v>
      </c>
      <c r="B159" t="s">
        <v>38</v>
      </c>
      <c r="C159" t="s">
        <v>73</v>
      </c>
      <c r="D159" t="s">
        <v>31</v>
      </c>
      <c r="E159" t="s">
        <v>74</v>
      </c>
      <c r="F159">
        <v>3</v>
      </c>
      <c r="G159">
        <v>10.47</v>
      </c>
      <c r="H159">
        <v>11.17</v>
      </c>
      <c r="I159">
        <v>30</v>
      </c>
      <c r="J159">
        <v>67</v>
      </c>
      <c r="K159">
        <f>'Fish experiments'!J159*0.25</f>
        <v>16.75</v>
      </c>
      <c r="M159">
        <v>29.336153118710865</v>
      </c>
      <c r="N159">
        <v>56.92383970162453</v>
      </c>
    </row>
    <row r="160" spans="1:14" x14ac:dyDescent="0.35">
      <c r="A160">
        <v>538</v>
      </c>
      <c r="B160" t="s">
        <v>38</v>
      </c>
      <c r="C160" t="s">
        <v>73</v>
      </c>
      <c r="D160" t="s">
        <v>31</v>
      </c>
      <c r="E160" t="s">
        <v>74</v>
      </c>
      <c r="F160">
        <v>3</v>
      </c>
      <c r="G160">
        <v>10.48</v>
      </c>
      <c r="H160">
        <v>11.18</v>
      </c>
      <c r="I160">
        <v>30</v>
      </c>
      <c r="J160">
        <v>73</v>
      </c>
      <c r="K160">
        <f>'Fish experiments'!J160*0.25</f>
        <v>18.25</v>
      </c>
      <c r="M160">
        <v>21.566795345629217</v>
      </c>
      <c r="N160">
        <v>42.336062177885985</v>
      </c>
    </row>
    <row r="161" spans="1:14" x14ac:dyDescent="0.35">
      <c r="A161">
        <v>539</v>
      </c>
      <c r="B161" t="s">
        <v>38</v>
      </c>
      <c r="C161" t="s">
        <v>73</v>
      </c>
      <c r="D161" t="s">
        <v>31</v>
      </c>
      <c r="E161" t="s">
        <v>74</v>
      </c>
      <c r="F161">
        <v>3</v>
      </c>
      <c r="G161">
        <v>10.5</v>
      </c>
      <c r="H161">
        <v>11.19</v>
      </c>
      <c r="I161">
        <v>29</v>
      </c>
      <c r="J161">
        <v>98</v>
      </c>
      <c r="K161">
        <f>'Fish experiments'!J161*0.25</f>
        <v>24.5</v>
      </c>
      <c r="M161">
        <v>12.731055133104986</v>
      </c>
      <c r="N161">
        <v>59.355135955580948</v>
      </c>
    </row>
    <row r="162" spans="1:14" x14ac:dyDescent="0.35">
      <c r="A162">
        <v>540</v>
      </c>
      <c r="B162" t="s">
        <v>38</v>
      </c>
      <c r="C162" t="s">
        <v>73</v>
      </c>
      <c r="D162" t="s">
        <v>31</v>
      </c>
      <c r="E162" t="s">
        <v>74</v>
      </c>
      <c r="F162">
        <v>4</v>
      </c>
      <c r="G162">
        <v>10.52</v>
      </c>
      <c r="H162">
        <v>11.21</v>
      </c>
      <c r="I162">
        <v>29</v>
      </c>
      <c r="J162">
        <v>106</v>
      </c>
      <c r="K162">
        <f>'Fish experiments'!J162*0.25</f>
        <v>26.5</v>
      </c>
      <c r="M162">
        <v>55.081672013824559</v>
      </c>
      <c r="N162">
        <v>212.52679995483564</v>
      </c>
    </row>
    <row r="163" spans="1:14" x14ac:dyDescent="0.35">
      <c r="A163">
        <v>541</v>
      </c>
      <c r="B163" t="s">
        <v>38</v>
      </c>
      <c r="C163" t="s">
        <v>73</v>
      </c>
      <c r="D163" t="s">
        <v>31</v>
      </c>
      <c r="E163" t="s">
        <v>74</v>
      </c>
      <c r="F163">
        <v>4</v>
      </c>
      <c r="G163">
        <v>10.54</v>
      </c>
      <c r="H163">
        <v>11.25</v>
      </c>
      <c r="I163">
        <v>31</v>
      </c>
      <c r="J163">
        <v>162</v>
      </c>
      <c r="K163">
        <f>'Fish experiments'!J163*0.25</f>
        <v>40.5</v>
      </c>
      <c r="M163">
        <v>34.668065315923762</v>
      </c>
      <c r="N163">
        <v>168.76346738362005</v>
      </c>
    </row>
    <row r="164" spans="1:14" x14ac:dyDescent="0.35">
      <c r="A164">
        <v>542</v>
      </c>
      <c r="B164" t="s">
        <v>38</v>
      </c>
      <c r="C164" t="s">
        <v>36</v>
      </c>
      <c r="D164" t="s">
        <v>31</v>
      </c>
      <c r="E164" t="s">
        <v>28</v>
      </c>
      <c r="F164">
        <v>0.3</v>
      </c>
      <c r="G164">
        <v>10.55</v>
      </c>
      <c r="H164">
        <v>11.26</v>
      </c>
      <c r="I164">
        <v>31</v>
      </c>
      <c r="J164" t="s">
        <v>30</v>
      </c>
      <c r="K164" t="e">
        <f>'Fish experiments'!J164*0.25</f>
        <v>#VALUE!</v>
      </c>
      <c r="M164">
        <v>7.7799938071215839</v>
      </c>
      <c r="N164">
        <v>11.442846073117297</v>
      </c>
    </row>
    <row r="165" spans="1:14" x14ac:dyDescent="0.35">
      <c r="A165">
        <v>543</v>
      </c>
      <c r="B165" t="s">
        <v>38</v>
      </c>
      <c r="C165" t="s">
        <v>37</v>
      </c>
      <c r="D165" t="s">
        <v>31</v>
      </c>
      <c r="E165" t="s">
        <v>74</v>
      </c>
      <c r="F165">
        <v>3</v>
      </c>
      <c r="G165">
        <v>10.56</v>
      </c>
      <c r="H165">
        <v>11.26</v>
      </c>
      <c r="I165">
        <v>30</v>
      </c>
      <c r="J165" t="s">
        <v>30</v>
      </c>
      <c r="K165" t="e">
        <f>'Fish experiments'!J165*0.25</f>
        <v>#VALUE!</v>
      </c>
      <c r="M165">
        <v>8.4655253753346695</v>
      </c>
      <c r="N165">
        <v>16.305438581030145</v>
      </c>
    </row>
    <row r="166" spans="1:14" x14ac:dyDescent="0.35">
      <c r="A166">
        <v>601</v>
      </c>
      <c r="B166" t="s">
        <v>54</v>
      </c>
      <c r="C166" t="s">
        <v>80</v>
      </c>
      <c r="D166" t="s">
        <v>64</v>
      </c>
      <c r="E166" t="s">
        <v>28</v>
      </c>
      <c r="F166">
        <v>0.3</v>
      </c>
      <c r="G166">
        <v>9.2200000000000006</v>
      </c>
      <c r="H166">
        <v>9.5299999999999994</v>
      </c>
      <c r="I166">
        <v>31</v>
      </c>
      <c r="J166">
        <v>1.58</v>
      </c>
      <c r="K166">
        <f>'Fish experiments'!J166*0.25</f>
        <v>0.39500000000000002</v>
      </c>
      <c r="M166">
        <v>109.51693390502754</v>
      </c>
    </row>
    <row r="167" spans="1:14" x14ac:dyDescent="0.35">
      <c r="A167">
        <v>602</v>
      </c>
      <c r="B167" t="s">
        <v>54</v>
      </c>
      <c r="C167" t="s">
        <v>80</v>
      </c>
      <c r="D167" t="s">
        <v>64</v>
      </c>
      <c r="E167" t="s">
        <v>28</v>
      </c>
      <c r="F167">
        <v>0.3</v>
      </c>
      <c r="G167">
        <v>9.23</v>
      </c>
      <c r="H167">
        <v>9.5399999999999991</v>
      </c>
      <c r="I167">
        <v>31</v>
      </c>
      <c r="J167">
        <f>2.16-0.39</f>
        <v>1.77</v>
      </c>
      <c r="K167">
        <f>'Fish experiments'!J167*0.25</f>
        <v>0.4425</v>
      </c>
      <c r="M167">
        <v>84.875658534167897</v>
      </c>
    </row>
    <row r="168" spans="1:14" x14ac:dyDescent="0.35">
      <c r="A168">
        <v>603</v>
      </c>
      <c r="B168" t="s">
        <v>54</v>
      </c>
      <c r="C168" t="s">
        <v>80</v>
      </c>
      <c r="D168" t="s">
        <v>64</v>
      </c>
      <c r="E168" t="s">
        <v>28</v>
      </c>
      <c r="F168">
        <v>0.3</v>
      </c>
      <c r="G168">
        <v>9.24</v>
      </c>
      <c r="H168">
        <v>9.5500000000000007</v>
      </c>
      <c r="I168">
        <v>31</v>
      </c>
      <c r="J168">
        <f>2.71-0.19</f>
        <v>2.52</v>
      </c>
      <c r="K168">
        <f>'Fish experiments'!J168*0.25</f>
        <v>0.63</v>
      </c>
      <c r="M168">
        <v>45.265384106244007</v>
      </c>
    </row>
    <row r="169" spans="1:14" x14ac:dyDescent="0.35">
      <c r="A169">
        <v>604</v>
      </c>
      <c r="B169" t="s">
        <v>54</v>
      </c>
      <c r="C169" t="s">
        <v>80</v>
      </c>
      <c r="D169" t="s">
        <v>64</v>
      </c>
      <c r="E169" t="s">
        <v>28</v>
      </c>
      <c r="F169">
        <v>0.3</v>
      </c>
      <c r="G169">
        <v>9.24</v>
      </c>
      <c r="H169">
        <v>9.56</v>
      </c>
      <c r="I169">
        <v>32</v>
      </c>
      <c r="J169">
        <v>2.34</v>
      </c>
      <c r="K169">
        <f>'Fish experiments'!J169*0.25</f>
        <v>0.58499999999999996</v>
      </c>
      <c r="M169">
        <v>20.393816442198769</v>
      </c>
    </row>
    <row r="170" spans="1:14" x14ac:dyDescent="0.35">
      <c r="A170">
        <v>605</v>
      </c>
      <c r="B170" t="s">
        <v>54</v>
      </c>
      <c r="C170" t="s">
        <v>80</v>
      </c>
      <c r="D170" t="s">
        <v>64</v>
      </c>
      <c r="E170" t="s">
        <v>28</v>
      </c>
      <c r="F170">
        <v>0.3</v>
      </c>
      <c r="G170">
        <v>9.25</v>
      </c>
      <c r="H170">
        <v>9.57</v>
      </c>
      <c r="I170">
        <v>32</v>
      </c>
      <c r="J170">
        <f>3.31-0.18</f>
        <v>3.13</v>
      </c>
      <c r="K170">
        <f>'Fish experiments'!J170*0.25</f>
        <v>0.78249999999999997</v>
      </c>
      <c r="M170">
        <v>26.611708358210077</v>
      </c>
    </row>
    <row r="171" spans="1:14" x14ac:dyDescent="0.35">
      <c r="A171">
        <v>606</v>
      </c>
      <c r="B171" t="s">
        <v>54</v>
      </c>
      <c r="C171" t="s">
        <v>80</v>
      </c>
      <c r="D171" t="s">
        <v>64</v>
      </c>
      <c r="E171" t="s">
        <v>28</v>
      </c>
      <c r="F171">
        <v>0.3</v>
      </c>
      <c r="G171">
        <v>9.27</v>
      </c>
      <c r="H171">
        <v>9.58</v>
      </c>
      <c r="I171">
        <v>31</v>
      </c>
      <c r="J171">
        <v>1.92</v>
      </c>
      <c r="K171">
        <f>'Fish experiments'!J171*0.25</f>
        <v>0.48</v>
      </c>
      <c r="M171">
        <v>41.427179219817269</v>
      </c>
    </row>
    <row r="172" spans="1:14" x14ac:dyDescent="0.35">
      <c r="A172">
        <v>607</v>
      </c>
      <c r="B172" t="s">
        <v>54</v>
      </c>
      <c r="C172" t="s">
        <v>80</v>
      </c>
      <c r="D172" t="s">
        <v>64</v>
      </c>
      <c r="E172" t="s">
        <v>28</v>
      </c>
      <c r="F172">
        <v>0.3</v>
      </c>
      <c r="G172">
        <v>9.2799999999999994</v>
      </c>
      <c r="H172">
        <v>9.59</v>
      </c>
      <c r="I172">
        <v>31</v>
      </c>
      <c r="J172">
        <v>2.86</v>
      </c>
      <c r="K172">
        <f>'Fish experiments'!J172*0.25</f>
        <v>0.71499999999999997</v>
      </c>
      <c r="M172">
        <v>40.122189558432176</v>
      </c>
    </row>
    <row r="173" spans="1:14" x14ac:dyDescent="0.35">
      <c r="A173">
        <v>608</v>
      </c>
      <c r="B173" t="s">
        <v>54</v>
      </c>
      <c r="C173" t="s">
        <v>80</v>
      </c>
      <c r="D173" t="s">
        <v>64</v>
      </c>
      <c r="E173" t="s">
        <v>28</v>
      </c>
      <c r="F173">
        <v>0.3</v>
      </c>
      <c r="G173">
        <v>9.2799999999999994</v>
      </c>
      <c r="H173">
        <v>10</v>
      </c>
      <c r="I173">
        <v>32</v>
      </c>
      <c r="J173">
        <v>1.88</v>
      </c>
      <c r="K173">
        <f>'Fish experiments'!J173*0.25</f>
        <v>0.47</v>
      </c>
      <c r="M173">
        <v>38.433379408404413</v>
      </c>
    </row>
    <row r="174" spans="1:14" x14ac:dyDescent="0.35">
      <c r="A174">
        <v>609</v>
      </c>
      <c r="B174" t="s">
        <v>54</v>
      </c>
      <c r="C174" t="s">
        <v>80</v>
      </c>
      <c r="D174" t="s">
        <v>64</v>
      </c>
      <c r="E174" t="s">
        <v>28</v>
      </c>
      <c r="F174">
        <v>0.3</v>
      </c>
      <c r="G174">
        <v>9.3000000000000007</v>
      </c>
      <c r="H174">
        <v>10.01</v>
      </c>
      <c r="I174">
        <v>31</v>
      </c>
      <c r="J174">
        <v>2.9</v>
      </c>
      <c r="K174">
        <f>'Fish experiments'!J174*0.25</f>
        <v>0.72499999999999998</v>
      </c>
      <c r="M174">
        <v>46.723901963086163</v>
      </c>
    </row>
    <row r="175" spans="1:14" x14ac:dyDescent="0.35">
      <c r="A175">
        <v>610</v>
      </c>
      <c r="B175" t="s">
        <v>54</v>
      </c>
      <c r="C175" t="s">
        <v>80</v>
      </c>
      <c r="D175" t="s">
        <v>64</v>
      </c>
      <c r="E175" t="s">
        <v>28</v>
      </c>
      <c r="F175">
        <v>0.3</v>
      </c>
      <c r="G175">
        <v>9.31</v>
      </c>
      <c r="H175">
        <v>10.02</v>
      </c>
      <c r="I175">
        <v>31</v>
      </c>
      <c r="J175">
        <v>1.44</v>
      </c>
      <c r="K175">
        <f>'Fish experiments'!J175*0.25</f>
        <v>0.36</v>
      </c>
      <c r="M175">
        <v>38.663671701590026</v>
      </c>
    </row>
    <row r="176" spans="1:14" x14ac:dyDescent="0.35">
      <c r="A176">
        <v>611</v>
      </c>
      <c r="B176" t="s">
        <v>54</v>
      </c>
      <c r="C176" t="s">
        <v>80</v>
      </c>
      <c r="D176" t="s">
        <v>64</v>
      </c>
      <c r="E176" t="s">
        <v>28</v>
      </c>
      <c r="F176">
        <v>0.3</v>
      </c>
      <c r="G176">
        <v>9.31</v>
      </c>
      <c r="H176">
        <v>10.02</v>
      </c>
      <c r="I176">
        <v>31</v>
      </c>
      <c r="J176">
        <v>2.98</v>
      </c>
      <c r="K176">
        <f>'Fish experiments'!J176*0.25</f>
        <v>0.745</v>
      </c>
      <c r="M176">
        <v>28.607574899151981</v>
      </c>
    </row>
    <row r="177" spans="1:13" x14ac:dyDescent="0.35">
      <c r="A177">
        <v>612</v>
      </c>
      <c r="B177" t="s">
        <v>54</v>
      </c>
      <c r="C177" t="s">
        <v>80</v>
      </c>
      <c r="D177" t="s">
        <v>64</v>
      </c>
      <c r="E177" t="s">
        <v>28</v>
      </c>
      <c r="F177">
        <v>0.3</v>
      </c>
      <c r="G177">
        <v>9.32</v>
      </c>
      <c r="H177">
        <v>10.050000000000001</v>
      </c>
      <c r="I177">
        <v>33</v>
      </c>
      <c r="J177">
        <f>3.09-0.18</f>
        <v>2.9099999999999997</v>
      </c>
      <c r="K177">
        <f>'Fish experiments'!J177*0.25</f>
        <v>0.72749999999999992</v>
      </c>
      <c r="M177">
        <v>34.288118131063541</v>
      </c>
    </row>
    <row r="178" spans="1:13" x14ac:dyDescent="0.35">
      <c r="A178">
        <v>613</v>
      </c>
      <c r="B178" t="s">
        <v>54</v>
      </c>
      <c r="C178" t="s">
        <v>80</v>
      </c>
      <c r="D178" t="s">
        <v>64</v>
      </c>
      <c r="E178" t="s">
        <v>28</v>
      </c>
      <c r="F178">
        <v>0.3</v>
      </c>
      <c r="G178">
        <v>9.33</v>
      </c>
      <c r="H178">
        <v>10.050000000000001</v>
      </c>
      <c r="I178">
        <v>32</v>
      </c>
      <c r="J178">
        <v>1.67</v>
      </c>
      <c r="K178">
        <f>'Fish experiments'!J178*0.25</f>
        <v>0.41749999999999998</v>
      </c>
      <c r="M178">
        <v>47.568307038100045</v>
      </c>
    </row>
    <row r="179" spans="1:13" x14ac:dyDescent="0.35">
      <c r="A179">
        <v>614</v>
      </c>
      <c r="B179" t="s">
        <v>54</v>
      </c>
      <c r="C179" t="s">
        <v>80</v>
      </c>
      <c r="D179" t="s">
        <v>64</v>
      </c>
      <c r="E179" t="s">
        <v>28</v>
      </c>
      <c r="F179">
        <v>0.3</v>
      </c>
      <c r="G179">
        <v>9.34</v>
      </c>
      <c r="H179">
        <v>10.06</v>
      </c>
      <c r="I179">
        <v>32</v>
      </c>
      <c r="J179">
        <v>2.83</v>
      </c>
      <c r="K179">
        <f>'Fish experiments'!J179*0.25</f>
        <v>0.70750000000000002</v>
      </c>
      <c r="M179">
        <v>28.761103094609052</v>
      </c>
    </row>
    <row r="180" spans="1:13" x14ac:dyDescent="0.35">
      <c r="A180">
        <v>615</v>
      </c>
      <c r="B180" t="s">
        <v>54</v>
      </c>
      <c r="C180" t="s">
        <v>80</v>
      </c>
      <c r="D180" t="s">
        <v>64</v>
      </c>
      <c r="E180" t="s">
        <v>28</v>
      </c>
      <c r="F180">
        <v>0.3</v>
      </c>
      <c r="G180">
        <v>9.35</v>
      </c>
      <c r="H180">
        <v>10.07</v>
      </c>
      <c r="I180">
        <v>32</v>
      </c>
      <c r="J180">
        <v>1.64</v>
      </c>
      <c r="K180">
        <f>'Fish experiments'!J180*0.25</f>
        <v>0.41</v>
      </c>
      <c r="M180">
        <v>150.96954667843627</v>
      </c>
    </row>
    <row r="181" spans="1:13" x14ac:dyDescent="0.35">
      <c r="A181">
        <v>616</v>
      </c>
      <c r="B181" t="s">
        <v>54</v>
      </c>
      <c r="C181" t="s">
        <v>36</v>
      </c>
      <c r="D181" t="s">
        <v>64</v>
      </c>
      <c r="E181" t="s">
        <v>28</v>
      </c>
      <c r="F181">
        <v>0.3</v>
      </c>
      <c r="G181">
        <v>9.36</v>
      </c>
      <c r="H181">
        <v>10.07</v>
      </c>
      <c r="I181">
        <v>31</v>
      </c>
      <c r="J181" t="s">
        <v>30</v>
      </c>
      <c r="K181" t="e">
        <f>'Fish experiments'!J181*0.25</f>
        <v>#VALUE!</v>
      </c>
      <c r="M181">
        <v>10.568011932946328</v>
      </c>
    </row>
    <row r="182" spans="1:13" x14ac:dyDescent="0.35">
      <c r="A182">
        <v>617</v>
      </c>
      <c r="B182" t="s">
        <v>54</v>
      </c>
      <c r="C182" t="s">
        <v>37</v>
      </c>
      <c r="D182" t="s">
        <v>64</v>
      </c>
      <c r="E182" t="s">
        <v>28</v>
      </c>
      <c r="F182">
        <v>0.3</v>
      </c>
      <c r="G182">
        <v>9.3699999999999992</v>
      </c>
      <c r="H182">
        <v>10.07</v>
      </c>
      <c r="I182">
        <v>30</v>
      </c>
      <c r="J182" t="s">
        <v>30</v>
      </c>
      <c r="K182" t="e">
        <f>'Fish experiments'!J182*0.25</f>
        <v>#VALUE!</v>
      </c>
      <c r="M182">
        <v>245.61967917771952</v>
      </c>
    </row>
    <row r="255" spans="12:12" x14ac:dyDescent="0.35">
      <c r="L255" t="s">
        <v>88</v>
      </c>
    </row>
    <row r="256" spans="12:12" x14ac:dyDescent="0.35">
      <c r="L256" t="s">
        <v>88</v>
      </c>
    </row>
    <row r="257" spans="12:12" x14ac:dyDescent="0.35">
      <c r="L257" t="s">
        <v>88</v>
      </c>
    </row>
    <row r="258" spans="12:12" x14ac:dyDescent="0.35">
      <c r="L258" t="s">
        <v>88</v>
      </c>
    </row>
    <row r="259" spans="12:12" x14ac:dyDescent="0.35">
      <c r="L259" t="s">
        <v>88</v>
      </c>
    </row>
    <row r="260" spans="12:12" x14ac:dyDescent="0.35">
      <c r="L260" t="s">
        <v>88</v>
      </c>
    </row>
    <row r="261" spans="12:12" x14ac:dyDescent="0.35">
      <c r="L261" t="s">
        <v>88</v>
      </c>
    </row>
    <row r="262" spans="12:12" x14ac:dyDescent="0.35">
      <c r="L262" t="s">
        <v>88</v>
      </c>
    </row>
    <row r="263" spans="12:12" x14ac:dyDescent="0.35">
      <c r="L263" t="s">
        <v>88</v>
      </c>
    </row>
    <row r="264" spans="12:12" x14ac:dyDescent="0.35">
      <c r="L264" t="s">
        <v>88</v>
      </c>
    </row>
    <row r="265" spans="12:12" x14ac:dyDescent="0.35">
      <c r="L265" t="s">
        <v>88</v>
      </c>
    </row>
    <row r="266" spans="12:12" x14ac:dyDescent="0.35">
      <c r="L266" t="s">
        <v>88</v>
      </c>
    </row>
    <row r="267" spans="12:12" x14ac:dyDescent="0.35">
      <c r="L267" t="s">
        <v>88</v>
      </c>
    </row>
    <row r="268" spans="12:12" x14ac:dyDescent="0.35">
      <c r="L268" t="s">
        <v>88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CF5A2D-7281-4583-B2AC-987F2C23E3AA}">
  <dimension ref="A1:K4"/>
  <sheetViews>
    <sheetView workbookViewId="0">
      <selection activeCell="K14" sqref="K14"/>
    </sheetView>
  </sheetViews>
  <sheetFormatPr defaultRowHeight="14.5" x14ac:dyDescent="0.35"/>
  <sheetData>
    <row r="1" spans="1:11" ht="58" x14ac:dyDescent="0.35">
      <c r="A1" t="s">
        <v>18</v>
      </c>
      <c r="B1" t="s">
        <v>7</v>
      </c>
      <c r="C1" s="1" t="s">
        <v>19</v>
      </c>
      <c r="D1" s="1" t="s">
        <v>20</v>
      </c>
      <c r="E1" s="1" t="s">
        <v>21</v>
      </c>
      <c r="F1" s="2" t="s">
        <v>22</v>
      </c>
      <c r="G1" s="2" t="s">
        <v>23</v>
      </c>
      <c r="H1" s="1" t="s">
        <v>24</v>
      </c>
      <c r="I1" t="s">
        <v>25</v>
      </c>
      <c r="J1" t="s">
        <v>26</v>
      </c>
      <c r="K1" t="s">
        <v>29</v>
      </c>
    </row>
    <row r="2" spans="1:11" x14ac:dyDescent="0.35">
      <c r="J2" t="s">
        <v>65</v>
      </c>
    </row>
    <row r="3" spans="1:11" x14ac:dyDescent="0.35">
      <c r="J3" t="s">
        <v>66</v>
      </c>
    </row>
    <row r="4" spans="1:11" x14ac:dyDescent="0.35">
      <c r="J4" t="s">
        <v>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Fishing and Environmental data</vt:lpstr>
      <vt:lpstr>Fish experiments</vt:lpstr>
      <vt:lpstr>Storage method experiment</vt:lpstr>
      <vt:lpstr>Storage experiment</vt:lpstr>
      <vt:lpstr>Mastersheet</vt:lpstr>
      <vt:lpstr>Headings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Sandra Klemet</dc:creator>
  <cp:lastModifiedBy>Sandra Klemet</cp:lastModifiedBy>
  <dcterms:created xsi:type="dcterms:W3CDTF">2022-06-04T19:28:58Z</dcterms:created>
  <dcterms:modified xsi:type="dcterms:W3CDTF">2022-06-28T00:29:19Z</dcterms:modified>
</cp:coreProperties>
</file>