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AgNP-ELA_fish-excretion/data/"/>
    </mc:Choice>
  </mc:AlternateContent>
  <xr:revisionPtr revIDLastSave="409" documentId="8_{258A8846-CFF6-486C-814D-9E378033C181}" xr6:coauthVersionLast="47" xr6:coauthVersionMax="47" xr10:uidLastSave="{4A21073A-9A97-43B2-90ED-4AB010820BBA}"/>
  <bookViews>
    <workbookView xWindow="28680" yWindow="-120" windowWidth="29040" windowHeight="15720" activeTab="3" xr2:uid="{128245CA-D956-45A0-BF9D-B2BCFE7521E3}"/>
  </bookViews>
  <sheets>
    <sheet name="Fishing &amp; environmental data" sheetId="1" r:id="rId1"/>
    <sheet name="Fish experiments" sheetId="3" r:id="rId2"/>
    <sheet name="Storage method fish &amp; envi data" sheetId="2" r:id="rId3"/>
    <sheet name="2022-07-11_11-DOC-lakes_Masters" sheetId="5" r:id="rId4"/>
    <sheet name="Storage experiment" sheetId="4" r:id="rId5"/>
    <sheet name="Headings" sheetId="6" r:id="rId6"/>
  </sheets>
  <definedNames>
    <definedName name="_xlnm._FilterDatabase" localSheetId="3" hidden="1">'2022-07-11_11-DOC-lakes_Masters'!$A$1:$CY$40</definedName>
    <definedName name="_xlnm._FilterDatabase" localSheetId="4" hidden="1">'Storage experiment'!$A$1:$N$19</definedName>
    <definedName name="_xlchart.v1.0" hidden="1">'Storage experiment'!$L$2:$L$25</definedName>
    <definedName name="_xlchart.v1.1" hidden="1">'Storage experiment'!$M$2:$M$25</definedName>
    <definedName name="_xlchart.v1.2" hidden="1">'Storage experiment'!$L$2:$L$25</definedName>
    <definedName name="_xlchart.v1.3" hidden="1">'Storage experiment'!$N$2:$N$25</definedName>
    <definedName name="_xlchart.v1.4" hidden="1">'Storage experiment'!$L$26:$L$37</definedName>
    <definedName name="_xlchart.v1.5" hidden="1">'Storage experiment'!$M$26:$M$37</definedName>
    <definedName name="_xlchart.v1.6" hidden="1">'Storage experiment'!$L$26:$L$37</definedName>
    <definedName name="_xlchart.v1.7" hidden="1">'Storage experiment'!$N$26:$N$37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U26" i="5" l="1"/>
  <c r="BV26" i="5" s="1"/>
  <c r="BU24" i="5"/>
  <c r="BV24" i="5" s="1"/>
  <c r="BU25" i="5"/>
  <c r="BV25" i="5" s="1"/>
  <c r="BU27" i="5"/>
  <c r="BV27" i="5"/>
  <c r="BU28" i="5"/>
  <c r="BV28" i="5" s="1"/>
  <c r="BU29" i="5"/>
  <c r="BV29" i="5" s="1"/>
  <c r="BU30" i="5"/>
  <c r="BV30" i="5" s="1"/>
  <c r="BU31" i="5"/>
  <c r="BV31" i="5" s="1"/>
  <c r="BU32" i="5"/>
  <c r="BV32" i="5" s="1"/>
  <c r="BU33" i="5"/>
  <c r="BV33" i="5" s="1"/>
  <c r="BU34" i="5"/>
  <c r="BV34" i="5" s="1"/>
  <c r="BU35" i="5"/>
  <c r="BV35" i="5" s="1"/>
  <c r="BU36" i="5"/>
  <c r="BV36" i="5" s="1"/>
  <c r="BU37" i="5"/>
  <c r="BV37" i="5" s="1"/>
  <c r="BU38" i="5"/>
  <c r="BV38" i="5" s="1"/>
  <c r="BU39" i="5"/>
  <c r="BV39" i="5" s="1"/>
  <c r="BU40" i="5"/>
  <c r="BV40" i="5" s="1"/>
  <c r="BQ24" i="5"/>
  <c r="BR24" i="5"/>
  <c r="BQ25" i="5"/>
  <c r="BR25" i="5" s="1"/>
  <c r="BQ26" i="5"/>
  <c r="BR26" i="5" s="1"/>
  <c r="BQ27" i="5"/>
  <c r="BR27" i="5" s="1"/>
  <c r="BQ28" i="5"/>
  <c r="BR28" i="5" s="1"/>
  <c r="BQ29" i="5"/>
  <c r="BR29" i="5" s="1"/>
  <c r="BQ30" i="5"/>
  <c r="BR30" i="5"/>
  <c r="BQ31" i="5"/>
  <c r="BR31" i="5" s="1"/>
  <c r="BQ32" i="5"/>
  <c r="BR32" i="5" s="1"/>
  <c r="BQ33" i="5"/>
  <c r="BR33" i="5" s="1"/>
  <c r="BQ34" i="5"/>
  <c r="BR34" i="5" s="1"/>
  <c r="BQ35" i="5"/>
  <c r="BR35" i="5" s="1"/>
  <c r="BQ36" i="5"/>
  <c r="BR36" i="5" s="1"/>
  <c r="BQ37" i="5"/>
  <c r="BR37" i="5" s="1"/>
  <c r="BQ38" i="5"/>
  <c r="BR38" i="5" s="1"/>
  <c r="BQ39" i="5"/>
  <c r="BR39" i="5" s="1"/>
  <c r="BQ40" i="5"/>
  <c r="BR40" i="5" s="1"/>
  <c r="BN24" i="5"/>
  <c r="BO24" i="5" s="1"/>
  <c r="BN25" i="5"/>
  <c r="BO25" i="5" s="1"/>
  <c r="BN26" i="5"/>
  <c r="BO26" i="5" s="1"/>
  <c r="BN27" i="5"/>
  <c r="BO27" i="5" s="1"/>
  <c r="BN28" i="5"/>
  <c r="BO28" i="5"/>
  <c r="BN29" i="5"/>
  <c r="BO29" i="5"/>
  <c r="BN30" i="5"/>
  <c r="BO30" i="5" s="1"/>
  <c r="BN31" i="5"/>
  <c r="BO31" i="5" s="1"/>
  <c r="BN32" i="5"/>
  <c r="BO32" i="5" s="1"/>
  <c r="BN33" i="5"/>
  <c r="BO33" i="5" s="1"/>
  <c r="BN34" i="5"/>
  <c r="BO34" i="5" s="1"/>
  <c r="BN35" i="5"/>
  <c r="BO35" i="5"/>
  <c r="BN36" i="5"/>
  <c r="BO36" i="5" s="1"/>
  <c r="BN37" i="5"/>
  <c r="BO37" i="5" s="1"/>
  <c r="BN38" i="5"/>
  <c r="BO38" i="5" s="1"/>
  <c r="BN39" i="5"/>
  <c r="BO39" i="5" s="1"/>
  <c r="BN40" i="5"/>
  <c r="BO40" i="5" s="1"/>
  <c r="BK24" i="5"/>
  <c r="BL24" i="5" s="1"/>
  <c r="BK25" i="5"/>
  <c r="BL25" i="5" s="1"/>
  <c r="BK26" i="5"/>
  <c r="BL26" i="5" s="1"/>
  <c r="BK27" i="5"/>
  <c r="BL27" i="5" s="1"/>
  <c r="BK28" i="5"/>
  <c r="BL28" i="5" s="1"/>
  <c r="BK29" i="5"/>
  <c r="BL29" i="5" s="1"/>
  <c r="BK30" i="5"/>
  <c r="BL30" i="5" s="1"/>
  <c r="BK31" i="5"/>
  <c r="BL31" i="5" s="1"/>
  <c r="BK32" i="5"/>
  <c r="BL32" i="5" s="1"/>
  <c r="BK33" i="5"/>
  <c r="BL33" i="5" s="1"/>
  <c r="BK34" i="5"/>
  <c r="BL34" i="5" s="1"/>
  <c r="BK35" i="5"/>
  <c r="BL35" i="5" s="1"/>
  <c r="BK36" i="5"/>
  <c r="BL36" i="5" s="1"/>
  <c r="BK37" i="5"/>
  <c r="BL37" i="5" s="1"/>
  <c r="BK38" i="5"/>
  <c r="BL38" i="5" s="1"/>
  <c r="BK39" i="5"/>
  <c r="BL39" i="5" s="1"/>
  <c r="BK40" i="5"/>
  <c r="BL40" i="5" s="1"/>
  <c r="BH24" i="5"/>
  <c r="BI24" i="5" s="1"/>
  <c r="BH25" i="5"/>
  <c r="BI25" i="5" s="1"/>
  <c r="BH26" i="5"/>
  <c r="BI26" i="5" s="1"/>
  <c r="BH27" i="5"/>
  <c r="BI27" i="5" s="1"/>
  <c r="BH28" i="5"/>
  <c r="BI28" i="5" s="1"/>
  <c r="BH29" i="5"/>
  <c r="BI29" i="5" s="1"/>
  <c r="BH30" i="5"/>
  <c r="BI30" i="5" s="1"/>
  <c r="BH31" i="5"/>
  <c r="BI31" i="5" s="1"/>
  <c r="BH32" i="5"/>
  <c r="BI32" i="5" s="1"/>
  <c r="BH33" i="5"/>
  <c r="BI33" i="5" s="1"/>
  <c r="BH34" i="5"/>
  <c r="BI34" i="5" s="1"/>
  <c r="BH35" i="5"/>
  <c r="BI35" i="5" s="1"/>
  <c r="BH36" i="5"/>
  <c r="BI36" i="5" s="1"/>
  <c r="BH37" i="5"/>
  <c r="BI37" i="5" s="1"/>
  <c r="BH38" i="5"/>
  <c r="BI38" i="5" s="1"/>
  <c r="BH39" i="5"/>
  <c r="BI39" i="5" s="1"/>
  <c r="BH40" i="5"/>
  <c r="BI40" i="5" s="1"/>
  <c r="BE24" i="5"/>
  <c r="BF24" i="5" s="1"/>
  <c r="BE25" i="5"/>
  <c r="BF25" i="5" s="1"/>
  <c r="BE26" i="5"/>
  <c r="BF26" i="5" s="1"/>
  <c r="BE27" i="5"/>
  <c r="BF27" i="5"/>
  <c r="BE28" i="5"/>
  <c r="BF28" i="5" s="1"/>
  <c r="BE29" i="5"/>
  <c r="BF29" i="5"/>
  <c r="BE30" i="5"/>
  <c r="BF30" i="5" s="1"/>
  <c r="BE31" i="5"/>
  <c r="BF31" i="5" s="1"/>
  <c r="BE32" i="5"/>
  <c r="BF32" i="5" s="1"/>
  <c r="BE33" i="5"/>
  <c r="BF33" i="5" s="1"/>
  <c r="BE34" i="5"/>
  <c r="BF34" i="5" s="1"/>
  <c r="BE35" i="5"/>
  <c r="BF35" i="5" s="1"/>
  <c r="BE36" i="5"/>
  <c r="BF36" i="5" s="1"/>
  <c r="BE37" i="5"/>
  <c r="BF37" i="5" s="1"/>
  <c r="BE38" i="5"/>
  <c r="BF38" i="5" s="1"/>
  <c r="BE39" i="5"/>
  <c r="BF39" i="5" s="1"/>
  <c r="BE40" i="5"/>
  <c r="BF40" i="5" s="1"/>
  <c r="AS26" i="5"/>
  <c r="AT26" i="5" s="1"/>
  <c r="AS27" i="5"/>
  <c r="AT27" i="5" s="1"/>
  <c r="AS24" i="5"/>
  <c r="AT24" i="5" s="1"/>
  <c r="AS25" i="5"/>
  <c r="AT25" i="5" s="1"/>
  <c r="AS28" i="5"/>
  <c r="AT28" i="5" s="1"/>
  <c r="AS29" i="5"/>
  <c r="AT29" i="5" s="1"/>
  <c r="AS30" i="5"/>
  <c r="AT30" i="5" s="1"/>
  <c r="AS31" i="5"/>
  <c r="AT31" i="5" s="1"/>
  <c r="AS32" i="5"/>
  <c r="AT32" i="5" s="1"/>
  <c r="AS33" i="5"/>
  <c r="AT33" i="5" s="1"/>
  <c r="AS34" i="5"/>
  <c r="AT34" i="5" s="1"/>
  <c r="AS35" i="5"/>
  <c r="AT35" i="5"/>
  <c r="AS36" i="5"/>
  <c r="AT36" i="5" s="1"/>
  <c r="AS37" i="5"/>
  <c r="AT37" i="5" s="1"/>
  <c r="AS38" i="5"/>
  <c r="AT38" i="5" s="1"/>
  <c r="AS39" i="5"/>
  <c r="AT39" i="5" s="1"/>
  <c r="AS40" i="5"/>
  <c r="AT40" i="5" s="1"/>
  <c r="AO24" i="5"/>
  <c r="AP24" i="5" s="1"/>
  <c r="AO25" i="5"/>
  <c r="AP25" i="5" s="1"/>
  <c r="AO26" i="5"/>
  <c r="AP26" i="5" s="1"/>
  <c r="AO27" i="5"/>
  <c r="AP27" i="5" s="1"/>
  <c r="AO28" i="5"/>
  <c r="AP28" i="5" s="1"/>
  <c r="AO29" i="5"/>
  <c r="AP29" i="5" s="1"/>
  <c r="AO30" i="5"/>
  <c r="AP30" i="5" s="1"/>
  <c r="AO31" i="5"/>
  <c r="AP31" i="5" s="1"/>
  <c r="AO32" i="5"/>
  <c r="AP32" i="5" s="1"/>
  <c r="AO33" i="5"/>
  <c r="AP33" i="5" s="1"/>
  <c r="AO34" i="5"/>
  <c r="AP34" i="5" s="1"/>
  <c r="AO35" i="5"/>
  <c r="AP35" i="5" s="1"/>
  <c r="AO36" i="5"/>
  <c r="AP36" i="5" s="1"/>
  <c r="AO37" i="5"/>
  <c r="AP37" i="5" s="1"/>
  <c r="AO38" i="5"/>
  <c r="AP38" i="5" s="1"/>
  <c r="AO39" i="5"/>
  <c r="AP39" i="5" s="1"/>
  <c r="AO40" i="5"/>
  <c r="AP40" i="5" s="1"/>
  <c r="AL24" i="5"/>
  <c r="AM24" i="5" s="1"/>
  <c r="AL25" i="5"/>
  <c r="AM25" i="5" s="1"/>
  <c r="AL26" i="5"/>
  <c r="AM26" i="5" s="1"/>
  <c r="AL27" i="5"/>
  <c r="AM27" i="5"/>
  <c r="AL28" i="5"/>
  <c r="AM28" i="5" s="1"/>
  <c r="AL29" i="5"/>
  <c r="AM29" i="5" s="1"/>
  <c r="AL30" i="5"/>
  <c r="AM30" i="5" s="1"/>
  <c r="AL31" i="5"/>
  <c r="AM31" i="5" s="1"/>
  <c r="AL32" i="5"/>
  <c r="AM32" i="5" s="1"/>
  <c r="AL33" i="5"/>
  <c r="AM33" i="5" s="1"/>
  <c r="AL34" i="5"/>
  <c r="AM34" i="5" s="1"/>
  <c r="AL35" i="5"/>
  <c r="AM35" i="5" s="1"/>
  <c r="AL36" i="5"/>
  <c r="AM36" i="5" s="1"/>
  <c r="AL37" i="5"/>
  <c r="AM37" i="5" s="1"/>
  <c r="AL38" i="5"/>
  <c r="AM38" i="5" s="1"/>
  <c r="AL39" i="5"/>
  <c r="AM39" i="5" s="1"/>
  <c r="AL40" i="5"/>
  <c r="AM40" i="5" s="1"/>
  <c r="AI24" i="5"/>
  <c r="AJ24" i="5" s="1"/>
  <c r="AI25" i="5"/>
  <c r="AJ25" i="5" s="1"/>
  <c r="AI26" i="5"/>
  <c r="AJ26" i="5" s="1"/>
  <c r="AI27" i="5"/>
  <c r="AJ27" i="5" s="1"/>
  <c r="AI28" i="5"/>
  <c r="AI29" i="5"/>
  <c r="AJ29" i="5" s="1"/>
  <c r="AI30" i="5"/>
  <c r="AJ30" i="5" s="1"/>
  <c r="AI31" i="5"/>
  <c r="AJ31" i="5" s="1"/>
  <c r="AI32" i="5"/>
  <c r="AJ32" i="5" s="1"/>
  <c r="AI33" i="5"/>
  <c r="AJ33" i="5" s="1"/>
  <c r="AI34" i="5"/>
  <c r="AJ34" i="5" s="1"/>
  <c r="AI35" i="5"/>
  <c r="AJ35" i="5" s="1"/>
  <c r="AI36" i="5"/>
  <c r="AJ36" i="5" s="1"/>
  <c r="AI37" i="5"/>
  <c r="AJ37" i="5" s="1"/>
  <c r="AI38" i="5"/>
  <c r="AJ38" i="5" s="1"/>
  <c r="AI39" i="5"/>
  <c r="AJ39" i="5" s="1"/>
  <c r="AI40" i="5"/>
  <c r="AJ40" i="5" s="1"/>
  <c r="AJ28" i="5"/>
  <c r="BU6" i="5"/>
  <c r="BV6" i="5" s="1"/>
  <c r="BU7" i="5"/>
  <c r="BV7" i="5" s="1"/>
  <c r="BU8" i="5"/>
  <c r="BV8" i="5" s="1"/>
  <c r="BU9" i="5"/>
  <c r="BV9" i="5" s="1"/>
  <c r="BU10" i="5"/>
  <c r="BV10" i="5" s="1"/>
  <c r="BU11" i="5"/>
  <c r="BV11" i="5" s="1"/>
  <c r="BU12" i="5"/>
  <c r="BV12" i="5" s="1"/>
  <c r="BU13" i="5"/>
  <c r="BV13" i="5" s="1"/>
  <c r="BU14" i="5"/>
  <c r="BV14" i="5" s="1"/>
  <c r="BU15" i="5"/>
  <c r="BV15" i="5" s="1"/>
  <c r="BU16" i="5"/>
  <c r="BV16" i="5" s="1"/>
  <c r="BU17" i="5"/>
  <c r="BV17" i="5" s="1"/>
  <c r="BU18" i="5"/>
  <c r="BV18" i="5" s="1"/>
  <c r="BU19" i="5"/>
  <c r="BV19" i="5" s="1"/>
  <c r="BU20" i="5"/>
  <c r="BV20" i="5" s="1"/>
  <c r="BU21" i="5"/>
  <c r="BV21" i="5" s="1"/>
  <c r="BU22" i="5"/>
  <c r="BV22" i="5" s="1"/>
  <c r="BU23" i="5"/>
  <c r="BV23" i="5" s="1"/>
  <c r="BU5" i="5"/>
  <c r="BV5" i="5" s="1"/>
  <c r="BQ6" i="5"/>
  <c r="BR6" i="5" s="1"/>
  <c r="BQ7" i="5"/>
  <c r="BR7" i="5" s="1"/>
  <c r="BQ8" i="5"/>
  <c r="BR8" i="5" s="1"/>
  <c r="BQ9" i="5"/>
  <c r="BR9" i="5" s="1"/>
  <c r="BQ10" i="5"/>
  <c r="BR10" i="5" s="1"/>
  <c r="BQ11" i="5"/>
  <c r="BR11" i="5" s="1"/>
  <c r="BQ12" i="5"/>
  <c r="BR12" i="5" s="1"/>
  <c r="BQ13" i="5"/>
  <c r="BR13" i="5" s="1"/>
  <c r="BQ14" i="5"/>
  <c r="BR14" i="5" s="1"/>
  <c r="BQ15" i="5"/>
  <c r="BR15" i="5" s="1"/>
  <c r="BQ16" i="5"/>
  <c r="BR16" i="5" s="1"/>
  <c r="BQ17" i="5"/>
  <c r="BR17" i="5" s="1"/>
  <c r="BQ18" i="5"/>
  <c r="BR18" i="5" s="1"/>
  <c r="BQ19" i="5"/>
  <c r="BR19" i="5" s="1"/>
  <c r="BQ20" i="5"/>
  <c r="BR20" i="5" s="1"/>
  <c r="BQ21" i="5"/>
  <c r="BR21" i="5" s="1"/>
  <c r="BQ22" i="5"/>
  <c r="BR22" i="5" s="1"/>
  <c r="BQ23" i="5"/>
  <c r="BR23" i="5" s="1"/>
  <c r="BQ5" i="5"/>
  <c r="BR5" i="5" s="1"/>
  <c r="BN6" i="5"/>
  <c r="BO6" i="5" s="1"/>
  <c r="BN7" i="5"/>
  <c r="BO7" i="5" s="1"/>
  <c r="BN8" i="5"/>
  <c r="BO8" i="5" s="1"/>
  <c r="BN9" i="5"/>
  <c r="BO9" i="5" s="1"/>
  <c r="BN10" i="5"/>
  <c r="BO10" i="5" s="1"/>
  <c r="BN11" i="5"/>
  <c r="BO11" i="5" s="1"/>
  <c r="BN12" i="5"/>
  <c r="BO12" i="5" s="1"/>
  <c r="BN13" i="5"/>
  <c r="BO13" i="5" s="1"/>
  <c r="BN14" i="5"/>
  <c r="BO14" i="5" s="1"/>
  <c r="BN15" i="5"/>
  <c r="BO15" i="5" s="1"/>
  <c r="BN16" i="5"/>
  <c r="BO16" i="5" s="1"/>
  <c r="BN17" i="5"/>
  <c r="BO17" i="5" s="1"/>
  <c r="BN18" i="5"/>
  <c r="BO18" i="5" s="1"/>
  <c r="BN19" i="5"/>
  <c r="BO19" i="5" s="1"/>
  <c r="BN20" i="5"/>
  <c r="BO20" i="5" s="1"/>
  <c r="BN21" i="5"/>
  <c r="BO21" i="5" s="1"/>
  <c r="BN22" i="5"/>
  <c r="BO22" i="5" s="1"/>
  <c r="BN23" i="5"/>
  <c r="BO23" i="5" s="1"/>
  <c r="BN5" i="5"/>
  <c r="BO5" i="5" s="1"/>
  <c r="BK6" i="5"/>
  <c r="BL6" i="5" s="1"/>
  <c r="BK7" i="5"/>
  <c r="BL7" i="5" s="1"/>
  <c r="BK8" i="5"/>
  <c r="BL8" i="5" s="1"/>
  <c r="BK9" i="5"/>
  <c r="BL9" i="5" s="1"/>
  <c r="BK10" i="5"/>
  <c r="BL10" i="5" s="1"/>
  <c r="BK11" i="5"/>
  <c r="BL11" i="5" s="1"/>
  <c r="BK12" i="5"/>
  <c r="BL12" i="5" s="1"/>
  <c r="BK13" i="5"/>
  <c r="BL13" i="5" s="1"/>
  <c r="BK14" i="5"/>
  <c r="BL14" i="5" s="1"/>
  <c r="BK15" i="5"/>
  <c r="BL15" i="5" s="1"/>
  <c r="BK16" i="5"/>
  <c r="BL16" i="5" s="1"/>
  <c r="BK17" i="5"/>
  <c r="BL17" i="5" s="1"/>
  <c r="BK18" i="5"/>
  <c r="BL18" i="5" s="1"/>
  <c r="BK19" i="5"/>
  <c r="BL19" i="5" s="1"/>
  <c r="BK20" i="5"/>
  <c r="BL20" i="5" s="1"/>
  <c r="BK21" i="5"/>
  <c r="BL21" i="5" s="1"/>
  <c r="BK22" i="5"/>
  <c r="BL22" i="5" s="1"/>
  <c r="BK23" i="5"/>
  <c r="BL23" i="5" s="1"/>
  <c r="BK5" i="5"/>
  <c r="BL5" i="5" s="1"/>
  <c r="BH6" i="5"/>
  <c r="BI6" i="5" s="1"/>
  <c r="BH7" i="5"/>
  <c r="BI7" i="5" s="1"/>
  <c r="BH8" i="5"/>
  <c r="BI8" i="5" s="1"/>
  <c r="BH9" i="5"/>
  <c r="BI9" i="5" s="1"/>
  <c r="BH10" i="5"/>
  <c r="BI10" i="5" s="1"/>
  <c r="BH11" i="5"/>
  <c r="BI11" i="5" s="1"/>
  <c r="BH12" i="5"/>
  <c r="BI12" i="5" s="1"/>
  <c r="BH13" i="5"/>
  <c r="BI13" i="5" s="1"/>
  <c r="BH14" i="5"/>
  <c r="BI14" i="5" s="1"/>
  <c r="BH15" i="5"/>
  <c r="BI15" i="5" s="1"/>
  <c r="BH16" i="5"/>
  <c r="BI16" i="5" s="1"/>
  <c r="BH17" i="5"/>
  <c r="BI17" i="5" s="1"/>
  <c r="BH18" i="5"/>
  <c r="BI18" i="5"/>
  <c r="BH19" i="5"/>
  <c r="BI19" i="5" s="1"/>
  <c r="BH20" i="5"/>
  <c r="BI20" i="5" s="1"/>
  <c r="BH21" i="5"/>
  <c r="BI21" i="5" s="1"/>
  <c r="BH22" i="5"/>
  <c r="BI22" i="5" s="1"/>
  <c r="BH23" i="5"/>
  <c r="BI23" i="5" s="1"/>
  <c r="BH5" i="5"/>
  <c r="BI5" i="5" s="1"/>
  <c r="BE6" i="5"/>
  <c r="BF6" i="5" s="1"/>
  <c r="BE7" i="5"/>
  <c r="BF7" i="5" s="1"/>
  <c r="BE8" i="5"/>
  <c r="BF8" i="5" s="1"/>
  <c r="BE9" i="5"/>
  <c r="BF9" i="5" s="1"/>
  <c r="BE10" i="5"/>
  <c r="BF10" i="5" s="1"/>
  <c r="BE11" i="5"/>
  <c r="BF11" i="5" s="1"/>
  <c r="BE12" i="5"/>
  <c r="BF12" i="5" s="1"/>
  <c r="BE13" i="5"/>
  <c r="BF13" i="5" s="1"/>
  <c r="BE14" i="5"/>
  <c r="BF14" i="5" s="1"/>
  <c r="BE15" i="5"/>
  <c r="BF15" i="5" s="1"/>
  <c r="BE16" i="5"/>
  <c r="BF16" i="5" s="1"/>
  <c r="BE17" i="5"/>
  <c r="BF17" i="5" s="1"/>
  <c r="BE18" i="5"/>
  <c r="BF18" i="5" s="1"/>
  <c r="BE19" i="5"/>
  <c r="BF19" i="5" s="1"/>
  <c r="BE20" i="5"/>
  <c r="BF20" i="5" s="1"/>
  <c r="BE21" i="5"/>
  <c r="BF21" i="5" s="1"/>
  <c r="BE22" i="5"/>
  <c r="BF22" i="5" s="1"/>
  <c r="BE23" i="5"/>
  <c r="BF23" i="5" s="1"/>
  <c r="BE5" i="5"/>
  <c r="BF5" i="5" s="1"/>
  <c r="AS7" i="5"/>
  <c r="AT7" i="5" s="1"/>
  <c r="AO12" i="5"/>
  <c r="AP12" i="5" s="1"/>
  <c r="AL11" i="5"/>
  <c r="AM11" i="5" s="1"/>
  <c r="AL5" i="5"/>
  <c r="AM5" i="5" s="1"/>
  <c r="AO6" i="5"/>
  <c r="AP6" i="5" s="1"/>
  <c r="AO7" i="5"/>
  <c r="AP7" i="5" s="1"/>
  <c r="AO8" i="5"/>
  <c r="AP8" i="5" s="1"/>
  <c r="AO9" i="5"/>
  <c r="AP9" i="5" s="1"/>
  <c r="AO10" i="5"/>
  <c r="AP10" i="5" s="1"/>
  <c r="AO11" i="5"/>
  <c r="AP11" i="5" s="1"/>
  <c r="AO13" i="5"/>
  <c r="AP13" i="5" s="1"/>
  <c r="AO14" i="5"/>
  <c r="AP14" i="5" s="1"/>
  <c r="AO15" i="5"/>
  <c r="AP15" i="5" s="1"/>
  <c r="AO16" i="5"/>
  <c r="AP16" i="5" s="1"/>
  <c r="AO17" i="5"/>
  <c r="AP17" i="5" s="1"/>
  <c r="AO18" i="5"/>
  <c r="AP18" i="5" s="1"/>
  <c r="AO19" i="5"/>
  <c r="AP19" i="5" s="1"/>
  <c r="AO20" i="5"/>
  <c r="AP20" i="5" s="1"/>
  <c r="AO21" i="5"/>
  <c r="AP21" i="5" s="1"/>
  <c r="AO22" i="5"/>
  <c r="AP22" i="5" s="1"/>
  <c r="AO23" i="5"/>
  <c r="AP23" i="5" s="1"/>
  <c r="AO5" i="5"/>
  <c r="AP5" i="5" s="1"/>
  <c r="AS6" i="5"/>
  <c r="AT6" i="5" s="1"/>
  <c r="AS8" i="5"/>
  <c r="AT8" i="5" s="1"/>
  <c r="AS9" i="5"/>
  <c r="AT9" i="5" s="1"/>
  <c r="AS10" i="5"/>
  <c r="AT10" i="5" s="1"/>
  <c r="AS11" i="5"/>
  <c r="AT11" i="5" s="1"/>
  <c r="AS12" i="5"/>
  <c r="AT12" i="5" s="1"/>
  <c r="AS13" i="5"/>
  <c r="AT13" i="5" s="1"/>
  <c r="AS14" i="5"/>
  <c r="AT14" i="5" s="1"/>
  <c r="AS15" i="5"/>
  <c r="AT15" i="5" s="1"/>
  <c r="AS16" i="5"/>
  <c r="AT16" i="5" s="1"/>
  <c r="AS17" i="5"/>
  <c r="AT17" i="5" s="1"/>
  <c r="AS18" i="5"/>
  <c r="AT18" i="5" s="1"/>
  <c r="AS19" i="5"/>
  <c r="AT19" i="5" s="1"/>
  <c r="AS20" i="5"/>
  <c r="AT20" i="5" s="1"/>
  <c r="AS21" i="5"/>
  <c r="AT21" i="5" s="1"/>
  <c r="AS22" i="5"/>
  <c r="AT22" i="5" s="1"/>
  <c r="AS23" i="5"/>
  <c r="AT23" i="5" s="1"/>
  <c r="AS5" i="5"/>
  <c r="AT5" i="5" s="1"/>
  <c r="AL6" i="5"/>
  <c r="AM6" i="5" s="1"/>
  <c r="AL7" i="5"/>
  <c r="AM7" i="5" s="1"/>
  <c r="AL8" i="5"/>
  <c r="AM8" i="5" s="1"/>
  <c r="AL9" i="5"/>
  <c r="AM9" i="5" s="1"/>
  <c r="AL10" i="5"/>
  <c r="AM10" i="5" s="1"/>
  <c r="AL12" i="5"/>
  <c r="AM12" i="5" s="1"/>
  <c r="AL13" i="5"/>
  <c r="AM13" i="5" s="1"/>
  <c r="AL14" i="5"/>
  <c r="AM14" i="5" s="1"/>
  <c r="AL15" i="5"/>
  <c r="AM15" i="5" s="1"/>
  <c r="AL16" i="5"/>
  <c r="AM16" i="5" s="1"/>
  <c r="AL17" i="5"/>
  <c r="AM17" i="5" s="1"/>
  <c r="AL18" i="5"/>
  <c r="AM18" i="5" s="1"/>
  <c r="AL19" i="5"/>
  <c r="AM19" i="5" s="1"/>
  <c r="AL20" i="5"/>
  <c r="AM20" i="5" s="1"/>
  <c r="AL21" i="5"/>
  <c r="AM21" i="5" s="1"/>
  <c r="AL22" i="5"/>
  <c r="AM22" i="5" s="1"/>
  <c r="AL23" i="5"/>
  <c r="AM23" i="5" s="1"/>
  <c r="AI6" i="5"/>
  <c r="AJ6" i="5" s="1"/>
  <c r="AI7" i="5"/>
  <c r="AJ7" i="5" s="1"/>
  <c r="AI8" i="5"/>
  <c r="AJ8" i="5" s="1"/>
  <c r="AI9" i="5"/>
  <c r="AJ9" i="5" s="1"/>
  <c r="AI10" i="5"/>
  <c r="AJ10" i="5" s="1"/>
  <c r="AI11" i="5"/>
  <c r="AJ11" i="5" s="1"/>
  <c r="AI12" i="5"/>
  <c r="AJ12" i="5" s="1"/>
  <c r="AI13" i="5"/>
  <c r="AJ13" i="5" s="1"/>
  <c r="AI14" i="5"/>
  <c r="AJ14" i="5" s="1"/>
  <c r="AI15" i="5"/>
  <c r="AJ15" i="5" s="1"/>
  <c r="AI16" i="5"/>
  <c r="AJ16" i="5" s="1"/>
  <c r="AI17" i="5"/>
  <c r="AJ17" i="5" s="1"/>
  <c r="AI18" i="5"/>
  <c r="AJ18" i="5" s="1"/>
  <c r="AI19" i="5"/>
  <c r="AJ19" i="5" s="1"/>
  <c r="AI20" i="5"/>
  <c r="AJ20" i="5" s="1"/>
  <c r="AI21" i="5"/>
  <c r="AJ21" i="5" s="1"/>
  <c r="AI22" i="5"/>
  <c r="AJ22" i="5" s="1"/>
  <c r="AI23" i="5"/>
  <c r="AJ23" i="5" s="1"/>
  <c r="AI5" i="5"/>
  <c r="AJ5" i="5" s="1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5" i="5"/>
  <c r="V5" i="5"/>
  <c r="W5" i="5" s="1"/>
  <c r="V6" i="5"/>
  <c r="W6" i="5" s="1"/>
  <c r="BY3" i="5"/>
  <c r="BY4" i="5"/>
  <c r="BY5" i="5"/>
  <c r="BY6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2" i="5"/>
  <c r="V26" i="5"/>
  <c r="W26" i="5" s="1"/>
  <c r="V24" i="5"/>
  <c r="W24" i="5" s="1"/>
  <c r="V25" i="5"/>
  <c r="W25" i="5" s="1"/>
  <c r="V27" i="5"/>
  <c r="W27" i="5" s="1"/>
  <c r="V28" i="5"/>
  <c r="W28" i="5" s="1"/>
  <c r="V29" i="5"/>
  <c r="W29" i="5" s="1"/>
  <c r="V30" i="5"/>
  <c r="W30" i="5" s="1"/>
  <c r="V31" i="5"/>
  <c r="W31" i="5" s="1"/>
  <c r="V32" i="5"/>
  <c r="W32" i="5" s="1"/>
  <c r="V33" i="5"/>
  <c r="W33" i="5" s="1"/>
  <c r="V34" i="5"/>
  <c r="W34" i="5" s="1"/>
  <c r="V35" i="5"/>
  <c r="W35" i="5" s="1"/>
  <c r="V36" i="5"/>
  <c r="W36" i="5" s="1"/>
  <c r="V37" i="5"/>
  <c r="W37" i="5" s="1"/>
  <c r="V38" i="5"/>
  <c r="W38" i="5" s="1"/>
  <c r="V39" i="5"/>
  <c r="W39" i="5" s="1"/>
  <c r="V40" i="5"/>
  <c r="W40" i="5" s="1"/>
  <c r="V7" i="5"/>
  <c r="W7" i="5" s="1"/>
  <c r="V8" i="5"/>
  <c r="W8" i="5" s="1"/>
  <c r="V9" i="5"/>
  <c r="W9" i="5" s="1"/>
  <c r="V10" i="5"/>
  <c r="W10" i="5" s="1"/>
  <c r="V11" i="5"/>
  <c r="W11" i="5" s="1"/>
  <c r="V12" i="5"/>
  <c r="W12" i="5" s="1"/>
  <c r="V13" i="5"/>
  <c r="W13" i="5" s="1"/>
  <c r="V14" i="5"/>
  <c r="W14" i="5" s="1"/>
  <c r="V15" i="5"/>
  <c r="W15" i="5" s="1"/>
  <c r="V16" i="5"/>
  <c r="W16" i="5" s="1"/>
  <c r="V17" i="5"/>
  <c r="W17" i="5" s="1"/>
  <c r="V18" i="5"/>
  <c r="W18" i="5" s="1"/>
  <c r="V19" i="5"/>
  <c r="W19" i="5" s="1"/>
  <c r="V20" i="5"/>
  <c r="W20" i="5" s="1"/>
  <c r="V21" i="5"/>
  <c r="W21" i="5" s="1"/>
  <c r="V22" i="5"/>
  <c r="W22" i="5" s="1"/>
  <c r="V23" i="5"/>
  <c r="W23" i="5" s="1"/>
  <c r="AA5" i="5" l="1"/>
  <c r="AB5" i="5" s="1"/>
  <c r="AA16" i="5"/>
  <c r="AB16" i="5" s="1"/>
  <c r="AA9" i="5"/>
  <c r="AB9" i="5" s="1"/>
  <c r="AA38" i="5"/>
  <c r="AB38" i="5" s="1"/>
  <c r="AA30" i="5"/>
  <c r="AB30" i="5" s="1"/>
  <c r="AA28" i="5"/>
  <c r="AB28" i="5" s="1"/>
  <c r="AA23" i="5"/>
  <c r="AB23" i="5" s="1"/>
  <c r="AA34" i="5"/>
  <c r="AB34" i="5" s="1"/>
  <c r="AA36" i="5"/>
  <c r="AB36" i="5" s="1"/>
  <c r="AA17" i="5"/>
  <c r="AB17" i="5" s="1"/>
  <c r="AA15" i="5"/>
  <c r="AB15" i="5" s="1"/>
  <c r="AA8" i="5"/>
  <c r="AB8" i="5" s="1"/>
  <c r="AA14" i="5"/>
  <c r="AB14" i="5" s="1"/>
  <c r="AA13" i="5"/>
  <c r="AB13" i="5" s="1"/>
  <c r="AA20" i="5"/>
  <c r="AB20" i="5" s="1"/>
  <c r="AA12" i="5"/>
  <c r="AB12" i="5" s="1"/>
  <c r="AA40" i="5"/>
  <c r="AB40" i="5" s="1"/>
  <c r="AA32" i="5"/>
  <c r="AB32" i="5" s="1"/>
  <c r="AA22" i="5"/>
  <c r="AB22" i="5" s="1"/>
  <c r="AA6" i="5"/>
  <c r="AB6" i="5" s="1"/>
  <c r="AA7" i="5"/>
  <c r="AB7" i="5" s="1"/>
  <c r="AA21" i="5"/>
  <c r="AB21" i="5" s="1"/>
  <c r="AA19" i="5"/>
  <c r="AB19" i="5" s="1"/>
  <c r="AA11" i="5"/>
  <c r="AB11" i="5" s="1"/>
  <c r="AA39" i="5"/>
  <c r="AB39" i="5" s="1"/>
  <c r="AA31" i="5"/>
  <c r="AB31" i="5" s="1"/>
  <c r="AA27" i="5"/>
  <c r="AB27" i="5" s="1"/>
  <c r="AA18" i="5"/>
  <c r="AB18" i="5" s="1"/>
  <c r="AA10" i="5"/>
  <c r="AB10" i="5" s="1"/>
  <c r="AA37" i="5"/>
  <c r="AB37" i="5" s="1"/>
  <c r="AA29" i="5"/>
  <c r="AB29" i="5" s="1"/>
  <c r="AA25" i="5"/>
  <c r="AB25" i="5" s="1"/>
  <c r="AA24" i="5"/>
  <c r="AB24" i="5" s="1"/>
  <c r="AA35" i="5"/>
  <c r="AB35" i="5" s="1"/>
  <c r="AA26" i="5"/>
  <c r="AB26" i="5" s="1"/>
  <c r="AA33" i="5"/>
  <c r="AB33" i="5" s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Q40" i="5" l="1"/>
  <c r="R40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26" i="5"/>
  <c r="R26" i="5" s="1"/>
  <c r="Q24" i="5"/>
  <c r="R24" i="5" s="1"/>
  <c r="Q25" i="5"/>
  <c r="R25" i="5" s="1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26" i="5"/>
  <c r="O24" i="5"/>
  <c r="O25" i="5"/>
  <c r="O27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J38" i="5"/>
  <c r="J37" i="5"/>
  <c r="J34" i="5"/>
  <c r="J28" i="5"/>
  <c r="J379" i="3"/>
  <c r="J376" i="3"/>
  <c r="J367" i="3"/>
  <c r="J366" i="3"/>
  <c r="J362" i="3"/>
  <c r="J360" i="3"/>
  <c r="J359" i="3"/>
  <c r="J355" i="3"/>
  <c r="J339" i="3"/>
  <c r="J338" i="3"/>
  <c r="J337" i="3"/>
  <c r="J336" i="3"/>
  <c r="J335" i="3"/>
  <c r="J332" i="3"/>
  <c r="J331" i="3"/>
  <c r="J328" i="3"/>
  <c r="J322" i="3"/>
  <c r="J313" i="3"/>
  <c r="J311" i="3"/>
  <c r="J305" i="3"/>
  <c r="J304" i="3"/>
  <c r="J303" i="3"/>
  <c r="J298" i="3"/>
  <c r="J297" i="3"/>
  <c r="J284" i="3"/>
  <c r="J276" i="3"/>
  <c r="J271" i="3"/>
  <c r="J270" i="3"/>
  <c r="J269" i="3"/>
  <c r="Q23" i="5"/>
  <c r="R23" i="5" s="1"/>
  <c r="Q3" i="5"/>
  <c r="R3" i="5" s="1"/>
  <c r="Q4" i="5"/>
  <c r="R4" i="5" s="1"/>
  <c r="Q5" i="5"/>
  <c r="R5" i="5" s="1"/>
  <c r="Q6" i="5"/>
  <c r="R6" i="5" s="1"/>
  <c r="Q7" i="5"/>
  <c r="R7" i="5" s="1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" i="5"/>
  <c r="R2" i="5" s="1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3" i="5"/>
  <c r="O3" i="5" s="1"/>
  <c r="N4" i="5"/>
  <c r="O4" i="5" s="1"/>
  <c r="N5" i="5"/>
  <c r="O5" i="5" s="1"/>
  <c r="O6" i="5"/>
  <c r="O7" i="5"/>
  <c r="O8" i="5"/>
  <c r="N2" i="5"/>
  <c r="O2" i="5" s="1"/>
  <c r="J265" i="3" l="1"/>
  <c r="J256" i="3"/>
  <c r="J210" i="3"/>
  <c r="J201" i="3"/>
  <c r="J199" i="3"/>
  <c r="J197" i="3"/>
  <c r="J191" i="3"/>
  <c r="J190" i="3"/>
  <c r="J184" i="3"/>
  <c r="J177" i="3"/>
  <c r="J170" i="3"/>
  <c r="J168" i="3"/>
  <c r="J167" i="3"/>
  <c r="J116" i="3"/>
  <c r="J113" i="3"/>
  <c r="J93" i="3"/>
  <c r="J92" i="3"/>
  <c r="J91" i="3"/>
  <c r="J90" i="3"/>
  <c r="J89" i="3"/>
  <c r="K2" i="5"/>
  <c r="K3" i="5"/>
  <c r="K4" i="5"/>
  <c r="K5" i="5"/>
  <c r="K6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J53" i="3"/>
  <c r="J44" i="3"/>
  <c r="J33" i="3"/>
  <c r="I48" i="3"/>
  <c r="I41" i="3"/>
  <c r="J34" i="3"/>
  <c r="J32" i="3"/>
  <c r="J31" i="3"/>
  <c r="J27" i="3"/>
  <c r="J25" i="3"/>
</calcChain>
</file>

<file path=xl/sharedStrings.xml><?xml version="1.0" encoding="utf-8"?>
<sst xmlns="http://schemas.openxmlformats.org/spreadsheetml/2006/main" count="2472" uniqueCount="220">
  <si>
    <t>Date</t>
  </si>
  <si>
    <t>Crew</t>
  </si>
  <si>
    <t>Start time</t>
  </si>
  <si>
    <t>End time</t>
  </si>
  <si>
    <t>Temperature</t>
  </si>
  <si>
    <t>DO%</t>
  </si>
  <si>
    <t>DOmg/L</t>
  </si>
  <si>
    <t>Site name</t>
  </si>
  <si>
    <t>L239</t>
  </si>
  <si>
    <t>22.06.09</t>
  </si>
  <si>
    <t>22.06.10</t>
  </si>
  <si>
    <t>Sandra, Lee, Marco (fish crew), Anthony, Miracle</t>
  </si>
  <si>
    <t>Sandra, Michelle, Marco, Miracle (fish crew)</t>
  </si>
  <si>
    <t>ID</t>
  </si>
  <si>
    <t>Species code</t>
  </si>
  <si>
    <t>Incub. Container</t>
  </si>
  <si>
    <t>Vol. pre-filtered water (L)</t>
  </si>
  <si>
    <t>Incub. Start time (24h)</t>
  </si>
  <si>
    <t>Incub. End time (24h)</t>
  </si>
  <si>
    <t>Time elapsed (min)</t>
  </si>
  <si>
    <t>Mass</t>
  </si>
  <si>
    <t>Dry mass</t>
  </si>
  <si>
    <t>YP</t>
  </si>
  <si>
    <t>1L WP</t>
  </si>
  <si>
    <t>Comments</t>
  </si>
  <si>
    <t>NA</t>
  </si>
  <si>
    <t>TN</t>
  </si>
  <si>
    <t>SN</t>
  </si>
  <si>
    <t>11,21</t>
  </si>
  <si>
    <t>SRP (ug/L)</t>
  </si>
  <si>
    <t>NH4 (ug/L)</t>
  </si>
  <si>
    <t>CTL1</t>
  </si>
  <si>
    <t>CTL2</t>
  </si>
  <si>
    <t>L375</t>
  </si>
  <si>
    <t>22.06.17</t>
  </si>
  <si>
    <t>Sampling method</t>
  </si>
  <si>
    <t>TN + SN</t>
  </si>
  <si>
    <t>SN done on 22.06.10 at 9.30</t>
  </si>
  <si>
    <t>22.06.08</t>
  </si>
  <si>
    <t>sunny with a few clouds</t>
  </si>
  <si>
    <t>Weather</t>
  </si>
  <si>
    <t>sunny</t>
  </si>
  <si>
    <t>22.06.16</t>
  </si>
  <si>
    <t>L373</t>
  </si>
  <si>
    <t>Miracle,Lee (fish crew), Sandra, Anthony</t>
  </si>
  <si>
    <t>Anthony, Miracle, Lee (fish crew), Sandra</t>
  </si>
  <si>
    <t>22.06.13</t>
  </si>
  <si>
    <t>22.06.12</t>
  </si>
  <si>
    <t>overcast</t>
  </si>
  <si>
    <t>L470</t>
  </si>
  <si>
    <t>Sandra, Lee (fish crew), Miracle, Anthony</t>
  </si>
  <si>
    <t>22.06.20</t>
  </si>
  <si>
    <t>22.06.19</t>
  </si>
  <si>
    <t>Set start time</t>
  </si>
  <si>
    <t>Set end day</t>
  </si>
  <si>
    <t>Set end time</t>
  </si>
  <si>
    <t>Set start day</t>
  </si>
  <si>
    <t>L114</t>
  </si>
  <si>
    <t>22.06.14</t>
  </si>
  <si>
    <t>MT</t>
  </si>
  <si>
    <t>SN = seine net</t>
  </si>
  <si>
    <t>TN = trap net</t>
  </si>
  <si>
    <t>MT = minnow traps</t>
  </si>
  <si>
    <t>rainy</t>
  </si>
  <si>
    <t>all fish were incubared in the lab at ambient temperature because of a storm in the field after fish collection</t>
  </si>
  <si>
    <t>L442</t>
  </si>
  <si>
    <t>could have a bit of contamination from rain? Even if tried to minimize it</t>
  </si>
  <si>
    <t>PD</t>
  </si>
  <si>
    <t>WS</t>
  </si>
  <si>
    <t>4L WP</t>
  </si>
  <si>
    <t>Storage method</t>
  </si>
  <si>
    <t>control</t>
  </si>
  <si>
    <t>freezer 7d</t>
  </si>
  <si>
    <t>freezer 6d + fridge</t>
  </si>
  <si>
    <t>freezer 14d</t>
  </si>
  <si>
    <t>FM</t>
  </si>
  <si>
    <t>dead after experiment</t>
  </si>
  <si>
    <t>did not look good after being weighted</t>
  </si>
  <si>
    <t>incubated while being transported from field to lab, dead after experiment</t>
  </si>
  <si>
    <t>incubated while being transported from field to lab,</t>
  </si>
  <si>
    <t>L626</t>
  </si>
  <si>
    <t>L377</t>
  </si>
  <si>
    <t>CTL3</t>
  </si>
  <si>
    <t>tested on second day of sampling</t>
  </si>
  <si>
    <t>Lee, Sandra, Michelle (fish crew), Anthony, Miracle</t>
  </si>
  <si>
    <t>22.06.21</t>
  </si>
  <si>
    <t>22.06.22</t>
  </si>
  <si>
    <t>Lee, Lauren, Michelle (fish crew), Sandra, Anthony, Miracle</t>
  </si>
  <si>
    <t>22.06.23</t>
  </si>
  <si>
    <t>22.06.24</t>
  </si>
  <si>
    <t>Lee, Lauren (fish crew), Sandra, Anthony, Miracle</t>
  </si>
  <si>
    <t>sunny and hot</t>
  </si>
  <si>
    <t>leech on anal + pelvic fins</t>
  </si>
  <si>
    <t>cauliflower fungus on pelvic fin</t>
  </si>
  <si>
    <t>leech on caudal fin</t>
  </si>
  <si>
    <t>P excretion (ug)</t>
  </si>
  <si>
    <t>P excretion rate (ug/h/ind)</t>
  </si>
  <si>
    <t>N excretion (ug)</t>
  </si>
  <si>
    <t>N excretion rate (ug/h/ind)</t>
  </si>
  <si>
    <t>L224</t>
  </si>
  <si>
    <t>Lauren, Michelle, Marco (fish crew), Sandra, Anthony, Miracle, Lee</t>
  </si>
  <si>
    <t>L222</t>
  </si>
  <si>
    <t>Lee, Marco, Miracle, Anthony (fish crew), Sandra</t>
  </si>
  <si>
    <t>L378</t>
  </si>
  <si>
    <t>Lee, Miracle, Marco (fish crew), Sandra</t>
  </si>
  <si>
    <t>Lee, Anthony, Sandra (fish crew), Miracle</t>
  </si>
  <si>
    <t>22.06.27</t>
  </si>
  <si>
    <t>22.06.28</t>
  </si>
  <si>
    <t>22.06.29</t>
  </si>
  <si>
    <t>overcast/sunny</t>
  </si>
  <si>
    <t>22.06.30</t>
  </si>
  <si>
    <t>22.06.3</t>
  </si>
  <si>
    <t>overcast and windy</t>
  </si>
  <si>
    <t>CTL4</t>
  </si>
  <si>
    <t>dead during experiment</t>
  </si>
  <si>
    <t>looked a little hurt, dead after experiment</t>
  </si>
  <si>
    <t>water reddish when at filtering stage</t>
  </si>
  <si>
    <t>put net from anesthetic bin in bag</t>
  </si>
  <si>
    <t>fridge 7d</t>
  </si>
  <si>
    <t>RamanArea</t>
  </si>
  <si>
    <t>A254</t>
  </si>
  <si>
    <t>A280</t>
  </si>
  <si>
    <t>A350</t>
  </si>
  <si>
    <t>A440</t>
  </si>
  <si>
    <t>S275to295</t>
  </si>
  <si>
    <t>S350to400</t>
  </si>
  <si>
    <t>SR</t>
  </si>
  <si>
    <t>BA</t>
  </si>
  <si>
    <t>FI</t>
  </si>
  <si>
    <t>HIX</t>
  </si>
  <si>
    <t>HIX.ohno</t>
  </si>
  <si>
    <t>PeakA</t>
  </si>
  <si>
    <t>PeakB</t>
  </si>
  <si>
    <t>PeakC</t>
  </si>
  <si>
    <t>PeakD</t>
  </si>
  <si>
    <t>PeakE</t>
  </si>
  <si>
    <t>PeakM</t>
  </si>
  <si>
    <t>PeakN</t>
  </si>
  <si>
    <t>PeakP</t>
  </si>
  <si>
    <t>PeakT</t>
  </si>
  <si>
    <t>SUVA.excretion</t>
  </si>
  <si>
    <t>SR.excretion</t>
  </si>
  <si>
    <t>BA.excretion</t>
  </si>
  <si>
    <t>FI.excretion</t>
  </si>
  <si>
    <t>Site.name</t>
  </si>
  <si>
    <t>Species.code</t>
  </si>
  <si>
    <t>Sampling.method</t>
  </si>
  <si>
    <t>Time.elapsed</t>
  </si>
  <si>
    <t>Incub..End.time</t>
  </si>
  <si>
    <t>Incub..Start.time</t>
  </si>
  <si>
    <t>Vol..pre-filtered.water</t>
  </si>
  <si>
    <t>Incub.Container</t>
  </si>
  <si>
    <t>Wet.mass</t>
  </si>
  <si>
    <t>Dry.mass</t>
  </si>
  <si>
    <t>SRP</t>
  </si>
  <si>
    <t>P.excretion</t>
  </si>
  <si>
    <t>P.excretion.rate</t>
  </si>
  <si>
    <t>NH4</t>
  </si>
  <si>
    <t>N.excretion</t>
  </si>
  <si>
    <t>N.excretion.rate</t>
  </si>
  <si>
    <t>DOC</t>
  </si>
  <si>
    <t>C.excretion</t>
  </si>
  <si>
    <t>C1</t>
  </si>
  <si>
    <t>C2</t>
  </si>
  <si>
    <t>C3</t>
  </si>
  <si>
    <t>C4</t>
  </si>
  <si>
    <t>C5</t>
  </si>
  <si>
    <t>C6</t>
  </si>
  <si>
    <t>C7</t>
  </si>
  <si>
    <t>C.excretion.rate</t>
  </si>
  <si>
    <t>SUVA254</t>
  </si>
  <si>
    <t>SUVA.excretion.rate</t>
  </si>
  <si>
    <t>SR.excretion.rate</t>
  </si>
  <si>
    <t>BA.excretion.rate</t>
  </si>
  <si>
    <t>FI.excretion.rate</t>
  </si>
  <si>
    <t>HIX.excretion</t>
  </si>
  <si>
    <t>HIX.excretion.rate</t>
  </si>
  <si>
    <t>C1.excretion</t>
  </si>
  <si>
    <t>C1.excretion.rate</t>
  </si>
  <si>
    <t>C2.excretion</t>
  </si>
  <si>
    <t>C2.excretion.rate</t>
  </si>
  <si>
    <t>C3.excretion</t>
  </si>
  <si>
    <t>C3.excretion.rate</t>
  </si>
  <si>
    <t>C4.excretion</t>
  </si>
  <si>
    <t>C4.excretion.rate</t>
  </si>
  <si>
    <t>C5.excretion</t>
  </si>
  <si>
    <t>C5.excretion.rate</t>
  </si>
  <si>
    <t>C7.excretion</t>
  </si>
  <si>
    <t>C7.excretion.rate</t>
  </si>
  <si>
    <t>AmC7</t>
  </si>
  <si>
    <t>AmDOC</t>
  </si>
  <si>
    <t>Amhistorical.DOC</t>
  </si>
  <si>
    <t>AmRamanArea</t>
  </si>
  <si>
    <t>AmA254</t>
  </si>
  <si>
    <t>AmSUVA254</t>
  </si>
  <si>
    <t>AmA280</t>
  </si>
  <si>
    <t>AmA350</t>
  </si>
  <si>
    <t>AmA440</t>
  </si>
  <si>
    <t>AmS275to295</t>
  </si>
  <si>
    <t>AmS350to400</t>
  </si>
  <si>
    <t>AmSR</t>
  </si>
  <si>
    <t>AmBA</t>
  </si>
  <si>
    <t>AmFI</t>
  </si>
  <si>
    <t>AmHIX</t>
  </si>
  <si>
    <t>AmHIX.ohno</t>
  </si>
  <si>
    <t>AmPeakA</t>
  </si>
  <si>
    <t>AmPeakB</t>
  </si>
  <si>
    <t>AmPeakC</t>
  </si>
  <si>
    <t>AmPeakD</t>
  </si>
  <si>
    <t>AmPeakE</t>
  </si>
  <si>
    <t>AmPeakM</t>
  </si>
  <si>
    <t>AmPeakN</t>
  </si>
  <si>
    <t>AmPeakP</t>
  </si>
  <si>
    <t>AmPeakT</t>
  </si>
  <si>
    <t>AmC1</t>
  </si>
  <si>
    <t>AmC2</t>
  </si>
  <si>
    <t>AmC3</t>
  </si>
  <si>
    <t>AmC4</t>
  </si>
  <si>
    <t>AmC5</t>
  </si>
  <si>
    <t>AmC6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</si>
</sst>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quotePrefix="1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7C831268-C828-410B-BDF8-CCE6385A76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SRP (ug P/L)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SRP (ug P/L)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B0DBFEE3-2E52-4D17-9EE5-B5BBB92E3FE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NH4 (ug N/L)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NH4 (ug N/L)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22AB6180-79C8-43A2-85C4-D5F17800D10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9734DE1E-57BC-4AED-B115-1C15D1DD66F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327025</xdr:colOff>
      <xdr:row>0</xdr:row>
      <xdr:rowOff>0</xdr:rowOff>
    </xdr:from>
    <xdr:to>
      <xdr:col>8</xdr:col>
      <xdr:colOff>549275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EB1D5E-79AA-7638-E085-C1EC7D8B11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800" y="0"/>
              <a:ext cx="457200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279400</xdr:colOff>
      <xdr:row>0</xdr:row>
      <xdr:rowOff>0</xdr:rowOff>
    </xdr:from>
    <xdr:to>
      <xdr:col>15</xdr:col>
      <xdr:colOff>584200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769010B-9152-13BD-9F2C-EACB967AD0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0" y="0"/>
              <a:ext cx="457200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282575</xdr:colOff>
      <xdr:row>12</xdr:row>
      <xdr:rowOff>19050</xdr:rowOff>
    </xdr:from>
    <xdr:to>
      <xdr:col>8</xdr:col>
      <xdr:colOff>504825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6754B44-74C8-A04A-E6EB-47EE257574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175" y="2743200"/>
              <a:ext cx="45720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441325</xdr:colOff>
      <xdr:row>12</xdr:row>
      <xdr:rowOff>25400</xdr:rowOff>
    </xdr:from>
    <xdr:to>
      <xdr:col>16</xdr:col>
      <xdr:colOff>136525</xdr:colOff>
      <xdr:row>27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3367F88-BC3A-9AC2-5B03-E24260280F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7025" y="2752725"/>
              <a:ext cx="45720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F29B-35B8-4C8F-837A-46435AF02E4D}">
  <dimension ref="A1:O15"/>
  <sheetViews>
    <sheetView workbookViewId="0">
      <selection activeCell="A3" sqref="A3:A15"/>
    </sheetView>
  </sheetViews>
  <sheetFormatPr defaultRowHeight="14.5" x14ac:dyDescent="0.35"/>
  <sheetData>
    <row r="1" spans="1:15" x14ac:dyDescent="0.3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</row>
    <row r="2" spans="1:15" x14ac:dyDescent="0.35">
      <c r="A2" t="s">
        <v>8</v>
      </c>
      <c r="B2" t="s">
        <v>11</v>
      </c>
      <c r="C2" t="s">
        <v>9</v>
      </c>
      <c r="D2">
        <v>8.4499999999999993</v>
      </c>
      <c r="E2">
        <v>10</v>
      </c>
      <c r="F2">
        <v>17.8</v>
      </c>
      <c r="G2">
        <v>110.4</v>
      </c>
      <c r="H2">
        <v>10.5</v>
      </c>
      <c r="I2" t="s">
        <v>26</v>
      </c>
      <c r="J2" t="s">
        <v>38</v>
      </c>
      <c r="K2">
        <v>15</v>
      </c>
      <c r="L2" t="s">
        <v>9</v>
      </c>
      <c r="M2">
        <v>9</v>
      </c>
      <c r="N2" t="s">
        <v>39</v>
      </c>
    </row>
    <row r="3" spans="1:15" x14ac:dyDescent="0.35">
      <c r="A3" t="s">
        <v>8</v>
      </c>
      <c r="B3" t="s">
        <v>12</v>
      </c>
      <c r="C3" t="s">
        <v>10</v>
      </c>
      <c r="D3">
        <v>9</v>
      </c>
      <c r="E3">
        <v>12</v>
      </c>
      <c r="F3">
        <v>18.2</v>
      </c>
      <c r="G3">
        <v>112.6</v>
      </c>
      <c r="H3">
        <v>10.65</v>
      </c>
      <c r="I3" t="s">
        <v>36</v>
      </c>
      <c r="J3" t="s">
        <v>9</v>
      </c>
      <c r="K3">
        <v>9.3000000000000007</v>
      </c>
      <c r="L3" t="s">
        <v>10</v>
      </c>
      <c r="M3">
        <v>9</v>
      </c>
      <c r="N3" t="s">
        <v>39</v>
      </c>
      <c r="O3" t="s">
        <v>37</v>
      </c>
    </row>
    <row r="4" spans="1:15" x14ac:dyDescent="0.35">
      <c r="A4" t="s">
        <v>33</v>
      </c>
      <c r="B4" t="s">
        <v>45</v>
      </c>
      <c r="C4" t="s">
        <v>34</v>
      </c>
      <c r="D4">
        <v>9</v>
      </c>
      <c r="E4">
        <v>11.3</v>
      </c>
      <c r="F4">
        <v>18.2</v>
      </c>
      <c r="G4">
        <v>107</v>
      </c>
      <c r="H4">
        <v>10.09</v>
      </c>
      <c r="I4" t="s">
        <v>26</v>
      </c>
      <c r="J4" t="s">
        <v>42</v>
      </c>
      <c r="K4">
        <v>9.3000000000000007</v>
      </c>
      <c r="L4" t="s">
        <v>34</v>
      </c>
      <c r="M4">
        <v>9.15</v>
      </c>
      <c r="N4" t="s">
        <v>41</v>
      </c>
    </row>
    <row r="5" spans="1:15" x14ac:dyDescent="0.35">
      <c r="A5" t="s">
        <v>43</v>
      </c>
      <c r="B5" t="s">
        <v>44</v>
      </c>
      <c r="C5" t="s">
        <v>46</v>
      </c>
      <c r="D5">
        <v>9</v>
      </c>
      <c r="E5">
        <v>11.4</v>
      </c>
      <c r="F5">
        <v>17.5</v>
      </c>
      <c r="G5">
        <v>108.5</v>
      </c>
      <c r="H5">
        <v>10.42</v>
      </c>
      <c r="I5" t="s">
        <v>26</v>
      </c>
      <c r="J5" t="s">
        <v>47</v>
      </c>
      <c r="K5">
        <v>15</v>
      </c>
      <c r="L5" t="s">
        <v>46</v>
      </c>
      <c r="M5">
        <v>9.1999999999999993</v>
      </c>
      <c r="N5" t="s">
        <v>48</v>
      </c>
    </row>
    <row r="6" spans="1:15" x14ac:dyDescent="0.35">
      <c r="A6" t="s">
        <v>49</v>
      </c>
      <c r="B6" t="s">
        <v>50</v>
      </c>
      <c r="C6" t="s">
        <v>51</v>
      </c>
      <c r="D6">
        <v>9</v>
      </c>
      <c r="E6">
        <v>10.08</v>
      </c>
      <c r="F6">
        <v>22.9</v>
      </c>
      <c r="G6">
        <v>102</v>
      </c>
      <c r="H6">
        <v>10.8</v>
      </c>
      <c r="I6" t="s">
        <v>59</v>
      </c>
      <c r="J6" t="s">
        <v>52</v>
      </c>
      <c r="K6">
        <v>16</v>
      </c>
      <c r="L6" t="s">
        <v>51</v>
      </c>
      <c r="M6">
        <v>9</v>
      </c>
      <c r="N6" t="s">
        <v>41</v>
      </c>
    </row>
    <row r="7" spans="1:15" x14ac:dyDescent="0.35">
      <c r="A7" t="s">
        <v>57</v>
      </c>
      <c r="B7" t="s">
        <v>45</v>
      </c>
      <c r="C7" t="s">
        <v>58</v>
      </c>
      <c r="D7">
        <v>10</v>
      </c>
      <c r="E7">
        <v>9.4</v>
      </c>
      <c r="F7">
        <v>19.5</v>
      </c>
      <c r="G7">
        <v>103.6</v>
      </c>
      <c r="H7">
        <v>9.52</v>
      </c>
      <c r="I7" t="s">
        <v>26</v>
      </c>
      <c r="J7" t="s">
        <v>46</v>
      </c>
      <c r="K7">
        <v>15.3</v>
      </c>
      <c r="L7" t="s">
        <v>58</v>
      </c>
      <c r="M7">
        <v>9.4499999999999993</v>
      </c>
      <c r="N7" t="s">
        <v>63</v>
      </c>
      <c r="O7" t="s">
        <v>64</v>
      </c>
    </row>
    <row r="8" spans="1:15" x14ac:dyDescent="0.35">
      <c r="A8" t="s">
        <v>65</v>
      </c>
      <c r="B8" t="s">
        <v>45</v>
      </c>
      <c r="C8" t="s">
        <v>42</v>
      </c>
      <c r="D8">
        <v>9.3000000000000007</v>
      </c>
      <c r="E8">
        <v>12</v>
      </c>
      <c r="F8">
        <v>18.100000000000001</v>
      </c>
      <c r="G8">
        <v>106.6</v>
      </c>
      <c r="H8">
        <v>10.07</v>
      </c>
      <c r="I8" t="s">
        <v>26</v>
      </c>
      <c r="J8" t="s">
        <v>47</v>
      </c>
      <c r="K8">
        <v>14.3</v>
      </c>
      <c r="L8" t="s">
        <v>42</v>
      </c>
      <c r="M8">
        <v>9.4</v>
      </c>
      <c r="N8" t="s">
        <v>63</v>
      </c>
      <c r="O8" t="s">
        <v>66</v>
      </c>
    </row>
    <row r="9" spans="1:15" x14ac:dyDescent="0.35">
      <c r="A9" t="s">
        <v>80</v>
      </c>
      <c r="B9" t="s">
        <v>84</v>
      </c>
      <c r="C9" t="s">
        <v>86</v>
      </c>
      <c r="D9">
        <v>9</v>
      </c>
      <c r="E9">
        <v>10.19</v>
      </c>
      <c r="F9">
        <v>20.2</v>
      </c>
      <c r="G9">
        <v>108.8</v>
      </c>
      <c r="H9">
        <v>9.86</v>
      </c>
      <c r="I9" t="s">
        <v>26</v>
      </c>
      <c r="J9" t="s">
        <v>85</v>
      </c>
      <c r="K9">
        <v>10.3</v>
      </c>
      <c r="L9" t="s">
        <v>86</v>
      </c>
      <c r="M9">
        <v>9</v>
      </c>
      <c r="N9" t="s">
        <v>41</v>
      </c>
    </row>
    <row r="10" spans="1:15" x14ac:dyDescent="0.35">
      <c r="A10" t="s">
        <v>81</v>
      </c>
      <c r="B10" t="s">
        <v>87</v>
      </c>
      <c r="C10" t="s">
        <v>88</v>
      </c>
      <c r="D10">
        <v>8.52</v>
      </c>
      <c r="E10">
        <v>10.49</v>
      </c>
      <c r="F10">
        <v>20.7</v>
      </c>
      <c r="G10">
        <v>108</v>
      </c>
      <c r="H10">
        <v>9.81</v>
      </c>
      <c r="I10" t="s">
        <v>26</v>
      </c>
      <c r="J10" t="s">
        <v>86</v>
      </c>
      <c r="K10">
        <v>11.3</v>
      </c>
      <c r="L10" t="s">
        <v>88</v>
      </c>
      <c r="M10">
        <v>8.4</v>
      </c>
      <c r="N10" t="s">
        <v>91</v>
      </c>
    </row>
    <row r="11" spans="1:15" x14ac:dyDescent="0.35">
      <c r="A11" t="s">
        <v>81</v>
      </c>
      <c r="B11" t="s">
        <v>90</v>
      </c>
      <c r="C11" t="s">
        <v>89</v>
      </c>
      <c r="D11">
        <v>9</v>
      </c>
      <c r="E11">
        <v>10</v>
      </c>
      <c r="F11">
        <v>20</v>
      </c>
      <c r="G11">
        <v>108.4</v>
      </c>
      <c r="H11">
        <v>9.83</v>
      </c>
      <c r="I11" t="s">
        <v>26</v>
      </c>
      <c r="J11" t="s">
        <v>88</v>
      </c>
      <c r="K11">
        <v>8.4499999999999993</v>
      </c>
      <c r="L11" t="s">
        <v>89</v>
      </c>
      <c r="M11">
        <v>8.5</v>
      </c>
      <c r="N11" t="s">
        <v>48</v>
      </c>
    </row>
    <row r="12" spans="1:15" x14ac:dyDescent="0.35">
      <c r="A12" t="s">
        <v>99</v>
      </c>
      <c r="B12" t="s">
        <v>105</v>
      </c>
      <c r="C12" t="s">
        <v>107</v>
      </c>
      <c r="D12">
        <v>9.4499999999999993</v>
      </c>
      <c r="E12">
        <v>11.08</v>
      </c>
      <c r="F12">
        <v>19.8</v>
      </c>
      <c r="G12">
        <v>109.8</v>
      </c>
      <c r="H12">
        <v>10.02</v>
      </c>
      <c r="I12" t="s">
        <v>26</v>
      </c>
      <c r="J12" t="s">
        <v>106</v>
      </c>
      <c r="K12">
        <v>14.1</v>
      </c>
      <c r="L12" t="s">
        <v>107</v>
      </c>
      <c r="M12">
        <v>10</v>
      </c>
      <c r="N12" t="s">
        <v>41</v>
      </c>
    </row>
    <row r="13" spans="1:15" x14ac:dyDescent="0.35">
      <c r="A13" t="s">
        <v>99</v>
      </c>
      <c r="B13" t="s">
        <v>102</v>
      </c>
      <c r="C13" t="s">
        <v>108</v>
      </c>
      <c r="D13">
        <v>9.4</v>
      </c>
      <c r="E13">
        <v>11</v>
      </c>
      <c r="F13">
        <v>19.100000000000001</v>
      </c>
      <c r="G13">
        <v>111.1</v>
      </c>
      <c r="H13">
        <v>10.29</v>
      </c>
      <c r="I13" t="s">
        <v>26</v>
      </c>
      <c r="J13" t="s">
        <v>107</v>
      </c>
      <c r="K13">
        <v>9.5</v>
      </c>
      <c r="L13" t="s">
        <v>108</v>
      </c>
      <c r="M13">
        <v>9.1</v>
      </c>
      <c r="N13" t="s">
        <v>109</v>
      </c>
    </row>
    <row r="14" spans="1:15" x14ac:dyDescent="0.35">
      <c r="A14" t="s">
        <v>101</v>
      </c>
      <c r="B14" t="s">
        <v>100</v>
      </c>
      <c r="C14" t="s">
        <v>107</v>
      </c>
      <c r="D14">
        <v>9.3000000000000007</v>
      </c>
      <c r="E14">
        <v>12.33</v>
      </c>
      <c r="F14">
        <v>21.3</v>
      </c>
      <c r="G14">
        <v>113.4</v>
      </c>
      <c r="H14">
        <v>10.050000000000001</v>
      </c>
      <c r="I14" t="s">
        <v>27</v>
      </c>
      <c r="J14" t="s">
        <v>107</v>
      </c>
      <c r="K14">
        <v>10.5</v>
      </c>
      <c r="L14" t="s">
        <v>107</v>
      </c>
      <c r="M14">
        <v>11</v>
      </c>
      <c r="N14" t="s">
        <v>41</v>
      </c>
    </row>
    <row r="15" spans="1:15" x14ac:dyDescent="0.35">
      <c r="A15" t="s">
        <v>103</v>
      </c>
      <c r="B15" t="s">
        <v>104</v>
      </c>
      <c r="C15" t="s">
        <v>110</v>
      </c>
      <c r="D15">
        <v>9</v>
      </c>
      <c r="E15">
        <v>11.24</v>
      </c>
      <c r="F15">
        <v>19.2</v>
      </c>
      <c r="G15">
        <v>110.9</v>
      </c>
      <c r="H15">
        <v>10.26</v>
      </c>
      <c r="I15" t="s">
        <v>26</v>
      </c>
      <c r="J15" t="s">
        <v>108</v>
      </c>
      <c r="K15">
        <v>14.3</v>
      </c>
      <c r="L15" t="s">
        <v>111</v>
      </c>
      <c r="M15">
        <v>9.1</v>
      </c>
      <c r="N15" t="s">
        <v>112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82BB-0D7A-4AB3-8D31-66903E792EED}">
  <dimension ref="A1:K381"/>
  <sheetViews>
    <sheetView workbookViewId="0">
      <selection activeCell="J103" sqref="J103"/>
    </sheetView>
  </sheetViews>
  <sheetFormatPr defaultRowHeight="14.5" x14ac:dyDescent="0.35"/>
  <cols>
    <col min="5" max="5" width="9.08984375" customWidth="1"/>
  </cols>
  <sheetData>
    <row r="1" spans="1:11" ht="58" x14ac:dyDescent="0.35">
      <c r="A1" t="s">
        <v>13</v>
      </c>
      <c r="B1" t="s">
        <v>7</v>
      </c>
      <c r="C1" s="1" t="s">
        <v>14</v>
      </c>
      <c r="D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24</v>
      </c>
    </row>
    <row r="2" spans="1:11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 t="s">
        <v>76</v>
      </c>
    </row>
    <row r="3" spans="1:11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</row>
    <row r="4" spans="1:11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</row>
    <row r="5" spans="1:11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 t="s">
        <v>77</v>
      </c>
    </row>
    <row r="6" spans="1:11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</row>
    <row r="7" spans="1:11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</row>
    <row r="8" spans="1:11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</row>
    <row r="9" spans="1:11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</row>
    <row r="10" spans="1:11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</row>
    <row r="11" spans="1:11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</row>
    <row r="12" spans="1:11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</row>
    <row r="13" spans="1:11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</row>
    <row r="14" spans="1:11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</row>
    <row r="15" spans="1:11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</row>
    <row r="16" spans="1:11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</row>
    <row r="17" spans="1:11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</row>
    <row r="18" spans="1:11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 t="s">
        <v>76</v>
      </c>
    </row>
    <row r="19" spans="1:11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</row>
    <row r="20" spans="1:11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</row>
    <row r="21" spans="1:11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</row>
    <row r="22" spans="1:11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</row>
    <row r="23" spans="1:11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 t="s">
        <v>76</v>
      </c>
    </row>
    <row r="24" spans="1:11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</row>
    <row r="25" spans="1:11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</row>
    <row r="26" spans="1:11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 t="s">
        <v>76</v>
      </c>
    </row>
    <row r="27" spans="1:11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</row>
    <row r="28" spans="1:11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</row>
    <row r="29" spans="1:11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</row>
    <row r="30" spans="1:11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</row>
    <row r="31" spans="1:11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</row>
    <row r="32" spans="1:11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</row>
    <row r="33" spans="1:11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</row>
    <row r="34" spans="1:11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</row>
    <row r="35" spans="1:11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 t="s">
        <v>76</v>
      </c>
    </row>
    <row r="36" spans="1:11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</row>
    <row r="37" spans="1:11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</row>
    <row r="38" spans="1:11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</row>
    <row r="39" spans="1:11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</row>
    <row r="40" spans="1:11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</row>
    <row r="41" spans="1:11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</row>
    <row r="42" spans="1:11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</row>
    <row r="43" spans="1:11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</row>
    <row r="44" spans="1:11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</row>
    <row r="45" spans="1:11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</row>
    <row r="46" spans="1:11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</row>
    <row r="47" spans="1:11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</row>
    <row r="48" spans="1:11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</row>
    <row r="49" spans="1:11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</row>
    <row r="50" spans="1:11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</row>
    <row r="51" spans="1:11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</row>
    <row r="52" spans="1:11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</row>
    <row r="53" spans="1:11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</row>
    <row r="54" spans="1:11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</row>
    <row r="55" spans="1:11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</row>
    <row r="56" spans="1:11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 t="s">
        <v>79</v>
      </c>
    </row>
    <row r="57" spans="1:11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 t="s">
        <v>78</v>
      </c>
    </row>
    <row r="58" spans="1:11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 t="s">
        <v>76</v>
      </c>
    </row>
    <row r="59" spans="1:11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</row>
    <row r="60" spans="1:11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</row>
    <row r="61" spans="1:11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</row>
    <row r="62" spans="1:11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</row>
    <row r="63" spans="1:11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</row>
    <row r="64" spans="1:11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</row>
    <row r="65" spans="1:10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</row>
    <row r="66" spans="1:10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</row>
    <row r="67" spans="1:10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</row>
    <row r="68" spans="1:10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</row>
    <row r="69" spans="1:10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</row>
    <row r="70" spans="1:10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</row>
    <row r="71" spans="1:10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</row>
    <row r="72" spans="1:10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</row>
    <row r="73" spans="1:10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</row>
    <row r="74" spans="1:10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</row>
    <row r="75" spans="1:10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</row>
    <row r="76" spans="1:10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</row>
    <row r="77" spans="1:10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</row>
    <row r="78" spans="1:10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</row>
    <row r="79" spans="1:10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</row>
    <row r="80" spans="1:10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</row>
    <row r="81" spans="1:10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</row>
    <row r="82" spans="1:10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</row>
    <row r="83" spans="1:10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</row>
    <row r="84" spans="1:10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</row>
    <row r="85" spans="1:10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</row>
    <row r="86" spans="1:10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</row>
    <row r="87" spans="1:10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</row>
    <row r="88" spans="1:10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</row>
    <row r="89" spans="1:10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</row>
    <row r="90" spans="1:10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</row>
    <row r="91" spans="1:10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</row>
    <row r="92" spans="1:10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</row>
    <row r="93" spans="1:10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</row>
    <row r="94" spans="1:10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</row>
    <row r="95" spans="1:10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</row>
    <row r="96" spans="1:10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</row>
    <row r="97" spans="1:10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</row>
    <row r="98" spans="1:10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</row>
    <row r="99" spans="1:10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</row>
    <row r="100" spans="1:10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</row>
    <row r="101" spans="1:10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</row>
    <row r="102" spans="1:10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</row>
    <row r="103" spans="1:10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</row>
    <row r="104" spans="1:10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</row>
    <row r="105" spans="1:10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</row>
    <row r="106" spans="1:10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</row>
    <row r="107" spans="1:10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</row>
    <row r="108" spans="1:10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</row>
    <row r="109" spans="1:10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</row>
    <row r="110" spans="1:10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</row>
    <row r="111" spans="1:10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</row>
    <row r="112" spans="1:10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</row>
    <row r="113" spans="1:10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</row>
    <row r="114" spans="1:10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</row>
    <row r="115" spans="1:10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</row>
    <row r="116" spans="1:10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</row>
    <row r="117" spans="1:10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</row>
    <row r="118" spans="1:10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</row>
    <row r="119" spans="1:10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</row>
    <row r="120" spans="1:10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</row>
    <row r="121" spans="1:10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</row>
    <row r="122" spans="1:10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</row>
    <row r="123" spans="1:10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</row>
    <row r="124" spans="1:10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</row>
    <row r="125" spans="1:10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</row>
    <row r="126" spans="1:10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</row>
    <row r="127" spans="1:10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</row>
    <row r="128" spans="1:10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</row>
    <row r="129" spans="1:10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</row>
    <row r="130" spans="1:10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</row>
    <row r="131" spans="1:10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</row>
    <row r="132" spans="1:10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</row>
    <row r="133" spans="1:10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</row>
    <row r="134" spans="1:10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</row>
    <row r="135" spans="1:10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</row>
    <row r="136" spans="1:10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</row>
    <row r="137" spans="1:10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</row>
    <row r="138" spans="1:10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</row>
    <row r="139" spans="1:10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</row>
    <row r="140" spans="1:10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</row>
    <row r="141" spans="1:10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</row>
    <row r="142" spans="1:10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</row>
    <row r="143" spans="1:10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</row>
    <row r="144" spans="1:10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</row>
    <row r="145" spans="1:10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</row>
    <row r="146" spans="1:10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</row>
    <row r="147" spans="1:10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</row>
    <row r="148" spans="1:10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</row>
    <row r="149" spans="1:10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</row>
    <row r="150" spans="1:10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</row>
    <row r="151" spans="1:10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</row>
    <row r="152" spans="1:10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7">
        <v>16</v>
      </c>
    </row>
    <row r="153" spans="1:10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</row>
    <row r="154" spans="1:10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</row>
    <row r="155" spans="1:10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</row>
    <row r="156" spans="1:10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</row>
    <row r="157" spans="1:10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</row>
    <row r="158" spans="1:10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</row>
    <row r="159" spans="1:10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</row>
    <row r="160" spans="1:10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</row>
    <row r="161" spans="1:10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</row>
    <row r="162" spans="1:10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</row>
    <row r="163" spans="1:10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</row>
    <row r="164" spans="1:10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</row>
    <row r="165" spans="1:10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</row>
    <row r="166" spans="1:10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</row>
    <row r="167" spans="1:10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</row>
    <row r="168" spans="1:10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</row>
    <row r="169" spans="1:10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</row>
    <row r="170" spans="1:10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</row>
    <row r="171" spans="1:10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</row>
    <row r="172" spans="1:10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</row>
    <row r="173" spans="1:10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</row>
    <row r="174" spans="1:10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</row>
    <row r="175" spans="1:10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</row>
    <row r="176" spans="1:10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</row>
    <row r="177" spans="1:10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</row>
    <row r="178" spans="1:10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</row>
    <row r="179" spans="1:10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</row>
    <row r="180" spans="1:10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</row>
    <row r="181" spans="1:10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</row>
    <row r="182" spans="1:10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</row>
    <row r="183" spans="1:10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</row>
    <row r="184" spans="1:10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f>4.02-0.36</f>
        <v>3.6599999999999997</v>
      </c>
    </row>
    <row r="185" spans="1:10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</row>
    <row r="186" spans="1:10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</row>
    <row r="187" spans="1:10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</row>
    <row r="188" spans="1:10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</row>
    <row r="189" spans="1:10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</row>
    <row r="190" spans="1:10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f>8.27-0.38</f>
        <v>7.89</v>
      </c>
    </row>
    <row r="191" spans="1:10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f>8.43-0.14</f>
        <v>8.2899999999999991</v>
      </c>
    </row>
    <row r="192" spans="1:10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</row>
    <row r="193" spans="1:11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</row>
    <row r="194" spans="1:11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</row>
    <row r="195" spans="1:11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</row>
    <row r="196" spans="1:11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</row>
    <row r="197" spans="1:11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f>14.55-0.17</f>
        <v>14.38</v>
      </c>
    </row>
    <row r="198" spans="1:11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</row>
    <row r="199" spans="1:11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f>3.5-0.27</f>
        <v>3.23</v>
      </c>
    </row>
    <row r="200" spans="1:11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</row>
    <row r="201" spans="1:11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f>4.25-0.17</f>
        <v>4.08</v>
      </c>
    </row>
    <row r="202" spans="1:11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</row>
    <row r="203" spans="1:11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</row>
    <row r="204" spans="1:11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10.111000000000001</v>
      </c>
      <c r="I204">
        <v>35</v>
      </c>
      <c r="J204">
        <v>10.56</v>
      </c>
    </row>
    <row r="205" spans="1:11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 t="s">
        <v>92</v>
      </c>
    </row>
    <row r="206" spans="1:11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</row>
    <row r="207" spans="1:11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 t="s">
        <v>93</v>
      </c>
    </row>
    <row r="208" spans="1:11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</row>
    <row r="209" spans="1:11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</row>
    <row r="210" spans="1:11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f>4.27-0.37</f>
        <v>3.8999999999999995</v>
      </c>
    </row>
    <row r="211" spans="1:11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</row>
    <row r="212" spans="1:11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</row>
    <row r="213" spans="1:11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</row>
    <row r="214" spans="1:11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</row>
    <row r="215" spans="1:11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</row>
    <row r="216" spans="1:11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</row>
    <row r="217" spans="1:11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</row>
    <row r="218" spans="1:11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</row>
    <row r="219" spans="1:11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</row>
    <row r="220" spans="1:11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</row>
    <row r="221" spans="1:11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</row>
    <row r="222" spans="1:11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 t="s">
        <v>76</v>
      </c>
    </row>
    <row r="223" spans="1:11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</row>
    <row r="224" spans="1:11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</row>
    <row r="225" spans="1:11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</row>
    <row r="226" spans="1:11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</row>
    <row r="227" spans="1:11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</row>
    <row r="228" spans="1:11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</row>
    <row r="229" spans="1:11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 t="s">
        <v>94</v>
      </c>
    </row>
    <row r="230" spans="1:11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</row>
    <row r="231" spans="1:11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</row>
    <row r="232" spans="1:11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</row>
    <row r="233" spans="1:11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</row>
    <row r="234" spans="1:11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</row>
    <row r="235" spans="1:11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</row>
    <row r="236" spans="1:11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</row>
    <row r="237" spans="1:11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 t="s">
        <v>94</v>
      </c>
    </row>
    <row r="238" spans="1:11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</row>
    <row r="239" spans="1:11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</row>
    <row r="240" spans="1:11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</row>
    <row r="241" spans="1:11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</row>
    <row r="242" spans="1:11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</row>
    <row r="243" spans="1:11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</row>
    <row r="244" spans="1:11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</row>
    <row r="245" spans="1:11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</row>
    <row r="246" spans="1:11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</row>
    <row r="247" spans="1:11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</row>
    <row r="248" spans="1:11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</row>
    <row r="249" spans="1:11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</row>
    <row r="250" spans="1:11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</row>
    <row r="251" spans="1:11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</row>
    <row r="252" spans="1:11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</row>
    <row r="253" spans="1:11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</row>
    <row r="254" spans="1:11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</row>
    <row r="255" spans="1:11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 t="s">
        <v>83</v>
      </c>
    </row>
    <row r="256" spans="1:11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f>3.08-0.21</f>
        <v>2.87</v>
      </c>
      <c r="K256" t="s">
        <v>83</v>
      </c>
    </row>
    <row r="257" spans="1:11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 t="s">
        <v>83</v>
      </c>
    </row>
    <row r="258" spans="1:11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 t="s">
        <v>83</v>
      </c>
    </row>
    <row r="259" spans="1:11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 t="s">
        <v>83</v>
      </c>
    </row>
    <row r="260" spans="1:11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 t="s">
        <v>83</v>
      </c>
    </row>
    <row r="261" spans="1:11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 t="s">
        <v>83</v>
      </c>
    </row>
    <row r="262" spans="1:11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 t="s">
        <v>83</v>
      </c>
    </row>
    <row r="263" spans="1:11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 t="s">
        <v>83</v>
      </c>
    </row>
    <row r="264" spans="1:11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 t="s">
        <v>83</v>
      </c>
    </row>
    <row r="265" spans="1:11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f>16.03-0.1</f>
        <v>15.930000000000001</v>
      </c>
      <c r="K265" t="s">
        <v>83</v>
      </c>
    </row>
    <row r="266" spans="1:11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 t="s">
        <v>83</v>
      </c>
    </row>
    <row r="267" spans="1:11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 t="s">
        <v>83</v>
      </c>
    </row>
    <row r="268" spans="1:11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 t="s">
        <v>83</v>
      </c>
    </row>
    <row r="269" spans="1:11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</row>
    <row r="270" spans="1:11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 t="s">
        <v>76</v>
      </c>
    </row>
    <row r="271" spans="1:11" x14ac:dyDescent="0.35">
      <c r="A271" s="7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 s="7" t="s">
        <v>114</v>
      </c>
    </row>
    <row r="272" spans="1:11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</row>
    <row r="273" spans="1:11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</row>
    <row r="274" spans="1:11" x14ac:dyDescent="0.35">
      <c r="A274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 s="7" t="s">
        <v>114</v>
      </c>
    </row>
    <row r="275" spans="1:11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</row>
    <row r="276" spans="1:11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</row>
    <row r="277" spans="1:11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</row>
    <row r="278" spans="1:11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</row>
    <row r="279" spans="1:11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</row>
    <row r="280" spans="1:11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</row>
    <row r="281" spans="1:11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</row>
    <row r="282" spans="1:11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</row>
    <row r="283" spans="1:11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</row>
    <row r="284" spans="1:11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</row>
    <row r="285" spans="1:11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</row>
    <row r="286" spans="1:11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</row>
    <row r="287" spans="1:11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</row>
    <row r="288" spans="1:11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</row>
    <row r="289" spans="1:11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</row>
    <row r="290" spans="1:11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</row>
    <row r="291" spans="1:11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</row>
    <row r="292" spans="1:11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</row>
    <row r="293" spans="1:11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</row>
    <row r="294" spans="1:11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 t="s">
        <v>115</v>
      </c>
    </row>
    <row r="295" spans="1:11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</row>
    <row r="296" spans="1:11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</row>
    <row r="297" spans="1:11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</row>
    <row r="298" spans="1:11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</row>
    <row r="299" spans="1:11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</row>
    <row r="300" spans="1:11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</row>
    <row r="301" spans="1:11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</row>
    <row r="302" spans="1:11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</row>
    <row r="303" spans="1:11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</row>
    <row r="304" spans="1:11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</row>
    <row r="305" spans="1:10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</row>
    <row r="306" spans="1:10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</row>
    <row r="307" spans="1:10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</row>
    <row r="308" spans="1:10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</row>
    <row r="309" spans="1:10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</row>
    <row r="310" spans="1:10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</row>
    <row r="311" spans="1:10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</row>
    <row r="312" spans="1:10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</row>
    <row r="313" spans="1:10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</row>
    <row r="314" spans="1:10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</row>
    <row r="315" spans="1:10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</row>
    <row r="316" spans="1:10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</row>
    <row r="317" spans="1:10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</row>
    <row r="318" spans="1:10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</row>
    <row r="319" spans="1:10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</row>
    <row r="320" spans="1:10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</row>
    <row r="321" spans="1:11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</row>
    <row r="322" spans="1:11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</row>
    <row r="323" spans="1:11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</row>
    <row r="324" spans="1:11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</row>
    <row r="325" spans="1:11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</row>
    <row r="326" spans="1:11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</row>
    <row r="327" spans="1:11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</row>
    <row r="328" spans="1:11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</row>
    <row r="329" spans="1:11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</row>
    <row r="330" spans="1:11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</row>
    <row r="331" spans="1:11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</row>
    <row r="332" spans="1:11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</row>
    <row r="333" spans="1:11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</row>
    <row r="334" spans="1:11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</row>
    <row r="335" spans="1:11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</row>
    <row r="336" spans="1:11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 t="s">
        <v>76</v>
      </c>
    </row>
    <row r="337" spans="1:11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</row>
    <row r="338" spans="1:11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</row>
    <row r="339" spans="1:11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</row>
    <row r="340" spans="1:11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</row>
    <row r="341" spans="1:11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</row>
    <row r="342" spans="1:11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</row>
    <row r="343" spans="1:11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</row>
    <row r="344" spans="1:11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</row>
    <row r="345" spans="1:11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</row>
    <row r="346" spans="1:11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 t="s">
        <v>116</v>
      </c>
    </row>
    <row r="347" spans="1:11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</row>
    <row r="348" spans="1:11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</row>
    <row r="349" spans="1:11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</row>
    <row r="350" spans="1:11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</row>
    <row r="351" spans="1:11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</row>
    <row r="352" spans="1:11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</row>
    <row r="353" spans="1:11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</row>
    <row r="354" spans="1:11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</row>
    <row r="355" spans="1:11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</row>
    <row r="356" spans="1:11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</row>
    <row r="357" spans="1:11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</row>
    <row r="358" spans="1:11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</row>
    <row r="359" spans="1:11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</row>
    <row r="360" spans="1:11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</row>
    <row r="361" spans="1:11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</row>
    <row r="362" spans="1:11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 t="s">
        <v>94</v>
      </c>
    </row>
    <row r="363" spans="1:11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</row>
    <row r="364" spans="1:11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</row>
    <row r="365" spans="1:11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</row>
    <row r="366" spans="1:11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</row>
    <row r="367" spans="1:11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</row>
    <row r="368" spans="1:11" x14ac:dyDescent="0.35">
      <c r="A368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 t="s">
        <v>117</v>
      </c>
    </row>
    <row r="369" spans="1:10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</row>
    <row r="370" spans="1:10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</row>
    <row r="371" spans="1:10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</row>
    <row r="372" spans="1:10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</row>
    <row r="373" spans="1:10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</row>
    <row r="374" spans="1:10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</row>
    <row r="375" spans="1:10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</row>
    <row r="376" spans="1:10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</row>
    <row r="377" spans="1:10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</row>
    <row r="378" spans="1:10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</row>
    <row r="379" spans="1:10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</row>
    <row r="380" spans="1:10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</row>
    <row r="381" spans="1:10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6802-CF3E-401B-86D0-7505C5944477}">
  <dimension ref="A1:O3"/>
  <sheetViews>
    <sheetView workbookViewId="0">
      <selection sqref="A1:XFD3"/>
    </sheetView>
  </sheetViews>
  <sheetFormatPr defaultRowHeight="14.5" x14ac:dyDescent="0.35"/>
  <sheetData>
    <row r="1" spans="1:15" x14ac:dyDescent="0.3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</row>
    <row r="2" spans="1:15" x14ac:dyDescent="0.35">
      <c r="A2" t="s">
        <v>8</v>
      </c>
      <c r="B2" t="s">
        <v>12</v>
      </c>
      <c r="C2" t="s">
        <v>10</v>
      </c>
      <c r="D2">
        <v>9</v>
      </c>
      <c r="E2">
        <v>12</v>
      </c>
      <c r="F2">
        <v>18.2</v>
      </c>
      <c r="G2">
        <v>112.6</v>
      </c>
      <c r="H2">
        <v>10.65</v>
      </c>
      <c r="I2" t="s">
        <v>36</v>
      </c>
      <c r="J2" t="s">
        <v>9</v>
      </c>
      <c r="K2">
        <v>9.3000000000000007</v>
      </c>
      <c r="L2" t="s">
        <v>10</v>
      </c>
      <c r="M2">
        <v>9</v>
      </c>
      <c r="N2" t="s">
        <v>39</v>
      </c>
      <c r="O2" t="s">
        <v>37</v>
      </c>
    </row>
    <row r="3" spans="1:15" x14ac:dyDescent="0.35">
      <c r="A3" t="s">
        <v>80</v>
      </c>
      <c r="B3" t="s">
        <v>84</v>
      </c>
      <c r="C3" t="s">
        <v>86</v>
      </c>
      <c r="D3">
        <v>9</v>
      </c>
      <c r="E3">
        <v>10.19</v>
      </c>
      <c r="F3">
        <v>20.2</v>
      </c>
      <c r="G3">
        <v>108.8</v>
      </c>
      <c r="H3">
        <v>9.86</v>
      </c>
      <c r="I3" t="s">
        <v>26</v>
      </c>
      <c r="J3" t="s">
        <v>85</v>
      </c>
      <c r="K3">
        <v>10.3</v>
      </c>
      <c r="L3" t="s">
        <v>86</v>
      </c>
      <c r="M3">
        <v>9</v>
      </c>
      <c r="N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4389-ACAC-47A3-8CA1-5D06A26F9288}">
  <dimension ref="A1:CY40"/>
  <sheetViews>
    <sheetView tabSelected="1" zoomScale="85" zoomScaleNormal="85" workbookViewId="0">
      <pane xSplit="3" topLeftCell="D1" activePane="topRight" state="frozen"/>
      <selection pane="topRight" activeCell="H38" sqref="H38"/>
    </sheetView>
  </sheetViews>
  <sheetFormatPr defaultRowHeight="14.5" x14ac:dyDescent="0.35"/>
  <sheetData>
    <row r="1" spans="1:103" ht="43.5" x14ac:dyDescent="0.35">
      <c r="A1" t="s">
        <v>13</v>
      </c>
      <c r="B1" t="s">
        <v>144</v>
      </c>
      <c r="C1" s="1" t="s">
        <v>145</v>
      </c>
      <c r="D1" t="s">
        <v>146</v>
      </c>
      <c r="E1" s="1" t="s">
        <v>151</v>
      </c>
      <c r="F1" s="1" t="s">
        <v>150</v>
      </c>
      <c r="G1" s="2" t="s">
        <v>149</v>
      </c>
      <c r="H1" s="2" t="s">
        <v>148</v>
      </c>
      <c r="I1" s="1" t="s">
        <v>147</v>
      </c>
      <c r="J1" t="s">
        <v>152</v>
      </c>
      <c r="K1" t="s">
        <v>153</v>
      </c>
      <c r="L1" t="s">
        <v>24</v>
      </c>
      <c r="M1" t="s">
        <v>154</v>
      </c>
      <c r="N1" s="1" t="s">
        <v>155</v>
      </c>
      <c r="O1" s="1" t="s">
        <v>156</v>
      </c>
      <c r="P1" t="s">
        <v>157</v>
      </c>
      <c r="Q1" s="1" t="s">
        <v>158</v>
      </c>
      <c r="R1" s="1" t="s">
        <v>159</v>
      </c>
      <c r="S1" s="1" t="s">
        <v>191</v>
      </c>
      <c r="T1" s="1" t="s">
        <v>190</v>
      </c>
      <c r="U1" s="1" t="s">
        <v>160</v>
      </c>
      <c r="V1" s="1" t="s">
        <v>161</v>
      </c>
      <c r="W1" s="1" t="s">
        <v>169</v>
      </c>
      <c r="X1" t="s">
        <v>119</v>
      </c>
      <c r="Y1" t="s">
        <v>120</v>
      </c>
      <c r="Z1" s="1" t="s">
        <v>170</v>
      </c>
      <c r="AA1" s="1" t="s">
        <v>140</v>
      </c>
      <c r="AB1" s="1" t="s">
        <v>171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s="1" t="s">
        <v>172</v>
      </c>
      <c r="AJ1" s="1" t="s">
        <v>141</v>
      </c>
      <c r="AK1" t="s">
        <v>127</v>
      </c>
      <c r="AL1" t="s">
        <v>142</v>
      </c>
      <c r="AM1" t="s">
        <v>173</v>
      </c>
      <c r="AN1" t="s">
        <v>128</v>
      </c>
      <c r="AO1" t="s">
        <v>143</v>
      </c>
      <c r="AP1" t="s">
        <v>174</v>
      </c>
      <c r="AQ1" t="s">
        <v>129</v>
      </c>
      <c r="AR1" t="s">
        <v>130</v>
      </c>
      <c r="AS1" t="s">
        <v>175</v>
      </c>
      <c r="AT1" t="s">
        <v>176</v>
      </c>
      <c r="AU1" t="s">
        <v>131</v>
      </c>
      <c r="AV1" t="s">
        <v>132</v>
      </c>
      <c r="AW1" t="s">
        <v>133</v>
      </c>
      <c r="AX1" t="s">
        <v>134</v>
      </c>
      <c r="AY1" t="s">
        <v>135</v>
      </c>
      <c r="AZ1" t="s">
        <v>136</v>
      </c>
      <c r="BA1" t="s">
        <v>137</v>
      </c>
      <c r="BB1" t="s">
        <v>138</v>
      </c>
      <c r="BC1" t="s">
        <v>139</v>
      </c>
      <c r="BD1" t="s">
        <v>162</v>
      </c>
      <c r="BE1" t="s">
        <v>177</v>
      </c>
      <c r="BF1" t="s">
        <v>178</v>
      </c>
      <c r="BG1" t="s">
        <v>163</v>
      </c>
      <c r="BH1" t="s">
        <v>179</v>
      </c>
      <c r="BI1" t="s">
        <v>180</v>
      </c>
      <c r="BJ1" t="s">
        <v>164</v>
      </c>
      <c r="BK1" t="s">
        <v>181</v>
      </c>
      <c r="BL1" t="s">
        <v>182</v>
      </c>
      <c r="BM1" t="s">
        <v>165</v>
      </c>
      <c r="BN1" t="s">
        <v>183</v>
      </c>
      <c r="BO1" t="s">
        <v>184</v>
      </c>
      <c r="BP1" t="s">
        <v>166</v>
      </c>
      <c r="BQ1" t="s">
        <v>185</v>
      </c>
      <c r="BR1" t="s">
        <v>186</v>
      </c>
      <c r="BS1" t="s">
        <v>167</v>
      </c>
      <c r="BT1" t="s">
        <v>168</v>
      </c>
      <c r="BU1" t="s">
        <v>187</v>
      </c>
      <c r="BV1" t="s">
        <v>188</v>
      </c>
      <c r="BW1" t="s">
        <v>192</v>
      </c>
      <c r="BX1" t="s">
        <v>193</v>
      </c>
      <c r="BY1" t="s">
        <v>194</v>
      </c>
      <c r="BZ1" t="s">
        <v>195</v>
      </c>
      <c r="CA1" t="s">
        <v>196</v>
      </c>
      <c r="CB1" t="s">
        <v>197</v>
      </c>
      <c r="CC1" t="s">
        <v>198</v>
      </c>
      <c r="CD1" t="s">
        <v>199</v>
      </c>
      <c r="CE1" t="s">
        <v>200</v>
      </c>
      <c r="CF1" t="s">
        <v>201</v>
      </c>
      <c r="CG1" t="s">
        <v>202</v>
      </c>
      <c r="CH1" t="s">
        <v>203</v>
      </c>
      <c r="CI1" t="s">
        <v>204</v>
      </c>
      <c r="CJ1" t="s">
        <v>205</v>
      </c>
      <c r="CK1" t="s">
        <v>206</v>
      </c>
      <c r="CL1" t="s">
        <v>207</v>
      </c>
      <c r="CM1" t="s">
        <v>208</v>
      </c>
      <c r="CN1" t="s">
        <v>209</v>
      </c>
      <c r="CO1" t="s">
        <v>210</v>
      </c>
      <c r="CP1" t="s">
        <v>211</v>
      </c>
      <c r="CQ1" t="s">
        <v>212</v>
      </c>
      <c r="CR1" t="s">
        <v>213</v>
      </c>
      <c r="CS1" t="s">
        <v>214</v>
      </c>
      <c r="CT1" t="s">
        <v>215</v>
      </c>
      <c r="CU1" t="s">
        <v>216</v>
      </c>
      <c r="CV1" t="s">
        <v>217</v>
      </c>
      <c r="CW1" t="s">
        <v>218</v>
      </c>
      <c r="CX1" t="s">
        <v>219</v>
      </c>
      <c r="CY1" t="s">
        <v>189</v>
      </c>
    </row>
    <row r="2" spans="1:103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>
        <f>'Fish experiments'!J2*0.25</f>
        <v>0.38250000000000001</v>
      </c>
      <c r="L2" t="s">
        <v>76</v>
      </c>
      <c r="M2">
        <v>51.116447905059793</v>
      </c>
      <c r="N2">
        <f>(M2-AVERAGE($M$7:$M$8))*F2</f>
        <v>9.7686207863725087</v>
      </c>
      <c r="O2">
        <f>N2/I2*60</f>
        <v>18.316163974448454</v>
      </c>
      <c r="P2">
        <v>252.16424822423949</v>
      </c>
      <c r="Q2">
        <f>(P2-AVERAGE($P$7:$P$8))*F2</f>
        <v>49.339543330080488</v>
      </c>
      <c r="R2">
        <f>Q2/I2*60</f>
        <v>92.511643743900919</v>
      </c>
      <c r="S2">
        <v>7.55</v>
      </c>
      <c r="T2">
        <v>7.1559999999999997</v>
      </c>
      <c r="U2" t="s">
        <v>25</v>
      </c>
      <c r="V2" t="s">
        <v>25</v>
      </c>
      <c r="W2" t="s">
        <v>25</v>
      </c>
      <c r="X2" t="s">
        <v>25</v>
      </c>
      <c r="Y2" t="s">
        <v>25</v>
      </c>
      <c r="Z2" t="s">
        <v>25</v>
      </c>
      <c r="AA2" t="s">
        <v>25</v>
      </c>
      <c r="AB2" t="s">
        <v>25</v>
      </c>
      <c r="AC2" t="s">
        <v>25</v>
      </c>
      <c r="AD2" t="s">
        <v>25</v>
      </c>
      <c r="AE2" t="s">
        <v>25</v>
      </c>
      <c r="AF2" t="s">
        <v>25</v>
      </c>
      <c r="AG2" t="s">
        <v>25</v>
      </c>
      <c r="AH2" t="s">
        <v>25</v>
      </c>
      <c r="AI2" t="s">
        <v>25</v>
      </c>
      <c r="AJ2" t="s">
        <v>25</v>
      </c>
      <c r="AK2" t="s">
        <v>25</v>
      </c>
      <c r="AL2" t="s">
        <v>25</v>
      </c>
      <c r="AM2" t="s">
        <v>25</v>
      </c>
      <c r="AN2" t="s">
        <v>25</v>
      </c>
      <c r="AO2" t="s">
        <v>25</v>
      </c>
      <c r="AP2" t="s">
        <v>25</v>
      </c>
      <c r="AQ2" t="s">
        <v>25</v>
      </c>
      <c r="AR2" t="s">
        <v>25</v>
      </c>
      <c r="AS2" t="s">
        <v>25</v>
      </c>
      <c r="AT2" t="s">
        <v>25</v>
      </c>
      <c r="AU2" t="s">
        <v>25</v>
      </c>
      <c r="AV2" t="s">
        <v>25</v>
      </c>
      <c r="AW2" t="s">
        <v>25</v>
      </c>
      <c r="AX2" t="s">
        <v>25</v>
      </c>
      <c r="AY2" t="s">
        <v>25</v>
      </c>
      <c r="AZ2" t="s">
        <v>25</v>
      </c>
      <c r="BA2" t="s">
        <v>25</v>
      </c>
      <c r="BB2" t="s">
        <v>25</v>
      </c>
      <c r="BC2" t="s">
        <v>25</v>
      </c>
      <c r="BD2" t="s">
        <v>25</v>
      </c>
      <c r="BE2" t="s">
        <v>25</v>
      </c>
      <c r="BF2" t="s">
        <v>25</v>
      </c>
      <c r="BG2" t="s">
        <v>25</v>
      </c>
      <c r="BH2" t="s">
        <v>25</v>
      </c>
      <c r="BI2" t="s">
        <v>25</v>
      </c>
      <c r="BJ2" t="s">
        <v>25</v>
      </c>
      <c r="BK2" t="s">
        <v>25</v>
      </c>
      <c r="BL2" t="s">
        <v>25</v>
      </c>
      <c r="BM2" t="s">
        <v>25</v>
      </c>
      <c r="BN2" t="s">
        <v>25</v>
      </c>
      <c r="BO2" t="s">
        <v>25</v>
      </c>
      <c r="BP2" t="s">
        <v>25</v>
      </c>
      <c r="BQ2" t="s">
        <v>25</v>
      </c>
      <c r="BR2" t="s">
        <v>25</v>
      </c>
      <c r="BS2" t="s">
        <v>25</v>
      </c>
      <c r="BT2" t="s">
        <v>25</v>
      </c>
      <c r="BU2" t="s">
        <v>25</v>
      </c>
      <c r="BV2" t="s">
        <v>25</v>
      </c>
      <c r="BW2">
        <v>135.32551030480201</v>
      </c>
      <c r="BX2">
        <v>23.254138274899599</v>
      </c>
      <c r="BY2">
        <f t="shared" ref="BY2:BY23" si="0">BX2/T2</f>
        <v>3.249600094312409</v>
      </c>
      <c r="BZ2">
        <v>16.720800100915199</v>
      </c>
      <c r="CA2">
        <v>5.1713858965164299</v>
      </c>
      <c r="CB2">
        <v>1.0775154043922299</v>
      </c>
      <c r="CC2">
        <v>1.7078862836847501E-2</v>
      </c>
      <c r="CD2">
        <v>1.81199119883576E-2</v>
      </c>
      <c r="CE2">
        <v>0.94254667725875396</v>
      </c>
      <c r="CF2">
        <v>0.459068809829905</v>
      </c>
      <c r="CG2">
        <v>1.2246417003373999</v>
      </c>
      <c r="CH2">
        <v>8.7039964281530899</v>
      </c>
      <c r="CI2">
        <v>0.89694967352844301</v>
      </c>
      <c r="CJ2">
        <v>1.6526151565848399</v>
      </c>
      <c r="CK2">
        <v>0.43493636294367699</v>
      </c>
      <c r="CL2">
        <v>1.0319572529618299</v>
      </c>
      <c r="CM2">
        <v>0.42656466319773101</v>
      </c>
      <c r="CN2">
        <v>0.11137249896511101</v>
      </c>
      <c r="CO2">
        <v>1.2347581479696901</v>
      </c>
      <c r="CP2">
        <v>0.37473449837089001</v>
      </c>
      <c r="CQ2" t="s">
        <v>25</v>
      </c>
      <c r="CR2">
        <v>0.224853155245477</v>
      </c>
      <c r="CS2">
        <v>0.77242299814774606</v>
      </c>
      <c r="CT2">
        <v>1.2048608832163137</v>
      </c>
      <c r="CU2">
        <v>0.39293200931309591</v>
      </c>
      <c r="CV2">
        <v>0.18623473940072932</v>
      </c>
      <c r="CW2">
        <v>0.13577767521877182</v>
      </c>
      <c r="CX2">
        <v>0</v>
      </c>
      <c r="CY2">
        <v>0.21650598013584343</v>
      </c>
    </row>
    <row r="3" spans="1:103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  <c r="K3">
        <f>'Fish experiments'!J3*0.25</f>
        <v>1.0649999999999999</v>
      </c>
      <c r="M3">
        <v>54.956314566369734</v>
      </c>
      <c r="N3">
        <f t="shared" ref="N3:N23" si="1">(M3-AVERAGE($M$7:$M$8))*F3</f>
        <v>15.804891177951745</v>
      </c>
      <c r="O3">
        <f t="shared" ref="O3:O23" si="2">N3/I3*60</f>
        <v>25.629553261543371</v>
      </c>
      <c r="P3">
        <v>295.79079180031067</v>
      </c>
      <c r="Q3">
        <f t="shared" ref="Q3:Q22" si="3">(P3-AVERAGE($P$7:$P$8))*F3</f>
        <v>87.097278067942099</v>
      </c>
      <c r="R3">
        <f t="shared" ref="R3:R23" si="4">Q3/I3*60</f>
        <v>141.23882929936556</v>
      </c>
      <c r="S3">
        <v>7.55</v>
      </c>
      <c r="T3">
        <v>7.1559999999999997</v>
      </c>
      <c r="U3" t="s">
        <v>25</v>
      </c>
      <c r="V3" t="s">
        <v>25</v>
      </c>
      <c r="W3" t="s">
        <v>25</v>
      </c>
      <c r="X3" t="s">
        <v>25</v>
      </c>
      <c r="Y3" t="s">
        <v>25</v>
      </c>
      <c r="Z3" t="s">
        <v>25</v>
      </c>
      <c r="AA3" t="s">
        <v>25</v>
      </c>
      <c r="AB3" t="s">
        <v>25</v>
      </c>
      <c r="AC3" t="s">
        <v>25</v>
      </c>
      <c r="AD3" t="s">
        <v>25</v>
      </c>
      <c r="AE3" t="s">
        <v>25</v>
      </c>
      <c r="AF3" t="s">
        <v>25</v>
      </c>
      <c r="AG3" t="s">
        <v>25</v>
      </c>
      <c r="AH3" t="s">
        <v>25</v>
      </c>
      <c r="AI3" t="s">
        <v>25</v>
      </c>
      <c r="AJ3" t="s">
        <v>25</v>
      </c>
      <c r="AK3" t="s">
        <v>25</v>
      </c>
      <c r="AL3" t="s">
        <v>25</v>
      </c>
      <c r="AM3" t="s">
        <v>25</v>
      </c>
      <c r="AN3" t="s">
        <v>25</v>
      </c>
      <c r="AO3" t="s">
        <v>25</v>
      </c>
      <c r="AP3" t="s">
        <v>25</v>
      </c>
      <c r="AQ3" t="s">
        <v>25</v>
      </c>
      <c r="AR3" t="s">
        <v>25</v>
      </c>
      <c r="AS3" t="s">
        <v>25</v>
      </c>
      <c r="AT3" t="s">
        <v>25</v>
      </c>
      <c r="AU3" t="s">
        <v>25</v>
      </c>
      <c r="AV3" t="s">
        <v>25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25</v>
      </c>
      <c r="BN3" t="s">
        <v>25</v>
      </c>
      <c r="BO3" t="s">
        <v>25</v>
      </c>
      <c r="BP3" t="s">
        <v>25</v>
      </c>
      <c r="BQ3" t="s">
        <v>25</v>
      </c>
      <c r="BR3" t="s">
        <v>25</v>
      </c>
      <c r="BS3" t="s">
        <v>25</v>
      </c>
      <c r="BT3" t="s">
        <v>25</v>
      </c>
      <c r="BU3" t="s">
        <v>25</v>
      </c>
      <c r="BV3" t="s">
        <v>25</v>
      </c>
      <c r="BW3">
        <v>135.32551030480201</v>
      </c>
      <c r="BX3">
        <v>23.254138274899599</v>
      </c>
      <c r="BY3">
        <f t="shared" si="0"/>
        <v>3.249600094312409</v>
      </c>
      <c r="BZ3">
        <v>16.720800100915199</v>
      </c>
      <c r="CA3">
        <v>5.1713858965164299</v>
      </c>
      <c r="CB3">
        <v>1.0775154043922299</v>
      </c>
      <c r="CC3">
        <v>1.7078862836847501E-2</v>
      </c>
      <c r="CD3">
        <v>1.81199119883576E-2</v>
      </c>
      <c r="CE3">
        <v>0.94254667725875396</v>
      </c>
      <c r="CF3">
        <v>0.459068809829905</v>
      </c>
      <c r="CG3">
        <v>1.2246417003373999</v>
      </c>
      <c r="CH3">
        <v>8.7039964281530899</v>
      </c>
      <c r="CI3">
        <v>0.89694967352844301</v>
      </c>
      <c r="CJ3">
        <v>1.6526151565848399</v>
      </c>
      <c r="CK3">
        <v>0.43493636294367699</v>
      </c>
      <c r="CL3">
        <v>1.0319572529618299</v>
      </c>
      <c r="CM3">
        <v>0.42656466319773101</v>
      </c>
      <c r="CN3">
        <v>0.11137249896511101</v>
      </c>
      <c r="CO3">
        <v>1.2347581479696901</v>
      </c>
      <c r="CP3">
        <v>0.37473449837089001</v>
      </c>
      <c r="CQ3" t="s">
        <v>25</v>
      </c>
      <c r="CR3">
        <v>0.224853155245477</v>
      </c>
      <c r="CS3">
        <v>0.77242299814774606</v>
      </c>
      <c r="CT3">
        <v>1.2048608832163137</v>
      </c>
      <c r="CU3">
        <v>0.39293200931309591</v>
      </c>
      <c r="CV3">
        <v>0.18623473940072932</v>
      </c>
      <c r="CW3">
        <v>0.13577767521877182</v>
      </c>
      <c r="CX3">
        <v>0</v>
      </c>
      <c r="CY3">
        <v>0.21650598013584343</v>
      </c>
    </row>
    <row r="4" spans="1:103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  <c r="K4">
        <f>'Fish experiments'!J4*0.25</f>
        <v>1.0149999999999999</v>
      </c>
      <c r="M4">
        <v>33.91384526239122</v>
      </c>
      <c r="N4">
        <f t="shared" si="1"/>
        <v>9.4921503867581905</v>
      </c>
      <c r="O4">
        <f t="shared" si="2"/>
        <v>15.392676302851118</v>
      </c>
      <c r="P4">
        <v>314.48788190434118</v>
      </c>
      <c r="Q4">
        <f t="shared" si="3"/>
        <v>92.70640509915124</v>
      </c>
      <c r="R4">
        <f t="shared" si="4"/>
        <v>150.33471097159662</v>
      </c>
      <c r="S4">
        <v>7.55</v>
      </c>
      <c r="T4">
        <v>7.1559999999999997</v>
      </c>
      <c r="U4" t="s">
        <v>25</v>
      </c>
      <c r="V4" t="s">
        <v>25</v>
      </c>
      <c r="W4" t="s">
        <v>25</v>
      </c>
      <c r="X4" t="s">
        <v>25</v>
      </c>
      <c r="Y4" t="s">
        <v>25</v>
      </c>
      <c r="Z4" t="s">
        <v>25</v>
      </c>
      <c r="AA4" t="s">
        <v>25</v>
      </c>
      <c r="AB4" t="s">
        <v>25</v>
      </c>
      <c r="AC4" t="s">
        <v>25</v>
      </c>
      <c r="AD4" t="s">
        <v>25</v>
      </c>
      <c r="AE4" t="s">
        <v>25</v>
      </c>
      <c r="AF4" t="s">
        <v>25</v>
      </c>
      <c r="AG4" t="s">
        <v>25</v>
      </c>
      <c r="AH4" t="s">
        <v>25</v>
      </c>
      <c r="AI4" t="s">
        <v>25</v>
      </c>
      <c r="AJ4" t="s">
        <v>25</v>
      </c>
      <c r="AK4" t="s">
        <v>25</v>
      </c>
      <c r="AL4" t="s">
        <v>25</v>
      </c>
      <c r="AM4" t="s">
        <v>25</v>
      </c>
      <c r="AN4" t="s">
        <v>25</v>
      </c>
      <c r="AO4" t="s">
        <v>25</v>
      </c>
      <c r="AP4" t="s">
        <v>25</v>
      </c>
      <c r="AQ4" t="s">
        <v>25</v>
      </c>
      <c r="AR4" t="s">
        <v>25</v>
      </c>
      <c r="AS4" t="s">
        <v>25</v>
      </c>
      <c r="AT4" t="s">
        <v>25</v>
      </c>
      <c r="AU4" t="s">
        <v>25</v>
      </c>
      <c r="AV4" t="s">
        <v>25</v>
      </c>
      <c r="AW4" t="s">
        <v>25</v>
      </c>
      <c r="AX4" t="s">
        <v>25</v>
      </c>
      <c r="AY4" t="s">
        <v>25</v>
      </c>
      <c r="AZ4" t="s">
        <v>25</v>
      </c>
      <c r="BA4" t="s">
        <v>25</v>
      </c>
      <c r="BB4" t="s">
        <v>25</v>
      </c>
      <c r="BC4" t="s">
        <v>25</v>
      </c>
      <c r="BD4" t="s">
        <v>25</v>
      </c>
      <c r="BE4" t="s">
        <v>25</v>
      </c>
      <c r="BF4" t="s">
        <v>25</v>
      </c>
      <c r="BG4" t="s">
        <v>25</v>
      </c>
      <c r="BH4" t="s">
        <v>25</v>
      </c>
      <c r="BI4" t="s">
        <v>25</v>
      </c>
      <c r="BJ4" t="s">
        <v>25</v>
      </c>
      <c r="BK4" t="s">
        <v>25</v>
      </c>
      <c r="BL4" t="s">
        <v>25</v>
      </c>
      <c r="BM4" t="s">
        <v>25</v>
      </c>
      <c r="BN4" t="s">
        <v>25</v>
      </c>
      <c r="BO4" t="s">
        <v>25</v>
      </c>
      <c r="BP4" t="s">
        <v>25</v>
      </c>
      <c r="BQ4" t="s">
        <v>25</v>
      </c>
      <c r="BR4" t="s">
        <v>25</v>
      </c>
      <c r="BS4" t="s">
        <v>25</v>
      </c>
      <c r="BT4" t="s">
        <v>25</v>
      </c>
      <c r="BU4" t="s">
        <v>25</v>
      </c>
      <c r="BV4" t="s">
        <v>25</v>
      </c>
      <c r="BW4">
        <v>135.32551030480201</v>
      </c>
      <c r="BX4">
        <v>23.254138274899599</v>
      </c>
      <c r="BY4">
        <f t="shared" si="0"/>
        <v>3.249600094312409</v>
      </c>
      <c r="BZ4">
        <v>16.720800100915199</v>
      </c>
      <c r="CA4">
        <v>5.1713858965164299</v>
      </c>
      <c r="CB4">
        <v>1.0775154043922299</v>
      </c>
      <c r="CC4">
        <v>1.7078862836847501E-2</v>
      </c>
      <c r="CD4">
        <v>1.81199119883576E-2</v>
      </c>
      <c r="CE4">
        <v>0.94254667725875396</v>
      </c>
      <c r="CF4">
        <v>0.459068809829905</v>
      </c>
      <c r="CG4">
        <v>1.2246417003373999</v>
      </c>
      <c r="CH4">
        <v>8.7039964281530899</v>
      </c>
      <c r="CI4">
        <v>0.89694967352844301</v>
      </c>
      <c r="CJ4">
        <v>1.6526151565848399</v>
      </c>
      <c r="CK4">
        <v>0.43493636294367699</v>
      </c>
      <c r="CL4">
        <v>1.0319572529618299</v>
      </c>
      <c r="CM4">
        <v>0.42656466319773101</v>
      </c>
      <c r="CN4">
        <v>0.11137249896511101</v>
      </c>
      <c r="CO4">
        <v>1.2347581479696901</v>
      </c>
      <c r="CP4">
        <v>0.37473449837089001</v>
      </c>
      <c r="CQ4" t="s">
        <v>25</v>
      </c>
      <c r="CR4">
        <v>0.224853155245477</v>
      </c>
      <c r="CS4">
        <v>0.77242299814774606</v>
      </c>
      <c r="CT4">
        <v>1.2048608832163137</v>
      </c>
      <c r="CU4">
        <v>0.39293200931309591</v>
      </c>
      <c r="CV4">
        <v>0.18623473940072932</v>
      </c>
      <c r="CW4">
        <v>0.13577767521877182</v>
      </c>
      <c r="CX4">
        <v>0</v>
      </c>
      <c r="CY4">
        <v>0.21650598013584343</v>
      </c>
    </row>
    <row r="5" spans="1:103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>
        <f>'Fish experiments'!J5*0.25</f>
        <v>0.1875</v>
      </c>
      <c r="L5" t="s">
        <v>77</v>
      </c>
      <c r="M5">
        <v>9.9530772958171454</v>
      </c>
      <c r="N5">
        <f t="shared" si="1"/>
        <v>2.3039199967859689</v>
      </c>
      <c r="O5">
        <f t="shared" si="2"/>
        <v>4.6078399935719379</v>
      </c>
      <c r="P5">
        <v>49.612438763909061</v>
      </c>
      <c r="Q5">
        <f t="shared" si="3"/>
        <v>13.243772157021604</v>
      </c>
      <c r="R5">
        <f t="shared" si="4"/>
        <v>26.487544314043209</v>
      </c>
      <c r="S5">
        <v>7.55</v>
      </c>
      <c r="T5">
        <v>7.1559999999999997</v>
      </c>
      <c r="U5">
        <v>4.8780000000000001</v>
      </c>
      <c r="V5">
        <f>(U5-AVERAGE($U$7:$U$8))*F5</f>
        <v>-5.5199999999999784E-2</v>
      </c>
      <c r="W5">
        <f>V5/I5*60</f>
        <v>-0.11039999999999957</v>
      </c>
      <c r="X5">
        <v>136.04201688313</v>
      </c>
      <c r="Y5">
        <v>10.6572906147121</v>
      </c>
      <c r="Z5">
        <f>Y5/U5</f>
        <v>2.1847664236802173</v>
      </c>
      <c r="AA5">
        <f>(Z5-AVERAGE($Z$7:$Z$8))*F5</f>
        <v>3.8633518998874773E-2</v>
      </c>
      <c r="AB5">
        <f>AA5/I5*60</f>
        <v>7.7267037997749546E-2</v>
      </c>
      <c r="AC5">
        <v>7.3106094930548098</v>
      </c>
      <c r="AD5">
        <v>2.0178145394709999</v>
      </c>
      <c r="AE5">
        <v>0.37479241879633801</v>
      </c>
      <c r="AF5">
        <v>2.05718519089358E-2</v>
      </c>
      <c r="AG5">
        <v>1.9168340272705999E-2</v>
      </c>
      <c r="AH5">
        <v>1.07322030057178</v>
      </c>
      <c r="AI5">
        <f>(AH5-AVERAGE($AH$7:$AH$8))*F5</f>
        <v>-8.6797026975690365E-3</v>
      </c>
      <c r="AJ5">
        <f>AI5/I5*60</f>
        <v>-1.7359405395138073E-2</v>
      </c>
      <c r="AK5">
        <v>0.53181743369466705</v>
      </c>
      <c r="AL5">
        <f>(AK5-AVERAGE($AK$7:$AK$8))*F5</f>
        <v>2.6356922898777002E-3</v>
      </c>
      <c r="AM5">
        <f>AL5/I5*60</f>
        <v>5.2713845797554004E-3</v>
      </c>
      <c r="AN5">
        <v>1.34393659167823</v>
      </c>
      <c r="AO5">
        <f>(AN5-AVERAGE($AN$7:$AN$8))*F5</f>
        <v>2.436938310661474E-3</v>
      </c>
      <c r="AP5">
        <f>AO5/I5*60</f>
        <v>4.873876621322948E-3</v>
      </c>
      <c r="AQ5">
        <v>5.2963133974529502</v>
      </c>
      <c r="AR5">
        <v>0.84117690196226103</v>
      </c>
      <c r="AS5">
        <f>(AR5-AVERAGE($AR$7:$AR$8))*F5</f>
        <v>1.6766930613927311E-3</v>
      </c>
      <c r="AT5">
        <f>AS5/I5*60</f>
        <v>3.3533861227854622E-3</v>
      </c>
      <c r="AU5">
        <v>0.67037318009076197</v>
      </c>
      <c r="AV5">
        <v>0.142185884643519</v>
      </c>
      <c r="AW5">
        <v>0.378772078985744</v>
      </c>
      <c r="AX5">
        <v>0.148126042880106</v>
      </c>
      <c r="AY5">
        <v>3.2555696203074198E-2</v>
      </c>
      <c r="AZ5">
        <v>0.37193036170379101</v>
      </c>
      <c r="BA5">
        <v>0.206607431388796</v>
      </c>
      <c r="BB5" t="s">
        <v>25</v>
      </c>
      <c r="BC5">
        <v>0.187999784720629</v>
      </c>
      <c r="BD5">
        <v>0.26828649560249734</v>
      </c>
      <c r="BE5">
        <f>(BD5-AVERAGE($BD$7:$BD$8))*F5</f>
        <v>-2.5167980562662004E-4</v>
      </c>
      <c r="BF5">
        <f>BE5/I5*60</f>
        <v>-5.0335961125324007E-4</v>
      </c>
      <c r="BG5">
        <v>0.3861452409874066</v>
      </c>
      <c r="BH5">
        <f>(BG5-AVERAGE($BG$7:$BG$8))*F5</f>
        <v>-1.673030898675104E-3</v>
      </c>
      <c r="BI5">
        <f>BH5/I5*60</f>
        <v>-3.346061797350208E-3</v>
      </c>
      <c r="BJ5">
        <v>0.19347063190516478</v>
      </c>
      <c r="BK5">
        <f>(BJ5-AVERAGE($BJ$7:$BJ$8))*F5</f>
        <v>1.096699446787791E-3</v>
      </c>
      <c r="BL5">
        <f>BK5/I5*60</f>
        <v>2.1933988935755821E-3</v>
      </c>
      <c r="BM5">
        <v>5.2759133065219253E-2</v>
      </c>
      <c r="BN5">
        <f>(BM5-AVERAGE($BM$7:$BM$8))*F5</f>
        <v>-2.9165517975158692E-4</v>
      </c>
      <c r="BO5">
        <f>BN5/I5*60</f>
        <v>-5.8331035950317384E-4</v>
      </c>
      <c r="BP5">
        <v>7.8891384492712255E-2</v>
      </c>
      <c r="BQ5">
        <f>(BP5-AVERAGE($BP$7:$BP$8))*F5</f>
        <v>-6.4476247235528412E-4</v>
      </c>
      <c r="BR5">
        <f>BQ5/I5*60</f>
        <v>-1.2895249447105682E-3</v>
      </c>
      <c r="BS5">
        <v>0</v>
      </c>
      <c r="BT5">
        <v>0.17273605324048905</v>
      </c>
      <c r="BU5">
        <f>(BT5-AVERAGE($BT$7:$BT$8))*F5</f>
        <v>9.9304067502556663E-4</v>
      </c>
      <c r="BV5">
        <f>BU5/I5*60</f>
        <v>1.9860813500511333E-3</v>
      </c>
      <c r="BW5">
        <v>135.32551030480201</v>
      </c>
      <c r="BX5">
        <v>23.254138274899599</v>
      </c>
      <c r="BY5">
        <f t="shared" si="0"/>
        <v>3.249600094312409</v>
      </c>
      <c r="BZ5">
        <v>16.720800100915199</v>
      </c>
      <c r="CA5">
        <v>5.1713858965164299</v>
      </c>
      <c r="CB5">
        <v>1.0775154043922299</v>
      </c>
      <c r="CC5">
        <v>1.7078862836847501E-2</v>
      </c>
      <c r="CD5">
        <v>1.81199119883576E-2</v>
      </c>
      <c r="CE5">
        <v>0.94254667725875396</v>
      </c>
      <c r="CF5">
        <v>0.459068809829905</v>
      </c>
      <c r="CG5">
        <v>1.2246417003373999</v>
      </c>
      <c r="CH5">
        <v>8.7039964281530899</v>
      </c>
      <c r="CI5">
        <v>0.89694967352844301</v>
      </c>
      <c r="CJ5">
        <v>1.6526151565848399</v>
      </c>
      <c r="CK5">
        <v>0.43493636294367699</v>
      </c>
      <c r="CL5">
        <v>1.0319572529618299</v>
      </c>
      <c r="CM5">
        <v>0.42656466319773101</v>
      </c>
      <c r="CN5">
        <v>0.11137249896511101</v>
      </c>
      <c r="CO5">
        <v>1.2347581479696901</v>
      </c>
      <c r="CP5">
        <v>0.37473449837089001</v>
      </c>
      <c r="CQ5" t="s">
        <v>25</v>
      </c>
      <c r="CR5">
        <v>0.224853155245477</v>
      </c>
      <c r="CS5">
        <v>0.77242299814774606</v>
      </c>
      <c r="CT5">
        <v>1.2048608832163137</v>
      </c>
      <c r="CU5">
        <v>0.39293200931309591</v>
      </c>
      <c r="CV5">
        <v>0.18623473940072932</v>
      </c>
      <c r="CW5">
        <v>0.13577767521877182</v>
      </c>
      <c r="CX5">
        <v>0</v>
      </c>
      <c r="CY5">
        <v>0.21650598013584343</v>
      </c>
    </row>
    <row r="6" spans="1:103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  <c r="K6">
        <f>'Fish experiments'!J6*0.25</f>
        <v>4.0875000000000004</v>
      </c>
      <c r="M6">
        <v>21.011893280389796</v>
      </c>
      <c r="N6">
        <f t="shared" si="1"/>
        <v>13.116984515034781</v>
      </c>
      <c r="O6">
        <f t="shared" si="2"/>
        <v>26.233969030069563</v>
      </c>
      <c r="P6">
        <v>124.40079918003107</v>
      </c>
      <c r="Q6">
        <f t="shared" si="3"/>
        <v>83.25398732433581</v>
      </c>
      <c r="R6">
        <f t="shared" si="4"/>
        <v>166.50797464867162</v>
      </c>
      <c r="S6">
        <v>7.55</v>
      </c>
      <c r="T6">
        <v>7.1559999999999997</v>
      </c>
      <c r="U6">
        <v>5.2910000000000004</v>
      </c>
      <c r="V6">
        <f t="shared" ref="V6:V23" si="5">(U6-AVERAGE($U$7:$U$8))*F6</f>
        <v>0.16030000000000066</v>
      </c>
      <c r="W6">
        <f t="shared" ref="W6:W23" si="6">V6/I6*60</f>
        <v>0.32060000000000133</v>
      </c>
      <c r="X6">
        <v>139.73554711723699</v>
      </c>
      <c r="Y6">
        <v>11.0081837488692</v>
      </c>
      <c r="Z6">
        <f t="shared" ref="Z6:Z23" si="7">Y6/U6</f>
        <v>2.0805488090850877</v>
      </c>
      <c r="AA6">
        <f t="shared" ref="AA6:AA23" si="8">(Z6-AVERAGE($Z$7:$Z$8))*F6</f>
        <v>1.7192547447450357E-2</v>
      </c>
      <c r="AB6">
        <f t="shared" ref="AB6:AB23" si="9">AA6/I6*60</f>
        <v>3.4385094894900714E-2</v>
      </c>
      <c r="AC6">
        <v>7.6288372856123798</v>
      </c>
      <c r="AD6">
        <v>2.1735963410589001</v>
      </c>
      <c r="AE6">
        <v>0.51443695966321001</v>
      </c>
      <c r="AF6">
        <v>2.0136253913521598E-2</v>
      </c>
      <c r="AG6">
        <v>1.79870170023438E-2</v>
      </c>
      <c r="AH6">
        <v>1.1194882348138999</v>
      </c>
      <c r="AI6">
        <f t="shared" ref="AI6:AI23" si="10">(AH6-AVERAGE($AH$7:$AH$8))*F6</f>
        <v>1.2134914341822877E-2</v>
      </c>
      <c r="AJ6">
        <f t="shared" ref="AJ6:AJ23" si="11">AI6/I6*60</f>
        <v>2.4269828683645755E-2</v>
      </c>
      <c r="AK6">
        <v>0.50964348074281896</v>
      </c>
      <c r="AL6">
        <f t="shared" ref="AL6:AL23" si="12">(AK6-AVERAGE($AK$7:$AK$8))*F6</f>
        <v>-9.3718183899123668E-3</v>
      </c>
      <c r="AM6">
        <f t="shared" ref="AM6:AM23" si="13">AL6/I6*60</f>
        <v>-1.8743636779824734E-2</v>
      </c>
      <c r="AN6">
        <v>1.3111139857516201</v>
      </c>
      <c r="AO6">
        <f t="shared" ref="AO6:AO23" si="14">(AN6-AVERAGE($AN$7:$AN$8))*F6</f>
        <v>-1.7289634757083491E-2</v>
      </c>
      <c r="AP6">
        <f t="shared" ref="AP6:AP23" si="15">AO6/I6*60</f>
        <v>-3.4579269514166983E-2</v>
      </c>
      <c r="AQ6">
        <v>4.0439777982199097</v>
      </c>
      <c r="AR6">
        <v>0.80174377445655798</v>
      </c>
      <c r="AS6">
        <f t="shared" ref="AS6:AS23" si="16">(AR6-AVERAGE($AR$7:$AR$8))*F6</f>
        <v>-2.369090544407576E-2</v>
      </c>
      <c r="AT6">
        <f t="shared" ref="AT6:AT23" si="17">AS6/I6*60</f>
        <v>-4.7381810888151521E-2</v>
      </c>
      <c r="AU6">
        <v>0.67534718101465196</v>
      </c>
      <c r="AV6">
        <v>0.34365404635713098</v>
      </c>
      <c r="AW6">
        <v>0.39809871534221097</v>
      </c>
      <c r="AX6">
        <v>0.14642579036903999</v>
      </c>
      <c r="AY6">
        <v>3.4009689314132598E-2</v>
      </c>
      <c r="AZ6">
        <v>0.417136480370495</v>
      </c>
      <c r="BA6">
        <v>0.22724616148456001</v>
      </c>
      <c r="BB6" t="s">
        <v>25</v>
      </c>
      <c r="BC6">
        <v>0.223161343962887</v>
      </c>
      <c r="BD6">
        <v>0.26913436121595541</v>
      </c>
      <c r="BE6">
        <f t="shared" ref="BE6:BE23" si="18">(BD6-AVERAGE($BD$7:$BD$8))*F6</f>
        <v>6.2530496251989028E-6</v>
      </c>
      <c r="BF6">
        <f t="shared" ref="BF6:BF23" si="19">BE6/I6*60</f>
        <v>1.2506099250397806E-5</v>
      </c>
      <c r="BG6">
        <v>0.39388945364373285</v>
      </c>
      <c r="BH6">
        <f t="shared" ref="BH6:BH23" si="20">(BG6-AVERAGE($BG$7:$BG$8))*F6</f>
        <v>1.5172100958531275E-3</v>
      </c>
      <c r="BI6">
        <f t="shared" ref="BI6:BI23" si="21">BH6/I6*60</f>
        <v>3.0344201917062549E-3</v>
      </c>
      <c r="BJ6">
        <v>0.19605685928615979</v>
      </c>
      <c r="BK6">
        <f t="shared" ref="BK6:BK23" si="22">(BJ6-AVERAGE($BJ$7:$BJ$8))*F6</f>
        <v>4.3693245425346855E-3</v>
      </c>
      <c r="BL6">
        <f t="shared" ref="BL6:BL23" si="23">BK6/I6*60</f>
        <v>8.7386490850693711E-3</v>
      </c>
      <c r="BM6">
        <v>4.7480624645330406E-2</v>
      </c>
      <c r="BN6">
        <f t="shared" ref="BN6:BN23" si="24">(BM6-AVERAGE($BM$7:$BM$8))*F6</f>
        <v>-4.3754846466758958E-3</v>
      </c>
      <c r="BO6">
        <f t="shared" ref="BO6:BO23" si="25">BN6/I6*60</f>
        <v>-8.7509692933517916E-3</v>
      </c>
      <c r="BP6">
        <v>7.5780034762934601E-2</v>
      </c>
      <c r="BQ6">
        <f t="shared" ref="BQ6:BQ23" si="26">(BP6-AVERAGE($BP$7:$BP$8))*F6</f>
        <v>-3.6823905796733543E-3</v>
      </c>
      <c r="BR6">
        <f t="shared" ref="BR6:BR23" si="27">BQ6/I6*60</f>
        <v>-7.3647811593467094E-3</v>
      </c>
      <c r="BS6">
        <v>0</v>
      </c>
      <c r="BT6">
        <v>0.22488986980973133</v>
      </c>
      <c r="BU6">
        <f t="shared" ref="BU6:BU23" si="28">(BT6-AVERAGE($BT$7:$BT$8))*F6</f>
        <v>3.8824766506862583E-2</v>
      </c>
      <c r="BV6">
        <f t="shared" ref="BV6:BV23" si="29">BU6/I6*60</f>
        <v>7.7649533013725167E-2</v>
      </c>
      <c r="BW6">
        <v>135.32551030480201</v>
      </c>
      <c r="BX6">
        <v>23.254138274899599</v>
      </c>
      <c r="BY6">
        <f t="shared" si="0"/>
        <v>3.249600094312409</v>
      </c>
      <c r="BZ6">
        <v>16.720800100915199</v>
      </c>
      <c r="CA6">
        <v>5.1713858965164299</v>
      </c>
      <c r="CB6">
        <v>1.0775154043922299</v>
      </c>
      <c r="CC6">
        <v>1.7078862836847501E-2</v>
      </c>
      <c r="CD6">
        <v>1.81199119883576E-2</v>
      </c>
      <c r="CE6">
        <v>0.94254667725875396</v>
      </c>
      <c r="CF6">
        <v>0.459068809829905</v>
      </c>
      <c r="CG6">
        <v>1.2246417003373999</v>
      </c>
      <c r="CH6">
        <v>8.7039964281530899</v>
      </c>
      <c r="CI6">
        <v>0.89694967352844301</v>
      </c>
      <c r="CJ6">
        <v>1.6526151565848399</v>
      </c>
      <c r="CK6">
        <v>0.43493636294367699</v>
      </c>
      <c r="CL6">
        <v>1.0319572529618299</v>
      </c>
      <c r="CM6">
        <v>0.42656466319773101</v>
      </c>
      <c r="CN6">
        <v>0.11137249896511101</v>
      </c>
      <c r="CO6">
        <v>1.2347581479696901</v>
      </c>
      <c r="CP6">
        <v>0.37473449837089001</v>
      </c>
      <c r="CQ6" t="s">
        <v>25</v>
      </c>
      <c r="CR6">
        <v>0.224853155245477</v>
      </c>
      <c r="CS6">
        <v>0.77242299814774606</v>
      </c>
      <c r="CT6">
        <v>1.2048608832163137</v>
      </c>
      <c r="CU6">
        <v>0.39293200931309591</v>
      </c>
      <c r="CV6">
        <v>0.18623473940072932</v>
      </c>
      <c r="CW6">
        <v>0.13577767521877182</v>
      </c>
      <c r="CX6">
        <v>0</v>
      </c>
      <c r="CY6">
        <v>0.21650598013584343</v>
      </c>
    </row>
    <row r="7" spans="1:103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  <c r="K7" t="s">
        <v>25</v>
      </c>
      <c r="M7">
        <v>2.119749306744851</v>
      </c>
      <c r="N7">
        <f t="shared" si="1"/>
        <v>-4.6078399935719314E-2</v>
      </c>
      <c r="O7">
        <f t="shared" si="2"/>
        <v>-9.2156799871438627E-2</v>
      </c>
      <c r="P7">
        <v>10.140804099844669</v>
      </c>
      <c r="Q7">
        <f t="shared" si="3"/>
        <v>1.4022817578022875</v>
      </c>
      <c r="R7">
        <f t="shared" si="4"/>
        <v>2.804563515604575</v>
      </c>
      <c r="S7">
        <v>7.55</v>
      </c>
      <c r="T7">
        <v>7.1559999999999997</v>
      </c>
      <c r="U7">
        <v>5.0209999999999999</v>
      </c>
      <c r="V7">
        <f t="shared" si="5"/>
        <v>-1.2299999999999844E-2</v>
      </c>
      <c r="W7">
        <f t="shared" si="6"/>
        <v>-2.4599999999999688E-2</v>
      </c>
      <c r="X7">
        <v>136.12363153185601</v>
      </c>
      <c r="Y7">
        <v>10.4108269630484</v>
      </c>
      <c r="Z7">
        <f t="shared" si="7"/>
        <v>2.0734568737399721</v>
      </c>
      <c r="AA7">
        <f t="shared" si="8"/>
        <v>5.2406540168012045E-3</v>
      </c>
      <c r="AB7">
        <f t="shared" si="9"/>
        <v>1.0481308033602409E-2</v>
      </c>
      <c r="AC7">
        <v>7.0785563229008002</v>
      </c>
      <c r="AD7">
        <v>1.91613398019959</v>
      </c>
      <c r="AE7">
        <v>0.383658417762477</v>
      </c>
      <c r="AF7">
        <v>2.0878083429540201E-2</v>
      </c>
      <c r="AG7">
        <v>1.84618638365565E-2</v>
      </c>
      <c r="AH7">
        <v>1.1308762546606701</v>
      </c>
      <c r="AI7">
        <f t="shared" si="10"/>
        <v>8.6170835290980009E-3</v>
      </c>
      <c r="AJ7">
        <f t="shared" si="11"/>
        <v>1.7234167058196002E-2</v>
      </c>
      <c r="AK7">
        <v>0.52691706789140602</v>
      </c>
      <c r="AL7">
        <f t="shared" si="12"/>
        <v>1.1655825488993909E-3</v>
      </c>
      <c r="AM7">
        <f t="shared" si="13"/>
        <v>2.3311650977987817E-3</v>
      </c>
      <c r="AN7">
        <v>1.3379969427841301</v>
      </c>
      <c r="AO7">
        <f t="shared" si="14"/>
        <v>6.5504364243149647E-4</v>
      </c>
      <c r="AP7">
        <f t="shared" si="15"/>
        <v>1.3100872848629929E-3</v>
      </c>
      <c r="AQ7">
        <v>4.5721566083086502</v>
      </c>
      <c r="AR7">
        <v>0.82053627162795495</v>
      </c>
      <c r="AS7">
        <f>(AR7-AVERAGE($AR$7:$AR$8))*F7</f>
        <v>-4.5154960388990913E-3</v>
      </c>
      <c r="AT7">
        <f t="shared" si="17"/>
        <v>-9.0309920777981827E-3</v>
      </c>
      <c r="AU7">
        <v>0.66420377161617505</v>
      </c>
      <c r="AV7">
        <v>0.24891932037563499</v>
      </c>
      <c r="AW7">
        <v>0.38358627693749697</v>
      </c>
      <c r="AX7">
        <v>0.14643852488964701</v>
      </c>
      <c r="AY7">
        <v>3.5642161452690301E-2</v>
      </c>
      <c r="AZ7">
        <v>0.38282289479631698</v>
      </c>
      <c r="BA7">
        <v>0.20972734035675999</v>
      </c>
      <c r="BB7" t="s">
        <v>25</v>
      </c>
      <c r="BC7">
        <v>0.191597925536798</v>
      </c>
      <c r="BD7">
        <v>0.26592557755431268</v>
      </c>
      <c r="BE7">
        <f t="shared" si="18"/>
        <v>-9.599552200820205E-4</v>
      </c>
      <c r="BF7">
        <f t="shared" si="19"/>
        <v>-1.919910440164041E-3</v>
      </c>
      <c r="BG7">
        <v>0.38996926707807178</v>
      </c>
      <c r="BH7">
        <f t="shared" si="20"/>
        <v>-5.2582307147555076E-4</v>
      </c>
      <c r="BI7">
        <f t="shared" si="21"/>
        <v>-1.0516461429511015E-3</v>
      </c>
      <c r="BJ7">
        <v>0.18969346490294878</v>
      </c>
      <c r="BK7">
        <f t="shared" si="22"/>
        <v>-3.6450653877009855E-5</v>
      </c>
      <c r="BL7">
        <f t="shared" si="23"/>
        <v>-7.2901307754019709E-5</v>
      </c>
      <c r="BM7">
        <v>5.3160424199517491E-2</v>
      </c>
      <c r="BN7">
        <f t="shared" si="24"/>
        <v>-1.7126783946211575E-4</v>
      </c>
      <c r="BO7">
        <f t="shared" si="25"/>
        <v>-3.4253567892423149E-4</v>
      </c>
      <c r="BP7">
        <v>7.9835624139204309E-2</v>
      </c>
      <c r="BQ7">
        <f t="shared" si="26"/>
        <v>-3.6149057840766802E-4</v>
      </c>
      <c r="BR7">
        <f t="shared" si="27"/>
        <v>-7.2298115681533603E-4</v>
      </c>
      <c r="BS7">
        <v>0</v>
      </c>
      <c r="BT7">
        <v>0.18879861048089905</v>
      </c>
      <c r="BU7">
        <f t="shared" si="28"/>
        <v>5.811807847148567E-3</v>
      </c>
      <c r="BV7">
        <f t="shared" si="29"/>
        <v>1.1623615694297134E-2</v>
      </c>
      <c r="BW7">
        <v>135.32551030480201</v>
      </c>
      <c r="BX7">
        <v>23.254138274899599</v>
      </c>
      <c r="BY7">
        <f t="shared" si="0"/>
        <v>3.249600094312409</v>
      </c>
      <c r="BZ7">
        <v>16.720800100915199</v>
      </c>
      <c r="CA7">
        <v>5.1713858965164299</v>
      </c>
      <c r="CB7">
        <v>1.0775154043922299</v>
      </c>
      <c r="CC7">
        <v>1.7078862836847501E-2</v>
      </c>
      <c r="CD7">
        <v>1.81199119883576E-2</v>
      </c>
      <c r="CE7">
        <v>0.94254667725875396</v>
      </c>
      <c r="CF7">
        <v>0.459068809829905</v>
      </c>
      <c r="CG7">
        <v>1.2246417003373999</v>
      </c>
      <c r="CH7">
        <v>8.7039964281530899</v>
      </c>
      <c r="CI7">
        <v>0.89694967352844301</v>
      </c>
      <c r="CJ7">
        <v>1.6526151565848399</v>
      </c>
      <c r="CK7">
        <v>0.43493636294367699</v>
      </c>
      <c r="CL7">
        <v>1.0319572529618299</v>
      </c>
      <c r="CM7">
        <v>0.42656466319773101</v>
      </c>
      <c r="CN7">
        <v>0.11137249896511101</v>
      </c>
      <c r="CO7">
        <v>1.2347581479696901</v>
      </c>
      <c r="CP7">
        <v>0.37473449837089001</v>
      </c>
      <c r="CQ7" t="s">
        <v>25</v>
      </c>
      <c r="CR7">
        <v>0.224853155245477</v>
      </c>
      <c r="CS7">
        <v>0.77242299814774606</v>
      </c>
      <c r="CT7">
        <v>1.2048608832163137</v>
      </c>
      <c r="CU7">
        <v>0.39293200931309591</v>
      </c>
      <c r="CV7">
        <v>0.18623473940072932</v>
      </c>
      <c r="CW7">
        <v>0.13577767521877182</v>
      </c>
      <c r="CX7">
        <v>0</v>
      </c>
      <c r="CY7">
        <v>0.21650598013584343</v>
      </c>
    </row>
    <row r="8" spans="1:103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  <c r="K8" t="s">
        <v>25</v>
      </c>
      <c r="M8">
        <v>2.4269386396496468</v>
      </c>
      <c r="N8">
        <f t="shared" si="1"/>
        <v>0.10751626651667871</v>
      </c>
      <c r="O8">
        <f t="shared" si="2"/>
        <v>0.17435070245947898</v>
      </c>
      <c r="P8">
        <v>0.79225904782941736</v>
      </c>
      <c r="Q8">
        <f t="shared" si="3"/>
        <v>-3.2719907682053382</v>
      </c>
      <c r="R8">
        <f t="shared" si="4"/>
        <v>-5.3059309754681161</v>
      </c>
      <c r="S8">
        <v>7.55</v>
      </c>
      <c r="T8">
        <v>7.1559999999999997</v>
      </c>
      <c r="U8">
        <v>5.1029999999999998</v>
      </c>
      <c r="V8">
        <f t="shared" si="5"/>
        <v>2.8700000000000257E-2</v>
      </c>
      <c r="W8">
        <f t="shared" si="6"/>
        <v>4.6540540540540958E-2</v>
      </c>
      <c r="X8">
        <v>136.04201688313</v>
      </c>
      <c r="Y8">
        <v>10.402563377043499</v>
      </c>
      <c r="Z8">
        <f t="shared" si="7"/>
        <v>2.0385191802946308</v>
      </c>
      <c r="AA8">
        <f t="shared" si="8"/>
        <v>-1.2228192705869478E-2</v>
      </c>
      <c r="AB8">
        <f t="shared" si="9"/>
        <v>-1.9829501685193748E-2</v>
      </c>
      <c r="AC8">
        <v>7.1290050863230503</v>
      </c>
      <c r="AD8">
        <v>1.9941415527853199</v>
      </c>
      <c r="AE8">
        <v>0.44374845033447402</v>
      </c>
      <c r="AF8">
        <v>2.0637961962043101E-2</v>
      </c>
      <c r="AG8">
        <v>1.92262006741638E-2</v>
      </c>
      <c r="AH8">
        <v>1.0734290311333501</v>
      </c>
      <c r="AI8">
        <f t="shared" si="10"/>
        <v>-2.0106528234562004E-2</v>
      </c>
      <c r="AJ8">
        <f t="shared" si="11"/>
        <v>-3.2605180920911359E-2</v>
      </c>
      <c r="AK8">
        <v>0.51914651756540997</v>
      </c>
      <c r="AL8">
        <f t="shared" si="12"/>
        <v>-2.7196926140986566E-3</v>
      </c>
      <c r="AM8">
        <f t="shared" si="13"/>
        <v>-4.4103123471870105E-3</v>
      </c>
      <c r="AN8">
        <v>1.3336299851679201</v>
      </c>
      <c r="AO8">
        <f t="shared" si="14"/>
        <v>-1.5284351656734917E-3</v>
      </c>
      <c r="AP8">
        <f t="shared" si="15"/>
        <v>-2.4785435119029598E-3</v>
      </c>
      <c r="AQ8">
        <v>5.6952141023597704</v>
      </c>
      <c r="AR8">
        <v>0.85063957855394901</v>
      </c>
      <c r="AS8">
        <f t="shared" si="16"/>
        <v>1.0536157424097957E-2</v>
      </c>
      <c r="AT8">
        <f t="shared" si="17"/>
        <v>1.7085660687726417E-2</v>
      </c>
      <c r="AU8">
        <v>0.67083290280256702</v>
      </c>
      <c r="AV8">
        <v>0.15201819609973399</v>
      </c>
      <c r="AW8">
        <v>0.38305682515714101</v>
      </c>
      <c r="AX8">
        <v>0.150713551241795</v>
      </c>
      <c r="AY8">
        <v>3.3811579415395497E-2</v>
      </c>
      <c r="AZ8">
        <v>0.38005760861915899</v>
      </c>
      <c r="BA8">
        <v>0.19082258913949901</v>
      </c>
      <c r="BB8" t="s">
        <v>25</v>
      </c>
      <c r="BC8">
        <v>0.14985027191978101</v>
      </c>
      <c r="BD8">
        <v>0.27232527902152609</v>
      </c>
      <c r="BE8">
        <f t="shared" si="18"/>
        <v>2.2398955135246755E-3</v>
      </c>
      <c r="BF8">
        <f t="shared" si="19"/>
        <v>3.6322629949048792E-3</v>
      </c>
      <c r="BG8">
        <v>0.39347475422124212</v>
      </c>
      <c r="BH8">
        <f t="shared" si="20"/>
        <v>1.2269205001096183E-3</v>
      </c>
      <c r="BI8">
        <f t="shared" si="21"/>
        <v>1.9896008109885699E-3</v>
      </c>
      <c r="BJ8">
        <v>0.18993646926212882</v>
      </c>
      <c r="BK8">
        <f t="shared" si="22"/>
        <v>8.5051525713003562E-5</v>
      </c>
      <c r="BL8">
        <f t="shared" si="23"/>
        <v>1.3792139304811388E-4</v>
      </c>
      <c r="BM8">
        <v>5.4302209795931589E-2</v>
      </c>
      <c r="BN8">
        <f t="shared" si="24"/>
        <v>3.9962495874493187E-4</v>
      </c>
      <c r="BO8">
        <f t="shared" si="25"/>
        <v>6.4804047364043005E-4</v>
      </c>
      <c r="BP8">
        <v>8.2245561328588762E-2</v>
      </c>
      <c r="BQ8">
        <f t="shared" si="26"/>
        <v>8.4347801628455871E-4</v>
      </c>
      <c r="BR8">
        <f t="shared" si="27"/>
        <v>1.3678021885695547E-3</v>
      </c>
      <c r="BS8">
        <v>0</v>
      </c>
      <c r="BT8">
        <v>0.1500532248332419</v>
      </c>
      <c r="BU8">
        <f t="shared" si="28"/>
        <v>-1.356088497668001E-2</v>
      </c>
      <c r="BV8">
        <f t="shared" si="29"/>
        <v>-2.1990624286508123E-2</v>
      </c>
      <c r="BW8">
        <v>135.32551030480201</v>
      </c>
      <c r="BX8">
        <v>23.254138274899599</v>
      </c>
      <c r="BY8">
        <f t="shared" si="0"/>
        <v>3.249600094312409</v>
      </c>
      <c r="BZ8">
        <v>16.720800100915199</v>
      </c>
      <c r="CA8">
        <v>5.1713858965164299</v>
      </c>
      <c r="CB8">
        <v>1.0775154043922299</v>
      </c>
      <c r="CC8">
        <v>1.7078862836847501E-2</v>
      </c>
      <c r="CD8">
        <v>1.81199119883576E-2</v>
      </c>
      <c r="CE8">
        <v>0.94254667725875396</v>
      </c>
      <c r="CF8">
        <v>0.459068809829905</v>
      </c>
      <c r="CG8">
        <v>1.2246417003373999</v>
      </c>
      <c r="CH8">
        <v>8.7039964281530899</v>
      </c>
      <c r="CI8">
        <v>0.89694967352844301</v>
      </c>
      <c r="CJ8">
        <v>1.6526151565848399</v>
      </c>
      <c r="CK8">
        <v>0.43493636294367699</v>
      </c>
      <c r="CL8">
        <v>1.0319572529618299</v>
      </c>
      <c r="CM8">
        <v>0.42656466319773101</v>
      </c>
      <c r="CN8">
        <v>0.11137249896511101</v>
      </c>
      <c r="CO8">
        <v>1.2347581479696901</v>
      </c>
      <c r="CP8">
        <v>0.37473449837089001</v>
      </c>
      <c r="CQ8" t="s">
        <v>25</v>
      </c>
      <c r="CR8">
        <v>0.224853155245477</v>
      </c>
      <c r="CS8">
        <v>0.77242299814774606</v>
      </c>
      <c r="CT8">
        <v>1.2048608832163137</v>
      </c>
      <c r="CU8">
        <v>0.39293200931309591</v>
      </c>
      <c r="CV8">
        <v>0.18623473940072932</v>
      </c>
      <c r="CW8">
        <v>0.13577767521877182</v>
      </c>
      <c r="CX8">
        <v>0</v>
      </c>
      <c r="CY8">
        <v>0.21650598013584343</v>
      </c>
    </row>
    <row r="9" spans="1:103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  <c r="K9">
        <f>'Fish experiments'!J9*0.25</f>
        <v>0.79249999999999998</v>
      </c>
      <c r="M9">
        <v>17.939999951341839</v>
      </c>
      <c r="N9">
        <f t="shared" si="1"/>
        <v>4.6999967934433764</v>
      </c>
      <c r="O9">
        <f t="shared" si="2"/>
        <v>9.3999935868867528</v>
      </c>
      <c r="P9">
        <v>214.7700680161785</v>
      </c>
      <c r="Q9">
        <f t="shared" si="3"/>
        <v>62.791060932702436</v>
      </c>
      <c r="R9">
        <f t="shared" si="4"/>
        <v>125.58212186540487</v>
      </c>
      <c r="S9">
        <v>7.55</v>
      </c>
      <c r="T9">
        <v>7.1559999999999997</v>
      </c>
      <c r="U9">
        <v>4.8890000000000002</v>
      </c>
      <c r="V9">
        <f t="shared" si="5"/>
        <v>-5.1899999999999745E-2</v>
      </c>
      <c r="W9">
        <f t="shared" si="6"/>
        <v>-0.10379999999999949</v>
      </c>
      <c r="X9">
        <v>136.21313904110801</v>
      </c>
      <c r="Y9">
        <v>11.027701389625101</v>
      </c>
      <c r="Z9">
        <f t="shared" si="7"/>
        <v>2.2556149293567396</v>
      </c>
      <c r="AA9">
        <f t="shared" si="8"/>
        <v>5.9888070701831442E-2</v>
      </c>
      <c r="AB9">
        <f t="shared" si="9"/>
        <v>0.11977614140366287</v>
      </c>
      <c r="AC9">
        <v>7.5909093450991802</v>
      </c>
      <c r="AD9">
        <v>1.9701082841858699</v>
      </c>
      <c r="AE9">
        <v>0.37755499584292102</v>
      </c>
      <c r="AF9">
        <v>2.0620882808699399E-2</v>
      </c>
      <c r="AG9">
        <v>2.0153559690025202E-2</v>
      </c>
      <c r="AH9">
        <v>1.0231881179236799</v>
      </c>
      <c r="AI9">
        <f t="shared" si="10"/>
        <v>-2.368935749199905E-2</v>
      </c>
      <c r="AJ9">
        <f t="shared" si="11"/>
        <v>-4.7378714983998101E-2</v>
      </c>
      <c r="AK9">
        <v>0.54410315998330905</v>
      </c>
      <c r="AL9">
        <f t="shared" si="12"/>
        <v>6.3214101764702988E-3</v>
      </c>
      <c r="AM9">
        <f t="shared" si="13"/>
        <v>1.2642820352940598E-2</v>
      </c>
      <c r="AN9">
        <v>1.3000041571474199</v>
      </c>
      <c r="AO9">
        <f t="shared" si="14"/>
        <v>-1.0742792048581551E-2</v>
      </c>
      <c r="AP9">
        <f t="shared" si="15"/>
        <v>-2.1485584097163102E-2</v>
      </c>
      <c r="AQ9">
        <v>4.4394834969969104</v>
      </c>
      <c r="AR9">
        <v>0.81615901573153204</v>
      </c>
      <c r="AS9">
        <f t="shared" si="16"/>
        <v>-5.8286728078259633E-3</v>
      </c>
      <c r="AT9">
        <f t="shared" si="17"/>
        <v>-1.1657345615651927E-2</v>
      </c>
      <c r="AU9">
        <v>0.67933409261812605</v>
      </c>
      <c r="AV9">
        <v>0.23380353061734899</v>
      </c>
      <c r="AW9">
        <v>0.39939644188861401</v>
      </c>
      <c r="AX9">
        <v>0.147285947089316</v>
      </c>
      <c r="AY9">
        <v>4.0278038953858702E-2</v>
      </c>
      <c r="AZ9">
        <v>0.39849135763521798</v>
      </c>
      <c r="BA9">
        <v>0.25225940895801202</v>
      </c>
      <c r="BB9" t="s">
        <v>25</v>
      </c>
      <c r="BC9">
        <v>0.22616503313854</v>
      </c>
      <c r="BD9">
        <v>0.27463403976261452</v>
      </c>
      <c r="BE9">
        <f t="shared" si="18"/>
        <v>1.6525834424085339E-3</v>
      </c>
      <c r="BF9">
        <f t="shared" si="19"/>
        <v>3.3051668848170677E-3</v>
      </c>
      <c r="BG9">
        <v>0.41150909866886415</v>
      </c>
      <c r="BH9">
        <f t="shared" si="20"/>
        <v>5.9361264057621599E-3</v>
      </c>
      <c r="BI9">
        <f t="shared" si="21"/>
        <v>1.187225281152432E-2</v>
      </c>
      <c r="BJ9">
        <v>0.18613342309362926</v>
      </c>
      <c r="BK9">
        <f t="shared" si="22"/>
        <v>-1.1044631966728639E-3</v>
      </c>
      <c r="BL9">
        <f t="shared" si="23"/>
        <v>-2.2089263933457279E-3</v>
      </c>
      <c r="BM9">
        <v>6.1547405349768554E-2</v>
      </c>
      <c r="BN9">
        <f t="shared" si="24"/>
        <v>2.3448265056132032E-3</v>
      </c>
      <c r="BO9">
        <f t="shared" si="25"/>
        <v>4.6896530112264063E-3</v>
      </c>
      <c r="BP9">
        <v>8.518518138814786E-2</v>
      </c>
      <c r="BQ9">
        <f t="shared" si="26"/>
        <v>1.2433765962753974E-3</v>
      </c>
      <c r="BR9">
        <f t="shared" si="27"/>
        <v>2.4867531925507947E-3</v>
      </c>
      <c r="BS9">
        <v>0</v>
      </c>
      <c r="BT9">
        <v>0.21538567550846907</v>
      </c>
      <c r="BU9">
        <f t="shared" si="28"/>
        <v>1.3787927355419574E-2</v>
      </c>
      <c r="BV9">
        <f t="shared" si="29"/>
        <v>2.7575854710839148E-2</v>
      </c>
      <c r="BW9">
        <v>135.32551030480201</v>
      </c>
      <c r="BX9">
        <v>23.254138274899599</v>
      </c>
      <c r="BY9">
        <f t="shared" si="0"/>
        <v>3.249600094312409</v>
      </c>
      <c r="BZ9">
        <v>16.720800100915199</v>
      </c>
      <c r="CA9">
        <v>5.1713858965164299</v>
      </c>
      <c r="CB9">
        <v>1.0775154043922299</v>
      </c>
      <c r="CC9">
        <v>1.7078862836847501E-2</v>
      </c>
      <c r="CD9">
        <v>1.81199119883576E-2</v>
      </c>
      <c r="CE9">
        <v>0.94254667725875396</v>
      </c>
      <c r="CF9">
        <v>0.459068809829905</v>
      </c>
      <c r="CG9">
        <v>1.2246417003373999</v>
      </c>
      <c r="CH9">
        <v>8.7039964281530899</v>
      </c>
      <c r="CI9">
        <v>0.89694967352844301</v>
      </c>
      <c r="CJ9">
        <v>1.6526151565848399</v>
      </c>
      <c r="CK9">
        <v>0.43493636294367699</v>
      </c>
      <c r="CL9">
        <v>1.0319572529618299</v>
      </c>
      <c r="CM9">
        <v>0.42656466319773101</v>
      </c>
      <c r="CN9">
        <v>0.11137249896511101</v>
      </c>
      <c r="CO9">
        <v>1.2347581479696901</v>
      </c>
      <c r="CP9">
        <v>0.37473449837089001</v>
      </c>
      <c r="CQ9" t="s">
        <v>25</v>
      </c>
      <c r="CR9">
        <v>0.224853155245477</v>
      </c>
      <c r="CS9">
        <v>0.77242299814774606</v>
      </c>
      <c r="CT9">
        <v>1.2048608832163137</v>
      </c>
      <c r="CU9">
        <v>0.39293200931309591</v>
      </c>
      <c r="CV9">
        <v>0.18623473940072932</v>
      </c>
      <c r="CW9">
        <v>0.13577767521877182</v>
      </c>
      <c r="CX9">
        <v>0</v>
      </c>
      <c r="CY9">
        <v>0.21650598013584343</v>
      </c>
    </row>
    <row r="10" spans="1:103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  <c r="K10">
        <f>'Fish experiments'!J10*0.25</f>
        <v>0.77749999999999997</v>
      </c>
      <c r="M10">
        <v>41.286389252106325</v>
      </c>
      <c r="N10">
        <f t="shared" si="1"/>
        <v>11.703913583672723</v>
      </c>
      <c r="O10">
        <f t="shared" si="2"/>
        <v>22.652735968398819</v>
      </c>
      <c r="P10">
        <v>298.90697348431576</v>
      </c>
      <c r="Q10">
        <f t="shared" si="3"/>
        <v>88.032132573143613</v>
      </c>
      <c r="R10">
        <f t="shared" si="4"/>
        <v>170.38477272221343</v>
      </c>
      <c r="S10">
        <v>7.55</v>
      </c>
      <c r="T10">
        <v>7.1559999999999997</v>
      </c>
      <c r="U10">
        <v>5.141</v>
      </c>
      <c r="V10">
        <f t="shared" si="5"/>
        <v>2.3700000000000186E-2</v>
      </c>
      <c r="W10">
        <f t="shared" si="6"/>
        <v>4.5870967741935845E-2</v>
      </c>
      <c r="X10">
        <v>136.74604510651099</v>
      </c>
      <c r="Y10">
        <v>10.653258354185001</v>
      </c>
      <c r="Z10">
        <f t="shared" si="7"/>
        <v>2.0722152021367437</v>
      </c>
      <c r="AA10">
        <f t="shared" si="8"/>
        <v>4.8681525358326818E-3</v>
      </c>
      <c r="AB10">
        <f t="shared" si="9"/>
        <v>9.4222307145148676E-3</v>
      </c>
      <c r="AC10">
        <v>7.3192734941651798</v>
      </c>
      <c r="AD10">
        <v>2.01579789018199</v>
      </c>
      <c r="AE10">
        <v>0.41212011575188001</v>
      </c>
      <c r="AF10">
        <v>1.9709341297233601E-2</v>
      </c>
      <c r="AG10">
        <v>1.8895363168686501E-2</v>
      </c>
      <c r="AH10">
        <v>1.0430781944374601</v>
      </c>
      <c r="AI10">
        <f t="shared" si="10"/>
        <v>-1.7722334537865002E-2</v>
      </c>
      <c r="AJ10">
        <f t="shared" si="11"/>
        <v>-3.4301292653932267E-2</v>
      </c>
      <c r="AK10">
        <v>0.55733839154123899</v>
      </c>
      <c r="AL10">
        <f t="shared" si="12"/>
        <v>1.0291979643849281E-2</v>
      </c>
      <c r="AM10">
        <f t="shared" si="13"/>
        <v>1.9919960600998609E-2</v>
      </c>
      <c r="AN10">
        <v>1.3651322831250201</v>
      </c>
      <c r="AO10">
        <f t="shared" si="14"/>
        <v>8.7956457446985107E-3</v>
      </c>
      <c r="AP10">
        <f t="shared" si="15"/>
        <v>1.7023830473610023E-2</v>
      </c>
      <c r="AQ10">
        <v>4.8788205122341104</v>
      </c>
      <c r="AR10">
        <v>0.82989785146204897</v>
      </c>
      <c r="AS10">
        <f t="shared" si="16"/>
        <v>-1.7070220886708841E-3</v>
      </c>
      <c r="AT10">
        <f t="shared" si="17"/>
        <v>-3.3039137200081628E-3</v>
      </c>
      <c r="AU10">
        <v>0.68663110360510504</v>
      </c>
      <c r="AV10">
        <v>0.226815869667715</v>
      </c>
      <c r="AW10">
        <v>0.42500617992320699</v>
      </c>
      <c r="AX10">
        <v>0.14101743952583401</v>
      </c>
      <c r="AY10">
        <v>3.1900783878940998E-2</v>
      </c>
      <c r="AZ10">
        <v>0.457656258690744</v>
      </c>
      <c r="BA10">
        <v>0.24476201200882</v>
      </c>
      <c r="BB10" t="s">
        <v>25</v>
      </c>
      <c r="BC10">
        <v>0.225464207620929</v>
      </c>
      <c r="BD10">
        <v>0.26408905493734486</v>
      </c>
      <c r="BE10">
        <f t="shared" si="18"/>
        <v>-1.5109120051723657E-3</v>
      </c>
      <c r="BF10">
        <f t="shared" si="19"/>
        <v>-2.9243458164626432E-3</v>
      </c>
      <c r="BG10">
        <v>0.46780551582154012</v>
      </c>
      <c r="BH10">
        <f t="shared" si="20"/>
        <v>2.2825051551564949E-2</v>
      </c>
      <c r="BI10">
        <f t="shared" si="21"/>
        <v>4.4177519132061187E-2</v>
      </c>
      <c r="BJ10">
        <v>0.17905661542572801</v>
      </c>
      <c r="BK10">
        <f t="shared" si="22"/>
        <v>-3.2275054970432398E-3</v>
      </c>
      <c r="BL10">
        <f t="shared" si="23"/>
        <v>-6.2467848329869156E-3</v>
      </c>
      <c r="BM10">
        <v>4.6440776825755536E-2</v>
      </c>
      <c r="BN10">
        <f t="shared" si="24"/>
        <v>-2.1871620515907021E-3</v>
      </c>
      <c r="BO10">
        <f t="shared" si="25"/>
        <v>-4.2332168740465206E-3</v>
      </c>
      <c r="BP10">
        <v>6.8559087069209101E-2</v>
      </c>
      <c r="BQ10">
        <f t="shared" si="26"/>
        <v>-3.7444516994062302E-3</v>
      </c>
      <c r="BR10">
        <f t="shared" si="27"/>
        <v>-7.2473258698185095E-3</v>
      </c>
      <c r="BS10">
        <v>0</v>
      </c>
      <c r="BT10">
        <v>0.20849030636782237</v>
      </c>
      <c r="BU10">
        <f t="shared" si="28"/>
        <v>1.1719316613225563E-2</v>
      </c>
      <c r="BV10">
        <f t="shared" si="29"/>
        <v>2.2682548283662382E-2</v>
      </c>
      <c r="BW10">
        <v>135.32551030480201</v>
      </c>
      <c r="BX10">
        <v>23.254138274899599</v>
      </c>
      <c r="BY10">
        <f t="shared" si="0"/>
        <v>3.249600094312409</v>
      </c>
      <c r="BZ10">
        <v>16.720800100915199</v>
      </c>
      <c r="CA10">
        <v>5.1713858965164299</v>
      </c>
      <c r="CB10">
        <v>1.0775154043922299</v>
      </c>
      <c r="CC10">
        <v>1.7078862836847501E-2</v>
      </c>
      <c r="CD10">
        <v>1.81199119883576E-2</v>
      </c>
      <c r="CE10">
        <v>0.94254667725875396</v>
      </c>
      <c r="CF10">
        <v>0.459068809829905</v>
      </c>
      <c r="CG10">
        <v>1.2246417003373999</v>
      </c>
      <c r="CH10">
        <v>8.7039964281530899</v>
      </c>
      <c r="CI10">
        <v>0.89694967352844301</v>
      </c>
      <c r="CJ10">
        <v>1.6526151565848399</v>
      </c>
      <c r="CK10">
        <v>0.43493636294367699</v>
      </c>
      <c r="CL10">
        <v>1.0319572529618299</v>
      </c>
      <c r="CM10">
        <v>0.42656466319773101</v>
      </c>
      <c r="CN10">
        <v>0.11137249896511101</v>
      </c>
      <c r="CO10">
        <v>1.2347581479696901</v>
      </c>
      <c r="CP10">
        <v>0.37473449837089001</v>
      </c>
      <c r="CQ10" t="s">
        <v>25</v>
      </c>
      <c r="CR10">
        <v>0.224853155245477</v>
      </c>
      <c r="CS10">
        <v>0.77242299814774606</v>
      </c>
      <c r="CT10">
        <v>1.2048608832163137</v>
      </c>
      <c r="CU10">
        <v>0.39293200931309591</v>
      </c>
      <c r="CV10">
        <v>0.18623473940072932</v>
      </c>
      <c r="CW10">
        <v>0.13577767521877182</v>
      </c>
      <c r="CX10">
        <v>0</v>
      </c>
      <c r="CY10">
        <v>0.21650598013584343</v>
      </c>
    </row>
    <row r="11" spans="1:103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  <c r="K11">
        <f>'Fish experiments'!J11*0.25</f>
        <v>1.75</v>
      </c>
      <c r="M11">
        <v>12.256997292603115</v>
      </c>
      <c r="N11">
        <f t="shared" si="1"/>
        <v>4.9918266597029337</v>
      </c>
      <c r="O11">
        <f t="shared" si="2"/>
        <v>9.9836533194058674</v>
      </c>
      <c r="P11">
        <v>311.37170022033609</v>
      </c>
      <c r="Q11">
        <f t="shared" si="3"/>
        <v>152.95258432324954</v>
      </c>
      <c r="R11">
        <f t="shared" si="4"/>
        <v>305.90516864649908</v>
      </c>
      <c r="S11">
        <v>7.55</v>
      </c>
      <c r="T11">
        <v>7.1559999999999997</v>
      </c>
      <c r="U11">
        <v>5.117</v>
      </c>
      <c r="V11">
        <f t="shared" si="5"/>
        <v>2.7500000000000302E-2</v>
      </c>
      <c r="W11">
        <f t="shared" si="6"/>
        <v>5.5000000000000604E-2</v>
      </c>
      <c r="X11">
        <v>136.12363153185601</v>
      </c>
      <c r="Y11">
        <v>10.631176511175299</v>
      </c>
      <c r="Z11">
        <f t="shared" si="7"/>
        <v>2.077619017231835</v>
      </c>
      <c r="AA11">
        <f t="shared" si="8"/>
        <v>1.0815495107266759E-2</v>
      </c>
      <c r="AB11">
        <f t="shared" si="9"/>
        <v>2.1630990214533519E-2</v>
      </c>
      <c r="AC11">
        <v>7.2669739914651998</v>
      </c>
      <c r="AD11">
        <v>1.8895130068657899</v>
      </c>
      <c r="AE11">
        <v>0.345318882554843</v>
      </c>
      <c r="AF11">
        <v>2.11227536377342E-2</v>
      </c>
      <c r="AG11">
        <v>1.8300110204286499E-2</v>
      </c>
      <c r="AH11">
        <v>1.1542418817120901</v>
      </c>
      <c r="AI11">
        <f t="shared" si="10"/>
        <v>2.6044619407539993E-2</v>
      </c>
      <c r="AJ11">
        <f t="shared" si="11"/>
        <v>5.2089238815079986E-2</v>
      </c>
      <c r="AK11">
        <v>0.52136890134538505</v>
      </c>
      <c r="AL11">
        <f>(AK11-AVERAGE($AK$7:$AK$8))*F11</f>
        <v>-8.3144569151150094E-4</v>
      </c>
      <c r="AM11">
        <f t="shared" si="13"/>
        <v>-1.6628913830230019E-3</v>
      </c>
      <c r="AN11">
        <v>1.27319915220761</v>
      </c>
      <c r="AO11">
        <f t="shared" si="14"/>
        <v>-3.1307155884207516E-2</v>
      </c>
      <c r="AP11">
        <f t="shared" si="15"/>
        <v>-6.2614311768415032E-2</v>
      </c>
      <c r="AQ11">
        <v>4.9212649381089104</v>
      </c>
      <c r="AR11">
        <v>0.83111716661011703</v>
      </c>
      <c r="AS11">
        <f t="shared" si="16"/>
        <v>-2.2353792404174455E-3</v>
      </c>
      <c r="AT11">
        <f t="shared" si="17"/>
        <v>-4.470758480834891E-3</v>
      </c>
      <c r="AU11">
        <v>0.67838204974329896</v>
      </c>
      <c r="AV11">
        <v>0.19434489752515399</v>
      </c>
      <c r="AW11">
        <v>0.38355483784560002</v>
      </c>
      <c r="AX11">
        <v>0.150823197211995</v>
      </c>
      <c r="AY11">
        <v>3.4667090472638801E-2</v>
      </c>
      <c r="AZ11">
        <v>0.38228716774969501</v>
      </c>
      <c r="BA11">
        <v>0.20908487991220301</v>
      </c>
      <c r="BB11" t="s">
        <v>25</v>
      </c>
      <c r="BC11">
        <v>0.19853070275194501</v>
      </c>
      <c r="BD11">
        <v>0.27174813624861949</v>
      </c>
      <c r="BE11">
        <f t="shared" si="18"/>
        <v>1.3113539803500385E-3</v>
      </c>
      <c r="BF11">
        <f t="shared" si="19"/>
        <v>2.6227079607000769E-3</v>
      </c>
      <c r="BG11">
        <v>0.38848768159716868</v>
      </c>
      <c r="BH11">
        <f t="shared" si="20"/>
        <v>-1.6171645262441359E-3</v>
      </c>
      <c r="BI11">
        <f t="shared" si="21"/>
        <v>-3.2343290524882717E-3</v>
      </c>
      <c r="BJ11">
        <v>0.19583016160334096</v>
      </c>
      <c r="BK11">
        <f t="shared" si="22"/>
        <v>3.0075972604010764E-3</v>
      </c>
      <c r="BL11">
        <f t="shared" si="23"/>
        <v>6.0151945208021529E-3</v>
      </c>
      <c r="BM11">
        <v>5.3919902552524795E-2</v>
      </c>
      <c r="BN11">
        <f t="shared" si="24"/>
        <v>9.4292777400126204E-5</v>
      </c>
      <c r="BO11">
        <f t="shared" si="25"/>
        <v>1.8858555480025241E-4</v>
      </c>
      <c r="BP11">
        <v>8.3331976082965178E-2</v>
      </c>
      <c r="BQ11">
        <f t="shared" si="26"/>
        <v>1.1456916745343215E-3</v>
      </c>
      <c r="BR11">
        <f t="shared" si="27"/>
        <v>2.291383349068643E-3</v>
      </c>
      <c r="BS11">
        <v>0</v>
      </c>
      <c r="BT11">
        <v>0.1881150011770619</v>
      </c>
      <c r="BU11">
        <f t="shared" si="28"/>
        <v>9.3445417599957031E-3</v>
      </c>
      <c r="BV11">
        <f t="shared" si="29"/>
        <v>1.8689083519991406E-2</v>
      </c>
      <c r="BW11">
        <v>135.32551030480201</v>
      </c>
      <c r="BX11">
        <v>23.254138274899599</v>
      </c>
      <c r="BY11">
        <f t="shared" si="0"/>
        <v>3.249600094312409</v>
      </c>
      <c r="BZ11">
        <v>16.720800100915199</v>
      </c>
      <c r="CA11">
        <v>5.1713858965164299</v>
      </c>
      <c r="CB11">
        <v>1.0775154043922299</v>
      </c>
      <c r="CC11">
        <v>1.7078862836847501E-2</v>
      </c>
      <c r="CD11">
        <v>1.81199119883576E-2</v>
      </c>
      <c r="CE11">
        <v>0.94254667725875396</v>
      </c>
      <c r="CF11">
        <v>0.459068809829905</v>
      </c>
      <c r="CG11">
        <v>1.2246417003373999</v>
      </c>
      <c r="CH11">
        <v>8.7039964281530899</v>
      </c>
      <c r="CI11">
        <v>0.89694967352844301</v>
      </c>
      <c r="CJ11">
        <v>1.6526151565848399</v>
      </c>
      <c r="CK11">
        <v>0.43493636294367699</v>
      </c>
      <c r="CL11">
        <v>1.0319572529618299</v>
      </c>
      <c r="CM11">
        <v>0.42656466319773101</v>
      </c>
      <c r="CN11">
        <v>0.11137249896511101</v>
      </c>
      <c r="CO11">
        <v>1.2347581479696901</v>
      </c>
      <c r="CP11">
        <v>0.37473449837089001</v>
      </c>
      <c r="CQ11" t="s">
        <v>25</v>
      </c>
      <c r="CR11">
        <v>0.224853155245477</v>
      </c>
      <c r="CS11">
        <v>0.77242299814774606</v>
      </c>
      <c r="CT11">
        <v>1.2048608832163137</v>
      </c>
      <c r="CU11">
        <v>0.39293200931309591</v>
      </c>
      <c r="CV11">
        <v>0.18623473940072932</v>
      </c>
      <c r="CW11">
        <v>0.13577767521877182</v>
      </c>
      <c r="CX11">
        <v>0</v>
      </c>
      <c r="CY11">
        <v>0.21650598013584343</v>
      </c>
    </row>
    <row r="12" spans="1:103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  <c r="K12">
        <f>'Fish experiments'!J12*0.25</f>
        <v>1.4125000000000001</v>
      </c>
      <c r="M12">
        <v>19.783135948770614</v>
      </c>
      <c r="N12">
        <f t="shared" si="1"/>
        <v>8.7548959877866821</v>
      </c>
      <c r="O12">
        <f t="shared" si="2"/>
        <v>17.509791975573364</v>
      </c>
      <c r="P12">
        <v>273.97752001227502</v>
      </c>
      <c r="Q12">
        <f t="shared" si="3"/>
        <v>134.255494219219</v>
      </c>
      <c r="R12">
        <f t="shared" si="4"/>
        <v>268.51098843843801</v>
      </c>
      <c r="S12">
        <v>7.55</v>
      </c>
      <c r="T12">
        <v>7.1559999999999997</v>
      </c>
      <c r="U12">
        <v>4.8949999999999996</v>
      </c>
      <c r="V12">
        <f t="shared" si="5"/>
        <v>-8.3499999999999908E-2</v>
      </c>
      <c r="W12">
        <f t="shared" si="6"/>
        <v>-0.16699999999999982</v>
      </c>
      <c r="X12">
        <v>137.29245991497001</v>
      </c>
      <c r="Y12">
        <v>10.8565990110346</v>
      </c>
      <c r="Z12">
        <f t="shared" si="7"/>
        <v>2.2178956100172833</v>
      </c>
      <c r="AA12">
        <f t="shared" si="8"/>
        <v>8.0953791499990935E-2</v>
      </c>
      <c r="AB12">
        <f t="shared" si="9"/>
        <v>0.16190758299998187</v>
      </c>
      <c r="AC12">
        <v>7.5035615242027403</v>
      </c>
      <c r="AD12">
        <v>2.0376886815431798</v>
      </c>
      <c r="AE12">
        <v>0.40666763575777898</v>
      </c>
      <c r="AF12">
        <v>1.9992237343827299E-2</v>
      </c>
      <c r="AG12">
        <v>1.9117376024608401E-2</v>
      </c>
      <c r="AH12">
        <v>1.04576262548232</v>
      </c>
      <c r="AI12">
        <f t="shared" si="10"/>
        <v>-2.8195008707345037E-2</v>
      </c>
      <c r="AJ12">
        <f t="shared" si="11"/>
        <v>-5.6390017414690075E-2</v>
      </c>
      <c r="AK12">
        <v>0.51217001148077701</v>
      </c>
      <c r="AL12">
        <f t="shared" si="12"/>
        <v>-5.4308906238155208E-3</v>
      </c>
      <c r="AM12">
        <f t="shared" si="13"/>
        <v>-1.0861781247631042E-2</v>
      </c>
      <c r="AN12">
        <v>1.33202108794456</v>
      </c>
      <c r="AO12">
        <f>(AN12-AVERAGE($AN$7:$AN$8))*F12</f>
        <v>-1.8961880157325472E-3</v>
      </c>
      <c r="AP12">
        <f t="shared" si="15"/>
        <v>-3.7923760314650945E-3</v>
      </c>
      <c r="AQ12">
        <v>4.9486207504899298</v>
      </c>
      <c r="AR12">
        <v>0.83189380497695398</v>
      </c>
      <c r="AS12">
        <f t="shared" si="16"/>
        <v>-1.8470600569989726E-3</v>
      </c>
      <c r="AT12">
        <f t="shared" si="17"/>
        <v>-3.6941201139979456E-3</v>
      </c>
      <c r="AU12">
        <v>0.66019894886535802</v>
      </c>
      <c r="AV12">
        <v>0.183239670784662</v>
      </c>
      <c r="AW12">
        <v>0.381416420684276</v>
      </c>
      <c r="AX12">
        <v>0.143863799062419</v>
      </c>
      <c r="AY12">
        <v>3.2732349429965099E-2</v>
      </c>
      <c r="AZ12">
        <v>0.370057619683618</v>
      </c>
      <c r="BA12">
        <v>0.22279344341832</v>
      </c>
      <c r="BB12" t="s">
        <v>25</v>
      </c>
      <c r="BC12">
        <v>0.20682712151996799</v>
      </c>
      <c r="BD12">
        <v>0.26286566973261616</v>
      </c>
      <c r="BE12">
        <f t="shared" si="18"/>
        <v>-3.129879277651626E-3</v>
      </c>
      <c r="BF12">
        <f t="shared" si="19"/>
        <v>-6.259758555303252E-3</v>
      </c>
      <c r="BG12">
        <v>0.37554265316605284</v>
      </c>
      <c r="BH12">
        <f t="shared" si="20"/>
        <v>-8.0896787418020533E-3</v>
      </c>
      <c r="BI12">
        <f t="shared" si="21"/>
        <v>-1.6179357483604107E-2</v>
      </c>
      <c r="BJ12">
        <v>0.19408278178092905</v>
      </c>
      <c r="BK12">
        <f t="shared" si="22"/>
        <v>2.1339073491951216E-3</v>
      </c>
      <c r="BL12">
        <f t="shared" si="23"/>
        <v>4.2678146983902432E-3</v>
      </c>
      <c r="BM12">
        <v>4.9893729947633345E-2</v>
      </c>
      <c r="BN12">
        <f t="shared" si="24"/>
        <v>-1.9187935250455992E-3</v>
      </c>
      <c r="BO12">
        <f t="shared" si="25"/>
        <v>-3.8375870500911985E-3</v>
      </c>
      <c r="BP12">
        <v>8.274464380334158E-2</v>
      </c>
      <c r="BQ12">
        <f t="shared" si="26"/>
        <v>8.5202553472252252E-4</v>
      </c>
      <c r="BR12">
        <f t="shared" si="27"/>
        <v>1.704051069445045E-3</v>
      </c>
      <c r="BS12">
        <v>0</v>
      </c>
      <c r="BT12">
        <v>0.19282476438812324</v>
      </c>
      <c r="BU12">
        <f t="shared" si="28"/>
        <v>1.1699423365526374E-2</v>
      </c>
      <c r="BV12">
        <f t="shared" si="29"/>
        <v>2.3398846731052747E-2</v>
      </c>
      <c r="BW12">
        <v>135.32551030480201</v>
      </c>
      <c r="BX12">
        <v>23.254138274899599</v>
      </c>
      <c r="BY12">
        <f t="shared" si="0"/>
        <v>3.249600094312409</v>
      </c>
      <c r="BZ12">
        <v>16.720800100915199</v>
      </c>
      <c r="CA12">
        <v>5.1713858965164299</v>
      </c>
      <c r="CB12">
        <v>1.0775154043922299</v>
      </c>
      <c r="CC12">
        <v>1.7078862836847501E-2</v>
      </c>
      <c r="CD12">
        <v>1.81199119883576E-2</v>
      </c>
      <c r="CE12">
        <v>0.94254667725875396</v>
      </c>
      <c r="CF12">
        <v>0.459068809829905</v>
      </c>
      <c r="CG12">
        <v>1.2246417003373999</v>
      </c>
      <c r="CH12">
        <v>8.7039964281530899</v>
      </c>
      <c r="CI12">
        <v>0.89694967352844301</v>
      </c>
      <c r="CJ12">
        <v>1.6526151565848399</v>
      </c>
      <c r="CK12">
        <v>0.43493636294367699</v>
      </c>
      <c r="CL12">
        <v>1.0319572529618299</v>
      </c>
      <c r="CM12">
        <v>0.42656466319773101</v>
      </c>
      <c r="CN12">
        <v>0.11137249896511101</v>
      </c>
      <c r="CO12">
        <v>1.2347581479696901</v>
      </c>
      <c r="CP12">
        <v>0.37473449837089001</v>
      </c>
      <c r="CQ12" t="s">
        <v>25</v>
      </c>
      <c r="CR12">
        <v>0.224853155245477</v>
      </c>
      <c r="CS12">
        <v>0.77242299814774606</v>
      </c>
      <c r="CT12">
        <v>1.2048608832163137</v>
      </c>
      <c r="CU12">
        <v>0.39293200931309591</v>
      </c>
      <c r="CV12">
        <v>0.18623473940072932</v>
      </c>
      <c r="CW12">
        <v>0.13577767521877182</v>
      </c>
      <c r="CX12">
        <v>0</v>
      </c>
      <c r="CY12">
        <v>0.21650598013584343</v>
      </c>
    </row>
    <row r="13" spans="1:103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  <c r="K13">
        <f>'Fish experiments'!J13*0.25</f>
        <v>2.1575000000000002</v>
      </c>
      <c r="M13">
        <v>13.024970624865103</v>
      </c>
      <c r="N13">
        <f t="shared" si="1"/>
        <v>6.4509759910007132</v>
      </c>
      <c r="O13">
        <f t="shared" si="2"/>
        <v>12.901951982001426</v>
      </c>
      <c r="P13">
        <v>250.08679376823608</v>
      </c>
      <c r="Q13">
        <f t="shared" si="3"/>
        <v>146.77215731663941</v>
      </c>
      <c r="R13">
        <f t="shared" si="4"/>
        <v>293.54431463327882</v>
      </c>
      <c r="S13">
        <v>7.55</v>
      </c>
      <c r="T13">
        <v>7.1559999999999997</v>
      </c>
      <c r="U13">
        <v>4.9859999999999998</v>
      </c>
      <c r="V13">
        <f t="shared" si="5"/>
        <v>-4.5599999999999773E-2</v>
      </c>
      <c r="W13">
        <f t="shared" si="6"/>
        <v>-9.1199999999999545E-2</v>
      </c>
      <c r="X13">
        <v>136.21313904110801</v>
      </c>
      <c r="Y13">
        <v>11.059692574782099</v>
      </c>
      <c r="Z13">
        <f t="shared" si="7"/>
        <v>2.2181493330890696</v>
      </c>
      <c r="AA13">
        <f t="shared" si="8"/>
        <v>9.7296783643060894E-2</v>
      </c>
      <c r="AB13">
        <f t="shared" si="9"/>
        <v>0.19459356728612179</v>
      </c>
      <c r="AC13">
        <v>7.6553710987062802</v>
      </c>
      <c r="AD13">
        <v>2.1650993557637399</v>
      </c>
      <c r="AE13">
        <v>0.52107183495438403</v>
      </c>
      <c r="AF13">
        <v>2.0349508900198598E-2</v>
      </c>
      <c r="AG13">
        <v>1.6998053985822201E-2</v>
      </c>
      <c r="AH13">
        <v>1.1971669767122599</v>
      </c>
      <c r="AI13">
        <f t="shared" si="10"/>
        <v>5.7008600289149891E-2</v>
      </c>
      <c r="AJ13">
        <f t="shared" si="11"/>
        <v>0.11401720057829978</v>
      </c>
      <c r="AK13">
        <v>0.51644093239599398</v>
      </c>
      <c r="AL13">
        <f t="shared" si="12"/>
        <v>-3.9545161994484429E-3</v>
      </c>
      <c r="AM13">
        <f t="shared" si="13"/>
        <v>-7.9090323988968859E-3</v>
      </c>
      <c r="AN13">
        <v>1.3169590304319101</v>
      </c>
      <c r="AO13">
        <f t="shared" si="14"/>
        <v>-1.1312660126468987E-2</v>
      </c>
      <c r="AP13">
        <f t="shared" si="15"/>
        <v>-2.2625320252937973E-2</v>
      </c>
      <c r="AQ13">
        <v>4.7558207734021902</v>
      </c>
      <c r="AR13">
        <v>0.82626283211926499</v>
      </c>
      <c r="AS13">
        <f t="shared" si="16"/>
        <v>-5.5950557830121593E-3</v>
      </c>
      <c r="AT13">
        <f t="shared" si="17"/>
        <v>-1.1190111566024319E-2</v>
      </c>
      <c r="AU13">
        <v>0.69395623942417695</v>
      </c>
      <c r="AV13">
        <v>0.20224364172245299</v>
      </c>
      <c r="AW13">
        <v>0.39165856571334601</v>
      </c>
      <c r="AX13">
        <v>0.14867212214092099</v>
      </c>
      <c r="AY13">
        <v>3.6362800141290702E-2</v>
      </c>
      <c r="AZ13">
        <v>0.38666171619151501</v>
      </c>
      <c r="BA13">
        <v>0.24088410913420299</v>
      </c>
      <c r="BB13" t="s">
        <v>25</v>
      </c>
      <c r="BC13">
        <v>0.223079290065618</v>
      </c>
      <c r="BD13">
        <v>0.27588461331295111</v>
      </c>
      <c r="BE13">
        <f t="shared" si="18"/>
        <v>4.0555110150190194E-3</v>
      </c>
      <c r="BF13">
        <f t="shared" si="19"/>
        <v>8.1110220300380387E-3</v>
      </c>
      <c r="BG13">
        <v>0.39894194668979888</v>
      </c>
      <c r="BH13">
        <f t="shared" si="20"/>
        <v>4.3319616240851564E-3</v>
      </c>
      <c r="BI13">
        <f t="shared" si="21"/>
        <v>8.6639232481703129E-3</v>
      </c>
      <c r="BJ13">
        <v>0.20158636581765968</v>
      </c>
      <c r="BK13">
        <f t="shared" si="22"/>
        <v>7.0628392410725209E-3</v>
      </c>
      <c r="BL13">
        <f t="shared" si="23"/>
        <v>1.4125678482145042E-2</v>
      </c>
      <c r="BM13">
        <v>5.3030205127585772E-2</v>
      </c>
      <c r="BN13">
        <f t="shared" si="24"/>
        <v>-4.206671220832625E-4</v>
      </c>
      <c r="BO13">
        <f t="shared" si="25"/>
        <v>-8.41334244166525E-4</v>
      </c>
      <c r="BP13">
        <v>8.3846509068644826E-2</v>
      </c>
      <c r="BQ13">
        <f t="shared" si="26"/>
        <v>1.6835498008489741E-3</v>
      </c>
      <c r="BR13">
        <f t="shared" si="27"/>
        <v>3.3670996016979481E-3</v>
      </c>
      <c r="BS13">
        <v>0</v>
      </c>
      <c r="BT13">
        <v>0.20459049596771989</v>
      </c>
      <c r="BU13">
        <f t="shared" si="28"/>
        <v>2.1098746986389638E-2</v>
      </c>
      <c r="BV13">
        <f t="shared" si="29"/>
        <v>4.2197493972779276E-2</v>
      </c>
      <c r="BW13">
        <v>135.32551030480201</v>
      </c>
      <c r="BX13">
        <v>23.254138274899599</v>
      </c>
      <c r="BY13">
        <f t="shared" si="0"/>
        <v>3.249600094312409</v>
      </c>
      <c r="BZ13">
        <v>16.720800100915199</v>
      </c>
      <c r="CA13">
        <v>5.1713858965164299</v>
      </c>
      <c r="CB13">
        <v>1.0775154043922299</v>
      </c>
      <c r="CC13">
        <v>1.7078862836847501E-2</v>
      </c>
      <c r="CD13">
        <v>1.81199119883576E-2</v>
      </c>
      <c r="CE13">
        <v>0.94254667725875396</v>
      </c>
      <c r="CF13">
        <v>0.459068809829905</v>
      </c>
      <c r="CG13">
        <v>1.2246417003373999</v>
      </c>
      <c r="CH13">
        <v>8.7039964281530899</v>
      </c>
      <c r="CI13">
        <v>0.89694967352844301</v>
      </c>
      <c r="CJ13">
        <v>1.6526151565848399</v>
      </c>
      <c r="CK13">
        <v>0.43493636294367699</v>
      </c>
      <c r="CL13">
        <v>1.0319572529618299</v>
      </c>
      <c r="CM13">
        <v>0.42656466319773101</v>
      </c>
      <c r="CN13">
        <v>0.11137249896511101</v>
      </c>
      <c r="CO13">
        <v>1.2347581479696901</v>
      </c>
      <c r="CP13">
        <v>0.37473449837089001</v>
      </c>
      <c r="CQ13" t="s">
        <v>25</v>
      </c>
      <c r="CR13">
        <v>0.224853155245477</v>
      </c>
      <c r="CS13">
        <v>0.77242299814774606</v>
      </c>
      <c r="CT13">
        <v>1.2048608832163137</v>
      </c>
      <c r="CU13">
        <v>0.39293200931309591</v>
      </c>
      <c r="CV13">
        <v>0.18623473940072932</v>
      </c>
      <c r="CW13">
        <v>0.13577767521877182</v>
      </c>
      <c r="CX13">
        <v>0</v>
      </c>
      <c r="CY13">
        <v>0.21650598013584343</v>
      </c>
    </row>
    <row r="14" spans="1:103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  <c r="K14">
        <f>'Fish experiments'!J14*0.25</f>
        <v>2.415</v>
      </c>
      <c r="M14">
        <v>9.1851039635551555</v>
      </c>
      <c r="N14">
        <f t="shared" si="1"/>
        <v>4.1470559942147442</v>
      </c>
      <c r="O14">
        <f t="shared" si="2"/>
        <v>8.2941119884294885</v>
      </c>
      <c r="P14">
        <v>494.18769234863424</v>
      </c>
      <c r="Q14">
        <f t="shared" si="3"/>
        <v>293.2326964648783</v>
      </c>
      <c r="R14">
        <f t="shared" si="4"/>
        <v>586.4653929297566</v>
      </c>
      <c r="S14">
        <v>7.55</v>
      </c>
      <c r="T14">
        <v>7.1559999999999997</v>
      </c>
      <c r="U14">
        <v>5.2350000000000003</v>
      </c>
      <c r="V14">
        <f t="shared" si="5"/>
        <v>0.10380000000000056</v>
      </c>
      <c r="W14">
        <f t="shared" si="6"/>
        <v>0.20760000000000112</v>
      </c>
      <c r="X14">
        <v>137.66900322198501</v>
      </c>
      <c r="Y14">
        <v>10.6925766222097</v>
      </c>
      <c r="Z14">
        <f t="shared" si="7"/>
        <v>2.0425170242998472</v>
      </c>
      <c r="AA14">
        <f t="shared" si="8"/>
        <v>-8.0826016304725631E-3</v>
      </c>
      <c r="AB14">
        <f t="shared" si="9"/>
        <v>-1.6165203260945126E-2</v>
      </c>
      <c r="AC14">
        <v>7.3298750768564398</v>
      </c>
      <c r="AD14">
        <v>1.92539136822347</v>
      </c>
      <c r="AE14">
        <v>0.37181807513570703</v>
      </c>
      <c r="AF14">
        <v>1.9168493863444599E-2</v>
      </c>
      <c r="AG14">
        <v>2.00798198703609E-2</v>
      </c>
      <c r="AH14">
        <v>0.95461483156721705</v>
      </c>
      <c r="AI14">
        <f t="shared" si="10"/>
        <v>-8.8522686797875824E-2</v>
      </c>
      <c r="AJ14">
        <f t="shared" si="11"/>
        <v>-0.17704537359575165</v>
      </c>
      <c r="AK14">
        <v>0.54544826186252904</v>
      </c>
      <c r="AL14">
        <f t="shared" si="12"/>
        <v>1.3449881480472591E-2</v>
      </c>
      <c r="AM14">
        <f t="shared" si="13"/>
        <v>2.6899762960945182E-2</v>
      </c>
      <c r="AN14">
        <v>1.33523790451223</v>
      </c>
      <c r="AO14">
        <f t="shared" si="14"/>
        <v>-3.453356782770367E-4</v>
      </c>
      <c r="AP14">
        <f t="shared" si="15"/>
        <v>-6.9067135655407339E-4</v>
      </c>
      <c r="AQ14">
        <v>4.3653054628026204</v>
      </c>
      <c r="AR14">
        <v>0.81361732208297399</v>
      </c>
      <c r="AS14">
        <f t="shared" si="16"/>
        <v>-1.3182361804786756E-2</v>
      </c>
      <c r="AT14">
        <f t="shared" si="17"/>
        <v>-2.6364723609573513E-2</v>
      </c>
      <c r="AU14">
        <v>0.68146896279115998</v>
      </c>
      <c r="AV14">
        <v>0.25392551178096601</v>
      </c>
      <c r="AW14">
        <v>0.395730527349687</v>
      </c>
      <c r="AX14">
        <v>0.15502879195904001</v>
      </c>
      <c r="AY14">
        <v>4.1961492820344899E-2</v>
      </c>
      <c r="AZ14">
        <v>0.39941763706857403</v>
      </c>
      <c r="BA14">
        <v>0.23179243621281501</v>
      </c>
      <c r="BB14" t="s">
        <v>25</v>
      </c>
      <c r="BC14">
        <v>0.22121802057818299</v>
      </c>
      <c r="BD14">
        <v>0.28137709587678561</v>
      </c>
      <c r="BE14">
        <f t="shared" si="18"/>
        <v>7.3510005533197198E-3</v>
      </c>
      <c r="BF14">
        <f t="shared" si="19"/>
        <v>1.470200110663944E-2</v>
      </c>
      <c r="BG14">
        <v>0.40493181467246253</v>
      </c>
      <c r="BH14">
        <f t="shared" si="20"/>
        <v>7.9258824136833484E-3</v>
      </c>
      <c r="BI14">
        <f t="shared" si="21"/>
        <v>1.5851764827366697E-2</v>
      </c>
      <c r="BJ14">
        <v>0.18017768796855138</v>
      </c>
      <c r="BK14">
        <f t="shared" si="22"/>
        <v>-5.7823674683924577E-3</v>
      </c>
      <c r="BL14">
        <f t="shared" si="23"/>
        <v>-1.1564734936784915E-2</v>
      </c>
      <c r="BM14">
        <v>6.6296462259583813E-2</v>
      </c>
      <c r="BN14">
        <f t="shared" si="24"/>
        <v>7.5390871571155618E-3</v>
      </c>
      <c r="BO14">
        <f t="shared" si="25"/>
        <v>1.5078174314231125E-2</v>
      </c>
      <c r="BP14">
        <v>9.0744647592146344E-2</v>
      </c>
      <c r="BQ14">
        <f t="shared" si="26"/>
        <v>5.8224329149498847E-3</v>
      </c>
      <c r="BR14">
        <f t="shared" si="27"/>
        <v>1.1644865829899769E-2</v>
      </c>
      <c r="BS14">
        <v>0</v>
      </c>
      <c r="BT14">
        <v>0.2142153328952093</v>
      </c>
      <c r="BU14">
        <f t="shared" si="28"/>
        <v>2.6873649142883288E-2</v>
      </c>
      <c r="BV14">
        <f t="shared" si="29"/>
        <v>5.3747298285766576E-2</v>
      </c>
      <c r="BW14">
        <v>135.32551030480201</v>
      </c>
      <c r="BX14">
        <v>23.254138274899599</v>
      </c>
      <c r="BY14">
        <f t="shared" si="0"/>
        <v>3.249600094312409</v>
      </c>
      <c r="BZ14">
        <v>16.720800100915199</v>
      </c>
      <c r="CA14">
        <v>5.1713858965164299</v>
      </c>
      <c r="CB14">
        <v>1.0775154043922299</v>
      </c>
      <c r="CC14">
        <v>1.7078862836847501E-2</v>
      </c>
      <c r="CD14">
        <v>1.81199119883576E-2</v>
      </c>
      <c r="CE14">
        <v>0.94254667725875396</v>
      </c>
      <c r="CF14">
        <v>0.459068809829905</v>
      </c>
      <c r="CG14">
        <v>1.2246417003373999</v>
      </c>
      <c r="CH14">
        <v>8.7039964281530899</v>
      </c>
      <c r="CI14">
        <v>0.89694967352844301</v>
      </c>
      <c r="CJ14">
        <v>1.6526151565848399</v>
      </c>
      <c r="CK14">
        <v>0.43493636294367699</v>
      </c>
      <c r="CL14">
        <v>1.0319572529618299</v>
      </c>
      <c r="CM14">
        <v>0.42656466319773101</v>
      </c>
      <c r="CN14">
        <v>0.11137249896511101</v>
      </c>
      <c r="CO14">
        <v>1.2347581479696901</v>
      </c>
      <c r="CP14">
        <v>0.37473449837089001</v>
      </c>
      <c r="CQ14" t="s">
        <v>25</v>
      </c>
      <c r="CR14">
        <v>0.224853155245477</v>
      </c>
      <c r="CS14">
        <v>0.77242299814774606</v>
      </c>
      <c r="CT14">
        <v>1.2048608832163137</v>
      </c>
      <c r="CU14">
        <v>0.39293200931309591</v>
      </c>
      <c r="CV14">
        <v>0.18623473940072932</v>
      </c>
      <c r="CW14">
        <v>0.13577767521877182</v>
      </c>
      <c r="CX14">
        <v>0</v>
      </c>
      <c r="CY14">
        <v>0.21650598013584343</v>
      </c>
    </row>
    <row r="15" spans="1:103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  <c r="K15">
        <f>'Fish experiments'!J15*0.25</f>
        <v>2.1625000000000001</v>
      </c>
      <c r="M15">
        <v>31.456330599152857</v>
      </c>
      <c r="N15">
        <f t="shared" si="1"/>
        <v>17.509791975573364</v>
      </c>
      <c r="O15">
        <f t="shared" si="2"/>
        <v>33.889919952722636</v>
      </c>
      <c r="P15">
        <v>279.17115615228352</v>
      </c>
      <c r="Q15">
        <f t="shared" si="3"/>
        <v>164.22277474706789</v>
      </c>
      <c r="R15">
        <f t="shared" si="4"/>
        <v>317.85053176851852</v>
      </c>
      <c r="S15">
        <v>7.55</v>
      </c>
      <c r="T15">
        <v>7.1559999999999997</v>
      </c>
      <c r="U15">
        <v>5.2439999999999998</v>
      </c>
      <c r="V15">
        <f t="shared" si="5"/>
        <v>0.10920000000000023</v>
      </c>
      <c r="W15">
        <f t="shared" si="6"/>
        <v>0.21135483870967786</v>
      </c>
      <c r="X15">
        <v>136.470354859336</v>
      </c>
      <c r="Y15">
        <v>11.823836675070901</v>
      </c>
      <c r="Z15">
        <f t="shared" si="7"/>
        <v>2.2547362080608124</v>
      </c>
      <c r="AA15">
        <f t="shared" si="8"/>
        <v>0.1192489086261066</v>
      </c>
      <c r="AB15">
        <f t="shared" si="9"/>
        <v>0.23080433927633537</v>
      </c>
      <c r="AC15">
        <v>8.1742544761167792</v>
      </c>
      <c r="AD15">
        <v>2.4228208985201598</v>
      </c>
      <c r="AE15">
        <v>0.62661816360981903</v>
      </c>
      <c r="AF15">
        <v>1.99865172282668E-2</v>
      </c>
      <c r="AG15">
        <v>1.6824418453780101E-2</v>
      </c>
      <c r="AH15">
        <v>1.18794698807412</v>
      </c>
      <c r="AI15">
        <f t="shared" si="10"/>
        <v>5.1476607106265955E-2</v>
      </c>
      <c r="AJ15">
        <f t="shared" si="11"/>
        <v>9.9632142786321196E-2</v>
      </c>
      <c r="AK15">
        <v>0.49913952788301502</v>
      </c>
      <c r="AL15">
        <f t="shared" si="12"/>
        <v>-1.4335358907235817E-2</v>
      </c>
      <c r="AM15">
        <f t="shared" si="13"/>
        <v>-2.7745855949488678E-2</v>
      </c>
      <c r="AN15">
        <v>1.2508366894210099</v>
      </c>
      <c r="AO15">
        <f t="shared" si="14"/>
        <v>-5.0986064733009102E-2</v>
      </c>
      <c r="AP15">
        <f t="shared" si="15"/>
        <v>-9.8682705934856327E-2</v>
      </c>
      <c r="AQ15">
        <v>4.0476058767408896</v>
      </c>
      <c r="AR15">
        <v>0.801886275509752</v>
      </c>
      <c r="AS15">
        <f t="shared" si="16"/>
        <v>-2.0220989748719952E-2</v>
      </c>
      <c r="AT15">
        <f t="shared" si="17"/>
        <v>-3.913739951365152E-2</v>
      </c>
      <c r="AU15">
        <v>0.71715151163804403</v>
      </c>
      <c r="AV15">
        <v>0.42017920234587802</v>
      </c>
      <c r="AW15">
        <v>0.42837320006666402</v>
      </c>
      <c r="AX15">
        <v>0.15266240340779499</v>
      </c>
      <c r="AY15">
        <v>3.92629054316656E-2</v>
      </c>
      <c r="AZ15">
        <v>0.487740463867049</v>
      </c>
      <c r="BA15">
        <v>0.246585986220206</v>
      </c>
      <c r="BB15" t="s">
        <v>25</v>
      </c>
      <c r="BC15">
        <v>0.24827651529832501</v>
      </c>
      <c r="BD15">
        <v>0.2860371061927568</v>
      </c>
      <c r="BE15">
        <f t="shared" si="18"/>
        <v>1.0147006742902431E-2</v>
      </c>
      <c r="BF15">
        <f t="shared" si="19"/>
        <v>1.9639367889488578E-2</v>
      </c>
      <c r="BG15">
        <v>0.45079350812458963</v>
      </c>
      <c r="BH15">
        <f t="shared" si="20"/>
        <v>3.5442898484959608E-2</v>
      </c>
      <c r="BI15">
        <f t="shared" si="21"/>
        <v>6.8599158357986328E-2</v>
      </c>
      <c r="BJ15">
        <v>0.20607362166280416</v>
      </c>
      <c r="BK15">
        <f t="shared" si="22"/>
        <v>9.7551927481592075E-3</v>
      </c>
      <c r="BL15">
        <f t="shared" si="23"/>
        <v>1.8881018222243626E-2</v>
      </c>
      <c r="BM15">
        <v>5.3573938183979583E-2</v>
      </c>
      <c r="BN15">
        <f t="shared" si="24"/>
        <v>-9.4427288246975993E-5</v>
      </c>
      <c r="BO15">
        <f t="shared" si="25"/>
        <v>-1.8276249338124384E-4</v>
      </c>
      <c r="BP15">
        <v>7.4138292260196539E-2</v>
      </c>
      <c r="BQ15">
        <f t="shared" si="26"/>
        <v>-4.1413802842199974E-3</v>
      </c>
      <c r="BR15">
        <f t="shared" si="27"/>
        <v>-8.0155747436516083E-3</v>
      </c>
      <c r="BS15">
        <v>0</v>
      </c>
      <c r="BT15">
        <v>0.24299862329737534</v>
      </c>
      <c r="BU15">
        <f t="shared" si="28"/>
        <v>4.4143623384182908E-2</v>
      </c>
      <c r="BV15">
        <f t="shared" si="29"/>
        <v>8.5439271066160463E-2</v>
      </c>
      <c r="BW15">
        <v>135.32551030480201</v>
      </c>
      <c r="BX15">
        <v>23.254138274899599</v>
      </c>
      <c r="BY15">
        <f t="shared" si="0"/>
        <v>3.249600094312409</v>
      </c>
      <c r="BZ15">
        <v>16.720800100915199</v>
      </c>
      <c r="CA15">
        <v>5.1713858965164299</v>
      </c>
      <c r="CB15">
        <v>1.0775154043922299</v>
      </c>
      <c r="CC15">
        <v>1.7078862836847501E-2</v>
      </c>
      <c r="CD15">
        <v>1.81199119883576E-2</v>
      </c>
      <c r="CE15">
        <v>0.94254667725875396</v>
      </c>
      <c r="CF15">
        <v>0.459068809829905</v>
      </c>
      <c r="CG15">
        <v>1.2246417003373999</v>
      </c>
      <c r="CH15">
        <v>8.7039964281530899</v>
      </c>
      <c r="CI15">
        <v>0.89694967352844301</v>
      </c>
      <c r="CJ15">
        <v>1.6526151565848399</v>
      </c>
      <c r="CK15">
        <v>0.43493636294367699</v>
      </c>
      <c r="CL15">
        <v>1.0319572529618299</v>
      </c>
      <c r="CM15">
        <v>0.42656466319773101</v>
      </c>
      <c r="CN15">
        <v>0.11137249896511101</v>
      </c>
      <c r="CO15">
        <v>1.2347581479696901</v>
      </c>
      <c r="CP15">
        <v>0.37473449837089001</v>
      </c>
      <c r="CQ15" t="s">
        <v>25</v>
      </c>
      <c r="CR15">
        <v>0.224853155245477</v>
      </c>
      <c r="CS15">
        <v>0.77242299814774606</v>
      </c>
      <c r="CT15">
        <v>1.2048608832163137</v>
      </c>
      <c r="CU15">
        <v>0.39293200931309591</v>
      </c>
      <c r="CV15">
        <v>0.18623473940072932</v>
      </c>
      <c r="CW15">
        <v>0.13577767521877182</v>
      </c>
      <c r="CX15">
        <v>0</v>
      </c>
      <c r="CY15">
        <v>0.21650598013584343</v>
      </c>
    </row>
    <row r="16" spans="1:103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  <c r="K16">
        <f>'Fish experiments'!J16*0.25</f>
        <v>1.575</v>
      </c>
      <c r="M16">
        <v>13.946538623579492</v>
      </c>
      <c r="N16">
        <f t="shared" si="1"/>
        <v>7.0039167902293453</v>
      </c>
      <c r="O16">
        <f t="shared" si="2"/>
        <v>14.007833580458691</v>
      </c>
      <c r="P16">
        <v>163.87243384409541</v>
      </c>
      <c r="Q16">
        <f t="shared" si="3"/>
        <v>95.043541362155011</v>
      </c>
      <c r="R16">
        <f t="shared" si="4"/>
        <v>190.08708272431002</v>
      </c>
      <c r="S16">
        <v>7.55</v>
      </c>
      <c r="T16">
        <v>7.1559999999999997</v>
      </c>
      <c r="U16">
        <v>6.7960000000000003</v>
      </c>
      <c r="V16">
        <f t="shared" si="5"/>
        <v>1.0404000000000004</v>
      </c>
      <c r="W16">
        <f t="shared" si="6"/>
        <v>2.0808000000000009</v>
      </c>
      <c r="X16">
        <v>136.74604510651099</v>
      </c>
      <c r="Y16">
        <v>11.4657650522774</v>
      </c>
      <c r="Z16">
        <f t="shared" si="7"/>
        <v>1.6871343514239845</v>
      </c>
      <c r="AA16">
        <f t="shared" si="8"/>
        <v>-0.22131220535599017</v>
      </c>
      <c r="AB16">
        <f t="shared" si="9"/>
        <v>-0.44262441071198033</v>
      </c>
      <c r="AC16">
        <v>8.0696766352398299</v>
      </c>
      <c r="AD16">
        <v>2.1587718112593901</v>
      </c>
      <c r="AE16">
        <v>0.42653860358533602</v>
      </c>
      <c r="AF16">
        <v>2.1991051825567098E-2</v>
      </c>
      <c r="AG16">
        <v>1.9327778132658201E-2</v>
      </c>
      <c r="AH16">
        <v>1.1377951296123701</v>
      </c>
      <c r="AI16">
        <f t="shared" si="10"/>
        <v>2.1385492029215979E-2</v>
      </c>
      <c r="AJ16">
        <f t="shared" si="11"/>
        <v>4.2770984058431959E-2</v>
      </c>
      <c r="AK16">
        <v>0.51138152120582303</v>
      </c>
      <c r="AL16">
        <f t="shared" si="12"/>
        <v>-6.990162913551012E-3</v>
      </c>
      <c r="AM16">
        <f t="shared" si="13"/>
        <v>-1.3980325827102024E-2</v>
      </c>
      <c r="AN16">
        <v>1.27617861471312</v>
      </c>
      <c r="AO16">
        <f t="shared" si="14"/>
        <v>-3.5780909557743046E-2</v>
      </c>
      <c r="AP16">
        <f t="shared" si="15"/>
        <v>-7.1561819115486092E-2</v>
      </c>
      <c r="AQ16">
        <v>2.3100836314678199</v>
      </c>
      <c r="AR16">
        <v>0.69789282950637699</v>
      </c>
      <c r="AS16">
        <f t="shared" si="16"/>
        <v>-8.2617057350744955E-2</v>
      </c>
      <c r="AT16">
        <f t="shared" si="17"/>
        <v>-0.16523411470148991</v>
      </c>
      <c r="AU16">
        <v>0.73708970821567898</v>
      </c>
      <c r="AV16">
        <v>0.92064472397187203</v>
      </c>
      <c r="AW16">
        <v>0.54517626913083095</v>
      </c>
      <c r="AX16">
        <v>0.15665082902539099</v>
      </c>
      <c r="AY16">
        <v>3.4575912355150597E-2</v>
      </c>
      <c r="AZ16">
        <v>0.92201593071149501</v>
      </c>
      <c r="BA16">
        <v>0.36657307970613301</v>
      </c>
      <c r="BB16" t="s">
        <v>25</v>
      </c>
      <c r="BC16">
        <v>0.48009733083203698</v>
      </c>
      <c r="BD16">
        <v>0.31328617078475018</v>
      </c>
      <c r="BE16">
        <f t="shared" si="18"/>
        <v>2.6496445498098462E-2</v>
      </c>
      <c r="BF16">
        <f t="shared" si="19"/>
        <v>5.2992890996196924E-2</v>
      </c>
      <c r="BG16">
        <v>0.74731488677403868</v>
      </c>
      <c r="BH16">
        <f t="shared" si="20"/>
        <v>0.21335572567462904</v>
      </c>
      <c r="BI16">
        <f t="shared" si="21"/>
        <v>0.42671145134925809</v>
      </c>
      <c r="BJ16">
        <v>8.1909510852846978E-2</v>
      </c>
      <c r="BK16">
        <f t="shared" si="22"/>
        <v>-6.4743273737815091E-2</v>
      </c>
      <c r="BL16">
        <f t="shared" si="23"/>
        <v>-0.12948654747563018</v>
      </c>
      <c r="BM16">
        <v>5.3554810509109922E-2</v>
      </c>
      <c r="BN16">
        <f t="shared" si="24"/>
        <v>-1.0590389316877252E-4</v>
      </c>
      <c r="BO16">
        <f t="shared" si="25"/>
        <v>-2.1180778633754505E-4</v>
      </c>
      <c r="BP16">
        <v>9.3468613382571512E-3</v>
      </c>
      <c r="BQ16">
        <f t="shared" si="26"/>
        <v>-4.3016238837383626E-2</v>
      </c>
      <c r="BR16">
        <f t="shared" si="27"/>
        <v>-8.6032477674767252E-2</v>
      </c>
      <c r="BS16">
        <v>0</v>
      </c>
      <c r="BT16">
        <v>0.4589880118266122</v>
      </c>
      <c r="BU16">
        <f t="shared" si="28"/>
        <v>0.17373725650172503</v>
      </c>
      <c r="BV16">
        <f t="shared" si="29"/>
        <v>0.34747451300345006</v>
      </c>
      <c r="BW16">
        <v>135.32551030480201</v>
      </c>
      <c r="BX16">
        <v>23.254138274899599</v>
      </c>
      <c r="BY16">
        <f t="shared" si="0"/>
        <v>3.249600094312409</v>
      </c>
      <c r="BZ16">
        <v>16.720800100915199</v>
      </c>
      <c r="CA16">
        <v>5.1713858965164299</v>
      </c>
      <c r="CB16">
        <v>1.0775154043922299</v>
      </c>
      <c r="CC16">
        <v>1.7078862836847501E-2</v>
      </c>
      <c r="CD16">
        <v>1.81199119883576E-2</v>
      </c>
      <c r="CE16">
        <v>0.94254667725875396</v>
      </c>
      <c r="CF16">
        <v>0.459068809829905</v>
      </c>
      <c r="CG16">
        <v>1.2246417003373999</v>
      </c>
      <c r="CH16">
        <v>8.7039964281530899</v>
      </c>
      <c r="CI16">
        <v>0.89694967352844301</v>
      </c>
      <c r="CJ16">
        <v>1.6526151565848399</v>
      </c>
      <c r="CK16">
        <v>0.43493636294367699</v>
      </c>
      <c r="CL16">
        <v>1.0319572529618299</v>
      </c>
      <c r="CM16">
        <v>0.42656466319773101</v>
      </c>
      <c r="CN16">
        <v>0.11137249896511101</v>
      </c>
      <c r="CO16">
        <v>1.2347581479696901</v>
      </c>
      <c r="CP16">
        <v>0.37473449837089001</v>
      </c>
      <c r="CQ16" t="s">
        <v>25</v>
      </c>
      <c r="CR16">
        <v>0.224853155245477</v>
      </c>
      <c r="CS16">
        <v>0.77242299814774606</v>
      </c>
      <c r="CT16">
        <v>1.2048608832163137</v>
      </c>
      <c r="CU16">
        <v>0.39293200931309591</v>
      </c>
      <c r="CV16">
        <v>0.18623473940072932</v>
      </c>
      <c r="CW16">
        <v>0.13577767521877182</v>
      </c>
      <c r="CX16">
        <v>0</v>
      </c>
      <c r="CY16">
        <v>0.21650598013584343</v>
      </c>
    </row>
    <row r="17" spans="1:103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  <c r="K17">
        <f>'Fish experiments'!J17*0.25</f>
        <v>1.51</v>
      </c>
      <c r="M17">
        <v>25.773327940414134</v>
      </c>
      <c r="N17">
        <f t="shared" si="1"/>
        <v>14.09999038033013</v>
      </c>
      <c r="O17">
        <f t="shared" si="2"/>
        <v>28.19998076066026</v>
      </c>
      <c r="P17">
        <v>93.031236894379902</v>
      </c>
      <c r="Q17">
        <f t="shared" si="3"/>
        <v>52.538823192325715</v>
      </c>
      <c r="R17">
        <f t="shared" si="4"/>
        <v>105.07764638465143</v>
      </c>
      <c r="S17">
        <v>7.55</v>
      </c>
      <c r="T17">
        <v>7.1559999999999997</v>
      </c>
      <c r="U17">
        <v>5.2489999999999997</v>
      </c>
      <c r="V17">
        <f t="shared" si="5"/>
        <v>0.11220000000000016</v>
      </c>
      <c r="W17">
        <f t="shared" si="6"/>
        <v>0.22440000000000032</v>
      </c>
      <c r="X17">
        <v>135.766091749205</v>
      </c>
      <c r="Y17">
        <v>11.714212788170499</v>
      </c>
      <c r="Z17">
        <f t="shared" si="7"/>
        <v>2.2317037127396646</v>
      </c>
      <c r="AA17">
        <f t="shared" si="8"/>
        <v>0.1054294114334179</v>
      </c>
      <c r="AB17">
        <f t="shared" si="9"/>
        <v>0.2108588228668358</v>
      </c>
      <c r="AC17">
        <v>8.2144547902398806</v>
      </c>
      <c r="AD17">
        <v>2.3247977878518098</v>
      </c>
      <c r="AE17">
        <v>0.57870810946594797</v>
      </c>
      <c r="AF17">
        <v>1.9523524309787599E-2</v>
      </c>
      <c r="AG17">
        <v>1.7667210925645899E-2</v>
      </c>
      <c r="AH17">
        <v>1.1050711055612701</v>
      </c>
      <c r="AI17">
        <f t="shared" si="10"/>
        <v>1.7510775985559945E-3</v>
      </c>
      <c r="AJ17">
        <f t="shared" si="11"/>
        <v>3.5021551971119889E-3</v>
      </c>
      <c r="AK17">
        <v>0.51355298295660701</v>
      </c>
      <c r="AL17">
        <f t="shared" si="12"/>
        <v>-5.6872858630806263E-3</v>
      </c>
      <c r="AM17">
        <f t="shared" si="13"/>
        <v>-1.1374571726161253E-2</v>
      </c>
      <c r="AN17">
        <v>1.3112939633930301</v>
      </c>
      <c r="AO17">
        <f t="shared" si="14"/>
        <v>-1.4711700349797007E-2</v>
      </c>
      <c r="AP17">
        <f t="shared" si="15"/>
        <v>-2.9423400699594014E-2</v>
      </c>
      <c r="AQ17">
        <v>3.3250420924880002</v>
      </c>
      <c r="AR17">
        <v>0.76878837740403405</v>
      </c>
      <c r="AS17">
        <f t="shared" si="16"/>
        <v>-4.0079728612150721E-2</v>
      </c>
      <c r="AT17">
        <f t="shared" si="17"/>
        <v>-8.0159457224301442E-2</v>
      </c>
      <c r="AU17">
        <v>0.73557302418523896</v>
      </c>
      <c r="AV17">
        <v>0.38506847159574398</v>
      </c>
      <c r="AW17">
        <v>0.44249018035878901</v>
      </c>
      <c r="AX17">
        <v>0.16527744433766101</v>
      </c>
      <c r="AY17">
        <v>4.6450766150995901E-2</v>
      </c>
      <c r="AZ17">
        <v>0.46012074347468301</v>
      </c>
      <c r="BA17">
        <v>0.40569146800710199</v>
      </c>
      <c r="BB17" t="s">
        <v>25</v>
      </c>
      <c r="BC17">
        <v>0.46415050327792401</v>
      </c>
      <c r="BD17">
        <v>0.30037185212668122</v>
      </c>
      <c r="BE17">
        <f t="shared" si="18"/>
        <v>1.8747854303257084E-2</v>
      </c>
      <c r="BF17">
        <f t="shared" si="19"/>
        <v>3.7495708606514168E-2</v>
      </c>
      <c r="BG17">
        <v>0.43895019075514174</v>
      </c>
      <c r="BH17">
        <f t="shared" si="20"/>
        <v>2.8336908063290877E-2</v>
      </c>
      <c r="BI17">
        <f t="shared" si="21"/>
        <v>5.6673816126581754E-2</v>
      </c>
      <c r="BJ17">
        <v>0.18557999038486414</v>
      </c>
      <c r="BK17">
        <f t="shared" si="22"/>
        <v>-2.5409860186048016E-3</v>
      </c>
      <c r="BL17">
        <f t="shared" si="23"/>
        <v>-5.0819720372096032E-3</v>
      </c>
      <c r="BM17">
        <v>6.0723959609078434E-2</v>
      </c>
      <c r="BN17">
        <f t="shared" si="24"/>
        <v>4.1955855668123349E-3</v>
      </c>
      <c r="BO17">
        <f t="shared" si="25"/>
        <v>8.3911711336246697E-3</v>
      </c>
      <c r="BP17">
        <v>0.15414339191343623</v>
      </c>
      <c r="BQ17">
        <f t="shared" si="26"/>
        <v>4.3861679507723815E-2</v>
      </c>
      <c r="BR17">
        <f t="shared" si="27"/>
        <v>8.772335901544763E-2</v>
      </c>
      <c r="BS17">
        <v>0</v>
      </c>
      <c r="BT17">
        <v>0.39372365617586058</v>
      </c>
      <c r="BU17">
        <f t="shared" si="28"/>
        <v>0.13457864311127404</v>
      </c>
      <c r="BV17">
        <f t="shared" si="29"/>
        <v>0.26915728622254809</v>
      </c>
      <c r="BW17">
        <v>135.32551030480201</v>
      </c>
      <c r="BX17">
        <v>23.254138274899599</v>
      </c>
      <c r="BY17">
        <f t="shared" si="0"/>
        <v>3.249600094312409</v>
      </c>
      <c r="BZ17">
        <v>16.720800100915199</v>
      </c>
      <c r="CA17">
        <v>5.1713858965164299</v>
      </c>
      <c r="CB17">
        <v>1.0775154043922299</v>
      </c>
      <c r="CC17">
        <v>1.7078862836847501E-2</v>
      </c>
      <c r="CD17">
        <v>1.81199119883576E-2</v>
      </c>
      <c r="CE17">
        <v>0.94254667725875396</v>
      </c>
      <c r="CF17">
        <v>0.459068809829905</v>
      </c>
      <c r="CG17">
        <v>1.2246417003373999</v>
      </c>
      <c r="CH17">
        <v>8.7039964281530899</v>
      </c>
      <c r="CI17">
        <v>0.89694967352844301</v>
      </c>
      <c r="CJ17">
        <v>1.6526151565848399</v>
      </c>
      <c r="CK17">
        <v>0.43493636294367699</v>
      </c>
      <c r="CL17">
        <v>1.0319572529618299</v>
      </c>
      <c r="CM17">
        <v>0.42656466319773101</v>
      </c>
      <c r="CN17">
        <v>0.11137249896511101</v>
      </c>
      <c r="CO17">
        <v>1.2347581479696901</v>
      </c>
      <c r="CP17">
        <v>0.37473449837089001</v>
      </c>
      <c r="CQ17" t="s">
        <v>25</v>
      </c>
      <c r="CR17">
        <v>0.224853155245477</v>
      </c>
      <c r="CS17">
        <v>0.77242299814774606</v>
      </c>
      <c r="CT17">
        <v>1.2048608832163137</v>
      </c>
      <c r="CU17">
        <v>0.39293200931309591</v>
      </c>
      <c r="CV17">
        <v>0.18623473940072932</v>
      </c>
      <c r="CW17">
        <v>0.13577767521877182</v>
      </c>
      <c r="CX17">
        <v>0</v>
      </c>
      <c r="CY17">
        <v>0.21650598013584343</v>
      </c>
    </row>
    <row r="18" spans="1:103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>
        <f>'Fish experiments'!J18*0.25</f>
        <v>0.74250000000000005</v>
      </c>
      <c r="L18" t="s">
        <v>76</v>
      </c>
      <c r="M18">
        <v>26.541301272676122</v>
      </c>
      <c r="N18">
        <f t="shared" si="1"/>
        <v>7.2803871898436618</v>
      </c>
      <c r="O18">
        <f t="shared" si="2"/>
        <v>14.560774379687324</v>
      </c>
      <c r="P18">
        <v>199.18915959615308</v>
      </c>
      <c r="Q18">
        <f t="shared" si="3"/>
        <v>58.116788406694809</v>
      </c>
      <c r="R18">
        <f t="shared" si="4"/>
        <v>116.23357681338962</v>
      </c>
      <c r="S18">
        <v>7.55</v>
      </c>
      <c r="T18">
        <v>7.1559999999999997</v>
      </c>
      <c r="U18">
        <v>4.9820000000000002</v>
      </c>
      <c r="V18">
        <f t="shared" si="5"/>
        <v>-2.3999999999999754E-2</v>
      </c>
      <c r="W18">
        <f t="shared" si="6"/>
        <v>-4.7999999999999508E-2</v>
      </c>
      <c r="X18">
        <v>136.21313904110801</v>
      </c>
      <c r="Y18">
        <v>10.727333395042301</v>
      </c>
      <c r="Z18">
        <f t="shared" si="7"/>
        <v>2.1532182647616018</v>
      </c>
      <c r="AA18">
        <f t="shared" si="8"/>
        <v>2.9169071323290118E-2</v>
      </c>
      <c r="AB18">
        <f t="shared" si="9"/>
        <v>5.8338142646580236E-2</v>
      </c>
      <c r="AC18">
        <v>7.4173206448177602</v>
      </c>
      <c r="AD18">
        <v>2.0632945622903098</v>
      </c>
      <c r="AE18">
        <v>0.39327471987795798</v>
      </c>
      <c r="AF18">
        <v>2.0208115851193E-2</v>
      </c>
      <c r="AG18">
        <v>1.98819737902333E-2</v>
      </c>
      <c r="AH18">
        <v>1.01640390759995</v>
      </c>
      <c r="AI18">
        <f t="shared" si="10"/>
        <v>-2.5724620589118018E-2</v>
      </c>
      <c r="AJ18">
        <f t="shared" si="11"/>
        <v>-5.1449241178236037E-2</v>
      </c>
      <c r="AK18">
        <v>0.54334438985754296</v>
      </c>
      <c r="AL18">
        <f t="shared" si="12"/>
        <v>6.0937791387404737E-3</v>
      </c>
      <c r="AM18">
        <f t="shared" si="13"/>
        <v>1.2187558277480947E-2</v>
      </c>
      <c r="AN18">
        <v>1.2924326821402401</v>
      </c>
      <c r="AO18">
        <f t="shared" si="14"/>
        <v>-1.3014234550735493E-2</v>
      </c>
      <c r="AP18">
        <f t="shared" si="15"/>
        <v>-2.6028469101470986E-2</v>
      </c>
      <c r="AQ18">
        <v>4.7632539102224696</v>
      </c>
      <c r="AR18">
        <v>0.82648690903132505</v>
      </c>
      <c r="AS18">
        <f t="shared" si="16"/>
        <v>-2.7303048178880626E-3</v>
      </c>
      <c r="AT18">
        <f t="shared" si="17"/>
        <v>-5.4606096357761253E-3</v>
      </c>
      <c r="AU18">
        <v>0.67142691202563198</v>
      </c>
      <c r="AV18">
        <v>0.184826056702801</v>
      </c>
      <c r="AW18">
        <v>0.38954017497715498</v>
      </c>
      <c r="AX18">
        <v>0.14879402863649699</v>
      </c>
      <c r="AY18">
        <v>3.5809624588037901E-2</v>
      </c>
      <c r="AZ18">
        <v>0.40168162264115298</v>
      </c>
      <c r="BA18">
        <v>0.22140707417209801</v>
      </c>
      <c r="BB18" t="s">
        <v>25</v>
      </c>
      <c r="BC18">
        <v>0.21662648504819901</v>
      </c>
      <c r="BD18">
        <v>0.26927170936344286</v>
      </c>
      <c r="BE18">
        <f t="shared" si="18"/>
        <v>4.3884322657034014E-5</v>
      </c>
      <c r="BF18">
        <f t="shared" si="19"/>
        <v>8.7768645314068028E-5</v>
      </c>
      <c r="BG18">
        <v>0.41342692598365494</v>
      </c>
      <c r="BH18">
        <f t="shared" si="20"/>
        <v>6.511474600199396E-3</v>
      </c>
      <c r="BI18">
        <f t="shared" si="21"/>
        <v>1.3022949200398792E-2</v>
      </c>
      <c r="BJ18">
        <v>0.18536602174141495</v>
      </c>
      <c r="BK18">
        <f t="shared" si="22"/>
        <v>-1.3346836023371584E-3</v>
      </c>
      <c r="BL18">
        <f t="shared" si="23"/>
        <v>-2.6693672046743167E-3</v>
      </c>
      <c r="BM18">
        <v>5.7548604288280854E-2</v>
      </c>
      <c r="BN18">
        <f t="shared" si="24"/>
        <v>1.1451861871668932E-3</v>
      </c>
      <c r="BO18">
        <f t="shared" si="25"/>
        <v>2.2903723743337863E-3</v>
      </c>
      <c r="BP18">
        <v>8.4087673545631361E-2</v>
      </c>
      <c r="BQ18">
        <f t="shared" si="26"/>
        <v>9.1412424352044772E-4</v>
      </c>
      <c r="BR18">
        <f t="shared" si="27"/>
        <v>1.8282484870408954E-3</v>
      </c>
      <c r="BS18">
        <v>0</v>
      </c>
      <c r="BT18">
        <v>0.19895987570991941</v>
      </c>
      <c r="BU18">
        <f t="shared" si="28"/>
        <v>8.8601874158546756E-3</v>
      </c>
      <c r="BV18">
        <f t="shared" si="29"/>
        <v>1.7720374831709351E-2</v>
      </c>
      <c r="BW18">
        <v>135.32551030480201</v>
      </c>
      <c r="BX18">
        <v>23.254138274899599</v>
      </c>
      <c r="BY18">
        <f t="shared" si="0"/>
        <v>3.249600094312409</v>
      </c>
      <c r="BZ18">
        <v>16.720800100915199</v>
      </c>
      <c r="CA18">
        <v>5.1713858965164299</v>
      </c>
      <c r="CB18">
        <v>1.0775154043922299</v>
      </c>
      <c r="CC18">
        <v>1.7078862836847501E-2</v>
      </c>
      <c r="CD18">
        <v>1.81199119883576E-2</v>
      </c>
      <c r="CE18">
        <v>0.94254667725875396</v>
      </c>
      <c r="CF18">
        <v>0.459068809829905</v>
      </c>
      <c r="CG18">
        <v>1.2246417003373999</v>
      </c>
      <c r="CH18">
        <v>8.7039964281530899</v>
      </c>
      <c r="CI18">
        <v>0.89694967352844301</v>
      </c>
      <c r="CJ18">
        <v>1.6526151565848399</v>
      </c>
      <c r="CK18">
        <v>0.43493636294367699</v>
      </c>
      <c r="CL18">
        <v>1.0319572529618299</v>
      </c>
      <c r="CM18">
        <v>0.42656466319773101</v>
      </c>
      <c r="CN18">
        <v>0.11137249896511101</v>
      </c>
      <c r="CO18">
        <v>1.2347581479696901</v>
      </c>
      <c r="CP18">
        <v>0.37473449837089001</v>
      </c>
      <c r="CQ18" t="s">
        <v>25</v>
      </c>
      <c r="CR18">
        <v>0.224853155245477</v>
      </c>
      <c r="CS18">
        <v>0.77242299814774606</v>
      </c>
      <c r="CT18">
        <v>1.2048608832163137</v>
      </c>
      <c r="CU18">
        <v>0.39293200931309591</v>
      </c>
      <c r="CV18">
        <v>0.18623473940072932</v>
      </c>
      <c r="CW18">
        <v>0.13577767521877182</v>
      </c>
      <c r="CX18">
        <v>0</v>
      </c>
      <c r="CY18">
        <v>0.21650598013584343</v>
      </c>
    </row>
    <row r="19" spans="1:103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  <c r="K19">
        <f>'Fish experiments'!J19*0.25</f>
        <v>0.24</v>
      </c>
      <c r="M19">
        <v>19.322351949413417</v>
      </c>
      <c r="N19">
        <f t="shared" si="1"/>
        <v>5.1147023928648503</v>
      </c>
      <c r="O19">
        <f t="shared" si="2"/>
        <v>9.2994588961179101</v>
      </c>
      <c r="P19">
        <v>66.232074411936154</v>
      </c>
      <c r="Q19">
        <f t="shared" si="3"/>
        <v>18.229662851429733</v>
      </c>
      <c r="R19">
        <f t="shared" si="4"/>
        <v>33.14484154805406</v>
      </c>
      <c r="S19">
        <v>7.55</v>
      </c>
      <c r="T19">
        <v>7.1559999999999997</v>
      </c>
      <c r="U19">
        <v>4.8920000000000003</v>
      </c>
      <c r="V19">
        <f t="shared" si="5"/>
        <v>-5.0999999999999712E-2</v>
      </c>
      <c r="W19">
        <f t="shared" si="6"/>
        <v>-9.27272727272722E-2</v>
      </c>
      <c r="X19">
        <v>136.21313904110801</v>
      </c>
      <c r="Y19">
        <v>10.6367930829157</v>
      </c>
      <c r="Z19">
        <f t="shared" si="7"/>
        <v>2.1743240153139207</v>
      </c>
      <c r="AA19">
        <f t="shared" si="8"/>
        <v>3.5500796488985784E-2</v>
      </c>
      <c r="AB19">
        <f t="shared" si="9"/>
        <v>6.4546902707246889E-2</v>
      </c>
      <c r="AC19">
        <v>7.2768164424023496</v>
      </c>
      <c r="AD19">
        <v>1.9705243067951801</v>
      </c>
      <c r="AE19">
        <v>0.37602526576935802</v>
      </c>
      <c r="AF19">
        <v>2.0998167115304799E-2</v>
      </c>
      <c r="AG19">
        <v>1.9955373656142601E-2</v>
      </c>
      <c r="AH19">
        <v>1.0522562732791101</v>
      </c>
      <c r="AI19">
        <f t="shared" si="10"/>
        <v>-1.4968910885370001E-2</v>
      </c>
      <c r="AJ19">
        <f t="shared" si="11"/>
        <v>-2.7216201609763638E-2</v>
      </c>
      <c r="AK19">
        <v>0.56885920642506804</v>
      </c>
      <c r="AL19">
        <f t="shared" si="12"/>
        <v>1.3748224108997996E-2</v>
      </c>
      <c r="AM19">
        <f t="shared" si="13"/>
        <v>2.4996771107269083E-2</v>
      </c>
      <c r="AN19">
        <v>1.29912753930401</v>
      </c>
      <c r="AO19">
        <f t="shared" si="14"/>
        <v>-1.100577740160451E-2</v>
      </c>
      <c r="AP19">
        <f t="shared" si="15"/>
        <v>-2.0010504366553654E-2</v>
      </c>
      <c r="AQ19">
        <v>4.4929288996006802</v>
      </c>
      <c r="AR19">
        <v>0.81794776188115303</v>
      </c>
      <c r="AS19">
        <f t="shared" si="16"/>
        <v>-5.2920489629396661E-3</v>
      </c>
      <c r="AT19">
        <f t="shared" si="17"/>
        <v>-9.6219072053448478E-3</v>
      </c>
      <c r="AU19">
        <v>0.67745675202256606</v>
      </c>
      <c r="AV19">
        <v>0.21081719804232699</v>
      </c>
      <c r="AW19">
        <v>0.397479987748731</v>
      </c>
      <c r="AX19">
        <v>0.14595567145173299</v>
      </c>
      <c r="AY19">
        <v>4.1810925843135997E-2</v>
      </c>
      <c r="AZ19">
        <v>0.39938050487091598</v>
      </c>
      <c r="BA19">
        <v>0.24176429338349401</v>
      </c>
      <c r="BB19" t="s">
        <v>25</v>
      </c>
      <c r="BC19">
        <v>0.22259419579426401</v>
      </c>
      <c r="BD19">
        <v>0.27124488846090156</v>
      </c>
      <c r="BE19">
        <f t="shared" si="18"/>
        <v>6.3583805189464375E-4</v>
      </c>
      <c r="BF19">
        <f t="shared" si="19"/>
        <v>1.1560691852629886E-3</v>
      </c>
      <c r="BG19">
        <v>0.41377356517587666</v>
      </c>
      <c r="BH19">
        <f t="shared" si="20"/>
        <v>6.6154663578659118E-3</v>
      </c>
      <c r="BI19">
        <f t="shared" si="21"/>
        <v>1.2028120650665294E-2</v>
      </c>
      <c r="BJ19">
        <v>0.18091950970951051</v>
      </c>
      <c r="BK19">
        <f t="shared" si="22"/>
        <v>-2.6686372119084892E-3</v>
      </c>
      <c r="BL19">
        <f t="shared" si="23"/>
        <v>-4.8520676580154354E-3</v>
      </c>
      <c r="BM19">
        <v>5.9927039232358641E-2</v>
      </c>
      <c r="BN19">
        <f t="shared" si="24"/>
        <v>1.8587166703902293E-3</v>
      </c>
      <c r="BO19">
        <f t="shared" si="25"/>
        <v>3.3794848552549622E-3</v>
      </c>
      <c r="BP19">
        <v>8.144094049617949E-2</v>
      </c>
      <c r="BQ19">
        <f t="shared" si="26"/>
        <v>1.2010432868488629E-4</v>
      </c>
      <c r="BR19">
        <f t="shared" si="27"/>
        <v>2.1837150669979326E-4</v>
      </c>
      <c r="BS19">
        <v>0</v>
      </c>
      <c r="BT19">
        <v>0.20907697159846744</v>
      </c>
      <c r="BU19">
        <f t="shared" si="28"/>
        <v>1.1895316182419085E-2</v>
      </c>
      <c r="BV19">
        <f t="shared" si="29"/>
        <v>2.1627847604398336E-2</v>
      </c>
      <c r="BW19">
        <v>135.32551030480201</v>
      </c>
      <c r="BX19">
        <v>23.254138274899599</v>
      </c>
      <c r="BY19">
        <f t="shared" si="0"/>
        <v>3.249600094312409</v>
      </c>
      <c r="BZ19">
        <v>16.720800100915199</v>
      </c>
      <c r="CA19">
        <v>5.1713858965164299</v>
      </c>
      <c r="CB19">
        <v>1.0775154043922299</v>
      </c>
      <c r="CC19">
        <v>1.7078862836847501E-2</v>
      </c>
      <c r="CD19">
        <v>1.81199119883576E-2</v>
      </c>
      <c r="CE19">
        <v>0.94254667725875396</v>
      </c>
      <c r="CF19">
        <v>0.459068809829905</v>
      </c>
      <c r="CG19">
        <v>1.2246417003373999</v>
      </c>
      <c r="CH19">
        <v>8.7039964281530899</v>
      </c>
      <c r="CI19">
        <v>0.89694967352844301</v>
      </c>
      <c r="CJ19">
        <v>1.6526151565848399</v>
      </c>
      <c r="CK19">
        <v>0.43493636294367699</v>
      </c>
      <c r="CL19">
        <v>1.0319572529618299</v>
      </c>
      <c r="CM19">
        <v>0.42656466319773101</v>
      </c>
      <c r="CN19">
        <v>0.11137249896511101</v>
      </c>
      <c r="CO19">
        <v>1.2347581479696901</v>
      </c>
      <c r="CP19">
        <v>0.37473449837089001</v>
      </c>
      <c r="CQ19" t="s">
        <v>25</v>
      </c>
      <c r="CR19">
        <v>0.224853155245477</v>
      </c>
      <c r="CS19">
        <v>0.77242299814774606</v>
      </c>
      <c r="CT19">
        <v>1.2048608832163137</v>
      </c>
      <c r="CU19">
        <v>0.39293200931309591</v>
      </c>
      <c r="CV19">
        <v>0.18623473940072932</v>
      </c>
      <c r="CW19">
        <v>0.13577767521877182</v>
      </c>
      <c r="CX19">
        <v>0</v>
      </c>
      <c r="CY19">
        <v>0.21650598013584343</v>
      </c>
    </row>
    <row r="20" spans="1:103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  <c r="K20">
        <f>'Fish experiments'!J20*0.25</f>
        <v>0.56499999999999995</v>
      </c>
      <c r="M20">
        <v>25.466138607509333</v>
      </c>
      <c r="N20">
        <f t="shared" si="1"/>
        <v>6.9578383902936247</v>
      </c>
      <c r="O20">
        <f t="shared" si="2"/>
        <v>13.045946981800546</v>
      </c>
      <c r="P20">
        <v>175.29843335211407</v>
      </c>
      <c r="Q20">
        <f t="shared" si="3"/>
        <v>50.949570533483104</v>
      </c>
      <c r="R20">
        <f t="shared" si="4"/>
        <v>95.530444750280822</v>
      </c>
      <c r="S20">
        <v>7.55</v>
      </c>
      <c r="T20">
        <v>7.1559999999999997</v>
      </c>
      <c r="U20">
        <v>5.1479999999999997</v>
      </c>
      <c r="V20">
        <f t="shared" si="5"/>
        <v>2.580000000000009E-2</v>
      </c>
      <c r="W20">
        <f t="shared" si="6"/>
        <v>4.8375000000000168E-2</v>
      </c>
      <c r="X20">
        <v>136.470354859336</v>
      </c>
      <c r="Y20">
        <v>11.902765393243101</v>
      </c>
      <c r="Z20">
        <f t="shared" si="7"/>
        <v>2.3121144897519623</v>
      </c>
      <c r="AA20">
        <f t="shared" si="8"/>
        <v>7.6837938820398258E-2</v>
      </c>
      <c r="AB20">
        <f t="shared" si="9"/>
        <v>0.14407113528824672</v>
      </c>
      <c r="AC20">
        <v>8.5300615714535599</v>
      </c>
      <c r="AD20">
        <v>2.7305516551878699</v>
      </c>
      <c r="AE20">
        <v>0.68220175408200701</v>
      </c>
      <c r="AF20">
        <v>1.8065489160313399E-2</v>
      </c>
      <c r="AG20">
        <v>1.6866421180048101E-2</v>
      </c>
      <c r="AH20">
        <v>1.07109202168411</v>
      </c>
      <c r="AI20">
        <f t="shared" si="10"/>
        <v>-9.3181863638700287E-3</v>
      </c>
      <c r="AJ20">
        <f t="shared" si="11"/>
        <v>-1.7471599432256305E-2</v>
      </c>
      <c r="AK20">
        <v>0.53102666317390501</v>
      </c>
      <c r="AL20">
        <f t="shared" si="12"/>
        <v>2.3984611336490881E-3</v>
      </c>
      <c r="AM20">
        <f t="shared" si="13"/>
        <v>4.4971146255920399E-3</v>
      </c>
      <c r="AN20">
        <v>1.22374999392592</v>
      </c>
      <c r="AO20">
        <f t="shared" si="14"/>
        <v>-3.3619041015031527E-2</v>
      </c>
      <c r="AP20">
        <f t="shared" si="15"/>
        <v>-6.303570190318411E-2</v>
      </c>
      <c r="AQ20">
        <v>4.7725336331110704</v>
      </c>
      <c r="AR20">
        <v>0.82676584259916097</v>
      </c>
      <c r="AS20">
        <f t="shared" si="16"/>
        <v>-2.6466247475372849E-3</v>
      </c>
      <c r="AT20">
        <f t="shared" si="17"/>
        <v>-4.9624214016324095E-3</v>
      </c>
      <c r="AU20">
        <v>0.71032881271283499</v>
      </c>
      <c r="AV20">
        <v>0.25015176424768298</v>
      </c>
      <c r="AW20">
        <v>0.44012482860393898</v>
      </c>
      <c r="AX20">
        <v>0.159299584664544</v>
      </c>
      <c r="AY20">
        <v>4.46969522371716E-2</v>
      </c>
      <c r="AZ20">
        <v>0.49088912530627699</v>
      </c>
      <c r="BA20">
        <v>0.24118807579620599</v>
      </c>
      <c r="BB20" t="s">
        <v>25</v>
      </c>
      <c r="BC20">
        <v>0.228762169654806</v>
      </c>
      <c r="BD20">
        <v>0.29613319059340804</v>
      </c>
      <c r="BE20">
        <f t="shared" si="18"/>
        <v>8.1023286916465879E-3</v>
      </c>
      <c r="BF20">
        <f t="shared" si="19"/>
        <v>1.5191866296837352E-2</v>
      </c>
      <c r="BG20">
        <v>0.49341202950111407</v>
      </c>
      <c r="BH20">
        <f t="shared" si="20"/>
        <v>3.0507005655437135E-2</v>
      </c>
      <c r="BI20">
        <f t="shared" si="21"/>
        <v>5.720063560394463E-2</v>
      </c>
      <c r="BJ20">
        <v>0.16523831353998783</v>
      </c>
      <c r="BK20">
        <f t="shared" si="22"/>
        <v>-7.3729960627652935E-3</v>
      </c>
      <c r="BL20">
        <f t="shared" si="23"/>
        <v>-1.3824367617684925E-2</v>
      </c>
      <c r="BM20">
        <v>6.6898248389562501E-2</v>
      </c>
      <c r="BN20">
        <f t="shared" si="24"/>
        <v>3.9500794175513871E-3</v>
      </c>
      <c r="BO20">
        <f t="shared" si="25"/>
        <v>7.4063989079088512E-3</v>
      </c>
      <c r="BP20">
        <v>7.9524977908323247E-2</v>
      </c>
      <c r="BQ20">
        <f t="shared" si="26"/>
        <v>-4.5468444767198662E-4</v>
      </c>
      <c r="BR20">
        <f t="shared" si="27"/>
        <v>-8.5253333938497492E-4</v>
      </c>
      <c r="BS20">
        <v>0</v>
      </c>
      <c r="BT20">
        <v>0.21345438355313043</v>
      </c>
      <c r="BU20">
        <f t="shared" si="28"/>
        <v>1.3208539768817982E-2</v>
      </c>
      <c r="BV20">
        <f t="shared" si="29"/>
        <v>2.4766012066533716E-2</v>
      </c>
      <c r="BW20">
        <v>135.32551030480201</v>
      </c>
      <c r="BX20">
        <v>23.254138274899599</v>
      </c>
      <c r="BY20">
        <f t="shared" si="0"/>
        <v>3.249600094312409</v>
      </c>
      <c r="BZ20">
        <v>16.720800100915199</v>
      </c>
      <c r="CA20">
        <v>5.1713858965164299</v>
      </c>
      <c r="CB20">
        <v>1.0775154043922299</v>
      </c>
      <c r="CC20">
        <v>1.7078862836847501E-2</v>
      </c>
      <c r="CD20">
        <v>1.81199119883576E-2</v>
      </c>
      <c r="CE20">
        <v>0.94254667725875396</v>
      </c>
      <c r="CF20">
        <v>0.459068809829905</v>
      </c>
      <c r="CG20">
        <v>1.2246417003373999</v>
      </c>
      <c r="CH20">
        <v>8.7039964281530899</v>
      </c>
      <c r="CI20">
        <v>0.89694967352844301</v>
      </c>
      <c r="CJ20">
        <v>1.6526151565848399</v>
      </c>
      <c r="CK20">
        <v>0.43493636294367699</v>
      </c>
      <c r="CL20">
        <v>1.0319572529618299</v>
      </c>
      <c r="CM20">
        <v>0.42656466319773101</v>
      </c>
      <c r="CN20">
        <v>0.11137249896511101</v>
      </c>
      <c r="CO20">
        <v>1.2347581479696901</v>
      </c>
      <c r="CP20">
        <v>0.37473449837089001</v>
      </c>
      <c r="CQ20" t="s">
        <v>25</v>
      </c>
      <c r="CR20">
        <v>0.224853155245477</v>
      </c>
      <c r="CS20">
        <v>0.77242299814774606</v>
      </c>
      <c r="CT20">
        <v>1.2048608832163137</v>
      </c>
      <c r="CU20">
        <v>0.39293200931309591</v>
      </c>
      <c r="CV20">
        <v>0.18623473940072932</v>
      </c>
      <c r="CW20">
        <v>0.13577767521877182</v>
      </c>
      <c r="CX20">
        <v>0</v>
      </c>
      <c r="CY20">
        <v>0.21650598013584343</v>
      </c>
    </row>
    <row r="21" spans="1:103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  <c r="K21">
        <f>'Fish experiments'!J21*0.25</f>
        <v>0.85499999999999998</v>
      </c>
      <c r="M21">
        <v>48.044554576011834</v>
      </c>
      <c r="N21">
        <f t="shared" si="1"/>
        <v>13.731363180844374</v>
      </c>
      <c r="O21">
        <f t="shared" si="2"/>
        <v>23.539479738590355</v>
      </c>
      <c r="P21">
        <v>285.40351952029368</v>
      </c>
      <c r="Q21">
        <f t="shared" si="3"/>
        <v>83.981096383937</v>
      </c>
      <c r="R21">
        <f t="shared" si="4"/>
        <v>143.96759380103487</v>
      </c>
      <c r="S21">
        <v>7.55</v>
      </c>
      <c r="T21">
        <v>7.1559999999999997</v>
      </c>
      <c r="U21">
        <v>4.8689999999999998</v>
      </c>
      <c r="V21">
        <f t="shared" si="5"/>
        <v>-5.7899999999999882E-2</v>
      </c>
      <c r="W21">
        <f t="shared" si="6"/>
        <v>-9.9257142857142655E-2</v>
      </c>
      <c r="X21">
        <v>139.73554711723699</v>
      </c>
      <c r="Y21">
        <v>11.114136115390901</v>
      </c>
      <c r="Z21">
        <f t="shared" si="7"/>
        <v>2.2826321863608339</v>
      </c>
      <c r="AA21">
        <f t="shared" si="8"/>
        <v>6.7993247803059723E-2</v>
      </c>
      <c r="AB21">
        <f t="shared" si="9"/>
        <v>0.11655985337667381</v>
      </c>
      <c r="AC21">
        <v>7.6865228243827399</v>
      </c>
      <c r="AD21">
        <v>2.14665117830463</v>
      </c>
      <c r="AE21">
        <v>0.45662254255589202</v>
      </c>
      <c r="AF21">
        <v>2.03643786807544E-2</v>
      </c>
      <c r="AG21">
        <v>1.91740346527947E-2</v>
      </c>
      <c r="AH21">
        <v>1.0620810408197601</v>
      </c>
      <c r="AI21">
        <f t="shared" si="10"/>
        <v>-1.2021480623175007E-2</v>
      </c>
      <c r="AJ21">
        <f t="shared" si="11"/>
        <v>-2.060825249687144E-2</v>
      </c>
      <c r="AK21">
        <v>0.52285622636808005</v>
      </c>
      <c r="AL21">
        <f t="shared" si="12"/>
        <v>-5.2669908098401665E-5</v>
      </c>
      <c r="AM21">
        <f t="shared" si="13"/>
        <v>-9.0291271025831423E-5</v>
      </c>
      <c r="AN21">
        <v>1.32671070921326</v>
      </c>
      <c r="AO21">
        <f t="shared" si="14"/>
        <v>-2.7308264288295357E-3</v>
      </c>
      <c r="AP21">
        <f t="shared" si="15"/>
        <v>-4.6814167351363466E-3</v>
      </c>
      <c r="AQ21">
        <v>5.1220919304484402</v>
      </c>
      <c r="AR21">
        <v>0.83665714083343601</v>
      </c>
      <c r="AS21">
        <f t="shared" si="16"/>
        <v>3.2076472274522594E-4</v>
      </c>
      <c r="AT21">
        <f t="shared" si="17"/>
        <v>5.4988238184895872E-4</v>
      </c>
      <c r="AU21">
        <v>0.65272630972671097</v>
      </c>
      <c r="AV21">
        <v>0.17188124984810299</v>
      </c>
      <c r="AW21">
        <v>0.37853255274416697</v>
      </c>
      <c r="AX21">
        <v>0.142771168803355</v>
      </c>
      <c r="AY21">
        <v>3.5085611807952999E-2</v>
      </c>
      <c r="AZ21">
        <v>0.37073755447712198</v>
      </c>
      <c r="BA21">
        <v>0.209247823481815</v>
      </c>
      <c r="BB21" t="s">
        <v>25</v>
      </c>
      <c r="BC21">
        <v>0.192785304578555</v>
      </c>
      <c r="BD21">
        <v>0.26304181761704315</v>
      </c>
      <c r="BE21">
        <f t="shared" si="18"/>
        <v>-1.825083201262878E-3</v>
      </c>
      <c r="BF21">
        <f t="shared" si="19"/>
        <v>-3.1287140593077908E-3</v>
      </c>
      <c r="BG21">
        <v>0.37983138329781158</v>
      </c>
      <c r="BH21">
        <f t="shared" si="20"/>
        <v>-3.5671882055536117E-3</v>
      </c>
      <c r="BI21">
        <f t="shared" si="21"/>
        <v>-6.1151797809490486E-3</v>
      </c>
      <c r="BJ21">
        <v>0.19095513354777355</v>
      </c>
      <c r="BK21">
        <f t="shared" si="22"/>
        <v>3.4204993957042128E-4</v>
      </c>
      <c r="BL21">
        <f t="shared" si="23"/>
        <v>5.8637132497786507E-4</v>
      </c>
      <c r="BM21">
        <v>5.0409097529709311E-2</v>
      </c>
      <c r="BN21">
        <f t="shared" si="24"/>
        <v>-9.966658404045696E-4</v>
      </c>
      <c r="BO21">
        <f t="shared" si="25"/>
        <v>-1.7085700121221192E-3</v>
      </c>
      <c r="BP21">
        <v>8.0565065640705286E-2</v>
      </c>
      <c r="BQ21">
        <f t="shared" si="26"/>
        <v>-1.4265812795737491E-4</v>
      </c>
      <c r="BR21">
        <f t="shared" si="27"/>
        <v>-2.445567907840713E-4</v>
      </c>
      <c r="BS21">
        <v>0</v>
      </c>
      <c r="BT21">
        <v>0.17785270469270067</v>
      </c>
      <c r="BU21">
        <f t="shared" si="28"/>
        <v>2.5280361106890551E-3</v>
      </c>
      <c r="BV21">
        <f t="shared" si="29"/>
        <v>4.333776189752666E-3</v>
      </c>
      <c r="BW21">
        <v>135.32551030480201</v>
      </c>
      <c r="BX21">
        <v>23.254138274899599</v>
      </c>
      <c r="BY21">
        <f t="shared" si="0"/>
        <v>3.249600094312409</v>
      </c>
      <c r="BZ21">
        <v>16.720800100915199</v>
      </c>
      <c r="CA21">
        <v>5.1713858965164299</v>
      </c>
      <c r="CB21">
        <v>1.0775154043922299</v>
      </c>
      <c r="CC21">
        <v>1.7078862836847501E-2</v>
      </c>
      <c r="CD21">
        <v>1.81199119883576E-2</v>
      </c>
      <c r="CE21">
        <v>0.94254667725875396</v>
      </c>
      <c r="CF21">
        <v>0.459068809829905</v>
      </c>
      <c r="CG21">
        <v>1.2246417003373999</v>
      </c>
      <c r="CH21">
        <v>8.7039964281530899</v>
      </c>
      <c r="CI21">
        <v>0.89694967352844301</v>
      </c>
      <c r="CJ21">
        <v>1.6526151565848399</v>
      </c>
      <c r="CK21">
        <v>0.43493636294367699</v>
      </c>
      <c r="CL21">
        <v>1.0319572529618299</v>
      </c>
      <c r="CM21">
        <v>0.42656466319773101</v>
      </c>
      <c r="CN21">
        <v>0.11137249896511101</v>
      </c>
      <c r="CO21">
        <v>1.2347581479696901</v>
      </c>
      <c r="CP21">
        <v>0.37473449837089001</v>
      </c>
      <c r="CQ21" t="s">
        <v>25</v>
      </c>
      <c r="CR21">
        <v>0.224853155245477</v>
      </c>
      <c r="CS21">
        <v>0.77242299814774606</v>
      </c>
      <c r="CT21">
        <v>1.2048608832163137</v>
      </c>
      <c r="CU21">
        <v>0.39293200931309591</v>
      </c>
      <c r="CV21">
        <v>0.18623473940072932</v>
      </c>
      <c r="CW21">
        <v>0.13577767521877182</v>
      </c>
      <c r="CX21">
        <v>0</v>
      </c>
      <c r="CY21">
        <v>0.21650598013584343</v>
      </c>
    </row>
    <row r="22" spans="1:103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  <c r="K22">
        <f>'Fish experiments'!J22*0.25</f>
        <v>1.1025</v>
      </c>
      <c r="M22">
        <v>54.341935900560145</v>
      </c>
      <c r="N22">
        <f t="shared" si="1"/>
        <v>15.620577578208868</v>
      </c>
      <c r="O22">
        <f t="shared" si="2"/>
        <v>28.401050142197942</v>
      </c>
      <c r="P22">
        <v>321.75897250035291</v>
      </c>
      <c r="Q22">
        <f t="shared" si="3"/>
        <v>94.887732277954768</v>
      </c>
      <c r="R22">
        <f t="shared" si="4"/>
        <v>172.5231495962814</v>
      </c>
      <c r="S22">
        <v>7.55</v>
      </c>
      <c r="T22">
        <v>7.1559999999999997</v>
      </c>
      <c r="U22">
        <v>5.0679999999999996</v>
      </c>
      <c r="V22">
        <f t="shared" si="5"/>
        <v>1.800000000000068E-3</v>
      </c>
      <c r="W22">
        <f t="shared" si="6"/>
        <v>3.2727272727273962E-3</v>
      </c>
      <c r="X22">
        <v>133.908715208415</v>
      </c>
      <c r="Y22">
        <v>10.960839404586</v>
      </c>
      <c r="Z22">
        <f t="shared" si="7"/>
        <v>2.1627544207943963</v>
      </c>
      <c r="AA22">
        <f t="shared" si="8"/>
        <v>3.202991813312845E-2</v>
      </c>
      <c r="AB22">
        <f t="shared" si="9"/>
        <v>5.8236214787506277E-2</v>
      </c>
      <c r="AC22">
        <v>7.4605096486582303</v>
      </c>
      <c r="AD22">
        <v>2.00312999228233</v>
      </c>
      <c r="AE22">
        <v>0.35909959148541498</v>
      </c>
      <c r="AF22">
        <v>2.092143433219E-2</v>
      </c>
      <c r="AG22">
        <v>2.0860378846365501E-2</v>
      </c>
      <c r="AH22">
        <v>1.0029268637101001</v>
      </c>
      <c r="AI22">
        <f t="shared" si="10"/>
        <v>-2.9767733756073E-2</v>
      </c>
      <c r="AJ22">
        <f t="shared" si="11"/>
        <v>-5.4123152283769092E-2</v>
      </c>
      <c r="AK22">
        <v>0.60693063837635097</v>
      </c>
      <c r="AL22">
        <f t="shared" si="12"/>
        <v>2.5169653694382874E-2</v>
      </c>
      <c r="AM22">
        <f t="shared" si="13"/>
        <v>4.5763006717059768E-2</v>
      </c>
      <c r="AN22">
        <v>1.29798862123343</v>
      </c>
      <c r="AO22">
        <f t="shared" si="14"/>
        <v>-1.1347452822778535E-2</v>
      </c>
      <c r="AP22">
        <f t="shared" si="15"/>
        <v>-2.0631732405051881E-2</v>
      </c>
      <c r="AQ22">
        <v>2.3955286345007898</v>
      </c>
      <c r="AR22">
        <v>0.70549504726912105</v>
      </c>
      <c r="AS22">
        <f t="shared" si="16"/>
        <v>-3.9027863346549264E-2</v>
      </c>
      <c r="AT22">
        <f t="shared" si="17"/>
        <v>-7.095975153918048E-2</v>
      </c>
      <c r="AU22">
        <v>0.70271299674283505</v>
      </c>
      <c r="AV22">
        <v>0.33481898098232299</v>
      </c>
      <c r="AW22">
        <v>0.40817758660919801</v>
      </c>
      <c r="AX22">
        <v>0.157031682959032</v>
      </c>
      <c r="AY22">
        <v>3.7510314555708503E-2</v>
      </c>
      <c r="AZ22">
        <v>0.44793854406008998</v>
      </c>
      <c r="BA22">
        <v>0.40033489472697098</v>
      </c>
      <c r="BB22" t="s">
        <v>25</v>
      </c>
      <c r="BC22">
        <v>0.58588703816792698</v>
      </c>
      <c r="BD22">
        <v>0.28200957100252871</v>
      </c>
      <c r="BE22">
        <f t="shared" si="18"/>
        <v>3.8652428143827909E-3</v>
      </c>
      <c r="BF22">
        <f t="shared" si="19"/>
        <v>7.0277142079687108E-3</v>
      </c>
      <c r="BG22">
        <v>0.42573748687934609</v>
      </c>
      <c r="BH22">
        <f t="shared" si="20"/>
        <v>1.0204642868906743E-2</v>
      </c>
      <c r="BI22">
        <f t="shared" si="21"/>
        <v>1.8553896125284988E-2</v>
      </c>
      <c r="BJ22">
        <v>0.1901854439492198</v>
      </c>
      <c r="BK22">
        <f t="shared" si="22"/>
        <v>1.1114306000429563E-4</v>
      </c>
      <c r="BL22">
        <f t="shared" si="23"/>
        <v>2.0207829091690115E-4</v>
      </c>
      <c r="BM22">
        <v>5.2057916404251309E-2</v>
      </c>
      <c r="BN22">
        <f t="shared" si="24"/>
        <v>-5.0202017804197032E-4</v>
      </c>
      <c r="BO22">
        <f t="shared" si="25"/>
        <v>-9.1276396007630971E-4</v>
      </c>
      <c r="BP22">
        <v>7.5462562102489916E-2</v>
      </c>
      <c r="BQ22">
        <f t="shared" si="26"/>
        <v>-1.6734091894219857E-3</v>
      </c>
      <c r="BR22">
        <f t="shared" si="27"/>
        <v>-3.0425621625854286E-3</v>
      </c>
      <c r="BS22">
        <v>0</v>
      </c>
      <c r="BT22">
        <v>0.44746811969260919</v>
      </c>
      <c r="BU22">
        <f t="shared" si="28"/>
        <v>8.3412660610661604E-2</v>
      </c>
      <c r="BV22">
        <f t="shared" si="29"/>
        <v>0.15165938292847564</v>
      </c>
      <c r="BW22">
        <v>135.32551030480201</v>
      </c>
      <c r="BX22">
        <v>23.254138274899599</v>
      </c>
      <c r="BY22">
        <f t="shared" si="0"/>
        <v>3.249600094312409</v>
      </c>
      <c r="BZ22">
        <v>16.720800100915199</v>
      </c>
      <c r="CA22">
        <v>5.1713858965164299</v>
      </c>
      <c r="CB22">
        <v>1.0775154043922299</v>
      </c>
      <c r="CC22">
        <v>1.7078862836847501E-2</v>
      </c>
      <c r="CD22">
        <v>1.81199119883576E-2</v>
      </c>
      <c r="CE22">
        <v>0.94254667725875396</v>
      </c>
      <c r="CF22">
        <v>0.459068809829905</v>
      </c>
      <c r="CG22">
        <v>1.2246417003373999</v>
      </c>
      <c r="CH22">
        <v>8.7039964281530899</v>
      </c>
      <c r="CI22">
        <v>0.89694967352844301</v>
      </c>
      <c r="CJ22">
        <v>1.6526151565848399</v>
      </c>
      <c r="CK22">
        <v>0.43493636294367699</v>
      </c>
      <c r="CL22">
        <v>1.0319572529618299</v>
      </c>
      <c r="CM22">
        <v>0.42656466319773101</v>
      </c>
      <c r="CN22">
        <v>0.11137249896511101</v>
      </c>
      <c r="CO22">
        <v>1.2347581479696901</v>
      </c>
      <c r="CP22">
        <v>0.37473449837089001</v>
      </c>
      <c r="CQ22" t="s">
        <v>25</v>
      </c>
      <c r="CR22">
        <v>0.224853155245477</v>
      </c>
      <c r="CS22">
        <v>0.77242299814774606</v>
      </c>
      <c r="CT22">
        <v>1.2048608832163137</v>
      </c>
      <c r="CU22">
        <v>0.39293200931309591</v>
      </c>
      <c r="CV22">
        <v>0.18623473940072932</v>
      </c>
      <c r="CW22">
        <v>0.13577767521877182</v>
      </c>
      <c r="CX22">
        <v>0</v>
      </c>
      <c r="CY22">
        <v>0.21650598013584343</v>
      </c>
    </row>
    <row r="23" spans="1:103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>
        <f>'Fish experiments'!J23*0.25</f>
        <v>0.46500000000000002</v>
      </c>
      <c r="L23" t="s">
        <v>76</v>
      </c>
      <c r="M23">
        <v>12.717781291960307</v>
      </c>
      <c r="N23">
        <f t="shared" si="1"/>
        <v>3.1333311956289172</v>
      </c>
      <c r="O23">
        <f t="shared" si="2"/>
        <v>5.2222186593815287</v>
      </c>
      <c r="P23">
        <v>144.13661651206326</v>
      </c>
      <c r="Q23">
        <f>(P23-AVERAGE($P$7:$P$8))*F23</f>
        <v>41.601025481467865</v>
      </c>
      <c r="R23">
        <f t="shared" si="4"/>
        <v>69.335042469113105</v>
      </c>
      <c r="S23">
        <v>7.55</v>
      </c>
      <c r="T23">
        <v>7.1559999999999997</v>
      </c>
      <c r="U23">
        <v>5.2619999999999996</v>
      </c>
      <c r="V23">
        <f t="shared" si="5"/>
        <v>6.0000000000000053E-2</v>
      </c>
      <c r="W23">
        <f t="shared" si="6"/>
        <v>0.10000000000000009</v>
      </c>
      <c r="X23">
        <v>137.66900322198501</v>
      </c>
      <c r="Y23">
        <v>11.1246375098355</v>
      </c>
      <c r="Z23">
        <f t="shared" si="7"/>
        <v>2.1141462390413341</v>
      </c>
      <c r="AA23">
        <f t="shared" si="8"/>
        <v>1.744746360720981E-2</v>
      </c>
      <c r="AB23">
        <f t="shared" si="9"/>
        <v>2.907910601201635E-2</v>
      </c>
      <c r="AC23">
        <v>7.6669667782638902</v>
      </c>
      <c r="AD23">
        <v>2.1261336820869601</v>
      </c>
      <c r="AE23">
        <v>0.41524125669872602</v>
      </c>
      <c r="AF23">
        <v>2.06904946329927E-2</v>
      </c>
      <c r="AG23">
        <v>2.0141539903312598E-2</v>
      </c>
      <c r="AH23">
        <v>1.0272548540139099</v>
      </c>
      <c r="AI23">
        <f t="shared" si="10"/>
        <v>-2.2469336664930051E-2</v>
      </c>
      <c r="AJ23">
        <f t="shared" si="11"/>
        <v>-3.7448894441550085E-2</v>
      </c>
      <c r="AK23">
        <v>0.51412410832105104</v>
      </c>
      <c r="AL23">
        <f t="shared" si="12"/>
        <v>-2.6723053222071024E-3</v>
      </c>
      <c r="AM23">
        <f t="shared" si="13"/>
        <v>-4.4538422036785041E-3</v>
      </c>
      <c r="AN23">
        <v>1.24868885820771</v>
      </c>
      <c r="AO23">
        <f t="shared" si="14"/>
        <v>-2.6137381730494513E-2</v>
      </c>
      <c r="AP23">
        <f t="shared" si="15"/>
        <v>-4.3562302884157522E-2</v>
      </c>
      <c r="AQ23">
        <v>3.7860526246252202</v>
      </c>
      <c r="AR23">
        <v>0.79105954772523901</v>
      </c>
      <c r="AS23">
        <f t="shared" si="16"/>
        <v>-1.3358513209713874E-2</v>
      </c>
      <c r="AT23">
        <f t="shared" si="17"/>
        <v>-2.2264188682856456E-2</v>
      </c>
      <c r="AU23">
        <v>0.69075469141225598</v>
      </c>
      <c r="AV23">
        <v>0.37138227630526199</v>
      </c>
      <c r="AW23">
        <v>0.41139560087665999</v>
      </c>
      <c r="AX23">
        <v>0.15759975935676601</v>
      </c>
      <c r="AY23">
        <v>4.3053714566744797E-2</v>
      </c>
      <c r="AZ23">
        <v>0.42380565033843098</v>
      </c>
      <c r="BA23">
        <v>0.25303743066067802</v>
      </c>
      <c r="BB23" t="s">
        <v>25</v>
      </c>
      <c r="BC23">
        <v>0.25723425357616098</v>
      </c>
      <c r="BD23">
        <v>0.27926009091781451</v>
      </c>
      <c r="BE23">
        <f t="shared" si="18"/>
        <v>3.0403987889685291E-3</v>
      </c>
      <c r="BF23">
        <f t="shared" si="19"/>
        <v>5.0673313149475485E-3</v>
      </c>
      <c r="BG23">
        <v>0.41264252143893226</v>
      </c>
      <c r="BH23">
        <f t="shared" si="20"/>
        <v>6.276153236782594E-3</v>
      </c>
      <c r="BI23">
        <f t="shared" si="21"/>
        <v>1.0460255394637658E-2</v>
      </c>
      <c r="BJ23">
        <v>0.18530760232842158</v>
      </c>
      <c r="BK23">
        <f t="shared" si="22"/>
        <v>-1.3522094262351681E-3</v>
      </c>
      <c r="BL23">
        <f t="shared" si="23"/>
        <v>-2.2536823770586134E-3</v>
      </c>
      <c r="BM23">
        <v>6.4213405322327249E-2</v>
      </c>
      <c r="BN23">
        <f t="shared" si="24"/>
        <v>3.1446264973808116E-3</v>
      </c>
      <c r="BO23">
        <f t="shared" si="25"/>
        <v>5.2410441623013532E-3</v>
      </c>
      <c r="BP23">
        <v>8.618958930128405E-2</v>
      </c>
      <c r="BQ23">
        <f t="shared" si="26"/>
        <v>1.5446989702162545E-3</v>
      </c>
      <c r="BR23">
        <f t="shared" si="27"/>
        <v>2.5744982836937574E-3</v>
      </c>
      <c r="BS23">
        <v>0</v>
      </c>
      <c r="BT23">
        <v>0.25385419496707068</v>
      </c>
      <c r="BU23">
        <f t="shared" si="28"/>
        <v>2.5328483193000056E-2</v>
      </c>
      <c r="BV23">
        <f t="shared" si="29"/>
        <v>4.2214138655000094E-2</v>
      </c>
      <c r="BW23">
        <v>135.32551030480201</v>
      </c>
      <c r="BX23">
        <v>23.254138274899599</v>
      </c>
      <c r="BY23">
        <f t="shared" si="0"/>
        <v>3.249600094312409</v>
      </c>
      <c r="BZ23">
        <v>16.720800100915199</v>
      </c>
      <c r="CA23">
        <v>5.1713858965164299</v>
      </c>
      <c r="CB23">
        <v>1.0775154043922299</v>
      </c>
      <c r="CC23">
        <v>1.7078862836847501E-2</v>
      </c>
      <c r="CD23">
        <v>1.81199119883576E-2</v>
      </c>
      <c r="CE23">
        <v>0.94254667725875396</v>
      </c>
      <c r="CF23">
        <v>0.459068809829905</v>
      </c>
      <c r="CG23">
        <v>1.2246417003373999</v>
      </c>
      <c r="CH23">
        <v>8.7039964281530899</v>
      </c>
      <c r="CI23">
        <v>0.89694967352844301</v>
      </c>
      <c r="CJ23">
        <v>1.6526151565848399</v>
      </c>
      <c r="CK23">
        <v>0.43493636294367699</v>
      </c>
      <c r="CL23">
        <v>1.0319572529618299</v>
      </c>
      <c r="CM23">
        <v>0.42656466319773101</v>
      </c>
      <c r="CN23">
        <v>0.11137249896511101</v>
      </c>
      <c r="CO23">
        <v>1.2347581479696901</v>
      </c>
      <c r="CP23">
        <v>0.37473449837089001</v>
      </c>
      <c r="CQ23" t="s">
        <v>25</v>
      </c>
      <c r="CR23">
        <v>0.224853155245477</v>
      </c>
      <c r="CS23">
        <v>0.77242299814774606</v>
      </c>
      <c r="CT23">
        <v>1.2048608832163137</v>
      </c>
      <c r="CU23">
        <v>0.39293200931309591</v>
      </c>
      <c r="CV23">
        <v>0.18623473940072932</v>
      </c>
      <c r="CW23">
        <v>0.13577767521877182</v>
      </c>
      <c r="CX23">
        <v>0</v>
      </c>
      <c r="CY23">
        <v>0.21650598013584343</v>
      </c>
    </row>
    <row r="24" spans="1:103" x14ac:dyDescent="0.35">
      <c r="A24">
        <v>924</v>
      </c>
      <c r="B24" t="s">
        <v>99</v>
      </c>
      <c r="C24" t="s">
        <v>31</v>
      </c>
      <c r="D24" t="s">
        <v>26</v>
      </c>
      <c r="E24" t="s">
        <v>23</v>
      </c>
      <c r="F24">
        <v>0.3</v>
      </c>
      <c r="G24">
        <v>10.38</v>
      </c>
      <c r="H24">
        <v>11.08</v>
      </c>
      <c r="I24">
        <v>30</v>
      </c>
      <c r="J24" t="s">
        <v>25</v>
      </c>
      <c r="K24" t="s">
        <v>25</v>
      </c>
      <c r="M24">
        <v>3.6450730016863031</v>
      </c>
      <c r="N24">
        <f>(M24-AVERAGE($M$24:$M$25))*F24</f>
        <v>0</v>
      </c>
      <c r="O24">
        <f t="shared" ref="O24:O28" si="30">N24/I24*60</f>
        <v>0</v>
      </c>
      <c r="P24">
        <v>32.159008720713615</v>
      </c>
      <c r="Q24">
        <f>(P24-AVERAGE($P$24:$P$25))*F24</f>
        <v>0.39581912589982476</v>
      </c>
      <c r="R24">
        <f t="shared" ref="R24:R28" si="31">Q24/I24*60</f>
        <v>0.79163825179964953</v>
      </c>
      <c r="S24">
        <v>3.6</v>
      </c>
      <c r="T24">
        <v>3.4620000000000002</v>
      </c>
      <c r="U24">
        <v>4.8920000000000003</v>
      </c>
      <c r="V24">
        <f>(U24-AVERAGE($U$24:$U$25))*F24</f>
        <v>-3.4499999999999795E-2</v>
      </c>
      <c r="W24">
        <f t="shared" ref="W24:W39" si="32">V24/I24*60</f>
        <v>-6.8999999999999589E-2</v>
      </c>
      <c r="X24">
        <v>137.29245991497001</v>
      </c>
      <c r="Y24">
        <v>10.0883448852426</v>
      </c>
      <c r="Z24">
        <f t="shared" ref="Z24:Z39" si="33">Y24/U24</f>
        <v>2.0622127729441129</v>
      </c>
      <c r="AA24">
        <f>(Z24-AVERAGE($Z$24:$Z$25))*F24</f>
        <v>1.0524729355292228E-2</v>
      </c>
      <c r="AB24">
        <f t="shared" ref="AB24:AB25" si="34">AA24/I24*60</f>
        <v>2.1049458710584456E-2</v>
      </c>
      <c r="AC24">
        <v>6.8301748149999399</v>
      </c>
      <c r="AD24">
        <v>1.7881707531235</v>
      </c>
      <c r="AE24">
        <v>0.357758710998762</v>
      </c>
      <c r="AF24">
        <v>2.1526160610449201E-2</v>
      </c>
      <c r="AG24">
        <v>1.8798516850908002E-2</v>
      </c>
      <c r="AH24">
        <v>1.14509888100079</v>
      </c>
      <c r="AI24">
        <f>(AH24-AVERAGE($AH$24:$AH$25))*F24</f>
        <v>-5.4270411132240071E-3</v>
      </c>
      <c r="AJ24">
        <f t="shared" ref="AJ24:AJ39" si="35">AI24/I24*60</f>
        <v>-1.0854082226448014E-2</v>
      </c>
      <c r="AK24">
        <v>0.55930816618829904</v>
      </c>
      <c r="AL24">
        <f>(AK24-AVERAGE($AK$24:$AK$25))*F24</f>
        <v>3.5466897693456232E-3</v>
      </c>
      <c r="AM24">
        <f t="shared" ref="AM24:AM39" si="36">AL24/I24*60</f>
        <v>7.0933795386912465E-3</v>
      </c>
      <c r="AN24">
        <v>1.30553320697949</v>
      </c>
      <c r="AO24">
        <f>(AN24-AVERAGE($AN$24:$AN$25))*F24</f>
        <v>1.7160253985246677E-4</v>
      </c>
      <c r="AP24">
        <f t="shared" ref="AP24:AP39" si="37">AO24/I24*60</f>
        <v>3.4320507970493354E-4</v>
      </c>
      <c r="AQ24">
        <v>4.2488163499948302</v>
      </c>
      <c r="AR24">
        <v>0.80948085562167105</v>
      </c>
      <c r="AS24">
        <f>(AR24-AVERAGE($AR$24:$AR$25))*F24</f>
        <v>6.2602272353392552E-3</v>
      </c>
      <c r="AT24">
        <f t="shared" ref="AT24:AT39" si="38">AS24/I24*60</f>
        <v>1.252045447067851E-2</v>
      </c>
      <c r="AU24">
        <v>0.59057598083143403</v>
      </c>
      <c r="AV24">
        <v>0.18158919556102501</v>
      </c>
      <c r="AW24">
        <v>0.32484454244487498</v>
      </c>
      <c r="AX24">
        <v>0.11903634819377699</v>
      </c>
      <c r="AY24">
        <v>2.56604255440037E-2</v>
      </c>
      <c r="AZ24">
        <v>0.36154342471996598</v>
      </c>
      <c r="BA24">
        <v>0.188535609752463</v>
      </c>
      <c r="BB24" t="s">
        <v>25</v>
      </c>
      <c r="BC24">
        <v>0.15285555076666699</v>
      </c>
      <c r="BD24">
        <v>0.2158470893127715</v>
      </c>
      <c r="BE24">
        <f>(BD24-AVERAGE($BD$24:$BD$25))*F24</f>
        <v>-2.1213567070298115E-3</v>
      </c>
      <c r="BF24">
        <f t="shared" ref="BF24:BF39" si="39">BE24/I24*60</f>
        <v>-4.2427134140596229E-3</v>
      </c>
      <c r="BG24">
        <v>0.35460153982325027</v>
      </c>
      <c r="BH24">
        <f>(BG24-AVERAGE($BG$24:$BG$25))*F24</f>
        <v>-1.9262712929205693E-2</v>
      </c>
      <c r="BI24">
        <f t="shared" ref="BI24:BI39" si="40">BH24/I24*60</f>
        <v>-3.8525425858411386E-2</v>
      </c>
      <c r="BJ24">
        <v>0.18567448479041429</v>
      </c>
      <c r="BK24">
        <f>(BJ24-AVERAGE($BJ$24:$BJ$25))*F24</f>
        <v>4.0532992826597027E-3</v>
      </c>
      <c r="BL24">
        <f t="shared" ref="BL24:BL39" si="41">BK24/I24*60</f>
        <v>8.1065985653194055E-3</v>
      </c>
      <c r="BM24">
        <v>3.9398918030990056E-2</v>
      </c>
      <c r="BN24">
        <f>(BM24-AVERAGE($BM$24:$BM$25))*F24</f>
        <v>-7.3230489852375499E-4</v>
      </c>
      <c r="BO24">
        <f t="shared" ref="BO24:BO39" si="42">BN24/I24*60</f>
        <v>-1.46460979704751E-3</v>
      </c>
      <c r="BP24">
        <v>4.8010478298486092E-2</v>
      </c>
      <c r="BQ24">
        <f>(BP24-AVERAGE($BP$24:$BP$25))*F24</f>
        <v>3.2872431407056993E-3</v>
      </c>
      <c r="BR24">
        <f t="shared" ref="BR24:BR39" si="43">BQ24/I24*60</f>
        <v>6.5744862814113986E-3</v>
      </c>
      <c r="BS24">
        <v>0</v>
      </c>
      <c r="BT24">
        <v>0.16012538616971095</v>
      </c>
      <c r="BU24">
        <f>(BT24-AVERAGE($BT$24:$BT$25))*F24</f>
        <v>-1.0956451431332481E-2</v>
      </c>
      <c r="BV24">
        <f t="shared" ref="BV24:BV39" si="44">BU24/I24*60</f>
        <v>-2.1912902862664962E-2</v>
      </c>
      <c r="BW24">
        <v>134.66296799439399</v>
      </c>
      <c r="BX24">
        <v>6.6252516981160001</v>
      </c>
      <c r="BY24">
        <f t="shared" ref="BY24:BY27" si="45">BX24/T24</f>
        <v>1.9137064408191795</v>
      </c>
      <c r="BZ24">
        <v>4.5876729177357403</v>
      </c>
      <c r="CA24">
        <v>1.3399308676094099</v>
      </c>
      <c r="CB24">
        <v>0.26771671160399602</v>
      </c>
      <c r="CC24">
        <v>2.02590502257348E-2</v>
      </c>
      <c r="CD24">
        <v>1.8236676274899999E-2</v>
      </c>
      <c r="CE24">
        <v>1.1108959725088901</v>
      </c>
      <c r="CF24">
        <v>0.592346839485278</v>
      </c>
      <c r="CG24">
        <v>1.25970431092121</v>
      </c>
      <c r="CH24">
        <v>3.0547383216848298</v>
      </c>
      <c r="CI24">
        <v>0.75337496019114802</v>
      </c>
      <c r="CJ24">
        <v>0.34124339721560398</v>
      </c>
      <c r="CK24">
        <v>0.124947241646686</v>
      </c>
      <c r="CL24">
        <v>0.18173172481195299</v>
      </c>
      <c r="CM24">
        <v>6.79952887009177E-2</v>
      </c>
      <c r="CN24">
        <v>1.62386094616251E-2</v>
      </c>
      <c r="CO24">
        <v>0.183518451794981</v>
      </c>
      <c r="CP24">
        <v>0.139687655154492</v>
      </c>
      <c r="CQ24" t="s">
        <v>25</v>
      </c>
      <c r="CR24">
        <v>0.16039598704897201</v>
      </c>
      <c r="CS24">
        <v>0.11336681681322566</v>
      </c>
      <c r="CT24">
        <v>0.17739898087119646</v>
      </c>
      <c r="CU24">
        <v>0.13721314541814014</v>
      </c>
      <c r="CV24">
        <v>2.2302296671848111E-2</v>
      </c>
      <c r="CW24">
        <v>2.9624553112528894E-2</v>
      </c>
      <c r="CX24">
        <v>0</v>
      </c>
      <c r="CY24">
        <v>0.15317287213780109</v>
      </c>
    </row>
    <row r="25" spans="1:103" x14ac:dyDescent="0.35">
      <c r="A25">
        <v>925</v>
      </c>
      <c r="B25" t="s">
        <v>99</v>
      </c>
      <c r="C25" t="s">
        <v>32</v>
      </c>
      <c r="D25" t="s">
        <v>26</v>
      </c>
      <c r="E25" t="s">
        <v>69</v>
      </c>
      <c r="F25">
        <v>4</v>
      </c>
      <c r="G25">
        <v>10.38</v>
      </c>
      <c r="H25">
        <v>11.08</v>
      </c>
      <c r="I25">
        <v>30</v>
      </c>
      <c r="J25" t="s">
        <v>25</v>
      </c>
      <c r="K25" t="s">
        <v>25</v>
      </c>
      <c r="M25">
        <v>3.6450730016863031</v>
      </c>
      <c r="N25">
        <f>(M25-AVERAGE($M$24:$M$25))*F25</f>
        <v>0</v>
      </c>
      <c r="O25">
        <f t="shared" si="30"/>
        <v>0</v>
      </c>
      <c r="P25">
        <v>29.520214548048113</v>
      </c>
      <c r="Q25">
        <f>(P25-AVERAGE($P$24:$P$25))*F25</f>
        <v>-5.2775883453310115</v>
      </c>
      <c r="R25">
        <f t="shared" si="31"/>
        <v>-10.555176690662023</v>
      </c>
      <c r="S25">
        <v>3.6</v>
      </c>
      <c r="T25">
        <v>3.4620000000000002</v>
      </c>
      <c r="U25">
        <v>5.1219999999999999</v>
      </c>
      <c r="V25">
        <f>(U25-AVERAGE($U$24:$U$25))*F25</f>
        <v>0.46000000000000085</v>
      </c>
      <c r="W25">
        <f t="shared" si="32"/>
        <v>0.92000000000000171</v>
      </c>
      <c r="X25">
        <v>133.908715208415</v>
      </c>
      <c r="Y25">
        <v>10.2032693979677</v>
      </c>
      <c r="Z25">
        <f t="shared" si="33"/>
        <v>1.992047910575498</v>
      </c>
      <c r="AA25">
        <f>(Z25-AVERAGE($Z$24:$Z$25))*F25</f>
        <v>-0.14032972473722971</v>
      </c>
      <c r="AB25">
        <f t="shared" si="34"/>
        <v>-0.28065944947445942</v>
      </c>
      <c r="AC25">
        <v>6.9169455932608601</v>
      </c>
      <c r="AD25">
        <v>1.8123318962467201</v>
      </c>
      <c r="AE25">
        <v>0.40379242231157703</v>
      </c>
      <c r="AF25">
        <v>2.19677295672773E-2</v>
      </c>
      <c r="AG25">
        <v>1.8596560747423999E-2</v>
      </c>
      <c r="AH25">
        <v>1.1812791550889501</v>
      </c>
      <c r="AI25">
        <f>(AH25-AVERAGE($AH$24:$AH$25))*F25</f>
        <v>7.2360548176320094E-2</v>
      </c>
      <c r="AJ25">
        <f t="shared" si="35"/>
        <v>0.14472109635264019</v>
      </c>
      <c r="AK25">
        <v>0.53566356772599499</v>
      </c>
      <c r="AL25">
        <f>(AK25-AVERAGE($AK$24:$AK$25))*F25</f>
        <v>-4.7289196924607868E-2</v>
      </c>
      <c r="AM25">
        <f t="shared" si="36"/>
        <v>-9.4578393849215736E-2</v>
      </c>
      <c r="AN25">
        <v>1.30438919004714</v>
      </c>
      <c r="AO25">
        <f>(AN25-AVERAGE($AN$24:$AN$25))*F25</f>
        <v>-2.288033864700445E-3</v>
      </c>
      <c r="AP25">
        <f t="shared" si="37"/>
        <v>-4.57606772940089E-3</v>
      </c>
      <c r="AQ25">
        <v>3.30563104102283</v>
      </c>
      <c r="AR25">
        <v>0.76774600738607601</v>
      </c>
      <c r="AS25">
        <f>(AR25-AVERAGE($AR$24:$AR$25))*F25</f>
        <v>-8.3469696471190069E-2</v>
      </c>
      <c r="AT25">
        <f t="shared" si="38"/>
        <v>-0.16693939294238014</v>
      </c>
      <c r="AU25">
        <v>0.622505821358598</v>
      </c>
      <c r="AV25">
        <v>0.35854826792629202</v>
      </c>
      <c r="AW25">
        <v>0.38475832626538597</v>
      </c>
      <c r="AX25">
        <v>0.12237491200585</v>
      </c>
      <c r="AY25">
        <v>2.9895824039481399E-2</v>
      </c>
      <c r="AZ25">
        <v>0.54534365257135098</v>
      </c>
      <c r="BA25">
        <v>0.24247389111474099</v>
      </c>
      <c r="BB25" t="s">
        <v>25</v>
      </c>
      <c r="BC25">
        <v>0.236594524632883</v>
      </c>
      <c r="BD25">
        <v>0.22998946735963688</v>
      </c>
      <c r="BE25">
        <f>(BD25-AVERAGE($BD$24:$BD$25))*F25</f>
        <v>2.8284756093730712E-2</v>
      </c>
      <c r="BF25">
        <f t="shared" si="39"/>
        <v>5.6569512187461424E-2</v>
      </c>
      <c r="BG25">
        <v>0.48301962601795495</v>
      </c>
      <c r="BH25">
        <f>(BG25-AVERAGE($BG$24:$BG$25))*F25</f>
        <v>0.25683617238940948</v>
      </c>
      <c r="BI25">
        <f t="shared" si="40"/>
        <v>0.51367234477881896</v>
      </c>
      <c r="BJ25">
        <v>0.15865248957268291</v>
      </c>
      <c r="BK25">
        <f>(BJ25-AVERAGE($BJ$24:$BJ$25))*F25</f>
        <v>-5.4043990435462819E-2</v>
      </c>
      <c r="BL25">
        <f t="shared" si="41"/>
        <v>-0.10808798087092564</v>
      </c>
      <c r="BM25">
        <v>4.4280950687815082E-2</v>
      </c>
      <c r="BN25">
        <f>(BM25-AVERAGE($BM$24:$BM$25))*F25</f>
        <v>9.7640653136500388E-3</v>
      </c>
      <c r="BO25">
        <f t="shared" si="42"/>
        <v>1.9528130627300078E-2</v>
      </c>
      <c r="BP25">
        <v>2.6095524027114767E-2</v>
      </c>
      <c r="BQ25">
        <f>(BP25-AVERAGE($BP$24:$BP$25))*F25</f>
        <v>-4.3829908542742643E-2</v>
      </c>
      <c r="BR25">
        <f t="shared" si="43"/>
        <v>-8.7659817085485287E-2</v>
      </c>
      <c r="BS25">
        <v>0</v>
      </c>
      <c r="BT25">
        <v>0.23316839571192749</v>
      </c>
      <c r="BU25">
        <f>(BT25-AVERAGE($BT$24:$BT$25))*F25</f>
        <v>0.14608601908443308</v>
      </c>
      <c r="BV25">
        <f t="shared" si="44"/>
        <v>0.29217203816886617</v>
      </c>
      <c r="BW25">
        <v>134.66296799439399</v>
      </c>
      <c r="BX25">
        <v>6.6252516981160001</v>
      </c>
      <c r="BY25">
        <f t="shared" si="45"/>
        <v>1.9137064408191795</v>
      </c>
      <c r="BZ25">
        <v>4.5876729177357403</v>
      </c>
      <c r="CA25">
        <v>1.3399308676094099</v>
      </c>
      <c r="CB25">
        <v>0.26771671160399602</v>
      </c>
      <c r="CC25">
        <v>2.02590502257348E-2</v>
      </c>
      <c r="CD25">
        <v>1.8236676274899999E-2</v>
      </c>
      <c r="CE25">
        <v>1.1108959725088901</v>
      </c>
      <c r="CF25">
        <v>0.592346839485278</v>
      </c>
      <c r="CG25">
        <v>1.25970431092121</v>
      </c>
      <c r="CH25">
        <v>3.0547383216848298</v>
      </c>
      <c r="CI25">
        <v>0.75337496019114802</v>
      </c>
      <c r="CJ25">
        <v>0.34124339721560398</v>
      </c>
      <c r="CK25">
        <v>0.124947241646686</v>
      </c>
      <c r="CL25">
        <v>0.18173172481195299</v>
      </c>
      <c r="CM25">
        <v>6.79952887009177E-2</v>
      </c>
      <c r="CN25">
        <v>1.62386094616251E-2</v>
      </c>
      <c r="CO25">
        <v>0.183518451794981</v>
      </c>
      <c r="CP25">
        <v>0.139687655154492</v>
      </c>
      <c r="CQ25" t="s">
        <v>25</v>
      </c>
      <c r="CR25">
        <v>0.16039598704897201</v>
      </c>
      <c r="CS25">
        <v>0.11336681681322566</v>
      </c>
      <c r="CT25">
        <v>0.17739898087119646</v>
      </c>
      <c r="CU25">
        <v>0.13721314541814014</v>
      </c>
      <c r="CV25">
        <v>2.2302296671848111E-2</v>
      </c>
      <c r="CW25">
        <v>2.9624553112528894E-2</v>
      </c>
      <c r="CX25">
        <v>0</v>
      </c>
      <c r="CY25">
        <v>0.15317287213780109</v>
      </c>
    </row>
    <row r="26" spans="1:103" x14ac:dyDescent="0.35">
      <c r="A26">
        <v>1001</v>
      </c>
      <c r="B26" t="s">
        <v>101</v>
      </c>
      <c r="C26" t="s">
        <v>22</v>
      </c>
      <c r="D26" t="s">
        <v>27</v>
      </c>
      <c r="E26" t="s">
        <v>23</v>
      </c>
      <c r="F26">
        <v>0.6</v>
      </c>
      <c r="G26">
        <v>11.46</v>
      </c>
      <c r="H26">
        <v>12.16</v>
      </c>
      <c r="I26">
        <v>30</v>
      </c>
      <c r="J26">
        <v>9.48</v>
      </c>
      <c r="K26">
        <f>'Fish experiments'!J320*0.25</f>
        <v>2.37</v>
      </c>
      <c r="M26">
        <v>36.768655417369288</v>
      </c>
      <c r="N26">
        <f t="shared" ref="N26:N40" si="46">(M26-AVERAGE($M$24:$M$25))*F26</f>
        <v>19.874149449409789</v>
      </c>
      <c r="O26">
        <f t="shared" si="30"/>
        <v>39.748298898819577</v>
      </c>
      <c r="P26">
        <v>137.71077562733404</v>
      </c>
      <c r="Q26">
        <f>(P26-AVERAGE($P$24:$P$25))*F26</f>
        <v>64.122698395771906</v>
      </c>
      <c r="R26">
        <f t="shared" si="31"/>
        <v>128.24539679154381</v>
      </c>
      <c r="S26">
        <v>10.31</v>
      </c>
      <c r="T26">
        <v>10.039999999999999</v>
      </c>
      <c r="U26">
        <v>5.0869999999999997</v>
      </c>
      <c r="V26">
        <f>(U26-AVERAGE($U$24:$U$25))*F26</f>
        <v>4.8000000000000043E-2</v>
      </c>
      <c r="W26">
        <f t="shared" si="32"/>
        <v>9.6000000000000085E-2</v>
      </c>
      <c r="X26">
        <v>136.04201688313</v>
      </c>
      <c r="Y26">
        <v>10.608926607531499</v>
      </c>
      <c r="Z26">
        <f t="shared" si="33"/>
        <v>2.0854976621842933</v>
      </c>
      <c r="AA26">
        <f>(Z26-AVERAGE($Z$24:$Z$25))*F26</f>
        <v>3.502039225469273E-2</v>
      </c>
      <c r="AB26">
        <f t="shared" ref="AB26" si="47">AA26/I26*60</f>
        <v>7.0040784509385459E-2</v>
      </c>
      <c r="AC26">
        <v>7.2538686239402299</v>
      </c>
      <c r="AD26">
        <v>1.9518161826548099</v>
      </c>
      <c r="AE26">
        <v>0.403364562895421</v>
      </c>
      <c r="AF26">
        <v>2.18176327079686E-2</v>
      </c>
      <c r="AG26">
        <v>1.9632066924625501E-2</v>
      </c>
      <c r="AH26">
        <v>1.1113263209490001</v>
      </c>
      <c r="AI26">
        <f>(AH26-AVERAGE($AH$24:$AH$25))*F26</f>
        <v>-3.1117618257521993E-2</v>
      </c>
      <c r="AJ26">
        <f t="shared" si="35"/>
        <v>-6.2235236515043979E-2</v>
      </c>
      <c r="AK26">
        <v>0.57302597447404602</v>
      </c>
      <c r="AL26">
        <f>(AK26-AVERAGE($AK$24:$AK$25))*F26</f>
        <v>1.5324064510139434E-2</v>
      </c>
      <c r="AM26">
        <f t="shared" si="36"/>
        <v>3.0648129020278872E-2</v>
      </c>
      <c r="AN26">
        <v>1.3583788539549999</v>
      </c>
      <c r="AO26">
        <f>(AN26-AVERAGE($AN$24:$AN$25))*F26</f>
        <v>3.2050593265010849E-2</v>
      </c>
      <c r="AP26">
        <f t="shared" si="37"/>
        <v>6.4101186530021698E-2</v>
      </c>
      <c r="AQ26">
        <v>4.2126616177118397</v>
      </c>
      <c r="AR26">
        <v>0.80815942538795305</v>
      </c>
      <c r="AS26">
        <f>(AR26-AVERAGE($AR$24:$AR$25))*F26</f>
        <v>1.1727596330447709E-2</v>
      </c>
      <c r="AT26">
        <f t="shared" si="38"/>
        <v>2.3455192660895418E-2</v>
      </c>
      <c r="AU26">
        <v>0.65119334255276196</v>
      </c>
      <c r="AV26">
        <v>0.20260361492395099</v>
      </c>
      <c r="AW26">
        <v>0.41878623250677299</v>
      </c>
      <c r="AX26">
        <v>0.126549525962912</v>
      </c>
      <c r="AY26">
        <v>3.0551138989245202E-2</v>
      </c>
      <c r="AZ26">
        <v>0.51547392554090898</v>
      </c>
      <c r="BA26">
        <v>0.25362941570651898</v>
      </c>
      <c r="BB26" t="s">
        <v>25</v>
      </c>
      <c r="BC26">
        <v>0.256040592629042</v>
      </c>
      <c r="BD26">
        <v>0.20903608014575234</v>
      </c>
      <c r="BE26">
        <f>(BD26-AVERAGE($BD$24:$BD$25))*F26</f>
        <v>-8.3293189142711159E-3</v>
      </c>
      <c r="BF26">
        <f t="shared" si="39"/>
        <v>-1.6658637828542232E-2</v>
      </c>
      <c r="BG26">
        <v>0.50866088627932959</v>
      </c>
      <c r="BH26">
        <f>(BG26-AVERAGE($BG$24:$BG$25))*F26</f>
        <v>5.3910182015236209E-2</v>
      </c>
      <c r="BI26">
        <f t="shared" si="40"/>
        <v>0.10782036403047242</v>
      </c>
      <c r="BJ26">
        <v>0.19170586732385458</v>
      </c>
      <c r="BK26">
        <f>(BJ26-AVERAGE($BJ$24:$BJ$25))*F26</f>
        <v>1.1725428085383582E-2</v>
      </c>
      <c r="BL26">
        <f t="shared" si="41"/>
        <v>2.3450856170767163E-2</v>
      </c>
      <c r="BM26">
        <v>4.1224404803573443E-2</v>
      </c>
      <c r="BN26">
        <f>(BM26-AVERAGE($BM$24:$BM$25))*F26</f>
        <v>-3.6931773349747757E-4</v>
      </c>
      <c r="BO26">
        <f t="shared" si="42"/>
        <v>-7.3863546699495515E-4</v>
      </c>
      <c r="BP26">
        <v>3.9474735704190245E-2</v>
      </c>
      <c r="BQ26">
        <f>(BP26-AVERAGE($BP$24:$BP$25))*F26</f>
        <v>1.45304072483389E-3</v>
      </c>
      <c r="BR26">
        <f t="shared" si="43"/>
        <v>2.90608144966778E-3</v>
      </c>
      <c r="BS26">
        <v>0</v>
      </c>
      <c r="BT26">
        <v>0.22538156029520418</v>
      </c>
      <c r="BU26">
        <f>(BT26-AVERAGE($BT$24:$BT$25))*F26</f>
        <v>1.7240801612630974E-2</v>
      </c>
      <c r="BV26">
        <f t="shared" si="44"/>
        <v>3.4481603225261948E-2</v>
      </c>
      <c r="BW26">
        <v>135.32551030480201</v>
      </c>
      <c r="BX26">
        <v>38.594587415769801</v>
      </c>
      <c r="BY26">
        <f t="shared" si="45"/>
        <v>3.8440824119292634</v>
      </c>
      <c r="BZ26">
        <v>28.513809347970401</v>
      </c>
      <c r="CA26">
        <v>9.7113458125721195</v>
      </c>
      <c r="CB26">
        <v>2.11979273085299</v>
      </c>
      <c r="CC26">
        <v>1.4885587731730999E-2</v>
      </c>
      <c r="CD26">
        <v>1.7752679797956999E-2</v>
      </c>
      <c r="CE26">
        <v>0.83849806908836499</v>
      </c>
      <c r="CF26">
        <v>0.42381136313564399</v>
      </c>
      <c r="CG26">
        <v>1.28446914726985</v>
      </c>
      <c r="CH26">
        <v>11.8795279691129</v>
      </c>
      <c r="CI26">
        <v>0.92235740297329605</v>
      </c>
      <c r="CJ26">
        <v>2.4307179777976402</v>
      </c>
      <c r="CK26">
        <v>0.19541549964813901</v>
      </c>
      <c r="CL26">
        <v>1.46027090782225</v>
      </c>
      <c r="CM26">
        <v>0.60803527258340295</v>
      </c>
      <c r="CN26">
        <v>0.15184705291022699</v>
      </c>
      <c r="CO26">
        <v>1.395775640194</v>
      </c>
      <c r="CP26">
        <v>0.48446985251312702</v>
      </c>
      <c r="CQ26" t="s">
        <v>25</v>
      </c>
      <c r="CR26">
        <v>0.27789873083552202</v>
      </c>
      <c r="CS26">
        <v>1.1203462666794353</v>
      </c>
      <c r="CT26">
        <v>1.4567019725488204</v>
      </c>
      <c r="CU26">
        <v>0.68052270333362308</v>
      </c>
      <c r="CV26">
        <v>0.24708329108263938</v>
      </c>
      <c r="CW26">
        <v>0.29113379463490235</v>
      </c>
      <c r="CX26">
        <v>0</v>
      </c>
      <c r="CY26">
        <v>0.21290036500415715</v>
      </c>
    </row>
    <row r="27" spans="1:103" x14ac:dyDescent="0.35">
      <c r="A27">
        <v>1002</v>
      </c>
      <c r="B27" t="s">
        <v>101</v>
      </c>
      <c r="C27" t="s">
        <v>22</v>
      </c>
      <c r="D27" t="s">
        <v>27</v>
      </c>
      <c r="E27" t="s">
        <v>23</v>
      </c>
      <c r="F27">
        <v>0.6</v>
      </c>
      <c r="G27">
        <v>11.47</v>
      </c>
      <c r="H27">
        <v>12.17</v>
      </c>
      <c r="I27">
        <v>30</v>
      </c>
      <c r="J27">
        <v>10.16</v>
      </c>
      <c r="K27">
        <f>'Fish experiments'!J321*0.25</f>
        <v>2.54</v>
      </c>
      <c r="M27">
        <v>102.24550437860309</v>
      </c>
      <c r="N27">
        <f t="shared" si="46"/>
        <v>59.16025882615007</v>
      </c>
      <c r="O27">
        <f t="shared" si="30"/>
        <v>118.32051765230014</v>
      </c>
      <c r="P27">
        <v>224.79098332529583</v>
      </c>
      <c r="Q27">
        <f t="shared" ref="Q27:Q39" si="48">(P27-AVERAGE($P$24:$P$25))*F27</f>
        <v>116.37082301454896</v>
      </c>
      <c r="R27">
        <f t="shared" si="31"/>
        <v>232.74164602909792</v>
      </c>
      <c r="S27">
        <v>10.31</v>
      </c>
      <c r="T27">
        <v>10.039999999999999</v>
      </c>
      <c r="U27">
        <v>5.3979999999999997</v>
      </c>
      <c r="V27">
        <f>(U27-AVERAGE($U$24:$U$25))*F27</f>
        <v>0.2346</v>
      </c>
      <c r="W27">
        <f t="shared" si="32"/>
        <v>0.46920000000000006</v>
      </c>
      <c r="X27">
        <v>136.74604510651099</v>
      </c>
      <c r="Y27">
        <v>10.889099349882899</v>
      </c>
      <c r="Z27">
        <f t="shared" si="33"/>
        <v>2.0172470081294738</v>
      </c>
      <c r="AA27">
        <f t="shared" ref="AA27:AA40" si="49">(Z27-AVERAGE($Z$24:$Z$25))*F27</f>
        <v>-5.9300001781990019E-3</v>
      </c>
      <c r="AB27">
        <f t="shared" ref="AB27:AB40" si="50">AA27/I27*60</f>
        <v>-1.1860000356398004E-2</v>
      </c>
      <c r="AC27">
        <v>7.5613143628961996</v>
      </c>
      <c r="AD27">
        <v>2.0368308153328498</v>
      </c>
      <c r="AE27">
        <v>0.45442154383528899</v>
      </c>
      <c r="AF27">
        <v>2.1503678083524699E-2</v>
      </c>
      <c r="AG27">
        <v>1.9001197059712399E-2</v>
      </c>
      <c r="AH27">
        <v>1.1317012299776801</v>
      </c>
      <c r="AI27">
        <f>(AH27-AVERAGE($AH$24:$AH$25))*F27</f>
        <v>-1.8892672840313995E-2</v>
      </c>
      <c r="AJ27">
        <f t="shared" si="35"/>
        <v>-3.7785345680627989E-2</v>
      </c>
      <c r="AK27">
        <v>0.53864017980040202</v>
      </c>
      <c r="AL27">
        <f>(AK27-AVERAGE($AK$24:$AK$25))*F27</f>
        <v>-5.3074122940469648E-3</v>
      </c>
      <c r="AM27">
        <f t="shared" si="36"/>
        <v>-1.061482458809393E-2</v>
      </c>
      <c r="AN27">
        <v>1.31252166211776</v>
      </c>
      <c r="AO27">
        <f>(AN27-AVERAGE($AN$24:$AN$25))*F27</f>
        <v>4.5362781626669063E-3</v>
      </c>
      <c r="AP27">
        <f t="shared" si="37"/>
        <v>9.0725563253338127E-3</v>
      </c>
      <c r="AQ27">
        <v>2.6666016531425498</v>
      </c>
      <c r="AR27">
        <v>0.72726789147031401</v>
      </c>
      <c r="AS27">
        <f>(AR27-AVERAGE($AR$24:$AR$25))*F27</f>
        <v>-3.6807324020135708E-2</v>
      </c>
      <c r="AT27">
        <f t="shared" si="38"/>
        <v>-7.3614648040271416E-2</v>
      </c>
      <c r="AU27">
        <v>0.66480510009198002</v>
      </c>
      <c r="AV27">
        <v>0.44627684799563899</v>
      </c>
      <c r="AW27">
        <v>0.39407131661342198</v>
      </c>
      <c r="AX27">
        <v>0.13553313281351101</v>
      </c>
      <c r="AY27">
        <v>3.4107026060556898E-2</v>
      </c>
      <c r="AZ27">
        <v>0.43415791413652199</v>
      </c>
      <c r="BA27">
        <v>0.359479482166293</v>
      </c>
      <c r="BB27" t="s">
        <v>25</v>
      </c>
      <c r="BC27">
        <v>0.45417536711897299</v>
      </c>
      <c r="BD27">
        <v>0.23949703586339136</v>
      </c>
      <c r="BE27">
        <f>(BD27-AVERAGE($BD$24:$BD$25))*F27</f>
        <v>9.9472545163122924E-3</v>
      </c>
      <c r="BF27">
        <f t="shared" si="39"/>
        <v>1.9894509032624585E-2</v>
      </c>
      <c r="BG27">
        <v>0.39405819186758878</v>
      </c>
      <c r="BH27">
        <f>(BG27-AVERAGE($BG$24:$BG$25))*F27</f>
        <v>-1.4851434631808279E-2</v>
      </c>
      <c r="BI27">
        <f t="shared" si="40"/>
        <v>-2.9702869263616559E-2</v>
      </c>
      <c r="BJ27">
        <v>0.21173221234924156</v>
      </c>
      <c r="BK27">
        <f>(BJ27-AVERAGE($BJ$24:$BJ$25))*F27</f>
        <v>2.3741235100615765E-2</v>
      </c>
      <c r="BL27">
        <f t="shared" si="41"/>
        <v>4.748247020123153E-2</v>
      </c>
      <c r="BM27">
        <v>4.2950480159779945E-2</v>
      </c>
      <c r="BN27">
        <f>(BM27-AVERAGE($BM$24:$BM$25))*F27</f>
        <v>6.6632748022642382E-4</v>
      </c>
      <c r="BO27">
        <f t="shared" si="42"/>
        <v>1.3326549604528476E-3</v>
      </c>
      <c r="BP27">
        <v>8.2636898085084939E-2</v>
      </c>
      <c r="BQ27">
        <f>(BP27-AVERAGE($BP$24:$BP$25))*F27</f>
        <v>2.7350338153370707E-2</v>
      </c>
      <c r="BR27">
        <f t="shared" si="43"/>
        <v>5.4700676306741414E-2</v>
      </c>
      <c r="BS27">
        <v>0</v>
      </c>
      <c r="BT27">
        <v>0.40315456867220312</v>
      </c>
      <c r="BU27">
        <f>(BT27-AVERAGE($BT$24:$BT$25))*F27</f>
        <v>0.12390460663883034</v>
      </c>
      <c r="BV27">
        <f t="shared" si="44"/>
        <v>0.2478092132776607</v>
      </c>
      <c r="BW27">
        <v>135.32551030480201</v>
      </c>
      <c r="BX27">
        <v>38.594587415769801</v>
      </c>
      <c r="BY27">
        <f t="shared" si="45"/>
        <v>3.8440824119292634</v>
      </c>
      <c r="BZ27">
        <v>28.513809347970401</v>
      </c>
      <c r="CA27">
        <v>9.7113458125721195</v>
      </c>
      <c r="CB27">
        <v>2.11979273085299</v>
      </c>
      <c r="CC27">
        <v>1.4885587731730999E-2</v>
      </c>
      <c r="CD27">
        <v>1.7752679797956999E-2</v>
      </c>
      <c r="CE27">
        <v>0.83849806908836499</v>
      </c>
      <c r="CF27">
        <v>0.42381136313564399</v>
      </c>
      <c r="CG27">
        <v>1.28446914726985</v>
      </c>
      <c r="CH27">
        <v>11.8795279691129</v>
      </c>
      <c r="CI27">
        <v>0.92235740297329605</v>
      </c>
      <c r="CJ27">
        <v>2.4307179777976402</v>
      </c>
      <c r="CK27">
        <v>0.19541549964813901</v>
      </c>
      <c r="CL27">
        <v>1.46027090782225</v>
      </c>
      <c r="CM27">
        <v>0.60803527258340295</v>
      </c>
      <c r="CN27">
        <v>0.15184705291022699</v>
      </c>
      <c r="CO27">
        <v>1.395775640194</v>
      </c>
      <c r="CP27">
        <v>0.48446985251312702</v>
      </c>
      <c r="CQ27" t="s">
        <v>25</v>
      </c>
      <c r="CR27">
        <v>0.27789873083552202</v>
      </c>
      <c r="CS27">
        <v>1.1203462666794353</v>
      </c>
      <c r="CT27">
        <v>1.4567019725488204</v>
      </c>
      <c r="CU27">
        <v>0.68052270333362308</v>
      </c>
      <c r="CV27">
        <v>0.24708329108263938</v>
      </c>
      <c r="CW27">
        <v>0.29113379463490235</v>
      </c>
      <c r="CX27">
        <v>0</v>
      </c>
      <c r="CY27">
        <v>0.21290036500415715</v>
      </c>
    </row>
    <row r="28" spans="1:103" x14ac:dyDescent="0.35">
      <c r="A28">
        <v>1003</v>
      </c>
      <c r="B28" t="s">
        <v>101</v>
      </c>
      <c r="C28" t="s">
        <v>22</v>
      </c>
      <c r="D28" t="s">
        <v>27</v>
      </c>
      <c r="E28" t="s">
        <v>23</v>
      </c>
      <c r="F28">
        <v>0.7</v>
      </c>
      <c r="G28">
        <v>11.49</v>
      </c>
      <c r="H28">
        <v>12.18</v>
      </c>
      <c r="I28">
        <v>29</v>
      </c>
      <c r="J28">
        <f>29.54-0.16</f>
        <v>29.38</v>
      </c>
      <c r="K28">
        <f>'Fish experiments'!J322*0.25</f>
        <v>7.3449999999999998</v>
      </c>
      <c r="M28">
        <v>91.461082196752827</v>
      </c>
      <c r="N28">
        <f t="shared" si="46"/>
        <v>61.471206436546566</v>
      </c>
      <c r="O28">
        <f t="shared" si="30"/>
        <v>127.18180642044116</v>
      </c>
      <c r="P28">
        <v>586.30578498047066</v>
      </c>
      <c r="Q28">
        <f t="shared" si="48"/>
        <v>388.82632134226287</v>
      </c>
      <c r="R28">
        <f t="shared" si="31"/>
        <v>804.46825105295761</v>
      </c>
      <c r="S28">
        <v>10.31</v>
      </c>
      <c r="T28">
        <v>10.039999999999999</v>
      </c>
      <c r="U28">
        <v>17.940000000000001</v>
      </c>
      <c r="V28">
        <f>(U28-AVERAGE($U$24:$U$25))*F28</f>
        <v>9.0531000000000006</v>
      </c>
      <c r="W28">
        <f t="shared" si="32"/>
        <v>18.730551724137932</v>
      </c>
      <c r="X28">
        <v>135.385100955658</v>
      </c>
      <c r="Y28">
        <v>12.4532125475575</v>
      </c>
      <c r="Z28">
        <f t="shared" si="33"/>
        <v>0.69415900488057414</v>
      </c>
      <c r="AA28">
        <f t="shared" si="49"/>
        <v>-0.93307993581546189</v>
      </c>
      <c r="AB28">
        <f t="shared" si="50"/>
        <v>-1.9305102120319901</v>
      </c>
      <c r="AC28">
        <v>9.1464845123604395</v>
      </c>
      <c r="AD28">
        <v>2.6271755255851001</v>
      </c>
      <c r="AE28">
        <v>0.70617126635565997</v>
      </c>
      <c r="AF28">
        <v>2.03412718054281E-2</v>
      </c>
      <c r="AG28">
        <v>1.6271808064419899E-2</v>
      </c>
      <c r="AH28">
        <v>1.2500929045436899</v>
      </c>
      <c r="AI28">
        <f>(AH28-AVERAGE($AH$24:$AH$25))*F28</f>
        <v>6.0832720549173901E-2</v>
      </c>
      <c r="AJ28">
        <f t="shared" si="35"/>
        <v>0.12586080113622186</v>
      </c>
      <c r="AK28">
        <v>0.76461131309002195</v>
      </c>
      <c r="AL28">
        <f>(AK28-AVERAGE($AK$24:$AK$25))*F28</f>
        <v>0.15198781229301248</v>
      </c>
      <c r="AM28">
        <f t="shared" si="36"/>
        <v>0.31445754267519821</v>
      </c>
      <c r="AN28">
        <v>1.49065360118109</v>
      </c>
      <c r="AO28">
        <f>(AN28-AVERAGE($AN$24:$AN$25))*F28</f>
        <v>0.12998468186744241</v>
      </c>
      <c r="AP28">
        <f t="shared" si="37"/>
        <v>0.26893382455332915</v>
      </c>
      <c r="AQ28">
        <v>2.6542264780201501</v>
      </c>
      <c r="AR28">
        <v>0.72634427394828605</v>
      </c>
      <c r="AS28">
        <f>(AR28-AVERAGE($AR$24:$AR$25))*F28</f>
        <v>-4.3588410288911236E-2</v>
      </c>
      <c r="AT28">
        <f t="shared" si="38"/>
        <v>-9.01829178391267E-2</v>
      </c>
      <c r="AU28">
        <v>0.727597425751904</v>
      </c>
      <c r="AV28">
        <v>0.46895254046144402</v>
      </c>
      <c r="AW28">
        <v>0.42223398127643103</v>
      </c>
      <c r="AX28">
        <v>0.18450317865442201</v>
      </c>
      <c r="AY28">
        <v>3.8261103400098598E-2</v>
      </c>
      <c r="AZ28">
        <v>0.45354535530284801</v>
      </c>
      <c r="BA28">
        <v>0.45845612710728101</v>
      </c>
      <c r="BB28" t="s">
        <v>25</v>
      </c>
      <c r="BC28">
        <v>0.55123354420272896</v>
      </c>
      <c r="BD28">
        <v>0.33587396146612253</v>
      </c>
      <c r="BE28">
        <f>(BD28-AVERAGE($BD$24:$BD$25))*F28</f>
        <v>7.9068978190942829E-2</v>
      </c>
      <c r="BF28">
        <f t="shared" si="39"/>
        <v>0.16359098936057137</v>
      </c>
      <c r="BG28">
        <v>0.47773021111877867</v>
      </c>
      <c r="BH28">
        <f>(BG28-AVERAGE($BG$24:$BG$25))*F28</f>
        <v>4.1243739738723258E-2</v>
      </c>
      <c r="BI28">
        <f t="shared" si="40"/>
        <v>8.53318753214964E-2</v>
      </c>
      <c r="BJ28">
        <v>0.10749212596976357</v>
      </c>
      <c r="BK28">
        <f>(BJ28-AVERAGE($BJ$24:$BJ$25))*F28</f>
        <v>-4.5269952848249528E-2</v>
      </c>
      <c r="BL28">
        <f t="shared" si="41"/>
        <v>-9.3661971410171449E-2</v>
      </c>
      <c r="BM28">
        <v>6.2085019984963061E-2</v>
      </c>
      <c r="BN28">
        <f>(BM28-AVERAGE($BM$24:$BM$25))*F28</f>
        <v>1.417155993789234E-2</v>
      </c>
      <c r="BO28">
        <f t="shared" si="42"/>
        <v>2.9320468837018634E-2</v>
      </c>
      <c r="BP28">
        <v>0.16336604999549306</v>
      </c>
      <c r="BQ28">
        <f>(BP28-AVERAGE($BP$24:$BP$25))*F28</f>
        <v>8.8419134182884829E-2</v>
      </c>
      <c r="BR28">
        <f t="shared" si="43"/>
        <v>0.18293613968872724</v>
      </c>
      <c r="BS28">
        <v>0</v>
      </c>
      <c r="BT28">
        <v>0.48923187693511166</v>
      </c>
      <c r="BU28">
        <f>(BT28-AVERAGE($BT$24:$BT$25))*F28</f>
        <v>0.2048094901960047</v>
      </c>
      <c r="BV28">
        <f t="shared" si="44"/>
        <v>0.42374377281932007</v>
      </c>
      <c r="BW28">
        <v>135.32551030480201</v>
      </c>
      <c r="BX28">
        <v>38.594587415769801</v>
      </c>
      <c r="BY28">
        <f t="shared" ref="BY28:BY40" si="51">BX28/T28</f>
        <v>3.8440824119292634</v>
      </c>
      <c r="BZ28">
        <v>28.513809347970401</v>
      </c>
      <c r="CA28">
        <v>9.7113458125721195</v>
      </c>
      <c r="CB28">
        <v>2.11979273085299</v>
      </c>
      <c r="CC28">
        <v>1.4885587731730999E-2</v>
      </c>
      <c r="CD28">
        <v>1.7752679797956999E-2</v>
      </c>
      <c r="CE28">
        <v>0.83849806908836499</v>
      </c>
      <c r="CF28">
        <v>0.42381136313564399</v>
      </c>
      <c r="CG28">
        <v>1.28446914726985</v>
      </c>
      <c r="CH28">
        <v>11.8795279691129</v>
      </c>
      <c r="CI28">
        <v>0.92235740297329605</v>
      </c>
      <c r="CJ28">
        <v>2.4307179777976402</v>
      </c>
      <c r="CK28">
        <v>0.19541549964813901</v>
      </c>
      <c r="CL28">
        <v>1.46027090782225</v>
      </c>
      <c r="CM28">
        <v>0.60803527258340295</v>
      </c>
      <c r="CN28">
        <v>0.15184705291022699</v>
      </c>
      <c r="CO28">
        <v>1.395775640194</v>
      </c>
      <c r="CP28">
        <v>0.48446985251312702</v>
      </c>
      <c r="CQ28" t="s">
        <v>25</v>
      </c>
      <c r="CR28">
        <v>0.27789873083552202</v>
      </c>
      <c r="CS28">
        <v>1.1203462666794353</v>
      </c>
      <c r="CT28">
        <v>1.4567019725488204</v>
      </c>
      <c r="CU28">
        <v>0.68052270333362308</v>
      </c>
      <c r="CV28">
        <v>0.24708329108263938</v>
      </c>
      <c r="CW28">
        <v>0.29113379463490235</v>
      </c>
      <c r="CX28">
        <v>0</v>
      </c>
      <c r="CY28">
        <v>0.21290036500415715</v>
      </c>
    </row>
    <row r="29" spans="1:103" x14ac:dyDescent="0.35">
      <c r="A29">
        <v>1004</v>
      </c>
      <c r="B29" t="s">
        <v>101</v>
      </c>
      <c r="C29" t="s">
        <v>22</v>
      </c>
      <c r="D29" t="s">
        <v>27</v>
      </c>
      <c r="E29" t="s">
        <v>23</v>
      </c>
      <c r="F29">
        <v>0.7</v>
      </c>
      <c r="G29">
        <v>11.52</v>
      </c>
      <c r="H29">
        <v>12.19</v>
      </c>
      <c r="I29">
        <v>27</v>
      </c>
      <c r="J29">
        <v>19.55</v>
      </c>
      <c r="K29">
        <f>'Fish experiments'!J323*0.25</f>
        <v>4.8875000000000002</v>
      </c>
      <c r="M29">
        <v>47.553077599219563</v>
      </c>
      <c r="N29">
        <f t="shared" si="46"/>
        <v>30.735603218273276</v>
      </c>
      <c r="O29">
        <f t="shared" ref="O29:O40" si="52">N29/I29*60</f>
        <v>68.301340485051725</v>
      </c>
      <c r="P29">
        <v>182.57027656264771</v>
      </c>
      <c r="Q29">
        <f t="shared" si="48"/>
        <v>106.21146544978677</v>
      </c>
      <c r="R29">
        <f t="shared" ref="R29:R40" si="53">Q29/I29*60</f>
        <v>236.02547877730393</v>
      </c>
      <c r="S29">
        <v>10.31</v>
      </c>
      <c r="T29">
        <v>10.039999999999999</v>
      </c>
      <c r="U29">
        <v>5.2640000000000002</v>
      </c>
      <c r="V29">
        <f>(U29-AVERAGE($U$24:$U$25))*F29</f>
        <v>0.17990000000000039</v>
      </c>
      <c r="W29">
        <f t="shared" si="32"/>
        <v>0.39977777777777862</v>
      </c>
      <c r="X29">
        <v>136.470354859336</v>
      </c>
      <c r="Y29">
        <v>10.472064956869</v>
      </c>
      <c r="Z29">
        <f t="shared" si="33"/>
        <v>1.9893740419583965</v>
      </c>
      <c r="AA29">
        <f t="shared" si="49"/>
        <v>-2.6429409860986252E-2</v>
      </c>
      <c r="AB29">
        <f t="shared" si="50"/>
        <v>-5.8732021913302783E-2</v>
      </c>
      <c r="AC29">
        <v>7.3017652626769296</v>
      </c>
      <c r="AD29">
        <v>1.84752092791281</v>
      </c>
      <c r="AE29">
        <v>0.45091984376823502</v>
      </c>
      <c r="AF29">
        <v>2.0186195658281801E-2</v>
      </c>
      <c r="AG29">
        <v>1.7035223334930901E-2</v>
      </c>
      <c r="AH29">
        <v>1.1849680665406801</v>
      </c>
      <c r="AI29">
        <f>(AH29-AVERAGE($AH$24:$AH$25))*F29</f>
        <v>1.5245333947067018E-2</v>
      </c>
      <c r="AJ29">
        <f t="shared" si="35"/>
        <v>3.3878519882371158E-2</v>
      </c>
      <c r="AK29">
        <v>0.57639565557205297</v>
      </c>
      <c r="AL29">
        <f>(AK29-AVERAGE($AK$24:$AK$25))*F29</f>
        <v>2.0236852030434203E-2</v>
      </c>
      <c r="AM29">
        <f t="shared" si="36"/>
        <v>4.4970782289853788E-2</v>
      </c>
      <c r="AN29">
        <v>1.2456756393739501</v>
      </c>
      <c r="AO29">
        <f>(AN29-AVERAGE($AN$24:$AN$25))*F29</f>
        <v>-4.1499891397555541E-2</v>
      </c>
      <c r="AP29">
        <f t="shared" si="37"/>
        <v>-9.2221980883456761E-2</v>
      </c>
      <c r="AQ29">
        <v>3.2694235155861802</v>
      </c>
      <c r="AR29">
        <v>0.76577634044752196</v>
      </c>
      <c r="AS29">
        <f>(AR29-AVERAGE($AR$24:$AR$25))*F29</f>
        <v>-1.5985963739446097E-2</v>
      </c>
      <c r="AT29">
        <f t="shared" si="38"/>
        <v>-3.5524363865435768E-2</v>
      </c>
      <c r="AU29">
        <v>0.64572284425614301</v>
      </c>
      <c r="AV29">
        <v>0.273063592650165</v>
      </c>
      <c r="AW29">
        <v>0.37420711016904801</v>
      </c>
      <c r="AX29">
        <v>0.13099261308139601</v>
      </c>
      <c r="AY29">
        <v>3.2266506899143399E-2</v>
      </c>
      <c r="AZ29">
        <v>0.44369268246121202</v>
      </c>
      <c r="BA29">
        <v>0.31298857673713698</v>
      </c>
      <c r="BB29" t="s">
        <v>25</v>
      </c>
      <c r="BC29">
        <v>0.31327833937064098</v>
      </c>
      <c r="BD29">
        <v>0.23691930640505987</v>
      </c>
      <c r="BE29">
        <f>(BD29-AVERAGE($BD$24:$BD$25))*F29</f>
        <v>9.8007196481989679E-3</v>
      </c>
      <c r="BF29">
        <f t="shared" si="39"/>
        <v>2.1779376995997708E-2</v>
      </c>
      <c r="BG29">
        <v>0.43212876256148125</v>
      </c>
      <c r="BH29">
        <f>(BG29-AVERAGE($BG$24:$BG$25))*F29</f>
        <v>9.322725748615068E-3</v>
      </c>
      <c r="BI29">
        <f t="shared" si="40"/>
        <v>2.0717168330255706E-2</v>
      </c>
      <c r="BJ29">
        <v>0.17207700523698813</v>
      </c>
      <c r="BK29">
        <f>(BJ29-AVERAGE($BJ$24:$BJ$25))*F29</f>
        <v>-6.0537361192339316E-5</v>
      </c>
      <c r="BL29">
        <f t="shared" si="41"/>
        <v>-1.3452746931630959E-4</v>
      </c>
      <c r="BM29">
        <v>4.8433198574571269E-2</v>
      </c>
      <c r="BN29">
        <f>(BM29-AVERAGE($BM$24:$BM$25))*F29</f>
        <v>4.6152849506180876E-3</v>
      </c>
      <c r="BO29">
        <f t="shared" si="42"/>
        <v>1.0256188779151305E-2</v>
      </c>
      <c r="BP29">
        <v>5.9216010171842831E-2</v>
      </c>
      <c r="BQ29">
        <f>(BP29-AVERAGE($BP$24:$BP$25))*F29</f>
        <v>1.5514106306329682E-2</v>
      </c>
      <c r="BR29">
        <f t="shared" si="43"/>
        <v>3.4475791791843735E-2</v>
      </c>
      <c r="BS29">
        <v>0</v>
      </c>
      <c r="BT29">
        <v>0.29192079878325178</v>
      </c>
      <c r="BU29">
        <f>(BT29-AVERAGE($BT$24:$BT$25))*F29</f>
        <v>6.669173548970278E-2</v>
      </c>
      <c r="BV29">
        <f t="shared" si="44"/>
        <v>0.14820385664378397</v>
      </c>
      <c r="BW29">
        <v>135.32551030480201</v>
      </c>
      <c r="BX29">
        <v>38.594587415769801</v>
      </c>
      <c r="BY29">
        <f t="shared" si="51"/>
        <v>3.8440824119292634</v>
      </c>
      <c r="BZ29">
        <v>28.513809347970401</v>
      </c>
      <c r="CA29">
        <v>9.7113458125721195</v>
      </c>
      <c r="CB29">
        <v>2.11979273085299</v>
      </c>
      <c r="CC29">
        <v>1.4885587731730999E-2</v>
      </c>
      <c r="CD29">
        <v>1.7752679797956999E-2</v>
      </c>
      <c r="CE29">
        <v>0.83849806908836499</v>
      </c>
      <c r="CF29">
        <v>0.42381136313564399</v>
      </c>
      <c r="CG29">
        <v>1.28446914726985</v>
      </c>
      <c r="CH29">
        <v>11.8795279691129</v>
      </c>
      <c r="CI29">
        <v>0.92235740297329605</v>
      </c>
      <c r="CJ29">
        <v>2.4307179777976402</v>
      </c>
      <c r="CK29">
        <v>0.19541549964813901</v>
      </c>
      <c r="CL29">
        <v>1.46027090782225</v>
      </c>
      <c r="CM29">
        <v>0.60803527258340295</v>
      </c>
      <c r="CN29">
        <v>0.15184705291022699</v>
      </c>
      <c r="CO29">
        <v>1.395775640194</v>
      </c>
      <c r="CP29">
        <v>0.48446985251312702</v>
      </c>
      <c r="CQ29" t="s">
        <v>25</v>
      </c>
      <c r="CR29">
        <v>0.27789873083552202</v>
      </c>
      <c r="CS29">
        <v>1.1203462666794353</v>
      </c>
      <c r="CT29">
        <v>1.4567019725488204</v>
      </c>
      <c r="CU29">
        <v>0.68052270333362308</v>
      </c>
      <c r="CV29">
        <v>0.24708329108263938</v>
      </c>
      <c r="CW29">
        <v>0.29113379463490235</v>
      </c>
      <c r="CX29">
        <v>0</v>
      </c>
      <c r="CY29">
        <v>0.21290036500415715</v>
      </c>
    </row>
    <row r="30" spans="1:103" x14ac:dyDescent="0.35">
      <c r="A30">
        <v>1005</v>
      </c>
      <c r="B30" t="s">
        <v>101</v>
      </c>
      <c r="C30" t="s">
        <v>22</v>
      </c>
      <c r="D30" t="s">
        <v>27</v>
      </c>
      <c r="E30" t="s">
        <v>23</v>
      </c>
      <c r="F30">
        <v>0.7</v>
      </c>
      <c r="G30">
        <v>11.53</v>
      </c>
      <c r="H30">
        <v>12.24</v>
      </c>
      <c r="I30">
        <v>31</v>
      </c>
      <c r="J30">
        <v>19.649999999999999</v>
      </c>
      <c r="K30">
        <f>'Fish experiments'!J324*0.25</f>
        <v>4.9124999999999996</v>
      </c>
      <c r="M30">
        <v>59.107815651202003</v>
      </c>
      <c r="N30">
        <f t="shared" si="46"/>
        <v>38.823919854660986</v>
      </c>
      <c r="O30">
        <f t="shared" si="52"/>
        <v>75.143070686440609</v>
      </c>
      <c r="P30">
        <v>301.31601433259561</v>
      </c>
      <c r="Q30">
        <f t="shared" si="48"/>
        <v>189.33348188875033</v>
      </c>
      <c r="R30">
        <f t="shared" si="53"/>
        <v>366.45190042983938</v>
      </c>
      <c r="S30">
        <v>10.31</v>
      </c>
      <c r="T30">
        <v>10.039999999999999</v>
      </c>
      <c r="U30">
        <v>5.6020000000000003</v>
      </c>
      <c r="V30">
        <f>(U30-AVERAGE($U$24:$U$25))*F30</f>
        <v>0.41650000000000043</v>
      </c>
      <c r="W30">
        <f t="shared" si="32"/>
        <v>0.80612903225806531</v>
      </c>
      <c r="X30">
        <v>136.04201688313</v>
      </c>
      <c r="Y30">
        <v>10.589830704887699</v>
      </c>
      <c r="Z30">
        <f t="shared" si="33"/>
        <v>1.8903660665633164</v>
      </c>
      <c r="AA30">
        <f t="shared" si="49"/>
        <v>-9.5734992637542315E-2</v>
      </c>
      <c r="AB30">
        <f t="shared" si="50"/>
        <v>-0.18529353413717869</v>
      </c>
      <c r="AC30">
        <v>7.2886768055416704</v>
      </c>
      <c r="AD30">
        <v>1.9455281635753101</v>
      </c>
      <c r="AE30">
        <v>0.43342063068766601</v>
      </c>
      <c r="AF30">
        <v>2.1700721164371901E-2</v>
      </c>
      <c r="AG30">
        <v>1.8430504305070299E-2</v>
      </c>
      <c r="AH30">
        <v>1.1774350177928701</v>
      </c>
      <c r="AI30">
        <f>(AH30-AVERAGE($AH$24:$AH$25))*F30</f>
        <v>9.9721998236000017E-3</v>
      </c>
      <c r="AJ30">
        <f t="shared" si="35"/>
        <v>1.9301031916645162E-2</v>
      </c>
      <c r="AK30">
        <v>0.55870042353459104</v>
      </c>
      <c r="AL30">
        <f>(AK30-AVERAGE($AK$24:$AK$25))*F30</f>
        <v>7.8501896042108554E-3</v>
      </c>
      <c r="AM30">
        <f t="shared" si="36"/>
        <v>1.5193915362988752E-2</v>
      </c>
      <c r="AN30">
        <v>1.30734433325295</v>
      </c>
      <c r="AO30">
        <f>(AN30-AVERAGE($AN$24:$AN$25))*F30</f>
        <v>1.6681943177443647E-3</v>
      </c>
      <c r="AP30">
        <f t="shared" si="37"/>
        <v>3.228763195634254E-3</v>
      </c>
      <c r="AQ30">
        <v>3.1689198323554999</v>
      </c>
      <c r="AR30">
        <v>0.76012971220053804</v>
      </c>
      <c r="AS30">
        <f>(AR30-AVERAGE($AR$24:$AR$25))*F30</f>
        <v>-1.993860351233484E-2</v>
      </c>
      <c r="AT30">
        <f t="shared" si="38"/>
        <v>-3.8590845507744852E-2</v>
      </c>
      <c r="AU30">
        <v>0.69499771783093001</v>
      </c>
      <c r="AV30">
        <v>0.333983167589679</v>
      </c>
      <c r="AW30">
        <v>0.406023103006726</v>
      </c>
      <c r="AX30">
        <v>0.15030553802641899</v>
      </c>
      <c r="AY30">
        <v>3.8581466046919102E-2</v>
      </c>
      <c r="AZ30">
        <v>0.441429713857107</v>
      </c>
      <c r="BA30">
        <v>0.29987604008089702</v>
      </c>
      <c r="BB30" t="s">
        <v>25</v>
      </c>
      <c r="BC30">
        <v>0.33456711368258102</v>
      </c>
      <c r="BD30">
        <v>0.26569729076258702</v>
      </c>
      <c r="BE30">
        <f>(BD30-AVERAGE($BD$24:$BD$25))*F30</f>
        <v>2.9945308698467975E-2</v>
      </c>
      <c r="BF30">
        <f t="shared" si="39"/>
        <v>5.795866199703479E-2</v>
      </c>
      <c r="BG30">
        <v>0.43293674382380731</v>
      </c>
      <c r="BH30">
        <f>(BG30-AVERAGE($BG$24:$BG$25))*F30</f>
        <v>9.8883126322433113E-3</v>
      </c>
      <c r="BI30">
        <f t="shared" si="40"/>
        <v>1.9138669610793507E-2</v>
      </c>
      <c r="BJ30">
        <v>0.18193579200189872</v>
      </c>
      <c r="BK30">
        <f>(BJ30-AVERAGE($BJ$24:$BJ$25))*F30</f>
        <v>6.8406133742450713E-3</v>
      </c>
      <c r="BL30">
        <f t="shared" si="41"/>
        <v>1.3239896853377557E-2</v>
      </c>
      <c r="BM30">
        <v>5.8062233140070432E-2</v>
      </c>
      <c r="BN30">
        <f>(BM30-AVERAGE($BM$24:$BM$25))*F30</f>
        <v>1.13556091464675E-2</v>
      </c>
      <c r="BO30">
        <f t="shared" si="42"/>
        <v>2.1978598348001616E-2</v>
      </c>
      <c r="BP30">
        <v>9.285546640973702E-2</v>
      </c>
      <c r="BQ30">
        <f>(BP30-AVERAGE($BP$24:$BP$25))*F30</f>
        <v>3.906172567285561E-2</v>
      </c>
      <c r="BR30">
        <f t="shared" si="43"/>
        <v>7.5603340011978604E-2</v>
      </c>
      <c r="BS30">
        <v>0</v>
      </c>
      <c r="BT30">
        <v>0.3107446251444394</v>
      </c>
      <c r="BU30">
        <f>(BT30-AVERAGE($BT$24:$BT$25))*F30</f>
        <v>7.9868413942534119E-2</v>
      </c>
      <c r="BV30">
        <f t="shared" si="44"/>
        <v>0.1545840269855499</v>
      </c>
      <c r="BW30">
        <v>135.32551030480201</v>
      </c>
      <c r="BX30">
        <v>38.594587415769801</v>
      </c>
      <c r="BY30">
        <f t="shared" si="51"/>
        <v>3.8440824119292634</v>
      </c>
      <c r="BZ30">
        <v>28.513809347970401</v>
      </c>
      <c r="CA30">
        <v>9.7113458125721195</v>
      </c>
      <c r="CB30">
        <v>2.11979273085299</v>
      </c>
      <c r="CC30">
        <v>1.4885587731730999E-2</v>
      </c>
      <c r="CD30">
        <v>1.7752679797956999E-2</v>
      </c>
      <c r="CE30">
        <v>0.83849806908836499</v>
      </c>
      <c r="CF30">
        <v>0.42381136313564399</v>
      </c>
      <c r="CG30">
        <v>1.28446914726985</v>
      </c>
      <c r="CH30">
        <v>11.8795279691129</v>
      </c>
      <c r="CI30">
        <v>0.92235740297329605</v>
      </c>
      <c r="CJ30">
        <v>2.4307179777976402</v>
      </c>
      <c r="CK30">
        <v>0.19541549964813901</v>
      </c>
      <c r="CL30">
        <v>1.46027090782225</v>
      </c>
      <c r="CM30">
        <v>0.60803527258340295</v>
      </c>
      <c r="CN30">
        <v>0.15184705291022699</v>
      </c>
      <c r="CO30">
        <v>1.395775640194</v>
      </c>
      <c r="CP30">
        <v>0.48446985251312702</v>
      </c>
      <c r="CQ30" t="s">
        <v>25</v>
      </c>
      <c r="CR30">
        <v>0.27789873083552202</v>
      </c>
      <c r="CS30">
        <v>1.1203462666794353</v>
      </c>
      <c r="CT30">
        <v>1.4567019725488204</v>
      </c>
      <c r="CU30">
        <v>0.68052270333362308</v>
      </c>
      <c r="CV30">
        <v>0.24708329108263938</v>
      </c>
      <c r="CW30">
        <v>0.29113379463490235</v>
      </c>
      <c r="CX30">
        <v>0</v>
      </c>
      <c r="CY30">
        <v>0.21290036500415715</v>
      </c>
    </row>
    <row r="31" spans="1:103" x14ac:dyDescent="0.35">
      <c r="A31">
        <v>1006</v>
      </c>
      <c r="B31" t="s">
        <v>101</v>
      </c>
      <c r="C31" t="s">
        <v>22</v>
      </c>
      <c r="D31" t="s">
        <v>27</v>
      </c>
      <c r="E31" t="s">
        <v>23</v>
      </c>
      <c r="F31">
        <v>0.7</v>
      </c>
      <c r="G31">
        <v>11.55</v>
      </c>
      <c r="H31">
        <v>12.25</v>
      </c>
      <c r="I31">
        <v>30</v>
      </c>
      <c r="J31">
        <v>23.84</v>
      </c>
      <c r="K31">
        <f>'Fish experiments'!J325*0.25</f>
        <v>5.96</v>
      </c>
      <c r="M31">
        <v>58.337499781069837</v>
      </c>
      <c r="N31">
        <f t="shared" si="46"/>
        <v>38.28469874556847</v>
      </c>
      <c r="O31">
        <f t="shared" si="52"/>
        <v>76.569397491136939</v>
      </c>
      <c r="P31">
        <v>375.20225116722997</v>
      </c>
      <c r="Q31">
        <f t="shared" si="48"/>
        <v>241.05384767299438</v>
      </c>
      <c r="R31">
        <f t="shared" si="53"/>
        <v>482.1076953459887</v>
      </c>
      <c r="S31">
        <v>10.31</v>
      </c>
      <c r="T31">
        <v>10.039999999999999</v>
      </c>
      <c r="U31">
        <v>5.97</v>
      </c>
      <c r="V31">
        <f>(U31-AVERAGE($U$24:$U$25))*F31</f>
        <v>0.67410000000000003</v>
      </c>
      <c r="W31">
        <f t="shared" si="32"/>
        <v>1.3482000000000001</v>
      </c>
      <c r="X31">
        <v>139.630873748375</v>
      </c>
      <c r="Y31">
        <v>11.2805326154424</v>
      </c>
      <c r="Z31">
        <f t="shared" si="33"/>
        <v>1.8895364514978896</v>
      </c>
      <c r="AA31">
        <f t="shared" si="49"/>
        <v>-9.631572318334107E-2</v>
      </c>
      <c r="AB31">
        <f t="shared" si="50"/>
        <v>-0.19263144636668214</v>
      </c>
      <c r="AC31">
        <v>7.7863404411626798</v>
      </c>
      <c r="AD31">
        <v>2.0186094704341802</v>
      </c>
      <c r="AE31">
        <v>0.464684036808095</v>
      </c>
      <c r="AF31">
        <v>1.8695936948577099E-2</v>
      </c>
      <c r="AG31">
        <v>1.7641476942247401E-2</v>
      </c>
      <c r="AH31">
        <v>1.05977163985655</v>
      </c>
      <c r="AI31">
        <f>(AH31-AVERAGE($AH$24:$AH$25))*F31</f>
        <v>-7.2392164731824055E-2</v>
      </c>
      <c r="AJ31">
        <f t="shared" si="35"/>
        <v>-0.14478432946364811</v>
      </c>
      <c r="AK31">
        <v>0.54519963103286095</v>
      </c>
      <c r="AL31">
        <f>(AK31-AVERAGE($AK$24:$AK$25))*F31</f>
        <v>-1.6003651470002044E-3</v>
      </c>
      <c r="AM31">
        <f t="shared" si="36"/>
        <v>-3.2007302940004088E-3</v>
      </c>
      <c r="AN31">
        <v>1.26434599034785</v>
      </c>
      <c r="AO31">
        <f>(AN31-AVERAGE($AN$24:$AN$25))*F31</f>
        <v>-2.8430645715825608E-2</v>
      </c>
      <c r="AP31">
        <f t="shared" si="37"/>
        <v>-5.6861291431651216E-2</v>
      </c>
      <c r="AQ31">
        <v>2.4852737754607301</v>
      </c>
      <c r="AR31">
        <v>0.71307849413700497</v>
      </c>
      <c r="AS31">
        <f>(AR31-AVERAGE($AR$24:$AR$25))*F31</f>
        <v>-5.287445615680799E-2</v>
      </c>
      <c r="AT31">
        <f t="shared" si="38"/>
        <v>-0.10574891231361598</v>
      </c>
      <c r="AU31">
        <v>0.71387870520631602</v>
      </c>
      <c r="AV31">
        <v>0.54918043951569495</v>
      </c>
      <c r="AW31">
        <v>0.449875819959342</v>
      </c>
      <c r="AX31">
        <v>0.14461620156059399</v>
      </c>
      <c r="AY31">
        <v>3.82935103610769E-2</v>
      </c>
      <c r="AZ31">
        <v>0.50081459495641001</v>
      </c>
      <c r="BA31">
        <v>0.36358379975624699</v>
      </c>
      <c r="BB31" t="s">
        <v>25</v>
      </c>
      <c r="BC31">
        <v>0.47145493824601198</v>
      </c>
      <c r="BD31">
        <v>0.24619824132443513</v>
      </c>
      <c r="BE31">
        <f>(BD31-AVERAGE($BD$24:$BD$25))*F31</f>
        <v>1.6295974091761648E-2</v>
      </c>
      <c r="BF31">
        <f t="shared" si="39"/>
        <v>3.2591948183523296E-2</v>
      </c>
      <c r="BG31">
        <v>0.46037934498384531</v>
      </c>
      <c r="BH31">
        <f>(BG31-AVERAGE($BG$24:$BG$25))*F31</f>
        <v>2.9098133444269907E-2</v>
      </c>
      <c r="BI31">
        <f t="shared" si="40"/>
        <v>5.8196266888539815E-2</v>
      </c>
      <c r="BJ31">
        <v>0.19964100366257309</v>
      </c>
      <c r="BK31">
        <f>(BJ31-AVERAGE($BJ$24:$BJ$25))*F31</f>
        <v>1.9234261536717132E-2</v>
      </c>
      <c r="BL31">
        <f t="shared" si="41"/>
        <v>3.8468523073434263E-2</v>
      </c>
      <c r="BM31">
        <v>4.9374289239530918E-2</v>
      </c>
      <c r="BN31">
        <f>(BM31-AVERAGE($BM$24:$BM$25))*F31</f>
        <v>5.2740484160898413E-3</v>
      </c>
      <c r="BO31">
        <f t="shared" si="42"/>
        <v>1.0548096832179683E-2</v>
      </c>
      <c r="BP31">
        <v>7.6059893020788957E-2</v>
      </c>
      <c r="BQ31">
        <f>(BP31-AVERAGE($BP$24:$BP$25))*F31</f>
        <v>2.730482430059197E-2</v>
      </c>
      <c r="BR31">
        <f t="shared" si="43"/>
        <v>5.460964860118394E-2</v>
      </c>
      <c r="BS31">
        <v>0</v>
      </c>
      <c r="BT31">
        <v>0.42692821223859301</v>
      </c>
      <c r="BU31">
        <f>(BT31-AVERAGE($BT$24:$BT$25))*F31</f>
        <v>0.16119692490844165</v>
      </c>
      <c r="BV31">
        <f t="shared" si="44"/>
        <v>0.32239384981688329</v>
      </c>
      <c r="BW31">
        <v>135.32551030480201</v>
      </c>
      <c r="BX31">
        <v>38.594587415769801</v>
      </c>
      <c r="BY31">
        <f t="shared" si="51"/>
        <v>3.8440824119292634</v>
      </c>
      <c r="BZ31">
        <v>28.513809347970401</v>
      </c>
      <c r="CA31">
        <v>9.7113458125721195</v>
      </c>
      <c r="CB31">
        <v>2.11979273085299</v>
      </c>
      <c r="CC31">
        <v>1.4885587731730999E-2</v>
      </c>
      <c r="CD31">
        <v>1.7752679797956999E-2</v>
      </c>
      <c r="CE31">
        <v>0.83849806908836499</v>
      </c>
      <c r="CF31">
        <v>0.42381136313564399</v>
      </c>
      <c r="CG31">
        <v>1.28446914726985</v>
      </c>
      <c r="CH31">
        <v>11.8795279691129</v>
      </c>
      <c r="CI31">
        <v>0.92235740297329605</v>
      </c>
      <c r="CJ31">
        <v>2.4307179777976402</v>
      </c>
      <c r="CK31">
        <v>0.19541549964813901</v>
      </c>
      <c r="CL31">
        <v>1.46027090782225</v>
      </c>
      <c r="CM31">
        <v>0.60803527258340295</v>
      </c>
      <c r="CN31">
        <v>0.15184705291022699</v>
      </c>
      <c r="CO31">
        <v>1.395775640194</v>
      </c>
      <c r="CP31">
        <v>0.48446985251312702</v>
      </c>
      <c r="CQ31" t="s">
        <v>25</v>
      </c>
      <c r="CR31">
        <v>0.27789873083552202</v>
      </c>
      <c r="CS31">
        <v>1.1203462666794353</v>
      </c>
      <c r="CT31">
        <v>1.4567019725488204</v>
      </c>
      <c r="CU31">
        <v>0.68052270333362308</v>
      </c>
      <c r="CV31">
        <v>0.24708329108263938</v>
      </c>
      <c r="CW31">
        <v>0.29113379463490235</v>
      </c>
      <c r="CX31">
        <v>0</v>
      </c>
      <c r="CY31">
        <v>0.21290036500415715</v>
      </c>
    </row>
    <row r="32" spans="1:103" x14ac:dyDescent="0.35">
      <c r="A32">
        <v>1007</v>
      </c>
      <c r="B32" t="s">
        <v>101</v>
      </c>
      <c r="C32" t="s">
        <v>22</v>
      </c>
      <c r="D32" t="s">
        <v>27</v>
      </c>
      <c r="E32" t="s">
        <v>23</v>
      </c>
      <c r="F32">
        <v>0.3</v>
      </c>
      <c r="G32">
        <v>11.55</v>
      </c>
      <c r="H32">
        <v>12.26</v>
      </c>
      <c r="I32">
        <v>31</v>
      </c>
      <c r="J32">
        <v>2.04</v>
      </c>
      <c r="K32">
        <f>'Fish experiments'!J326*0.25</f>
        <v>0.51</v>
      </c>
      <c r="M32">
        <v>33.68739193684064</v>
      </c>
      <c r="N32">
        <f t="shared" si="46"/>
        <v>9.012695680546301</v>
      </c>
      <c r="O32">
        <f t="shared" si="52"/>
        <v>17.443927123638002</v>
      </c>
      <c r="P32">
        <v>145.62715814533055</v>
      </c>
      <c r="Q32">
        <f t="shared" si="48"/>
        <v>34.4362639532849</v>
      </c>
      <c r="R32">
        <f t="shared" si="53"/>
        <v>66.650833457970776</v>
      </c>
      <c r="S32">
        <v>10.31</v>
      </c>
      <c r="T32">
        <v>10.039999999999999</v>
      </c>
      <c r="U32">
        <v>5.7720000000000002</v>
      </c>
      <c r="V32">
        <f>(U32-AVERAGE($U$24:$U$25))*F32</f>
        <v>0.22950000000000015</v>
      </c>
      <c r="W32">
        <f t="shared" si="32"/>
        <v>0.44419354838709707</v>
      </c>
      <c r="X32">
        <v>137.29245991497001</v>
      </c>
      <c r="Y32">
        <v>10.5227649426069</v>
      </c>
      <c r="Z32">
        <f t="shared" si="33"/>
        <v>1.8230708493774948</v>
      </c>
      <c r="AA32">
        <f t="shared" si="49"/>
        <v>-6.1217847714693206E-2</v>
      </c>
      <c r="AB32">
        <f t="shared" si="50"/>
        <v>-0.11848615686714814</v>
      </c>
      <c r="AC32">
        <v>7.2824689265821503</v>
      </c>
      <c r="AD32">
        <v>1.9704745791754199</v>
      </c>
      <c r="AE32">
        <v>0.43406666720097697</v>
      </c>
      <c r="AF32">
        <v>2.1108517899424199E-2</v>
      </c>
      <c r="AG32">
        <v>2.03389512990922E-2</v>
      </c>
      <c r="AH32">
        <v>1.0378370835848501</v>
      </c>
      <c r="AI32">
        <f>(AH32-AVERAGE($AH$24:$AH$25))*F32</f>
        <v>-3.7605580338006005E-2</v>
      </c>
      <c r="AJ32">
        <f t="shared" si="35"/>
        <v>-7.2784994202592268E-2</v>
      </c>
      <c r="AK32">
        <v>0.56823157378442102</v>
      </c>
      <c r="AL32">
        <f>(AK32-AVERAGE($AK$24:$AK$25))*F32</f>
        <v>6.2237120481822171E-3</v>
      </c>
      <c r="AM32">
        <f t="shared" si="36"/>
        <v>1.204589428680429E-2</v>
      </c>
      <c r="AN32">
        <v>1.35220598150871</v>
      </c>
      <c r="AO32">
        <f>(AN32-AVERAGE($AN$24:$AN$25))*F32</f>
        <v>1.4173434898618442E-2</v>
      </c>
      <c r="AP32">
        <f t="shared" si="37"/>
        <v>2.7432454642487308E-2</v>
      </c>
      <c r="AQ32">
        <v>3.6615870966090198</v>
      </c>
      <c r="AR32">
        <v>0.78548078599079896</v>
      </c>
      <c r="AS32">
        <f>(AR32-AVERAGE($AR$24:$AR$25))*F32</f>
        <v>-9.3979365392237162E-4</v>
      </c>
      <c r="AT32">
        <f t="shared" si="38"/>
        <v>-1.8189554592045903E-3</v>
      </c>
      <c r="AU32">
        <v>0.64661637976619302</v>
      </c>
      <c r="AV32">
        <v>0.238846154110053</v>
      </c>
      <c r="AW32">
        <v>0.37236443312301098</v>
      </c>
      <c r="AX32">
        <v>0.13537765271518901</v>
      </c>
      <c r="AY32">
        <v>3.3944667398719298E-2</v>
      </c>
      <c r="AZ32">
        <v>0.49097037255895698</v>
      </c>
      <c r="BA32">
        <v>0.26872574524952902</v>
      </c>
      <c r="BB32" t="s">
        <v>25</v>
      </c>
      <c r="BC32">
        <v>0.23558333745792301</v>
      </c>
      <c r="BD32">
        <v>0.25115970525415243</v>
      </c>
      <c r="BE32">
        <f>(BD32-AVERAGE($BD$24:$BD$25))*F32</f>
        <v>8.4724280753844684E-3</v>
      </c>
      <c r="BF32">
        <f t="shared" si="39"/>
        <v>1.6398247887840906E-2</v>
      </c>
      <c r="BG32">
        <v>0.4572761618484516</v>
      </c>
      <c r="BH32">
        <f>(BG32-AVERAGE($BG$24:$BG$25))*F32</f>
        <v>1.1539673678354706E-2</v>
      </c>
      <c r="BI32">
        <f t="shared" si="40"/>
        <v>2.2334852280686528E-2</v>
      </c>
      <c r="BJ32">
        <v>0.15916635796015369</v>
      </c>
      <c r="BK32">
        <f>(BJ32-AVERAGE($BJ$24:$BJ$25))*F32</f>
        <v>-3.8991387664184776E-3</v>
      </c>
      <c r="BL32">
        <f t="shared" si="41"/>
        <v>-7.5467201930680215E-3</v>
      </c>
      <c r="BM32">
        <v>5.2597246517991629E-2</v>
      </c>
      <c r="BN32">
        <f>(BM32-AVERAGE($BM$24:$BM$25))*F32</f>
        <v>3.2271936475767168E-3</v>
      </c>
      <c r="BO32">
        <f t="shared" si="42"/>
        <v>6.2461812533742911E-3</v>
      </c>
      <c r="BP32">
        <v>5.6248928309326374E-2</v>
      </c>
      <c r="BQ32">
        <f>(BP32-AVERAGE($BP$24:$BP$25))*F32</f>
        <v>5.7587781439577832E-3</v>
      </c>
      <c r="BR32">
        <f t="shared" si="43"/>
        <v>1.114602221411184E-2</v>
      </c>
      <c r="BS32">
        <v>0</v>
      </c>
      <c r="BT32">
        <v>0.2372359123097284</v>
      </c>
      <c r="BU32">
        <f>(BT32-AVERAGE($BT$24:$BT$25))*F32</f>
        <v>1.2176706410672755E-2</v>
      </c>
      <c r="BV32">
        <f t="shared" si="44"/>
        <v>2.3567818859366624E-2</v>
      </c>
      <c r="BW32">
        <v>135.32551030480201</v>
      </c>
      <c r="BX32">
        <v>38.594587415769801</v>
      </c>
      <c r="BY32">
        <f t="shared" si="51"/>
        <v>3.8440824119292634</v>
      </c>
      <c r="BZ32">
        <v>28.513809347970401</v>
      </c>
      <c r="CA32">
        <v>9.7113458125721195</v>
      </c>
      <c r="CB32">
        <v>2.11979273085299</v>
      </c>
      <c r="CC32">
        <v>1.4885587731730999E-2</v>
      </c>
      <c r="CD32">
        <v>1.7752679797956999E-2</v>
      </c>
      <c r="CE32">
        <v>0.83849806908836499</v>
      </c>
      <c r="CF32">
        <v>0.42381136313564399</v>
      </c>
      <c r="CG32">
        <v>1.28446914726985</v>
      </c>
      <c r="CH32">
        <v>11.8795279691129</v>
      </c>
      <c r="CI32">
        <v>0.92235740297329605</v>
      </c>
      <c r="CJ32">
        <v>2.4307179777976402</v>
      </c>
      <c r="CK32">
        <v>0.19541549964813901</v>
      </c>
      <c r="CL32">
        <v>1.46027090782225</v>
      </c>
      <c r="CM32">
        <v>0.60803527258340295</v>
      </c>
      <c r="CN32">
        <v>0.15184705291022699</v>
      </c>
      <c r="CO32">
        <v>1.395775640194</v>
      </c>
      <c r="CP32">
        <v>0.48446985251312702</v>
      </c>
      <c r="CQ32" t="s">
        <v>25</v>
      </c>
      <c r="CR32">
        <v>0.27789873083552202</v>
      </c>
      <c r="CS32">
        <v>1.1203462666794353</v>
      </c>
      <c r="CT32">
        <v>1.4567019725488204</v>
      </c>
      <c r="CU32">
        <v>0.68052270333362308</v>
      </c>
      <c r="CV32">
        <v>0.24708329108263938</v>
      </c>
      <c r="CW32">
        <v>0.29113379463490235</v>
      </c>
      <c r="CX32">
        <v>0</v>
      </c>
      <c r="CY32">
        <v>0.21290036500415715</v>
      </c>
    </row>
    <row r="33" spans="1:103" x14ac:dyDescent="0.35">
      <c r="A33">
        <v>1008</v>
      </c>
      <c r="B33" t="s">
        <v>101</v>
      </c>
      <c r="C33" t="s">
        <v>22</v>
      </c>
      <c r="D33" t="s">
        <v>27</v>
      </c>
      <c r="E33" t="s">
        <v>23</v>
      </c>
      <c r="F33">
        <v>0.3</v>
      </c>
      <c r="G33">
        <v>11.56</v>
      </c>
      <c r="H33">
        <v>12.27</v>
      </c>
      <c r="I33">
        <v>31</v>
      </c>
      <c r="J33">
        <v>2.31</v>
      </c>
      <c r="K33">
        <f>'Fish experiments'!J327*0.25</f>
        <v>0.57750000000000001</v>
      </c>
      <c r="M33">
        <v>22.902969754990362</v>
      </c>
      <c r="N33">
        <f t="shared" si="46"/>
        <v>5.7773690259912174</v>
      </c>
      <c r="O33">
        <f t="shared" si="52"/>
        <v>11.182004566434614</v>
      </c>
      <c r="P33">
        <v>259.09530756994747</v>
      </c>
      <c r="Q33">
        <f t="shared" si="48"/>
        <v>68.476708780669981</v>
      </c>
      <c r="R33">
        <f t="shared" si="53"/>
        <v>132.53556538194189</v>
      </c>
      <c r="S33">
        <v>10.31</v>
      </c>
      <c r="T33">
        <v>10.039999999999999</v>
      </c>
      <c r="U33">
        <v>6.6859999999999999</v>
      </c>
      <c r="V33">
        <f>(U33-AVERAGE($U$24:$U$25))*F33</f>
        <v>0.50370000000000004</v>
      </c>
      <c r="W33">
        <f t="shared" si="32"/>
        <v>0.97490322580645172</v>
      </c>
      <c r="X33">
        <v>137.29245991497001</v>
      </c>
      <c r="Y33">
        <v>11.4238291708738</v>
      </c>
      <c r="Z33">
        <f t="shared" si="33"/>
        <v>1.708619379430721</v>
      </c>
      <c r="AA33">
        <f t="shared" si="49"/>
        <v>-9.5553288698725342E-2</v>
      </c>
      <c r="AB33">
        <f t="shared" si="50"/>
        <v>-0.18494184909430711</v>
      </c>
      <c r="AC33">
        <v>8.1102130940774693</v>
      </c>
      <c r="AD33">
        <v>2.2797906550969702</v>
      </c>
      <c r="AE33">
        <v>0.53020903467083802</v>
      </c>
      <c r="AF33">
        <v>2.0386086217367799E-2</v>
      </c>
      <c r="AG33">
        <v>1.7943529366122798E-2</v>
      </c>
      <c r="AH33">
        <v>1.13612466095196</v>
      </c>
      <c r="AI33">
        <f>(AH33-AVERAGE($AH$24:$AH$25))*F33</f>
        <v>-8.1193071278730326E-3</v>
      </c>
      <c r="AJ33">
        <f t="shared" si="35"/>
        <v>-1.5714787989431676E-2</v>
      </c>
      <c r="AK33">
        <v>0.61368131791498104</v>
      </c>
      <c r="AL33">
        <f>(AK33-AVERAGE($AK$24:$AK$25))*F33</f>
        <v>1.9858635287350223E-2</v>
      </c>
      <c r="AM33">
        <f t="shared" si="36"/>
        <v>3.843606829809721E-2</v>
      </c>
      <c r="AN33">
        <v>1.3914949009061099</v>
      </c>
      <c r="AO33">
        <f>(AN33-AVERAGE($AN$24:$AN$25))*F33</f>
        <v>2.5960110717838436E-2</v>
      </c>
      <c r="AP33">
        <f t="shared" si="37"/>
        <v>5.0245375582913102E-2</v>
      </c>
      <c r="AQ33">
        <v>2.4190769344819798</v>
      </c>
      <c r="AR33">
        <v>0.70752339910376705</v>
      </c>
      <c r="AS33">
        <f>(AR33-AVERAGE($AR$24:$AR$25))*F33</f>
        <v>-2.4327009720031944E-2</v>
      </c>
      <c r="AT33">
        <f t="shared" si="38"/>
        <v>-4.7084534941997311E-2</v>
      </c>
      <c r="AU33">
        <v>0.70562151862503997</v>
      </c>
      <c r="AV33">
        <v>0.58576741878571204</v>
      </c>
      <c r="AW33">
        <v>0.43547788394889803</v>
      </c>
      <c r="AX33">
        <v>0.164777065816582</v>
      </c>
      <c r="AY33">
        <v>3.5461016143117599E-2</v>
      </c>
      <c r="AZ33">
        <v>0.64050993478955898</v>
      </c>
      <c r="BA33">
        <v>0.388872221906224</v>
      </c>
      <c r="BB33" t="s">
        <v>25</v>
      </c>
      <c r="BC33">
        <v>0.44344195081807802</v>
      </c>
      <c r="BD33">
        <v>0.29630547071111041</v>
      </c>
      <c r="BE33">
        <f>(BD33-AVERAGE($BD$24:$BD$25))*F33</f>
        <v>2.2016157712471861E-2</v>
      </c>
      <c r="BF33">
        <f t="shared" si="39"/>
        <v>4.2611918153171342E-2</v>
      </c>
      <c r="BG33">
        <v>0.56264548512640056</v>
      </c>
      <c r="BH33">
        <f>(BG33-AVERAGE($BG$24:$BG$25))*F33</f>
        <v>4.3150470661739389E-2</v>
      </c>
      <c r="BI33">
        <f t="shared" si="40"/>
        <v>8.3517039990463324E-2</v>
      </c>
      <c r="BJ33">
        <v>0.11899317430572491</v>
      </c>
      <c r="BK33">
        <f>(BJ33-AVERAGE($BJ$24:$BJ$25))*F33</f>
        <v>-1.5951093862747109E-2</v>
      </c>
      <c r="BL33">
        <f t="shared" si="41"/>
        <v>-3.0873084895639568E-2</v>
      </c>
      <c r="BM33">
        <v>5.623175273059855E-2</v>
      </c>
      <c r="BN33">
        <f>(BM33-AVERAGE($BM$24:$BM$25))*F33</f>
        <v>4.3175455113587929E-3</v>
      </c>
      <c r="BO33">
        <f t="shared" si="42"/>
        <v>8.3565396994041141E-3</v>
      </c>
      <c r="BP33">
        <v>7.0014159178618626E-2</v>
      </c>
      <c r="BQ33">
        <f>(BP33-AVERAGE($BP$24:$BP$25))*F33</f>
        <v>9.8883474047454598E-3</v>
      </c>
      <c r="BR33">
        <f t="shared" si="43"/>
        <v>1.9138736912410567E-2</v>
      </c>
      <c r="BS33">
        <v>0</v>
      </c>
      <c r="BT33">
        <v>0.42174515418388181</v>
      </c>
      <c r="BU33">
        <f>(BT33-AVERAGE($BT$24:$BT$25))*F33</f>
        <v>6.7529478972918777E-2</v>
      </c>
      <c r="BV33">
        <f t="shared" si="44"/>
        <v>0.13070221736693957</v>
      </c>
      <c r="BW33">
        <v>135.32551030480201</v>
      </c>
      <c r="BX33">
        <v>38.594587415769801</v>
      </c>
      <c r="BY33">
        <f t="shared" si="51"/>
        <v>3.8440824119292634</v>
      </c>
      <c r="BZ33">
        <v>28.513809347970401</v>
      </c>
      <c r="CA33">
        <v>9.7113458125721195</v>
      </c>
      <c r="CB33">
        <v>2.11979273085299</v>
      </c>
      <c r="CC33">
        <v>1.4885587731730999E-2</v>
      </c>
      <c r="CD33">
        <v>1.7752679797956999E-2</v>
      </c>
      <c r="CE33">
        <v>0.83849806908836499</v>
      </c>
      <c r="CF33">
        <v>0.42381136313564399</v>
      </c>
      <c r="CG33">
        <v>1.28446914726985</v>
      </c>
      <c r="CH33">
        <v>11.8795279691129</v>
      </c>
      <c r="CI33">
        <v>0.92235740297329605</v>
      </c>
      <c r="CJ33">
        <v>2.4307179777976402</v>
      </c>
      <c r="CK33">
        <v>0.19541549964813901</v>
      </c>
      <c r="CL33">
        <v>1.46027090782225</v>
      </c>
      <c r="CM33">
        <v>0.60803527258340295</v>
      </c>
      <c r="CN33">
        <v>0.15184705291022699</v>
      </c>
      <c r="CO33">
        <v>1.395775640194</v>
      </c>
      <c r="CP33">
        <v>0.48446985251312702</v>
      </c>
      <c r="CQ33" t="s">
        <v>25</v>
      </c>
      <c r="CR33">
        <v>0.27789873083552202</v>
      </c>
      <c r="CS33">
        <v>1.1203462666794353</v>
      </c>
      <c r="CT33">
        <v>1.4567019725488204</v>
      </c>
      <c r="CU33">
        <v>0.68052270333362308</v>
      </c>
      <c r="CV33">
        <v>0.24708329108263938</v>
      </c>
      <c r="CW33">
        <v>0.29113379463490235</v>
      </c>
      <c r="CX33">
        <v>0</v>
      </c>
      <c r="CY33">
        <v>0.21290036500415715</v>
      </c>
    </row>
    <row r="34" spans="1:103" x14ac:dyDescent="0.35">
      <c r="A34">
        <v>1009</v>
      </c>
      <c r="B34" t="s">
        <v>101</v>
      </c>
      <c r="C34" t="s">
        <v>22</v>
      </c>
      <c r="D34" t="s">
        <v>27</v>
      </c>
      <c r="E34" t="s">
        <v>23</v>
      </c>
      <c r="F34">
        <v>0.3</v>
      </c>
      <c r="G34">
        <v>11.57</v>
      </c>
      <c r="H34">
        <v>12.28</v>
      </c>
      <c r="I34">
        <v>31</v>
      </c>
      <c r="J34">
        <f>3.1-0.15</f>
        <v>2.95</v>
      </c>
      <c r="K34">
        <f>'Fish experiments'!J328*0.25</f>
        <v>0.73750000000000004</v>
      </c>
      <c r="M34">
        <v>21.362338014726042</v>
      </c>
      <c r="N34">
        <f t="shared" si="46"/>
        <v>5.3151795039119216</v>
      </c>
      <c r="O34">
        <f t="shared" si="52"/>
        <v>10.287444201119849</v>
      </c>
      <c r="P34">
        <v>111.32283390067893</v>
      </c>
      <c r="Q34">
        <f t="shared" si="48"/>
        <v>24.144966679889421</v>
      </c>
      <c r="R34">
        <f t="shared" si="53"/>
        <v>46.732193573979529</v>
      </c>
      <c r="S34">
        <v>10.31</v>
      </c>
      <c r="T34">
        <v>10.039999999999999</v>
      </c>
      <c r="U34">
        <v>4.93</v>
      </c>
      <c r="V34">
        <f>(U34-AVERAGE($U$24:$U$25))*F34</f>
        <v>-2.3099999999999985E-2</v>
      </c>
      <c r="W34">
        <f t="shared" si="32"/>
        <v>-4.4709677419354811E-2</v>
      </c>
      <c r="X34">
        <v>136.470354859336</v>
      </c>
      <c r="Y34">
        <v>10.332672157669499</v>
      </c>
      <c r="Z34">
        <f t="shared" si="33"/>
        <v>2.0958767054096348</v>
      </c>
      <c r="AA34">
        <f t="shared" si="49"/>
        <v>2.0623909094948798E-2</v>
      </c>
      <c r="AB34">
        <f t="shared" si="50"/>
        <v>3.9917243409578321E-2</v>
      </c>
      <c r="AC34">
        <v>7.0570289353626796</v>
      </c>
      <c r="AD34">
        <v>1.8412360165265</v>
      </c>
      <c r="AE34">
        <v>0.365340189498297</v>
      </c>
      <c r="AF34">
        <v>2.1338699497920801E-2</v>
      </c>
      <c r="AG34">
        <v>1.8593720172492601E-2</v>
      </c>
      <c r="AH34">
        <v>1.14762937701348</v>
      </c>
      <c r="AI34">
        <f>(AH34-AVERAGE($AH$24:$AH$25))*F34</f>
        <v>-4.6678923094170205E-3</v>
      </c>
      <c r="AJ34">
        <f t="shared" si="35"/>
        <v>-9.0346302762910075E-3</v>
      </c>
      <c r="AK34">
        <v>0.51786541398263897</v>
      </c>
      <c r="AL34">
        <f>(AK34-AVERAGE($AK$24:$AK$25))*F34</f>
        <v>-8.8861358923523984E-3</v>
      </c>
      <c r="AM34">
        <f t="shared" si="36"/>
        <v>-1.7198972694875612E-2</v>
      </c>
      <c r="AN34">
        <v>1.33712713119688</v>
      </c>
      <c r="AO34">
        <f>(AN34-AVERAGE($AN$24:$AN$25))*F34</f>
        <v>9.6497798050694476E-3</v>
      </c>
      <c r="AP34">
        <f t="shared" si="37"/>
        <v>1.8676993171102156E-2</v>
      </c>
      <c r="AQ34">
        <v>3.6050579403572098</v>
      </c>
      <c r="AR34">
        <v>0.78284746620963697</v>
      </c>
      <c r="AS34">
        <f>(AR34-AVERAGE($AR$24:$AR$25))*F34</f>
        <v>-1.7297895882709691E-3</v>
      </c>
      <c r="AT34">
        <f t="shared" si="38"/>
        <v>-3.3479798482663916E-3</v>
      </c>
      <c r="AU34">
        <v>0.64480816484117098</v>
      </c>
      <c r="AV34">
        <v>0.25979238391758702</v>
      </c>
      <c r="AW34">
        <v>0.38096497703308302</v>
      </c>
      <c r="AX34">
        <v>0.13460622536673</v>
      </c>
      <c r="AY34">
        <v>2.82695093842808E-2</v>
      </c>
      <c r="AZ34">
        <v>0.53447802786456799</v>
      </c>
      <c r="BA34">
        <v>0.23874810061613</v>
      </c>
      <c r="BB34" t="s">
        <v>25</v>
      </c>
      <c r="BC34">
        <v>0.20895255950519501</v>
      </c>
      <c r="BD34">
        <v>0.24350939365267754</v>
      </c>
      <c r="BE34">
        <f>(BD34-AVERAGE($BD$24:$BD$25))*F34</f>
        <v>6.1773345949420024E-3</v>
      </c>
      <c r="BF34">
        <f t="shared" si="39"/>
        <v>1.1956131474081295E-2</v>
      </c>
      <c r="BG34">
        <v>0.48429993989498155</v>
      </c>
      <c r="BH34">
        <f>(BG34-AVERAGE($BG$24:$BG$25))*F34</f>
        <v>1.964680709231369E-2</v>
      </c>
      <c r="BI34">
        <f t="shared" si="40"/>
        <v>3.8026078243187787E-2</v>
      </c>
      <c r="BJ34">
        <v>0.15691118351267791</v>
      </c>
      <c r="BK34">
        <f>(BJ34-AVERAGE($BJ$24:$BJ$25))*F34</f>
        <v>-4.5756911006612109E-3</v>
      </c>
      <c r="BL34">
        <f t="shared" si="41"/>
        <v>-8.8561763238604093E-3</v>
      </c>
      <c r="BM34">
        <v>4.729293801499318E-2</v>
      </c>
      <c r="BN34">
        <f>(BM34-AVERAGE($BM$24:$BM$25))*F34</f>
        <v>1.6359010966771823E-3</v>
      </c>
      <c r="BO34">
        <f t="shared" si="42"/>
        <v>3.1662601871171266E-3</v>
      </c>
      <c r="BP34">
        <v>4.14982766134179E-2</v>
      </c>
      <c r="BQ34">
        <f>(BP34-AVERAGE($BP$24:$BP$25))*F34</f>
        <v>1.3335826351852417E-3</v>
      </c>
      <c r="BR34">
        <f t="shared" si="43"/>
        <v>2.5811276810036939E-3</v>
      </c>
      <c r="BS34">
        <v>0</v>
      </c>
      <c r="BT34">
        <v>0.2137656139990628</v>
      </c>
      <c r="BU34">
        <f>(BT34-AVERAGE($BT$24:$BT$25))*F34</f>
        <v>5.1356169174730732E-3</v>
      </c>
      <c r="BV34">
        <f t="shared" si="44"/>
        <v>9.9399037112382072E-3</v>
      </c>
      <c r="BW34">
        <v>135.32551030480201</v>
      </c>
      <c r="BX34">
        <v>38.594587415769801</v>
      </c>
      <c r="BY34">
        <f t="shared" si="51"/>
        <v>3.8440824119292634</v>
      </c>
      <c r="BZ34">
        <v>28.513809347970401</v>
      </c>
      <c r="CA34">
        <v>9.7113458125721195</v>
      </c>
      <c r="CB34">
        <v>2.11979273085299</v>
      </c>
      <c r="CC34">
        <v>1.4885587731730999E-2</v>
      </c>
      <c r="CD34">
        <v>1.7752679797956999E-2</v>
      </c>
      <c r="CE34">
        <v>0.83849806908836499</v>
      </c>
      <c r="CF34">
        <v>0.42381136313564399</v>
      </c>
      <c r="CG34">
        <v>1.28446914726985</v>
      </c>
      <c r="CH34">
        <v>11.8795279691129</v>
      </c>
      <c r="CI34">
        <v>0.92235740297329605</v>
      </c>
      <c r="CJ34">
        <v>2.4307179777976402</v>
      </c>
      <c r="CK34">
        <v>0.19541549964813901</v>
      </c>
      <c r="CL34">
        <v>1.46027090782225</v>
      </c>
      <c r="CM34">
        <v>0.60803527258340295</v>
      </c>
      <c r="CN34">
        <v>0.15184705291022699</v>
      </c>
      <c r="CO34">
        <v>1.395775640194</v>
      </c>
      <c r="CP34">
        <v>0.48446985251312702</v>
      </c>
      <c r="CQ34" t="s">
        <v>25</v>
      </c>
      <c r="CR34">
        <v>0.27789873083552202</v>
      </c>
      <c r="CS34">
        <v>1.1203462666794353</v>
      </c>
      <c r="CT34">
        <v>1.4567019725488204</v>
      </c>
      <c r="CU34">
        <v>0.68052270333362308</v>
      </c>
      <c r="CV34">
        <v>0.24708329108263938</v>
      </c>
      <c r="CW34">
        <v>0.29113379463490235</v>
      </c>
      <c r="CX34">
        <v>0</v>
      </c>
      <c r="CY34">
        <v>0.21290036500415715</v>
      </c>
    </row>
    <row r="35" spans="1:103" x14ac:dyDescent="0.35">
      <c r="A35">
        <v>1010</v>
      </c>
      <c r="B35" t="s">
        <v>101</v>
      </c>
      <c r="C35" t="s">
        <v>22</v>
      </c>
      <c r="D35" t="s">
        <v>27</v>
      </c>
      <c r="E35" t="s">
        <v>23</v>
      </c>
      <c r="F35">
        <v>0.3</v>
      </c>
      <c r="G35">
        <v>11.58</v>
      </c>
      <c r="H35">
        <v>12.28</v>
      </c>
      <c r="I35">
        <v>30</v>
      </c>
      <c r="J35">
        <v>3.09</v>
      </c>
      <c r="K35">
        <f>'Fish experiments'!J329*0.25</f>
        <v>0.77249999999999996</v>
      </c>
      <c r="M35">
        <v>80.676660014902552</v>
      </c>
      <c r="N35">
        <f t="shared" si="46"/>
        <v>23.109476103964877</v>
      </c>
      <c r="O35">
        <f t="shared" si="52"/>
        <v>46.218952207929753</v>
      </c>
      <c r="P35">
        <v>145.62715814533055</v>
      </c>
      <c r="Q35">
        <f t="shared" si="48"/>
        <v>34.4362639532849</v>
      </c>
      <c r="R35">
        <f t="shared" si="53"/>
        <v>68.8725279065698</v>
      </c>
      <c r="S35">
        <v>10.31</v>
      </c>
      <c r="T35">
        <v>10.039999999999999</v>
      </c>
      <c r="U35">
        <v>4.9649999999999999</v>
      </c>
      <c r="V35">
        <f>(U35-AVERAGE($U$24:$U$25))*F35</f>
        <v>-1.2599999999999945E-2</v>
      </c>
      <c r="W35">
        <f t="shared" si="32"/>
        <v>-2.5199999999999889E-2</v>
      </c>
      <c r="X35">
        <v>136.12363153185601</v>
      </c>
      <c r="Y35">
        <v>10.240500267773999</v>
      </c>
      <c r="Z35">
        <f t="shared" si="33"/>
        <v>2.0625378182827796</v>
      </c>
      <c r="AA35">
        <f t="shared" si="49"/>
        <v>1.0622242956892246E-2</v>
      </c>
      <c r="AB35">
        <f t="shared" si="50"/>
        <v>2.1244485913784493E-2</v>
      </c>
      <c r="AC35">
        <v>7.0613202653018199</v>
      </c>
      <c r="AD35">
        <v>1.81397250524864</v>
      </c>
      <c r="AE35">
        <v>0.38474852720980801</v>
      </c>
      <c r="AF35">
        <v>2.1795840488384E-2</v>
      </c>
      <c r="AG35">
        <v>1.7922222935719399E-2</v>
      </c>
      <c r="AH35">
        <v>1.2161348827407099</v>
      </c>
      <c r="AI35">
        <f>(AH35-AVERAGE($AH$24:$AH$25))*F35</f>
        <v>1.588375940875195E-2</v>
      </c>
      <c r="AJ35">
        <f t="shared" si="35"/>
        <v>3.1767518817503899E-2</v>
      </c>
      <c r="AK35">
        <v>0.58036190101061902</v>
      </c>
      <c r="AL35">
        <f>(AK35-AVERAGE($AK$24:$AK$25))*F35</f>
        <v>9.8628102160416165E-3</v>
      </c>
      <c r="AM35">
        <f t="shared" si="36"/>
        <v>1.9725620432083233E-2</v>
      </c>
      <c r="AN35">
        <v>1.31577002367864</v>
      </c>
      <c r="AO35">
        <f>(AN35-AVERAGE($AN$24:$AN$25))*F35</f>
        <v>3.242647549597466E-3</v>
      </c>
      <c r="AP35">
        <f t="shared" si="37"/>
        <v>6.4852950991949321E-3</v>
      </c>
      <c r="AQ35">
        <v>3.90313131536618</v>
      </c>
      <c r="AR35">
        <v>0.79604870119100302</v>
      </c>
      <c r="AS35">
        <f>(AR35-AVERAGE($AR$24:$AR$25))*F35</f>
        <v>2.2305809061388461E-3</v>
      </c>
      <c r="AT35">
        <f t="shared" si="38"/>
        <v>4.4611618122776921E-3</v>
      </c>
      <c r="AU35">
        <v>0.62666181357700101</v>
      </c>
      <c r="AV35">
        <v>0.20922251560088301</v>
      </c>
      <c r="AW35">
        <v>0.35514508333067402</v>
      </c>
      <c r="AX35">
        <v>0.13064626919205699</v>
      </c>
      <c r="AY35">
        <v>3.3696457697957101E-2</v>
      </c>
      <c r="AZ35">
        <v>0.37359993847822398</v>
      </c>
      <c r="BA35">
        <v>0.223920996796415</v>
      </c>
      <c r="BB35" t="s">
        <v>25</v>
      </c>
      <c r="BC35">
        <v>0.190257644269158</v>
      </c>
      <c r="BD35">
        <v>0.23402309281243122</v>
      </c>
      <c r="BE35">
        <f>(BD35-AVERAGE($BD$24:$BD$25))*F35</f>
        <v>3.3314443428681061E-3</v>
      </c>
      <c r="BF35">
        <f t="shared" si="39"/>
        <v>6.6628886857362122E-3</v>
      </c>
      <c r="BG35">
        <v>0.38859895171601549</v>
      </c>
      <c r="BH35">
        <f>(BG35-AVERAGE($BG$24:$BG$25))*F35</f>
        <v>-9.0634893613761262E-3</v>
      </c>
      <c r="BI35">
        <f t="shared" si="40"/>
        <v>-1.8126978722752252E-2</v>
      </c>
      <c r="BJ35">
        <v>0.17962789885791375</v>
      </c>
      <c r="BK35">
        <f>(BJ35-AVERAGE($BJ$24:$BJ$25))*F35</f>
        <v>2.2393235029095405E-3</v>
      </c>
      <c r="BL35">
        <f t="shared" si="41"/>
        <v>4.478647005819081E-3</v>
      </c>
      <c r="BM35">
        <v>4.978484826704431E-2</v>
      </c>
      <c r="BN35">
        <f>(BM35-AVERAGE($BM$24:$BM$25))*F35</f>
        <v>2.383474172292521E-3</v>
      </c>
      <c r="BO35">
        <f t="shared" si="42"/>
        <v>4.7669483445850419E-3</v>
      </c>
      <c r="BP35">
        <v>6.6244350995403656E-2</v>
      </c>
      <c r="BQ35">
        <f>(BP35-AVERAGE($BP$24:$BP$25))*F35</f>
        <v>8.7574049497809673E-3</v>
      </c>
      <c r="BR35">
        <f t="shared" si="43"/>
        <v>1.7514809899561935E-2</v>
      </c>
      <c r="BS35">
        <v>0</v>
      </c>
      <c r="BT35">
        <v>0.20091529021334315</v>
      </c>
      <c r="BU35">
        <f>(BT35-AVERAGE($BT$24:$BT$25))*F35</f>
        <v>1.2805197817571778E-3</v>
      </c>
      <c r="BV35">
        <f t="shared" si="44"/>
        <v>2.5610395635143556E-3</v>
      </c>
      <c r="BW35">
        <v>135.32551030480201</v>
      </c>
      <c r="BX35">
        <v>38.594587415769801</v>
      </c>
      <c r="BY35">
        <f t="shared" si="51"/>
        <v>3.8440824119292634</v>
      </c>
      <c r="BZ35">
        <v>28.513809347970401</v>
      </c>
      <c r="CA35">
        <v>9.7113458125721195</v>
      </c>
      <c r="CB35">
        <v>2.11979273085299</v>
      </c>
      <c r="CC35">
        <v>1.4885587731730999E-2</v>
      </c>
      <c r="CD35">
        <v>1.7752679797956999E-2</v>
      </c>
      <c r="CE35">
        <v>0.83849806908836499</v>
      </c>
      <c r="CF35">
        <v>0.42381136313564399</v>
      </c>
      <c r="CG35">
        <v>1.28446914726985</v>
      </c>
      <c r="CH35">
        <v>11.8795279691129</v>
      </c>
      <c r="CI35">
        <v>0.92235740297329605</v>
      </c>
      <c r="CJ35">
        <v>2.4307179777976402</v>
      </c>
      <c r="CK35">
        <v>0.19541549964813901</v>
      </c>
      <c r="CL35">
        <v>1.46027090782225</v>
      </c>
      <c r="CM35">
        <v>0.60803527258340295</v>
      </c>
      <c r="CN35">
        <v>0.15184705291022699</v>
      </c>
      <c r="CO35">
        <v>1.395775640194</v>
      </c>
      <c r="CP35">
        <v>0.48446985251312702</v>
      </c>
      <c r="CQ35" t="s">
        <v>25</v>
      </c>
      <c r="CR35">
        <v>0.27789873083552202</v>
      </c>
      <c r="CS35">
        <v>1.1203462666794353</v>
      </c>
      <c r="CT35">
        <v>1.4567019725488204</v>
      </c>
      <c r="CU35">
        <v>0.68052270333362308</v>
      </c>
      <c r="CV35">
        <v>0.24708329108263938</v>
      </c>
      <c r="CW35">
        <v>0.29113379463490235</v>
      </c>
      <c r="CX35">
        <v>0</v>
      </c>
      <c r="CY35">
        <v>0.21290036500415715</v>
      </c>
    </row>
    <row r="36" spans="1:103" x14ac:dyDescent="0.35">
      <c r="A36">
        <v>1011</v>
      </c>
      <c r="B36" t="s">
        <v>101</v>
      </c>
      <c r="C36" t="s">
        <v>22</v>
      </c>
      <c r="D36" t="s">
        <v>27</v>
      </c>
      <c r="E36" t="s">
        <v>23</v>
      </c>
      <c r="F36">
        <v>0.5</v>
      </c>
      <c r="G36">
        <v>11.58</v>
      </c>
      <c r="H36">
        <v>12.29</v>
      </c>
      <c r="I36">
        <v>31</v>
      </c>
      <c r="J36">
        <v>11.54</v>
      </c>
      <c r="K36">
        <f>'Fish experiments'!J330*0.25</f>
        <v>2.8849999999999998</v>
      </c>
      <c r="M36">
        <v>54.485920430409024</v>
      </c>
      <c r="N36">
        <f t="shared" si="46"/>
        <v>25.420423714361359</v>
      </c>
      <c r="O36">
        <f t="shared" si="52"/>
        <v>49.200820092312313</v>
      </c>
      <c r="P36">
        <v>253.81771922461647</v>
      </c>
      <c r="Q36">
        <f t="shared" si="48"/>
        <v>111.4890537951178</v>
      </c>
      <c r="R36">
        <f t="shared" si="53"/>
        <v>215.78526540990543</v>
      </c>
      <c r="S36">
        <v>10.31</v>
      </c>
      <c r="T36">
        <v>10.039999999999999</v>
      </c>
      <c r="U36">
        <v>8.75</v>
      </c>
      <c r="V36">
        <f>(U36-AVERAGE($U$24:$U$25))*F36</f>
        <v>1.8715000000000002</v>
      </c>
      <c r="W36">
        <f t="shared" si="32"/>
        <v>3.6222580645161293</v>
      </c>
      <c r="X36">
        <v>136.12363153185601</v>
      </c>
      <c r="Y36">
        <v>11.766103635256099</v>
      </c>
      <c r="Z36">
        <f t="shared" si="33"/>
        <v>1.3446975583149827</v>
      </c>
      <c r="AA36">
        <f t="shared" si="49"/>
        <v>-0.34121639172241136</v>
      </c>
      <c r="AB36">
        <f t="shared" si="50"/>
        <v>-0.66041882268853813</v>
      </c>
      <c r="AC36">
        <v>8.2615130605132396</v>
      </c>
      <c r="AD36">
        <v>2.3056287961095299</v>
      </c>
      <c r="AE36">
        <v>0.64016026927598202</v>
      </c>
      <c r="AF36">
        <v>2.0221541836149701E-2</v>
      </c>
      <c r="AG36">
        <v>1.7230250433231099E-2</v>
      </c>
      <c r="AH36">
        <v>1.17360696029986</v>
      </c>
      <c r="AI36">
        <f>(AH36-AVERAGE($AH$24:$AH$25))*F36</f>
        <v>5.2089711274949657E-3</v>
      </c>
      <c r="AJ36">
        <f t="shared" si="35"/>
        <v>1.008187960160316E-2</v>
      </c>
      <c r="AK36">
        <v>0.64236832216452999</v>
      </c>
      <c r="AL36">
        <f>(AK36-AVERAGE($AK$24:$AK$25))*F36</f>
        <v>4.7441227603691516E-2</v>
      </c>
      <c r="AM36">
        <f t="shared" si="36"/>
        <v>9.1821730845854543E-2</v>
      </c>
      <c r="AN36">
        <v>1.41418224707678</v>
      </c>
      <c r="AO36">
        <f>(AN36-AVERAGE($AN$24:$AN$25))*F36</f>
        <v>5.4610524281732409E-2</v>
      </c>
      <c r="AP36">
        <f t="shared" si="37"/>
        <v>0.10569778893238531</v>
      </c>
      <c r="AQ36">
        <v>2.8545122618413701</v>
      </c>
      <c r="AR36">
        <v>0.74056380364910801</v>
      </c>
      <c r="AS36">
        <f>(AR36-AVERAGE($AR$24:$AR$25))*F36</f>
        <v>-2.402481392738276E-2</v>
      </c>
      <c r="AT36">
        <f t="shared" si="38"/>
        <v>-4.6499639859450499E-2</v>
      </c>
      <c r="AU36">
        <v>0.71451234067463398</v>
      </c>
      <c r="AV36">
        <v>0.475661887573743</v>
      </c>
      <c r="AW36">
        <v>0.446428484685022</v>
      </c>
      <c r="AX36">
        <v>0.16303797757421501</v>
      </c>
      <c r="AY36">
        <v>4.3132249145669301E-2</v>
      </c>
      <c r="AZ36">
        <v>0.58298917375656101</v>
      </c>
      <c r="BA36">
        <v>0.35372605149480102</v>
      </c>
      <c r="BB36" t="s">
        <v>25</v>
      </c>
      <c r="BC36">
        <v>0.36859246305590898</v>
      </c>
      <c r="BD36">
        <v>0.30103160522646888</v>
      </c>
      <c r="BE36">
        <f>(BD36-AVERAGE($BD$24:$BD$25))*F36</f>
        <v>3.9056663445132339E-2</v>
      </c>
      <c r="BF36">
        <f t="shared" si="39"/>
        <v>7.5593542151869045E-2</v>
      </c>
      <c r="BG36">
        <v>0.56772106647141796</v>
      </c>
      <c r="BH36">
        <f>(BG36-AVERAGE($BG$24:$BG$25))*F36</f>
        <v>7.4455241775407688E-2</v>
      </c>
      <c r="BI36">
        <f t="shared" si="40"/>
        <v>0.14410691956530522</v>
      </c>
      <c r="BJ36">
        <v>0.1005430858507322</v>
      </c>
      <c r="BK36">
        <f>(BJ36-AVERAGE($BJ$24:$BJ$25))*F36</f>
        <v>-3.5810200665408208E-2</v>
      </c>
      <c r="BL36">
        <f t="shared" si="41"/>
        <v>-6.9310065804015886E-2</v>
      </c>
      <c r="BM36">
        <v>6.0573324499806167E-2</v>
      </c>
      <c r="BN36">
        <f>(BM36-AVERAGE($BM$24:$BM$25))*F36</f>
        <v>9.366695070201797E-3</v>
      </c>
      <c r="BO36">
        <f t="shared" si="42"/>
        <v>1.8129087232648639E-2</v>
      </c>
      <c r="BP36">
        <v>9.8801978980609731E-2</v>
      </c>
      <c r="BQ36">
        <f>(BP36-AVERAGE($BP$24:$BP$25))*F36</f>
        <v>3.0874488908904651E-2</v>
      </c>
      <c r="BR36">
        <f t="shared" si="43"/>
        <v>5.9757075307557389E-2</v>
      </c>
      <c r="BS36">
        <v>0</v>
      </c>
      <c r="BT36">
        <v>0.3587085769907456</v>
      </c>
      <c r="BU36">
        <f>(BT36-AVERAGE($BT$24:$BT$25))*F36</f>
        <v>8.1030843024963189E-2</v>
      </c>
      <c r="BV36">
        <f t="shared" si="44"/>
        <v>0.1568338897257352</v>
      </c>
      <c r="BW36">
        <v>135.32551030480201</v>
      </c>
      <c r="BX36">
        <v>38.594587415769801</v>
      </c>
      <c r="BY36">
        <f t="shared" si="51"/>
        <v>3.8440824119292634</v>
      </c>
      <c r="BZ36">
        <v>28.513809347970401</v>
      </c>
      <c r="CA36">
        <v>9.7113458125721195</v>
      </c>
      <c r="CB36">
        <v>2.11979273085299</v>
      </c>
      <c r="CC36">
        <v>1.4885587731730999E-2</v>
      </c>
      <c r="CD36">
        <v>1.7752679797956999E-2</v>
      </c>
      <c r="CE36">
        <v>0.83849806908836499</v>
      </c>
      <c r="CF36">
        <v>0.42381136313564399</v>
      </c>
      <c r="CG36">
        <v>1.28446914726985</v>
      </c>
      <c r="CH36">
        <v>11.8795279691129</v>
      </c>
      <c r="CI36">
        <v>0.92235740297329605</v>
      </c>
      <c r="CJ36">
        <v>2.4307179777976402</v>
      </c>
      <c r="CK36">
        <v>0.19541549964813901</v>
      </c>
      <c r="CL36">
        <v>1.46027090782225</v>
      </c>
      <c r="CM36">
        <v>0.60803527258340295</v>
      </c>
      <c r="CN36">
        <v>0.15184705291022699</v>
      </c>
      <c r="CO36">
        <v>1.395775640194</v>
      </c>
      <c r="CP36">
        <v>0.48446985251312702</v>
      </c>
      <c r="CQ36" t="s">
        <v>25</v>
      </c>
      <c r="CR36">
        <v>0.27789873083552202</v>
      </c>
      <c r="CS36">
        <v>1.1203462666794353</v>
      </c>
      <c r="CT36">
        <v>1.4567019725488204</v>
      </c>
      <c r="CU36">
        <v>0.68052270333362308</v>
      </c>
      <c r="CV36">
        <v>0.24708329108263938</v>
      </c>
      <c r="CW36">
        <v>0.29113379463490235</v>
      </c>
      <c r="CX36">
        <v>0</v>
      </c>
      <c r="CY36">
        <v>0.21290036500415715</v>
      </c>
    </row>
    <row r="37" spans="1:103" x14ac:dyDescent="0.35">
      <c r="A37">
        <v>1012</v>
      </c>
      <c r="B37" t="s">
        <v>101</v>
      </c>
      <c r="C37" t="s">
        <v>22</v>
      </c>
      <c r="D37" t="s">
        <v>27</v>
      </c>
      <c r="E37" t="s">
        <v>23</v>
      </c>
      <c r="F37">
        <v>0.4</v>
      </c>
      <c r="G37">
        <v>11.59</v>
      </c>
      <c r="H37">
        <v>12.3</v>
      </c>
      <c r="I37">
        <v>31</v>
      </c>
      <c r="J37">
        <f>7.52-0.66</f>
        <v>6.8599999999999994</v>
      </c>
      <c r="K37">
        <f>'Fish experiments'!J331*0.25</f>
        <v>1.7149999999999999</v>
      </c>
      <c r="M37">
        <v>503.58007271745976</v>
      </c>
      <c r="N37">
        <f t="shared" si="46"/>
        <v>199.9739998863094</v>
      </c>
      <c r="O37">
        <f t="shared" si="52"/>
        <v>387.04645139285691</v>
      </c>
      <c r="P37">
        <v>177.29268821731668</v>
      </c>
      <c r="Q37">
        <f t="shared" si="48"/>
        <v>58.581230633174329</v>
      </c>
      <c r="R37">
        <f t="shared" si="53"/>
        <v>113.38302703195031</v>
      </c>
      <c r="S37">
        <v>10.31</v>
      </c>
      <c r="T37">
        <v>10.039999999999999</v>
      </c>
      <c r="U37">
        <v>5.2389999999999999</v>
      </c>
      <c r="V37">
        <f>(U37-AVERAGE($U$24:$U$25))*F37</f>
        <v>9.2800000000000091E-2</v>
      </c>
      <c r="W37">
        <f t="shared" si="32"/>
        <v>0.17961290322580664</v>
      </c>
      <c r="X37">
        <v>132.99888601021601</v>
      </c>
      <c r="Y37">
        <v>10.4444580824631</v>
      </c>
      <c r="Z37">
        <f t="shared" si="33"/>
        <v>1.9935976488763314</v>
      </c>
      <c r="AA37">
        <f t="shared" si="49"/>
        <v>-1.3413077153389619E-2</v>
      </c>
      <c r="AB37">
        <f t="shared" si="50"/>
        <v>-2.5960794490431521E-2</v>
      </c>
      <c r="AC37">
        <v>7.2082615984488703</v>
      </c>
      <c r="AD37">
        <v>1.8997889619150301</v>
      </c>
      <c r="AE37">
        <v>0.404955410332555</v>
      </c>
      <c r="AF37">
        <v>2.0039675516736199E-2</v>
      </c>
      <c r="AG37">
        <v>1.8794724766006202E-2</v>
      </c>
      <c r="AH37">
        <v>1.0662393712187701</v>
      </c>
      <c r="AI37">
        <f>(AH37-AVERAGE($AH$24:$AH$25))*F37</f>
        <v>-3.8779858730439987E-2</v>
      </c>
      <c r="AJ37">
        <f t="shared" si="35"/>
        <v>-7.5057791091174164E-2</v>
      </c>
      <c r="AK37">
        <v>0.39359985384107998</v>
      </c>
      <c r="AL37">
        <f>(AK37-AVERAGE($AK$24:$AK$25))*F37</f>
        <v>-6.1554405246426795E-2</v>
      </c>
      <c r="AM37">
        <f t="shared" si="36"/>
        <v>-0.11913755854147123</v>
      </c>
      <c r="AN37">
        <v>1.2868243511119899</v>
      </c>
      <c r="AO37">
        <f>(AN37-AVERAGE($AN$24:$AN$25))*F37</f>
        <v>-7.2547389605301053E-3</v>
      </c>
      <c r="AP37">
        <f t="shared" si="37"/>
        <v>-1.40414302461873E-2</v>
      </c>
      <c r="AQ37">
        <v>-9.0002861647123993</v>
      </c>
      <c r="AR37">
        <v>1.1249955288363001</v>
      </c>
      <c r="AS37">
        <f>(AR37-AVERAGE($AR$24:$AR$25))*F37</f>
        <v>0.13455283893297063</v>
      </c>
      <c r="AT37">
        <f t="shared" si="38"/>
        <v>0.26042484954768508</v>
      </c>
      <c r="AU37">
        <v>0.61248455929869905</v>
      </c>
      <c r="AV37">
        <v>0.179183497792991</v>
      </c>
      <c r="AW37">
        <v>0.338184980456392</v>
      </c>
      <c r="AX37">
        <v>0.13141297877215599</v>
      </c>
      <c r="AY37">
        <v>3.1216095590904699E-2</v>
      </c>
      <c r="AZ37">
        <v>0.33807396873840501</v>
      </c>
      <c r="BA37">
        <v>1.4793887365806399E-2</v>
      </c>
      <c r="BB37" t="s">
        <v>25</v>
      </c>
      <c r="BC37">
        <v>-0.370835211749941</v>
      </c>
      <c r="BD37">
        <v>0.22380471058534501</v>
      </c>
      <c r="BE37">
        <f>(BD37-AVERAGE($BD$24:$BD$25))*F37</f>
        <v>3.5457289965632469E-4</v>
      </c>
      <c r="BF37">
        <f t="shared" si="39"/>
        <v>6.8627012836707999E-4</v>
      </c>
      <c r="BG37">
        <v>0.28859469775219693</v>
      </c>
      <c r="BH37">
        <f>(BG37-AVERAGE($BG$24:$BG$25))*F37</f>
        <v>-5.2086354067362263E-2</v>
      </c>
      <c r="BI37">
        <f t="shared" si="40"/>
        <v>-0.10081229819489471</v>
      </c>
      <c r="BJ37">
        <v>0.23729400898290379</v>
      </c>
      <c r="BK37">
        <f>(BJ37-AVERAGE($BJ$24:$BJ$25))*F37</f>
        <v>2.6052208720542071E-2</v>
      </c>
      <c r="BL37">
        <f t="shared" si="41"/>
        <v>5.0423629781694332E-2</v>
      </c>
      <c r="BM37">
        <v>3.786493394289376E-2</v>
      </c>
      <c r="BN37">
        <f>(BM37-AVERAGE($BM$24:$BM$25))*F37</f>
        <v>-1.5900001666035253E-3</v>
      </c>
      <c r="BO37">
        <f t="shared" si="42"/>
        <v>-3.077419677297146E-3</v>
      </c>
      <c r="BP37">
        <v>8.6256444821829495E-2</v>
      </c>
      <c r="BQ37">
        <f>(BP37-AVERAGE($BP$24:$BP$25))*F37</f>
        <v>1.9681377463611628E-2</v>
      </c>
      <c r="BR37">
        <f t="shared" si="43"/>
        <v>3.8092988639248308E-2</v>
      </c>
      <c r="BS37">
        <v>0</v>
      </c>
      <c r="BT37">
        <v>0</v>
      </c>
      <c r="BU37">
        <f>(BT37-AVERAGE($BT$24:$BT$25))*F37</f>
        <v>-7.8658756376327688E-2</v>
      </c>
      <c r="BV37">
        <f t="shared" si="44"/>
        <v>-0.15224275427676326</v>
      </c>
      <c r="BW37">
        <v>135.32551030480201</v>
      </c>
      <c r="BX37">
        <v>38.594587415769801</v>
      </c>
      <c r="BY37">
        <f t="shared" si="51"/>
        <v>3.8440824119292634</v>
      </c>
      <c r="BZ37">
        <v>28.513809347970401</v>
      </c>
      <c r="CA37">
        <v>9.7113458125721195</v>
      </c>
      <c r="CB37">
        <v>2.11979273085299</v>
      </c>
      <c r="CC37">
        <v>1.4885587731730999E-2</v>
      </c>
      <c r="CD37">
        <v>1.7752679797956999E-2</v>
      </c>
      <c r="CE37">
        <v>0.83849806908836499</v>
      </c>
      <c r="CF37">
        <v>0.42381136313564399</v>
      </c>
      <c r="CG37">
        <v>1.28446914726985</v>
      </c>
      <c r="CH37">
        <v>11.8795279691129</v>
      </c>
      <c r="CI37">
        <v>0.92235740297329605</v>
      </c>
      <c r="CJ37">
        <v>2.4307179777976402</v>
      </c>
      <c r="CK37">
        <v>0.19541549964813901</v>
      </c>
      <c r="CL37">
        <v>1.46027090782225</v>
      </c>
      <c r="CM37">
        <v>0.60803527258340295</v>
      </c>
      <c r="CN37">
        <v>0.15184705291022699</v>
      </c>
      <c r="CO37">
        <v>1.395775640194</v>
      </c>
      <c r="CP37">
        <v>0.48446985251312702</v>
      </c>
      <c r="CQ37" t="s">
        <v>25</v>
      </c>
      <c r="CR37">
        <v>0.27789873083552202</v>
      </c>
      <c r="CS37">
        <v>1.1203462666794353</v>
      </c>
      <c r="CT37">
        <v>1.4567019725488204</v>
      </c>
      <c r="CU37">
        <v>0.68052270333362308</v>
      </c>
      <c r="CV37">
        <v>0.24708329108263938</v>
      </c>
      <c r="CW37">
        <v>0.29113379463490235</v>
      </c>
      <c r="CX37">
        <v>0</v>
      </c>
      <c r="CY37">
        <v>0.21290036500415715</v>
      </c>
    </row>
    <row r="38" spans="1:103" x14ac:dyDescent="0.35">
      <c r="A38">
        <v>1013</v>
      </c>
      <c r="B38" t="s">
        <v>101</v>
      </c>
      <c r="C38" t="s">
        <v>22</v>
      </c>
      <c r="D38" t="s">
        <v>27</v>
      </c>
      <c r="E38" t="s">
        <v>23</v>
      </c>
      <c r="F38">
        <v>0.4</v>
      </c>
      <c r="G38">
        <v>12</v>
      </c>
      <c r="H38">
        <v>12.31</v>
      </c>
      <c r="I38">
        <v>31</v>
      </c>
      <c r="J38">
        <f>6.85-0.02</f>
        <v>6.83</v>
      </c>
      <c r="K38">
        <f>'Fish experiments'!J332*0.25</f>
        <v>1.7075</v>
      </c>
      <c r="M38">
        <v>35.99833954723713</v>
      </c>
      <c r="N38">
        <f t="shared" si="46"/>
        <v>12.941306618220331</v>
      </c>
      <c r="O38">
        <f t="shared" si="52"/>
        <v>25.047690228813543</v>
      </c>
      <c r="P38">
        <v>190.48665908064422</v>
      </c>
      <c r="Q38">
        <f t="shared" si="48"/>
        <v>63.85881897850534</v>
      </c>
      <c r="R38">
        <f t="shared" si="53"/>
        <v>123.59771415194584</v>
      </c>
      <c r="S38">
        <v>10.31</v>
      </c>
      <c r="T38">
        <v>10.039999999999999</v>
      </c>
      <c r="U38">
        <v>4.907</v>
      </c>
      <c r="V38">
        <f>(U38-AVERAGE($U$24:$U$25))*F38</f>
        <v>-3.9999999999999862E-2</v>
      </c>
      <c r="W38">
        <f t="shared" si="32"/>
        <v>-7.7419354838709403E-2</v>
      </c>
      <c r="X38">
        <v>132.99888601021601</v>
      </c>
      <c r="Y38">
        <v>10.1699531133421</v>
      </c>
      <c r="Z38">
        <f t="shared" si="33"/>
        <v>2.0725398641414507</v>
      </c>
      <c r="AA38">
        <f t="shared" si="49"/>
        <v>1.8163808952658123E-2</v>
      </c>
      <c r="AB38">
        <f t="shared" si="50"/>
        <v>3.5155759263209269E-2</v>
      </c>
      <c r="AC38">
        <v>7.0163222918844799</v>
      </c>
      <c r="AD38">
        <v>1.8176535190343599</v>
      </c>
      <c r="AE38">
        <v>0.35981379545394998</v>
      </c>
      <c r="AF38">
        <v>2.0551436174222601E-2</v>
      </c>
      <c r="AG38">
        <v>1.93387077451182E-2</v>
      </c>
      <c r="AH38">
        <v>1.06270990001441</v>
      </c>
      <c r="AI38">
        <f>(AH38-AVERAGE($AH$24:$AH$25))*F38</f>
        <v>-4.0191647212184024E-2</v>
      </c>
      <c r="AJ38">
        <f t="shared" si="35"/>
        <v>-7.7790284926807798E-2</v>
      </c>
      <c r="AK38">
        <v>0.39204071652495798</v>
      </c>
      <c r="AL38">
        <f>(AK38-AVERAGE($AK$24:$AK$25))*F38</f>
        <v>-6.2178060172875596E-2</v>
      </c>
      <c r="AM38">
        <f t="shared" si="36"/>
        <v>-0.12034463259266244</v>
      </c>
      <c r="AN38">
        <v>1.2314027629725799</v>
      </c>
      <c r="AO38">
        <f>(AN38-AVERAGE($AN$24:$AN$25))*F38</f>
        <v>-2.942337421629411E-2</v>
      </c>
      <c r="AP38">
        <f t="shared" si="37"/>
        <v>-5.694846622508537E-2</v>
      </c>
      <c r="AQ38">
        <v>-8.2321885284910206</v>
      </c>
      <c r="AR38">
        <v>1.1382707317516001</v>
      </c>
      <c r="AS38">
        <f>(AR38-AVERAGE($AR$24:$AR$25))*F38</f>
        <v>0.13986292009909063</v>
      </c>
      <c r="AT38">
        <f t="shared" si="38"/>
        <v>0.27070242599823996</v>
      </c>
      <c r="AU38">
        <v>0.60672886460109199</v>
      </c>
      <c r="AV38">
        <v>0.17597998591845501</v>
      </c>
      <c r="AW38">
        <v>0.34492158657854399</v>
      </c>
      <c r="AX38">
        <v>0.12885222014068501</v>
      </c>
      <c r="AY38">
        <v>2.9542799858028601E-2</v>
      </c>
      <c r="AZ38">
        <v>0.33799425590167398</v>
      </c>
      <c r="BA38">
        <v>9.8869700798077005E-3</v>
      </c>
      <c r="BB38" t="s">
        <v>25</v>
      </c>
      <c r="BC38">
        <v>-0.39822052467607699</v>
      </c>
      <c r="BD38">
        <v>0.2207625491189795</v>
      </c>
      <c r="BE38">
        <f>(BD38-AVERAGE($BD$24:$BD$25))*F38</f>
        <v>-8.6229168688988227E-4</v>
      </c>
      <c r="BF38">
        <f t="shared" si="39"/>
        <v>-1.6689516520449336E-3</v>
      </c>
      <c r="BG38">
        <v>0.29336808676192155</v>
      </c>
      <c r="BH38">
        <f>(BG38-AVERAGE($BG$24:$BG$25))*F38</f>
        <v>-5.0176998463472414E-2</v>
      </c>
      <c r="BI38">
        <f t="shared" si="40"/>
        <v>-9.7116771219624018E-2</v>
      </c>
      <c r="BJ38">
        <v>0.23246430957685343</v>
      </c>
      <c r="BK38">
        <f>(BJ38-AVERAGE($BJ$24:$BJ$25))*F38</f>
        <v>2.4120328958121929E-2</v>
      </c>
      <c r="BL38">
        <f t="shared" si="41"/>
        <v>4.6684507660881149E-2</v>
      </c>
      <c r="BM38">
        <v>3.9733956681884314E-2</v>
      </c>
      <c r="BN38">
        <f>(BM38-AVERAGE($BM$24:$BM$25))*F38</f>
        <v>-8.423910710073035E-4</v>
      </c>
      <c r="BO38">
        <f t="shared" si="42"/>
        <v>-1.6304343309818778E-3</v>
      </c>
      <c r="BP38">
        <v>8.5786388350320236E-2</v>
      </c>
      <c r="BQ38">
        <f>(BP38-AVERAGE($BP$24:$BP$25))*F38</f>
        <v>1.9493354875007925E-2</v>
      </c>
      <c r="BR38">
        <f t="shared" si="43"/>
        <v>3.7729073951628236E-2</v>
      </c>
      <c r="BS38">
        <v>0</v>
      </c>
      <c r="BT38">
        <v>0</v>
      </c>
      <c r="BU38">
        <f>(BT38-AVERAGE($BT$24:$BT$25))*F38</f>
        <v>-7.8658756376327688E-2</v>
      </c>
      <c r="BV38">
        <f t="shared" si="44"/>
        <v>-0.15224275427676326</v>
      </c>
      <c r="BW38">
        <v>135.32551030480201</v>
      </c>
      <c r="BX38">
        <v>38.594587415769801</v>
      </c>
      <c r="BY38">
        <f t="shared" si="51"/>
        <v>3.8440824119292634</v>
      </c>
      <c r="BZ38">
        <v>28.513809347970401</v>
      </c>
      <c r="CA38">
        <v>9.7113458125721195</v>
      </c>
      <c r="CB38">
        <v>2.11979273085299</v>
      </c>
      <c r="CC38">
        <v>1.4885587731730999E-2</v>
      </c>
      <c r="CD38">
        <v>1.7752679797956999E-2</v>
      </c>
      <c r="CE38">
        <v>0.83849806908836499</v>
      </c>
      <c r="CF38">
        <v>0.42381136313564399</v>
      </c>
      <c r="CG38">
        <v>1.28446914726985</v>
      </c>
      <c r="CH38">
        <v>11.8795279691129</v>
      </c>
      <c r="CI38">
        <v>0.92235740297329605</v>
      </c>
      <c r="CJ38">
        <v>2.4307179777976402</v>
      </c>
      <c r="CK38">
        <v>0.19541549964813901</v>
      </c>
      <c r="CL38">
        <v>1.46027090782225</v>
      </c>
      <c r="CM38">
        <v>0.60803527258340295</v>
      </c>
      <c r="CN38">
        <v>0.15184705291022699</v>
      </c>
      <c r="CO38">
        <v>1.395775640194</v>
      </c>
      <c r="CP38">
        <v>0.48446985251312702</v>
      </c>
      <c r="CQ38" t="s">
        <v>25</v>
      </c>
      <c r="CR38">
        <v>0.27789873083552202</v>
      </c>
      <c r="CS38">
        <v>1.1203462666794353</v>
      </c>
      <c r="CT38">
        <v>1.4567019725488204</v>
      </c>
      <c r="CU38">
        <v>0.68052270333362308</v>
      </c>
      <c r="CV38">
        <v>0.24708329108263938</v>
      </c>
      <c r="CW38">
        <v>0.29113379463490235</v>
      </c>
      <c r="CX38">
        <v>0</v>
      </c>
      <c r="CY38">
        <v>0.21290036500415715</v>
      </c>
    </row>
    <row r="39" spans="1:103" x14ac:dyDescent="0.35">
      <c r="A39">
        <v>1014</v>
      </c>
      <c r="B39" t="s">
        <v>101</v>
      </c>
      <c r="C39" t="s">
        <v>22</v>
      </c>
      <c r="D39" t="s">
        <v>27</v>
      </c>
      <c r="E39" t="s">
        <v>23</v>
      </c>
      <c r="F39">
        <v>0.4</v>
      </c>
      <c r="G39">
        <v>12.01</v>
      </c>
      <c r="H39">
        <v>12.31</v>
      </c>
      <c r="I39">
        <v>30</v>
      </c>
      <c r="J39">
        <v>7.6</v>
      </c>
      <c r="K39">
        <f>'Fish experiments'!J333*0.25</f>
        <v>1.9</v>
      </c>
      <c r="M39">
        <v>45.242129988823081</v>
      </c>
      <c r="N39">
        <f t="shared" si="46"/>
        <v>16.638822794854711</v>
      </c>
      <c r="O39">
        <f t="shared" si="52"/>
        <v>33.277645589709422</v>
      </c>
      <c r="P39">
        <v>269.65048426060952</v>
      </c>
      <c r="Q39">
        <f t="shared" si="48"/>
        <v>95.524349050491466</v>
      </c>
      <c r="R39">
        <f t="shared" si="53"/>
        <v>191.04869810098293</v>
      </c>
      <c r="S39">
        <v>10.31</v>
      </c>
      <c r="T39">
        <v>10.039999999999999</v>
      </c>
      <c r="U39">
        <v>10.82</v>
      </c>
      <c r="V39">
        <f>(U39-AVERAGE($U$24:$U$25))*F39</f>
        <v>2.3252000000000002</v>
      </c>
      <c r="W39">
        <f t="shared" si="32"/>
        <v>4.6504000000000003</v>
      </c>
      <c r="X39">
        <v>137.29245991497001</v>
      </c>
      <c r="Y39">
        <v>10.743370280370399</v>
      </c>
      <c r="Z39">
        <f t="shared" si="33"/>
        <v>0.99291777082905719</v>
      </c>
      <c r="AA39">
        <f t="shared" si="49"/>
        <v>-0.41368502837229926</v>
      </c>
      <c r="AB39">
        <f t="shared" si="50"/>
        <v>-0.82737005674459851</v>
      </c>
      <c r="AC39">
        <v>7.4478608289039201</v>
      </c>
      <c r="AD39">
        <v>2.1040588999277001</v>
      </c>
      <c r="AE39">
        <v>0.55743910874859004</v>
      </c>
      <c r="AF39">
        <v>1.9893023335253598E-2</v>
      </c>
      <c r="AG39">
        <v>1.7049618298293E-2</v>
      </c>
      <c r="AH39">
        <v>1.1667723574342601</v>
      </c>
      <c r="AI39">
        <f>(AH39-AVERAGE($AH$24:$AH$25))*F39</f>
        <v>1.4333357557560157E-3</v>
      </c>
      <c r="AJ39">
        <f t="shared" si="35"/>
        <v>2.8666715115120314E-3</v>
      </c>
      <c r="AK39">
        <v>0.57148218085601099</v>
      </c>
      <c r="AL39">
        <f>(AK39-AVERAGE($AK$24:$AK$25))*F39</f>
        <v>9.5985255595456131E-3</v>
      </c>
      <c r="AM39">
        <f t="shared" si="36"/>
        <v>1.9197051119091226E-2</v>
      </c>
      <c r="AN39">
        <v>1.2664425267983901</v>
      </c>
      <c r="AO39">
        <f>(AN39-AVERAGE($AN$24:$AN$25))*F39</f>
        <v>-1.5407468685970028E-2</v>
      </c>
      <c r="AP39">
        <f t="shared" si="37"/>
        <v>-3.0814937371940056E-2</v>
      </c>
      <c r="AQ39">
        <v>4.1782080370725803</v>
      </c>
      <c r="AR39">
        <v>0.80688300028877702</v>
      </c>
      <c r="AS39">
        <f>(AR39-AVERAGE($AR$24:$AR$25))*F39</f>
        <v>7.3078275139613963E-3</v>
      </c>
      <c r="AT39">
        <f t="shared" si="38"/>
        <v>1.4615655027922793E-2</v>
      </c>
      <c r="AU39">
        <v>0.64039390002340502</v>
      </c>
      <c r="AV39">
        <v>0.16383860188958299</v>
      </c>
      <c r="AW39">
        <v>0.35994726437254598</v>
      </c>
      <c r="AX39">
        <v>0.13292865919987901</v>
      </c>
      <c r="AY39">
        <v>3.38447722786352E-2</v>
      </c>
      <c r="AZ39">
        <v>0.384791628003814</v>
      </c>
      <c r="BA39">
        <v>0.21747914042151301</v>
      </c>
      <c r="BB39" t="s">
        <v>25</v>
      </c>
      <c r="BC39">
        <v>0.20313249070497899</v>
      </c>
      <c r="BD39">
        <v>0.23999798429389682</v>
      </c>
      <c r="BE39">
        <f>(BD39-AVERAGE($BD$24:$BD$25))*F39</f>
        <v>6.8318823830770484E-3</v>
      </c>
      <c r="BF39">
        <f t="shared" si="39"/>
        <v>1.3663764766154097E-2</v>
      </c>
      <c r="BG39">
        <v>0.38320615120637408</v>
      </c>
      <c r="BH39">
        <f>(BG39-AVERAGE($BG$24:$BG$25))*F39</f>
        <v>-1.4241772685691401E-2</v>
      </c>
      <c r="BI39">
        <f t="shared" si="40"/>
        <v>-2.8483545371382802E-2</v>
      </c>
      <c r="BJ39">
        <v>0.19002043377884076</v>
      </c>
      <c r="BK39">
        <f>(BJ39-AVERAGE($BJ$24:$BJ$25))*F39</f>
        <v>7.1427786389168585E-3</v>
      </c>
      <c r="BL39">
        <f t="shared" si="41"/>
        <v>1.4285557277833717E-2</v>
      </c>
      <c r="BM39">
        <v>5.5761099218225335E-2</v>
      </c>
      <c r="BN39">
        <f>(BM39-AVERAGE($BM$24:$BM$25))*F39</f>
        <v>5.5684659435291054E-3</v>
      </c>
      <c r="BO39">
        <f t="shared" si="42"/>
        <v>1.1136931887058211E-2</v>
      </c>
      <c r="BP39">
        <v>7.474664174314638E-2</v>
      </c>
      <c r="BQ39">
        <f>(BP39-AVERAGE($BP$24:$BP$25))*F39</f>
        <v>1.5077456232138381E-2</v>
      </c>
      <c r="BR39">
        <f t="shared" si="43"/>
        <v>3.0154912464276762E-2</v>
      </c>
      <c r="BS39">
        <v>0</v>
      </c>
      <c r="BT39">
        <v>0.19753868946664266</v>
      </c>
      <c r="BU39">
        <f>(BT39-AVERAGE($BT$24:$BT$25))*F39</f>
        <v>3.5671941032937586E-4</v>
      </c>
      <c r="BV39">
        <f t="shared" si="44"/>
        <v>7.1343882065875172E-4</v>
      </c>
      <c r="BW39">
        <v>135.32551030480201</v>
      </c>
      <c r="BX39">
        <v>38.594587415769801</v>
      </c>
      <c r="BY39">
        <f t="shared" si="51"/>
        <v>3.8440824119292634</v>
      </c>
      <c r="BZ39">
        <v>28.513809347970401</v>
      </c>
      <c r="CA39">
        <v>9.7113458125721195</v>
      </c>
      <c r="CB39">
        <v>2.11979273085299</v>
      </c>
      <c r="CC39">
        <v>1.4885587731730999E-2</v>
      </c>
      <c r="CD39">
        <v>1.7752679797956999E-2</v>
      </c>
      <c r="CE39">
        <v>0.83849806908836499</v>
      </c>
      <c r="CF39">
        <v>0.42381136313564399</v>
      </c>
      <c r="CG39">
        <v>1.28446914726985</v>
      </c>
      <c r="CH39">
        <v>11.8795279691129</v>
      </c>
      <c r="CI39">
        <v>0.92235740297329605</v>
      </c>
      <c r="CJ39">
        <v>2.4307179777976402</v>
      </c>
      <c r="CK39">
        <v>0.19541549964813901</v>
      </c>
      <c r="CL39">
        <v>1.46027090782225</v>
      </c>
      <c r="CM39">
        <v>0.60803527258340295</v>
      </c>
      <c r="CN39">
        <v>0.15184705291022699</v>
      </c>
      <c r="CO39">
        <v>1.395775640194</v>
      </c>
      <c r="CP39">
        <v>0.48446985251312702</v>
      </c>
      <c r="CQ39" t="s">
        <v>25</v>
      </c>
      <c r="CR39">
        <v>0.27789873083552202</v>
      </c>
      <c r="CS39">
        <v>1.1203462666794353</v>
      </c>
      <c r="CT39">
        <v>1.4567019725488204</v>
      </c>
      <c r="CU39">
        <v>0.68052270333362308</v>
      </c>
      <c r="CV39">
        <v>0.24708329108263938</v>
      </c>
      <c r="CW39">
        <v>0.29113379463490235</v>
      </c>
      <c r="CX39">
        <v>0</v>
      </c>
      <c r="CY39">
        <v>0.21290036500415715</v>
      </c>
    </row>
    <row r="40" spans="1:103" x14ac:dyDescent="0.35">
      <c r="A40">
        <v>1015</v>
      </c>
      <c r="B40" t="s">
        <v>101</v>
      </c>
      <c r="C40" t="s">
        <v>22</v>
      </c>
      <c r="D40" t="s">
        <v>27</v>
      </c>
      <c r="E40" t="s">
        <v>23</v>
      </c>
      <c r="F40">
        <v>0.4</v>
      </c>
      <c r="G40">
        <v>12.02</v>
      </c>
      <c r="H40">
        <v>12.32</v>
      </c>
      <c r="I40">
        <v>30</v>
      </c>
      <c r="J40">
        <v>4.41</v>
      </c>
      <c r="K40">
        <f>'Fish experiments'!J334*0.25</f>
        <v>1.1025</v>
      </c>
      <c r="M40">
        <v>123.04403287217148</v>
      </c>
      <c r="N40">
        <f t="shared" si="46"/>
        <v>47.759583948194077</v>
      </c>
      <c r="O40">
        <f t="shared" si="52"/>
        <v>95.519167896388154</v>
      </c>
      <c r="P40">
        <v>153.54354066332709</v>
      </c>
      <c r="Q40">
        <f>(P40-AVERAGE($P$24:$P$25))*F40</f>
        <v>49.081571611578489</v>
      </c>
      <c r="R40">
        <f t="shared" si="53"/>
        <v>98.163143223156979</v>
      </c>
      <c r="S40">
        <v>10.31</v>
      </c>
      <c r="T40">
        <v>10.039999999999999</v>
      </c>
      <c r="U40">
        <v>4.96</v>
      </c>
      <c r="V40">
        <f t="shared" ref="V40" si="54">(U40-AVERAGE($U$24:$U$25))*F40</f>
        <v>-1.8799999999999886E-2</v>
      </c>
      <c r="W40">
        <f t="shared" ref="W40" si="55">V40/I40*60</f>
        <v>-3.7599999999999772E-2</v>
      </c>
      <c r="X40">
        <v>136.470354859336</v>
      </c>
      <c r="Y40">
        <v>10.0481330290102</v>
      </c>
      <c r="Z40">
        <f t="shared" ref="Z40" si="56">Y40/U40</f>
        <v>2.0258332719778629</v>
      </c>
      <c r="AA40">
        <f t="shared" si="49"/>
        <v>-5.1882791277702012E-4</v>
      </c>
      <c r="AB40">
        <f t="shared" si="50"/>
        <v>-1.0376558255540402E-3</v>
      </c>
      <c r="AC40">
        <v>6.8441238703322496</v>
      </c>
      <c r="AD40">
        <v>1.8376213825370999</v>
      </c>
      <c r="AE40">
        <v>0.38076439065539702</v>
      </c>
      <c r="AF40">
        <v>2.0820558562307401E-2</v>
      </c>
      <c r="AG40">
        <v>1.9207362771904699E-2</v>
      </c>
      <c r="AH40">
        <v>1.08398840640228</v>
      </c>
      <c r="AI40">
        <f t="shared" ref="AI40" si="57">(AH40-AVERAGE($AH$24:$AH$25))*F40</f>
        <v>-3.1680244657036026E-2</v>
      </c>
      <c r="AJ40">
        <f t="shared" ref="AJ40" si="58">AI40/I40*60</f>
        <v>-6.3360489314072052E-2</v>
      </c>
      <c r="AK40">
        <v>0.59582479453321202</v>
      </c>
      <c r="AL40">
        <f t="shared" ref="AL40" si="59">(AK40-AVERAGE($AK$24:$AK$25))*F40</f>
        <v>1.9335571030426026E-2</v>
      </c>
      <c r="AM40">
        <f t="shared" ref="AM40" si="60">AL40/I40*60</f>
        <v>3.8671142060852051E-2</v>
      </c>
      <c r="AN40">
        <v>1.2153245829430099</v>
      </c>
      <c r="AO40">
        <f t="shared" ref="AO40" si="61">(AN40-AVERAGE($AN$24:$AN$25))*F40</f>
        <v>-3.5854646228122088E-2</v>
      </c>
      <c r="AP40">
        <f t="shared" ref="AP40" si="62">AO40/I40*60</f>
        <v>-7.1709292456244175E-2</v>
      </c>
      <c r="AQ40">
        <v>3.5015283396662298</v>
      </c>
      <c r="AR40">
        <v>0.77785322571708104</v>
      </c>
      <c r="AS40">
        <f t="shared" ref="AS40" si="63">(AR40-AVERAGE($AR$24:$AR$25))*F40</f>
        <v>-4.3040823147169954E-3</v>
      </c>
      <c r="AT40">
        <f t="shared" ref="AT40" si="64">AS40/I40*60</f>
        <v>-8.6081646294339908E-3</v>
      </c>
      <c r="AU40">
        <v>0.62992750702331701</v>
      </c>
      <c r="AV40">
        <v>0.269473752140236</v>
      </c>
      <c r="AW40">
        <v>0.35673996289505899</v>
      </c>
      <c r="AX40">
        <v>0.13976291397642099</v>
      </c>
      <c r="AY40">
        <v>3.6061284890772101E-2</v>
      </c>
      <c r="AZ40">
        <v>0.38279698501742698</v>
      </c>
      <c r="BA40">
        <v>0.25011268311845097</v>
      </c>
      <c r="BB40" t="s">
        <v>25</v>
      </c>
      <c r="BC40">
        <v>0.22578586702485501</v>
      </c>
      <c r="BD40">
        <v>0.23422924693197691</v>
      </c>
      <c r="BE40">
        <f t="shared" ref="BE40" si="65">(BD40-AVERAGE($BD$24:$BD$25))*F40</f>
        <v>4.5243874383090856E-3</v>
      </c>
      <c r="BF40">
        <f t="shared" ref="BF40" si="66">BE40/I40*60</f>
        <v>9.0487748766181712E-3</v>
      </c>
      <c r="BG40">
        <v>0.37957377239488332</v>
      </c>
      <c r="BH40">
        <f t="shared" ref="BH40" si="67">(BG40-AVERAGE($BG$24:$BG$25))*F40</f>
        <v>-1.5694724210287704E-2</v>
      </c>
      <c r="BI40">
        <f t="shared" ref="BI40" si="68">BH40/I40*60</f>
        <v>-3.1389448420575408E-2</v>
      </c>
      <c r="BJ40">
        <v>0.18374140848012618</v>
      </c>
      <c r="BK40">
        <f t="shared" ref="BK40" si="69">(BJ40-AVERAGE($BJ$24:$BJ$25))*F40</f>
        <v>4.6311685194310283E-3</v>
      </c>
      <c r="BL40">
        <f t="shared" ref="BL40" si="70">BK40/I40*60</f>
        <v>9.2623370388620566E-3</v>
      </c>
      <c r="BM40">
        <v>5.7083689305286699E-2</v>
      </c>
      <c r="BN40">
        <f t="shared" ref="BN40" si="71">(BM40-AVERAGE($BM$24:$BM$25))*F40</f>
        <v>6.0975019783536507E-3</v>
      </c>
      <c r="BO40">
        <f t="shared" ref="BO40" si="72">BN40/I40*60</f>
        <v>1.2195003956707301E-2</v>
      </c>
      <c r="BP40">
        <v>6.9181262404765007E-2</v>
      </c>
      <c r="BQ40">
        <f t="shared" ref="BQ40" si="73">(BP40-AVERAGE($BP$24:$BP$25))*F40</f>
        <v>1.2851304496785832E-2</v>
      </c>
      <c r="BR40">
        <f t="shared" ref="BR40" si="74">BQ40/I40*60</f>
        <v>2.5702608993571664E-2</v>
      </c>
      <c r="BS40">
        <v>0</v>
      </c>
      <c r="BT40">
        <v>0.23085006890232529</v>
      </c>
      <c r="BU40">
        <f t="shared" ref="BU40" si="75">(BT40-AVERAGE($BT$24:$BT$25))*F40</f>
        <v>1.3681271184602429E-2</v>
      </c>
      <c r="BV40">
        <f t="shared" ref="BV40" si="76">BU40/I40*60</f>
        <v>2.7362542369204858E-2</v>
      </c>
      <c r="BW40">
        <v>135.32551030480201</v>
      </c>
      <c r="BX40">
        <v>38.594587415769801</v>
      </c>
      <c r="BY40">
        <f t="shared" si="51"/>
        <v>3.8440824119292634</v>
      </c>
      <c r="BZ40">
        <v>28.513809347970401</v>
      </c>
      <c r="CA40">
        <v>9.7113458125721195</v>
      </c>
      <c r="CB40">
        <v>2.11979273085299</v>
      </c>
      <c r="CC40">
        <v>1.4885587731730999E-2</v>
      </c>
      <c r="CD40">
        <v>1.7752679797956999E-2</v>
      </c>
      <c r="CE40">
        <v>0.83849806908836499</v>
      </c>
      <c r="CF40">
        <v>0.42381136313564399</v>
      </c>
      <c r="CG40">
        <v>1.28446914726985</v>
      </c>
      <c r="CH40">
        <v>11.8795279691129</v>
      </c>
      <c r="CI40">
        <v>0.92235740297329605</v>
      </c>
      <c r="CJ40">
        <v>2.4307179777976402</v>
      </c>
      <c r="CK40">
        <v>0.19541549964813901</v>
      </c>
      <c r="CL40">
        <v>1.46027090782225</v>
      </c>
      <c r="CM40">
        <v>0.60803527258340295</v>
      </c>
      <c r="CN40">
        <v>0.15184705291022699</v>
      </c>
      <c r="CO40">
        <v>1.395775640194</v>
      </c>
      <c r="CP40">
        <v>0.48446985251312702</v>
      </c>
      <c r="CQ40" t="s">
        <v>25</v>
      </c>
      <c r="CR40">
        <v>0.27789873083552202</v>
      </c>
      <c r="CS40">
        <v>1.1203462666794353</v>
      </c>
      <c r="CT40">
        <v>1.4567019725488204</v>
      </c>
      <c r="CU40">
        <v>0.68052270333362308</v>
      </c>
      <c r="CV40">
        <v>0.24708329108263938</v>
      </c>
      <c r="CW40">
        <v>0.29113379463490235</v>
      </c>
      <c r="CX40">
        <v>0</v>
      </c>
      <c r="CY40">
        <v>0.21290036500415715</v>
      </c>
    </row>
  </sheetData>
  <autoFilter ref="A1:CY40" xr:uid="{16194389-ACAC-47A3-8CA1-5D06A26F9288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97A5-3477-4F83-BA28-9BCFB5741DFE}">
  <dimension ref="A1:N39"/>
  <sheetViews>
    <sheetView topLeftCell="B1" workbookViewId="0">
      <selection activeCell="N26" activeCellId="1" sqref="L26:L37 N26:N37"/>
    </sheetView>
  </sheetViews>
  <sheetFormatPr defaultRowHeight="14.5" x14ac:dyDescent="0.35"/>
  <cols>
    <col min="5" max="5" width="9.90625" customWidth="1"/>
  </cols>
  <sheetData>
    <row r="1" spans="1:14" ht="58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70</v>
      </c>
      <c r="M1" t="s">
        <v>29</v>
      </c>
      <c r="N1" t="s">
        <v>30</v>
      </c>
    </row>
    <row r="2" spans="1:14" x14ac:dyDescent="0.35">
      <c r="A2" s="4">
        <v>105</v>
      </c>
      <c r="B2" s="4" t="s">
        <v>8</v>
      </c>
      <c r="C2" s="4" t="s">
        <v>22</v>
      </c>
      <c r="D2" s="4" t="s">
        <v>27</v>
      </c>
      <c r="E2" s="4" t="s">
        <v>23</v>
      </c>
      <c r="F2" s="4">
        <v>0.7</v>
      </c>
      <c r="G2" s="4">
        <v>9.3000000000000007</v>
      </c>
      <c r="H2" s="4">
        <v>10</v>
      </c>
      <c r="I2" s="4">
        <v>30</v>
      </c>
      <c r="J2" s="4">
        <v>16.350000000000001</v>
      </c>
      <c r="K2" s="4"/>
      <c r="L2" s="4" t="s">
        <v>71</v>
      </c>
      <c r="M2" s="4">
        <v>21.011893280389796</v>
      </c>
      <c r="N2" s="4">
        <v>124.40079918003107</v>
      </c>
    </row>
    <row r="3" spans="1:14" x14ac:dyDescent="0.35">
      <c r="A3" s="4">
        <v>105</v>
      </c>
      <c r="B3" s="4" t="s">
        <v>8</v>
      </c>
      <c r="C3" s="4" t="s">
        <v>22</v>
      </c>
      <c r="D3" s="4" t="s">
        <v>27</v>
      </c>
      <c r="E3" s="4" t="s">
        <v>23</v>
      </c>
      <c r="F3" s="4">
        <v>0.7</v>
      </c>
      <c r="G3" s="4">
        <v>9.3000000000000007</v>
      </c>
      <c r="H3" s="4">
        <v>10</v>
      </c>
      <c r="I3" s="4">
        <v>30</v>
      </c>
      <c r="J3" s="4">
        <v>16.350000000000001</v>
      </c>
      <c r="K3" s="4"/>
      <c r="L3" s="4" t="s">
        <v>73</v>
      </c>
      <c r="M3" s="4">
        <v>21.871476042612809</v>
      </c>
      <c r="N3" s="4">
        <v>321.2191419509665</v>
      </c>
    </row>
    <row r="4" spans="1:14" x14ac:dyDescent="0.35">
      <c r="A4" s="4">
        <v>105</v>
      </c>
      <c r="B4" s="4" t="s">
        <v>8</v>
      </c>
      <c r="C4" s="4" t="s">
        <v>22</v>
      </c>
      <c r="D4" s="4" t="s">
        <v>27</v>
      </c>
      <c r="E4" s="4" t="s">
        <v>23</v>
      </c>
      <c r="F4" s="4">
        <v>0.7</v>
      </c>
      <c r="G4" s="4">
        <v>9.3000000000000007</v>
      </c>
      <c r="H4" s="4">
        <v>10</v>
      </c>
      <c r="I4" s="4">
        <v>30</v>
      </c>
      <c r="J4" s="4">
        <v>16.350000000000001</v>
      </c>
      <c r="K4" s="4"/>
      <c r="L4" s="4" t="s">
        <v>72</v>
      </c>
      <c r="M4" s="4">
        <v>19.510200640989954</v>
      </c>
      <c r="N4" s="4">
        <v>280.82035200710584</v>
      </c>
    </row>
    <row r="5" spans="1:14" x14ac:dyDescent="0.35">
      <c r="A5" s="4">
        <v>105</v>
      </c>
      <c r="B5" s="4" t="s">
        <v>8</v>
      </c>
      <c r="C5" s="4" t="s">
        <v>22</v>
      </c>
      <c r="D5" s="4" t="s">
        <v>27</v>
      </c>
      <c r="E5" s="4" t="s">
        <v>23</v>
      </c>
      <c r="F5" s="4">
        <v>0.7</v>
      </c>
      <c r="G5" s="4">
        <v>9.3000000000000007</v>
      </c>
      <c r="H5" s="4">
        <v>10</v>
      </c>
      <c r="I5" s="4">
        <v>30</v>
      </c>
      <c r="J5" s="4">
        <v>16.350000000000001</v>
      </c>
      <c r="K5" s="4"/>
      <c r="L5" s="4" t="s">
        <v>74</v>
      </c>
      <c r="M5" s="4">
        <v>34.46602843774297</v>
      </c>
      <c r="N5" s="4">
        <v>197.14779697781245</v>
      </c>
    </row>
    <row r="6" spans="1:14" x14ac:dyDescent="0.35">
      <c r="A6" s="5">
        <v>112</v>
      </c>
      <c r="B6" s="5" t="s">
        <v>8</v>
      </c>
      <c r="C6" s="5" t="s">
        <v>22</v>
      </c>
      <c r="D6" s="4" t="s">
        <v>27</v>
      </c>
      <c r="E6" s="5" t="s">
        <v>23</v>
      </c>
      <c r="F6" s="5">
        <v>0.6</v>
      </c>
      <c r="G6" s="5">
        <v>10.49</v>
      </c>
      <c r="H6" s="5">
        <v>11.19</v>
      </c>
      <c r="I6" s="5">
        <v>30</v>
      </c>
      <c r="J6" s="5">
        <v>8.6300000000000008</v>
      </c>
      <c r="K6" s="5"/>
      <c r="L6" s="5" t="s">
        <v>71</v>
      </c>
      <c r="M6" s="5">
        <v>13.024970624865103</v>
      </c>
      <c r="N6" s="5">
        <v>250.08679376823608</v>
      </c>
    </row>
    <row r="7" spans="1:14" x14ac:dyDescent="0.35">
      <c r="A7" s="5">
        <v>112</v>
      </c>
      <c r="B7" s="5" t="s">
        <v>8</v>
      </c>
      <c r="C7" s="5" t="s">
        <v>22</v>
      </c>
      <c r="D7" s="4" t="s">
        <v>27</v>
      </c>
      <c r="E7" s="5" t="s">
        <v>23</v>
      </c>
      <c r="F7" s="5">
        <v>0.6</v>
      </c>
      <c r="G7" s="5">
        <v>10.49</v>
      </c>
      <c r="H7" s="5">
        <v>11.19</v>
      </c>
      <c r="I7" s="5">
        <v>30</v>
      </c>
      <c r="J7" s="5">
        <v>8.6300000000000008</v>
      </c>
      <c r="K7" s="5"/>
      <c r="L7" s="5" t="s">
        <v>73</v>
      </c>
      <c r="M7" s="5">
        <v>15.092330534727841</v>
      </c>
      <c r="N7" s="5">
        <v>311.11944446500138</v>
      </c>
    </row>
    <row r="8" spans="1:14" x14ac:dyDescent="0.35">
      <c r="A8" s="5">
        <v>112</v>
      </c>
      <c r="B8" s="5" t="s">
        <v>8</v>
      </c>
      <c r="C8" s="5" t="s">
        <v>22</v>
      </c>
      <c r="D8" s="4" t="s">
        <v>27</v>
      </c>
      <c r="E8" s="5" t="s">
        <v>23</v>
      </c>
      <c r="F8" s="5">
        <v>0.6</v>
      </c>
      <c r="G8" s="5">
        <v>10.49</v>
      </c>
      <c r="H8" s="5">
        <v>11.19</v>
      </c>
      <c r="I8" s="5">
        <v>30</v>
      </c>
      <c r="J8" s="5">
        <v>8.6300000000000008</v>
      </c>
      <c r="K8" s="5"/>
      <c r="L8" s="5" t="s">
        <v>72</v>
      </c>
      <c r="M8" s="5">
        <v>13.873607746793462</v>
      </c>
      <c r="N8" s="5">
        <v>285.87020075008843</v>
      </c>
    </row>
    <row r="9" spans="1:14" x14ac:dyDescent="0.35">
      <c r="A9" s="5">
        <v>112</v>
      </c>
      <c r="B9" s="5" t="s">
        <v>8</v>
      </c>
      <c r="C9" s="5" t="s">
        <v>22</v>
      </c>
      <c r="D9" s="4" t="s">
        <v>27</v>
      </c>
      <c r="E9" s="5" t="s">
        <v>23</v>
      </c>
      <c r="F9" s="5">
        <v>0.6</v>
      </c>
      <c r="G9" s="5">
        <v>10.49</v>
      </c>
      <c r="H9" s="5">
        <v>11.19</v>
      </c>
      <c r="I9" s="5">
        <v>30</v>
      </c>
      <c r="J9" s="5">
        <v>8.6300000000000008</v>
      </c>
      <c r="K9" s="5"/>
      <c r="L9" s="5" t="s">
        <v>74</v>
      </c>
      <c r="M9" s="5">
        <v>40.023216244114614</v>
      </c>
      <c r="N9" s="5">
        <v>211.91147514644652</v>
      </c>
    </row>
    <row r="10" spans="1:14" x14ac:dyDescent="0.35">
      <c r="A10" s="4">
        <v>113</v>
      </c>
      <c r="B10" s="4" t="s">
        <v>8</v>
      </c>
      <c r="C10" s="4" t="s">
        <v>22</v>
      </c>
      <c r="D10" s="4" t="s">
        <v>27</v>
      </c>
      <c r="E10" s="4" t="s">
        <v>23</v>
      </c>
      <c r="F10" s="4">
        <v>0.6</v>
      </c>
      <c r="G10" s="4">
        <v>10.51</v>
      </c>
      <c r="H10" s="6">
        <v>11.21</v>
      </c>
      <c r="I10" s="4">
        <v>30</v>
      </c>
      <c r="J10" s="4">
        <v>9.66</v>
      </c>
      <c r="K10" s="4"/>
      <c r="L10" s="4" t="s">
        <v>71</v>
      </c>
      <c r="M10" s="4">
        <v>9.1851039635551555</v>
      </c>
      <c r="N10" s="4">
        <v>494.18769234863424</v>
      </c>
    </row>
    <row r="11" spans="1:14" x14ac:dyDescent="0.35">
      <c r="A11" s="4">
        <v>113</v>
      </c>
      <c r="B11" s="4" t="s">
        <v>8</v>
      </c>
      <c r="C11" s="4" t="s">
        <v>22</v>
      </c>
      <c r="D11" s="4" t="s">
        <v>27</v>
      </c>
      <c r="E11" s="4" t="s">
        <v>23</v>
      </c>
      <c r="F11" s="4">
        <v>0.6</v>
      </c>
      <c r="G11" s="4">
        <v>10.51</v>
      </c>
      <c r="H11" s="6">
        <v>11.21</v>
      </c>
      <c r="I11" s="4">
        <v>30</v>
      </c>
      <c r="J11" s="4">
        <v>9.66</v>
      </c>
      <c r="K11" s="4"/>
      <c r="L11" s="4" t="s">
        <v>73</v>
      </c>
      <c r="M11" s="4">
        <v>10.369779731482133</v>
      </c>
      <c r="N11" s="4">
        <v>503.01369669833991</v>
      </c>
    </row>
    <row r="12" spans="1:14" x14ac:dyDescent="0.35">
      <c r="A12" s="4">
        <v>113</v>
      </c>
      <c r="B12" s="4" t="s">
        <v>8</v>
      </c>
      <c r="C12" s="4" t="s">
        <v>22</v>
      </c>
      <c r="D12" s="4" t="s">
        <v>27</v>
      </c>
      <c r="E12" s="4" t="s">
        <v>23</v>
      </c>
      <c r="F12" s="4">
        <v>0.6</v>
      </c>
      <c r="G12" s="4">
        <v>10.51</v>
      </c>
      <c r="H12" s="6">
        <v>11.21</v>
      </c>
      <c r="I12" s="4">
        <v>30</v>
      </c>
      <c r="J12" s="4">
        <v>9.66</v>
      </c>
      <c r="K12" s="4"/>
      <c r="L12" s="4" t="s">
        <v>72</v>
      </c>
      <c r="M12" s="4">
        <v>9.8365885117608425</v>
      </c>
      <c r="N12" s="4">
        <v>523.21309167027039</v>
      </c>
    </row>
    <row r="13" spans="1:14" x14ac:dyDescent="0.35">
      <c r="A13" s="4">
        <v>113</v>
      </c>
      <c r="B13" s="4" t="s">
        <v>8</v>
      </c>
      <c r="C13" s="4" t="s">
        <v>22</v>
      </c>
      <c r="D13" s="4" t="s">
        <v>27</v>
      </c>
      <c r="E13" s="4" t="s">
        <v>23</v>
      </c>
      <c r="F13" s="4">
        <v>0.6</v>
      </c>
      <c r="G13" s="4">
        <v>10.51</v>
      </c>
      <c r="H13" s="6">
        <v>11.21</v>
      </c>
      <c r="I13" s="4">
        <v>30</v>
      </c>
      <c r="J13" s="4">
        <v>9.66</v>
      </c>
      <c r="K13" s="4"/>
      <c r="L13" s="4" t="s">
        <v>74</v>
      </c>
      <c r="M13" s="4">
        <v>33.960829546254637</v>
      </c>
      <c r="N13" s="4">
        <v>226.67515331508065</v>
      </c>
    </row>
    <row r="14" spans="1:14" x14ac:dyDescent="0.35">
      <c r="A14" s="5">
        <v>114</v>
      </c>
      <c r="B14" s="5" t="s">
        <v>8</v>
      </c>
      <c r="C14" s="5" t="s">
        <v>22</v>
      </c>
      <c r="D14" s="4" t="s">
        <v>27</v>
      </c>
      <c r="E14" s="5" t="s">
        <v>23</v>
      </c>
      <c r="F14" s="5">
        <v>0.6</v>
      </c>
      <c r="G14" s="5">
        <v>10.53</v>
      </c>
      <c r="H14" s="5">
        <v>11.24</v>
      </c>
      <c r="I14" s="5">
        <v>31</v>
      </c>
      <c r="J14" s="5">
        <v>8.65</v>
      </c>
      <c r="K14" s="5"/>
      <c r="L14" s="5" t="s">
        <v>71</v>
      </c>
      <c r="M14" s="5">
        <v>31.456330599152857</v>
      </c>
      <c r="N14" s="5">
        <v>279.17115615228352</v>
      </c>
    </row>
    <row r="15" spans="1:14" x14ac:dyDescent="0.35">
      <c r="A15" s="5">
        <v>114</v>
      </c>
      <c r="B15" s="5" t="s">
        <v>8</v>
      </c>
      <c r="C15" s="5" t="s">
        <v>22</v>
      </c>
      <c r="D15" s="4" t="s">
        <v>27</v>
      </c>
      <c r="E15" s="5" t="s">
        <v>23</v>
      </c>
      <c r="F15" s="5">
        <v>0.6</v>
      </c>
      <c r="G15" s="5">
        <v>10.53</v>
      </c>
      <c r="H15" s="5">
        <v>11.24</v>
      </c>
      <c r="I15" s="5">
        <v>31</v>
      </c>
      <c r="J15" s="5">
        <v>8.65</v>
      </c>
      <c r="K15" s="5"/>
      <c r="L15" s="5" t="s">
        <v>73</v>
      </c>
      <c r="M15" s="5">
        <v>32.078279391563207</v>
      </c>
      <c r="N15" s="5">
        <v>391.91702435272282</v>
      </c>
    </row>
    <row r="16" spans="1:14" x14ac:dyDescent="0.35">
      <c r="A16" s="5">
        <v>114</v>
      </c>
      <c r="B16" s="5" t="s">
        <v>8</v>
      </c>
      <c r="C16" s="5" t="s">
        <v>22</v>
      </c>
      <c r="D16" s="4" t="s">
        <v>27</v>
      </c>
      <c r="E16" s="5" t="s">
        <v>23</v>
      </c>
      <c r="F16" s="5">
        <v>0.6</v>
      </c>
      <c r="G16" s="5">
        <v>10.53</v>
      </c>
      <c r="H16" s="5">
        <v>11.24</v>
      </c>
      <c r="I16" s="5">
        <v>31</v>
      </c>
      <c r="J16" s="5">
        <v>8.65</v>
      </c>
      <c r="K16" s="5"/>
      <c r="L16" s="5" t="s">
        <v>72</v>
      </c>
      <c r="M16" s="5">
        <v>32.230619740055005</v>
      </c>
      <c r="N16" s="5">
        <v>331.31883943693174</v>
      </c>
    </row>
    <row r="17" spans="1:14" x14ac:dyDescent="0.35">
      <c r="A17" s="5">
        <v>114</v>
      </c>
      <c r="B17" s="5" t="s">
        <v>8</v>
      </c>
      <c r="C17" s="5" t="s">
        <v>22</v>
      </c>
      <c r="D17" s="4" t="s">
        <v>27</v>
      </c>
      <c r="E17" s="5" t="s">
        <v>23</v>
      </c>
      <c r="F17" s="5">
        <v>0.6</v>
      </c>
      <c r="G17" s="5">
        <v>10.53</v>
      </c>
      <c r="H17" s="5">
        <v>11.24</v>
      </c>
      <c r="I17" s="5">
        <v>31</v>
      </c>
      <c r="J17" s="5">
        <v>8.65</v>
      </c>
      <c r="K17" s="5"/>
      <c r="L17" s="5" t="s">
        <v>74</v>
      </c>
      <c r="M17" s="5">
        <v>39.012818461137947</v>
      </c>
      <c r="N17" s="5">
        <v>172.04954409113435</v>
      </c>
    </row>
    <row r="18" spans="1:14" x14ac:dyDescent="0.35">
      <c r="A18" s="4">
        <v>115</v>
      </c>
      <c r="B18" s="4" t="s">
        <v>8</v>
      </c>
      <c r="C18" s="4" t="s">
        <v>22</v>
      </c>
      <c r="D18" s="4" t="s">
        <v>27</v>
      </c>
      <c r="E18" s="4" t="s">
        <v>23</v>
      </c>
      <c r="F18" s="4">
        <v>0.6</v>
      </c>
      <c r="G18" s="4">
        <v>10.56</v>
      </c>
      <c r="H18" s="4">
        <v>11.26</v>
      </c>
      <c r="I18" s="4">
        <v>30</v>
      </c>
      <c r="J18" s="4">
        <v>6.3</v>
      </c>
      <c r="K18" s="4"/>
      <c r="L18" s="4" t="s">
        <v>71</v>
      </c>
      <c r="M18" s="4">
        <v>13.946538623579492</v>
      </c>
      <c r="N18" s="4">
        <v>163.87243384409541</v>
      </c>
    </row>
    <row r="19" spans="1:14" x14ac:dyDescent="0.35">
      <c r="A19" s="4">
        <v>115</v>
      </c>
      <c r="B19" s="4" t="s">
        <v>8</v>
      </c>
      <c r="C19" s="4" t="s">
        <v>22</v>
      </c>
      <c r="D19" s="4" t="s">
        <v>27</v>
      </c>
      <c r="E19" s="4" t="s">
        <v>23</v>
      </c>
      <c r="F19" s="4">
        <v>0.6</v>
      </c>
      <c r="G19" s="4">
        <v>10.56</v>
      </c>
      <c r="H19" s="4">
        <v>11.26</v>
      </c>
      <c r="I19" s="4">
        <v>30</v>
      </c>
      <c r="J19" s="4">
        <v>6.3</v>
      </c>
      <c r="K19" s="4"/>
      <c r="L19" s="4" t="s">
        <v>73</v>
      </c>
      <c r="M19" s="4">
        <v>15.701691928695029</v>
      </c>
      <c r="N19" s="4">
        <v>245.47141080622765</v>
      </c>
    </row>
    <row r="20" spans="1:14" x14ac:dyDescent="0.35">
      <c r="A20" s="4">
        <v>115</v>
      </c>
      <c r="B20" s="4" t="s">
        <v>8</v>
      </c>
      <c r="C20" s="4" t="s">
        <v>22</v>
      </c>
      <c r="D20" s="4" t="s">
        <v>27</v>
      </c>
      <c r="E20" s="4" t="s">
        <v>23</v>
      </c>
      <c r="F20" s="4">
        <v>0.6</v>
      </c>
      <c r="G20" s="4">
        <v>10.56</v>
      </c>
      <c r="H20" s="4">
        <v>11.26</v>
      </c>
      <c r="I20" s="4">
        <v>30</v>
      </c>
      <c r="J20" s="4">
        <v>6.3</v>
      </c>
      <c r="K20" s="4"/>
      <c r="L20" s="4" t="s">
        <v>72</v>
      </c>
      <c r="M20" s="4">
        <v>13.340416527072174</v>
      </c>
      <c r="N20" s="4">
        <v>280.82035200710584</v>
      </c>
    </row>
    <row r="21" spans="1:14" x14ac:dyDescent="0.35">
      <c r="A21" s="4">
        <v>115</v>
      </c>
      <c r="B21" s="4" t="s">
        <v>8</v>
      </c>
      <c r="C21" s="4" t="s">
        <v>22</v>
      </c>
      <c r="D21" s="4" t="s">
        <v>27</v>
      </c>
      <c r="E21" s="4" t="s">
        <v>23</v>
      </c>
      <c r="F21" s="4">
        <v>0.6</v>
      </c>
      <c r="G21" s="4">
        <v>10.56</v>
      </c>
      <c r="H21" s="4">
        <v>11.26</v>
      </c>
      <c r="I21" s="4">
        <v>30</v>
      </c>
      <c r="J21" s="4">
        <v>6.3</v>
      </c>
      <c r="K21" s="4"/>
      <c r="L21" s="4" t="s">
        <v>74</v>
      </c>
      <c r="M21" s="4">
        <v>23.856851716488013</v>
      </c>
      <c r="N21" s="4">
        <v>148.42765902131973</v>
      </c>
    </row>
    <row r="22" spans="1:14" x14ac:dyDescent="0.35">
      <c r="A22" s="5">
        <v>116</v>
      </c>
      <c r="B22" s="5" t="s">
        <v>8</v>
      </c>
      <c r="C22" s="5" t="s">
        <v>22</v>
      </c>
      <c r="D22" s="4" t="s">
        <v>27</v>
      </c>
      <c r="E22" s="5" t="s">
        <v>23</v>
      </c>
      <c r="F22" s="5">
        <v>0.6</v>
      </c>
      <c r="G22" s="5">
        <v>10.58</v>
      </c>
      <c r="H22" s="5">
        <v>11.28</v>
      </c>
      <c r="I22" s="5">
        <v>30</v>
      </c>
      <c r="J22" s="5">
        <v>6.04</v>
      </c>
      <c r="K22" s="5"/>
      <c r="L22" s="5" t="s">
        <v>71</v>
      </c>
      <c r="M22" s="5">
        <v>25.773327940414134</v>
      </c>
      <c r="N22" s="5">
        <v>93.031236894379902</v>
      </c>
    </row>
    <row r="23" spans="1:14" x14ac:dyDescent="0.35">
      <c r="A23" s="5">
        <v>116</v>
      </c>
      <c r="B23" s="5" t="s">
        <v>8</v>
      </c>
      <c r="C23" s="5" t="s">
        <v>22</v>
      </c>
      <c r="D23" s="4" t="s">
        <v>27</v>
      </c>
      <c r="E23" s="5" t="s">
        <v>23</v>
      </c>
      <c r="F23" s="5">
        <v>0.6</v>
      </c>
      <c r="G23" s="5">
        <v>10.58</v>
      </c>
      <c r="H23" s="5">
        <v>11.28</v>
      </c>
      <c r="I23" s="5">
        <v>30</v>
      </c>
      <c r="J23" s="5">
        <v>6.04</v>
      </c>
      <c r="K23" s="5"/>
      <c r="L23" s="5" t="s">
        <v>73</v>
      </c>
      <c r="M23" s="5">
        <v>29.183812770219067</v>
      </c>
      <c r="N23" s="5">
        <v>346.46838566587951</v>
      </c>
    </row>
    <row r="24" spans="1:14" x14ac:dyDescent="0.35">
      <c r="A24" s="5">
        <v>116</v>
      </c>
      <c r="B24" s="5" t="s">
        <v>8</v>
      </c>
      <c r="C24" s="5" t="s">
        <v>22</v>
      </c>
      <c r="D24" s="4" t="s">
        <v>27</v>
      </c>
      <c r="E24" s="5" t="s">
        <v>23</v>
      </c>
      <c r="F24" s="5">
        <v>0.6</v>
      </c>
      <c r="G24" s="5">
        <v>10.58</v>
      </c>
      <c r="H24" s="5">
        <v>11.28</v>
      </c>
      <c r="I24" s="5">
        <v>30</v>
      </c>
      <c r="J24" s="5">
        <v>6.04</v>
      </c>
      <c r="K24" s="5"/>
      <c r="L24" s="5" t="s">
        <v>72</v>
      </c>
      <c r="M24" s="5">
        <v>32.916151308268091</v>
      </c>
      <c r="N24" s="5">
        <v>285.87020075008843</v>
      </c>
    </row>
    <row r="25" spans="1:14" x14ac:dyDescent="0.35">
      <c r="A25" s="5">
        <v>116</v>
      </c>
      <c r="B25" s="5" t="s">
        <v>8</v>
      </c>
      <c r="C25" s="5" t="s">
        <v>22</v>
      </c>
      <c r="D25" s="4" t="s">
        <v>27</v>
      </c>
      <c r="E25" s="5" t="s">
        <v>23</v>
      </c>
      <c r="F25" s="5">
        <v>0.6</v>
      </c>
      <c r="G25" s="5">
        <v>10.58</v>
      </c>
      <c r="H25" s="5">
        <v>11.28</v>
      </c>
      <c r="I25" s="5">
        <v>30</v>
      </c>
      <c r="J25" s="5">
        <v>6.04</v>
      </c>
      <c r="K25" s="5"/>
      <c r="L25" s="5" t="s">
        <v>74</v>
      </c>
      <c r="M25" s="5">
        <v>54.673984097276218</v>
      </c>
      <c r="N25" s="5">
        <v>136.61671648641243</v>
      </c>
    </row>
    <row r="26" spans="1:14" x14ac:dyDescent="0.35">
      <c r="A26" s="4">
        <v>718</v>
      </c>
      <c r="B26" s="4" t="s">
        <v>80</v>
      </c>
      <c r="C26" s="4" t="s">
        <v>22</v>
      </c>
      <c r="D26" s="4" t="s">
        <v>26</v>
      </c>
      <c r="E26" s="4" t="s">
        <v>23</v>
      </c>
      <c r="F26" s="4">
        <v>0.3</v>
      </c>
      <c r="G26" s="4">
        <v>9.33</v>
      </c>
      <c r="H26" s="4">
        <v>10.08</v>
      </c>
      <c r="I26" s="4">
        <v>35</v>
      </c>
      <c r="J26" s="4">
        <v>3.98</v>
      </c>
      <c r="K26" s="4"/>
      <c r="L26" s="4" t="s">
        <v>71</v>
      </c>
      <c r="M26" s="4">
        <v>50.076003056931576</v>
      </c>
      <c r="N26" s="4">
        <v>222.86329006208192</v>
      </c>
    </row>
    <row r="27" spans="1:14" x14ac:dyDescent="0.35">
      <c r="A27" s="4">
        <v>718</v>
      </c>
      <c r="B27" s="4" t="s">
        <v>80</v>
      </c>
      <c r="C27" s="4" t="s">
        <v>22</v>
      </c>
      <c r="D27" s="4" t="s">
        <v>26</v>
      </c>
      <c r="E27" s="4" t="s">
        <v>23</v>
      </c>
      <c r="F27" s="4">
        <v>0.3</v>
      </c>
      <c r="G27" s="4">
        <v>9.33</v>
      </c>
      <c r="H27" s="4">
        <v>10.08</v>
      </c>
      <c r="I27" s="4">
        <v>35</v>
      </c>
      <c r="J27" s="4">
        <v>3.98</v>
      </c>
      <c r="K27" s="4"/>
      <c r="L27" s="4" t="s">
        <v>118</v>
      </c>
      <c r="M27" s="4">
        <v>61.418763261598478</v>
      </c>
      <c r="N27" s="4">
        <v>240.6237483612889</v>
      </c>
    </row>
    <row r="28" spans="1:14" x14ac:dyDescent="0.35">
      <c r="A28" s="5">
        <v>719</v>
      </c>
      <c r="B28" s="5" t="s">
        <v>80</v>
      </c>
      <c r="C28" s="5" t="s">
        <v>22</v>
      </c>
      <c r="D28" s="4" t="s">
        <v>26</v>
      </c>
      <c r="E28" s="5" t="s">
        <v>23</v>
      </c>
      <c r="F28" s="5">
        <v>0.3</v>
      </c>
      <c r="G28" s="5">
        <v>9.34</v>
      </c>
      <c r="H28" s="5">
        <v>10.09</v>
      </c>
      <c r="I28" s="5">
        <v>35</v>
      </c>
      <c r="J28" s="5">
        <v>4.08</v>
      </c>
      <c r="K28" s="5"/>
      <c r="L28" s="5" t="s">
        <v>71</v>
      </c>
      <c r="M28" s="5">
        <v>47.08368583013403</v>
      </c>
      <c r="N28" s="5">
        <v>138.3991570661596</v>
      </c>
    </row>
    <row r="29" spans="1:14" x14ac:dyDescent="0.35">
      <c r="A29" s="5">
        <v>719</v>
      </c>
      <c r="B29" s="5" t="s">
        <v>80</v>
      </c>
      <c r="C29" s="5" t="s">
        <v>22</v>
      </c>
      <c r="D29" s="4" t="s">
        <v>26</v>
      </c>
      <c r="E29" s="5" t="s">
        <v>23</v>
      </c>
      <c r="F29" s="5">
        <v>0.3</v>
      </c>
      <c r="G29" s="5">
        <v>9.34</v>
      </c>
      <c r="H29" s="5">
        <v>10.09</v>
      </c>
      <c r="I29" s="5">
        <v>35</v>
      </c>
      <c r="J29" s="5">
        <v>4.08</v>
      </c>
      <c r="K29" s="5"/>
      <c r="L29" s="5" t="s">
        <v>118</v>
      </c>
      <c r="M29" s="5">
        <v>37.538971287501454</v>
      </c>
      <c r="N29" s="5">
        <v>206.31942411663724</v>
      </c>
    </row>
    <row r="30" spans="1:14" x14ac:dyDescent="0.35">
      <c r="A30" s="4">
        <v>722</v>
      </c>
      <c r="B30" s="4" t="s">
        <v>80</v>
      </c>
      <c r="C30" s="4" t="s">
        <v>22</v>
      </c>
      <c r="D30" s="4" t="s">
        <v>26</v>
      </c>
      <c r="E30" s="4" t="s">
        <v>23</v>
      </c>
      <c r="F30" s="4">
        <v>0.4</v>
      </c>
      <c r="G30" s="4">
        <v>9.36</v>
      </c>
      <c r="H30" s="4">
        <v>10.11</v>
      </c>
      <c r="I30" s="4">
        <v>35</v>
      </c>
      <c r="J30" s="4">
        <v>10.56</v>
      </c>
      <c r="K30" s="4"/>
      <c r="L30" s="4" t="s">
        <v>71</v>
      </c>
      <c r="M30" s="4">
        <v>66.80228909390253</v>
      </c>
      <c r="N30" s="4">
        <v>259.72036627848433</v>
      </c>
    </row>
    <row r="31" spans="1:14" x14ac:dyDescent="0.35">
      <c r="A31" s="4">
        <v>722</v>
      </c>
      <c r="B31" s="4" t="s">
        <v>80</v>
      </c>
      <c r="C31" s="4" t="s">
        <v>22</v>
      </c>
      <c r="D31" s="4" t="s">
        <v>26</v>
      </c>
      <c r="E31" s="4" t="s">
        <v>23</v>
      </c>
      <c r="F31" s="4">
        <v>0.4</v>
      </c>
      <c r="G31" s="4">
        <v>9.36</v>
      </c>
      <c r="H31" s="4">
        <v>10.11</v>
      </c>
      <c r="I31" s="4">
        <v>35</v>
      </c>
      <c r="J31" s="4">
        <v>10.56</v>
      </c>
      <c r="K31" s="4"/>
      <c r="L31" s="4" t="s">
        <v>118</v>
      </c>
      <c r="M31" s="4">
        <v>64.500026742127133</v>
      </c>
      <c r="N31" s="4">
        <v>393.67381037588848</v>
      </c>
    </row>
    <row r="32" spans="1:14" x14ac:dyDescent="0.35">
      <c r="A32" s="5">
        <v>726</v>
      </c>
      <c r="B32" s="5" t="s">
        <v>80</v>
      </c>
      <c r="C32" s="5" t="s">
        <v>22</v>
      </c>
      <c r="D32" s="5" t="s">
        <v>26</v>
      </c>
      <c r="E32" s="5" t="s">
        <v>23</v>
      </c>
      <c r="F32" s="5">
        <v>0.5</v>
      </c>
      <c r="G32" s="5">
        <v>9.39</v>
      </c>
      <c r="H32" s="5">
        <v>10.15</v>
      </c>
      <c r="I32" s="5">
        <v>36</v>
      </c>
      <c r="J32" s="5">
        <v>10.11</v>
      </c>
      <c r="K32" s="5"/>
      <c r="L32" s="5" t="s">
        <v>71</v>
      </c>
      <c r="M32" s="5">
        <v>110.76633450300504</v>
      </c>
      <c r="N32" s="5">
        <v>293.50601947685328</v>
      </c>
    </row>
    <row r="33" spans="1:14" x14ac:dyDescent="0.35">
      <c r="A33" s="5">
        <v>726</v>
      </c>
      <c r="B33" s="5" t="s">
        <v>80</v>
      </c>
      <c r="C33" s="5" t="s">
        <v>22</v>
      </c>
      <c r="D33" s="5" t="s">
        <v>26</v>
      </c>
      <c r="E33" s="5" t="s">
        <v>23</v>
      </c>
      <c r="F33" s="5">
        <v>0.5</v>
      </c>
      <c r="G33" s="5">
        <v>9.39</v>
      </c>
      <c r="H33" s="5">
        <v>10.15</v>
      </c>
      <c r="I33" s="5">
        <v>36</v>
      </c>
      <c r="J33" s="5">
        <v>10.11</v>
      </c>
      <c r="K33" s="5"/>
      <c r="L33" s="5" t="s">
        <v>118</v>
      </c>
      <c r="M33" s="5">
        <v>90.690766326620661</v>
      </c>
      <c r="N33" s="5">
        <v>359.3694861312369</v>
      </c>
    </row>
    <row r="34" spans="1:14" x14ac:dyDescent="0.35">
      <c r="A34" s="4">
        <v>727</v>
      </c>
      <c r="B34" s="4" t="s">
        <v>80</v>
      </c>
      <c r="C34" s="4" t="s">
        <v>22</v>
      </c>
      <c r="D34" s="4" t="s">
        <v>26</v>
      </c>
      <c r="E34" s="4" t="s">
        <v>23</v>
      </c>
      <c r="F34" s="4">
        <v>0.5</v>
      </c>
      <c r="G34" s="4">
        <v>9.41</v>
      </c>
      <c r="H34" s="4">
        <v>10.15</v>
      </c>
      <c r="I34" s="4">
        <v>34</v>
      </c>
      <c r="J34" s="4">
        <v>11.15</v>
      </c>
      <c r="K34" s="4"/>
      <c r="L34" s="4" t="s">
        <v>71</v>
      </c>
      <c r="M34" s="4">
        <v>92.198622480312551</v>
      </c>
      <c r="N34" s="4">
        <v>311.93455758505456</v>
      </c>
    </row>
    <row r="35" spans="1:14" x14ac:dyDescent="0.35">
      <c r="A35" s="4">
        <v>727</v>
      </c>
      <c r="B35" s="4" t="s">
        <v>80</v>
      </c>
      <c r="C35" s="4" t="s">
        <v>22</v>
      </c>
      <c r="D35" s="4" t="s">
        <v>26</v>
      </c>
      <c r="E35" s="4" t="s">
        <v>23</v>
      </c>
      <c r="F35" s="4">
        <v>0.5</v>
      </c>
      <c r="G35" s="4">
        <v>9.41</v>
      </c>
      <c r="H35" s="4">
        <v>10.15</v>
      </c>
      <c r="I35" s="4">
        <v>34</v>
      </c>
      <c r="J35" s="4">
        <v>11.15</v>
      </c>
      <c r="K35" s="4"/>
      <c r="L35" s="4" t="s">
        <v>118</v>
      </c>
      <c r="M35" s="4">
        <v>76.054764794109573</v>
      </c>
      <c r="N35" s="4">
        <v>451.72728217452965</v>
      </c>
    </row>
    <row r="36" spans="1:14" x14ac:dyDescent="0.35">
      <c r="A36" s="5">
        <v>728</v>
      </c>
      <c r="B36" s="5" t="s">
        <v>80</v>
      </c>
      <c r="C36" s="5" t="s">
        <v>22</v>
      </c>
      <c r="D36" s="5" t="s">
        <v>26</v>
      </c>
      <c r="E36" s="5" t="s">
        <v>23</v>
      </c>
      <c r="F36" s="5">
        <v>0.5</v>
      </c>
      <c r="G36" s="5">
        <v>9.44</v>
      </c>
      <c r="H36" s="5">
        <v>10.16</v>
      </c>
      <c r="I36" s="5">
        <v>32</v>
      </c>
      <c r="J36" s="5">
        <v>3.8999999999999995</v>
      </c>
      <c r="K36" s="5"/>
      <c r="L36" s="5" t="s">
        <v>71</v>
      </c>
      <c r="M36" s="5">
        <v>87.288153185054995</v>
      </c>
      <c r="N36" s="5">
        <v>159.89911819239438</v>
      </c>
    </row>
    <row r="37" spans="1:14" x14ac:dyDescent="0.35">
      <c r="A37" s="5">
        <v>728</v>
      </c>
      <c r="B37" s="5" t="s">
        <v>80</v>
      </c>
      <c r="C37" s="5" t="s">
        <v>22</v>
      </c>
      <c r="D37" s="5" t="s">
        <v>26</v>
      </c>
      <c r="E37" s="5" t="s">
        <v>23</v>
      </c>
      <c r="F37" s="5">
        <v>0.5</v>
      </c>
      <c r="G37" s="5">
        <v>9.44</v>
      </c>
      <c r="H37" s="5">
        <v>10.16</v>
      </c>
      <c r="I37" s="5">
        <v>32</v>
      </c>
      <c r="J37" s="5">
        <v>3.8999999999999995</v>
      </c>
      <c r="K37" s="5"/>
      <c r="L37" s="5" t="s">
        <v>118</v>
      </c>
      <c r="M37" s="5">
        <v>60.64844739146632</v>
      </c>
      <c r="N37" s="5">
        <v>208.95821828930275</v>
      </c>
    </row>
    <row r="38" spans="1:14" x14ac:dyDescent="0.35">
      <c r="A38" s="4">
        <v>731</v>
      </c>
      <c r="B38" s="4" t="s">
        <v>80</v>
      </c>
      <c r="C38" s="4" t="s">
        <v>31</v>
      </c>
      <c r="D38" s="4" t="s">
        <v>26</v>
      </c>
      <c r="E38" s="4" t="s">
        <v>23</v>
      </c>
      <c r="F38" s="4">
        <v>0.3</v>
      </c>
      <c r="G38" s="4">
        <v>9.4499999999999993</v>
      </c>
      <c r="H38" s="4">
        <v>10.17</v>
      </c>
      <c r="I38" s="4">
        <v>32</v>
      </c>
      <c r="J38" s="4" t="s">
        <v>25</v>
      </c>
      <c r="K38" s="4"/>
      <c r="L38" s="4" t="s">
        <v>71</v>
      </c>
      <c r="M38" s="4">
        <v>11.406057356778582</v>
      </c>
      <c r="N38" s="4">
        <v>43.185043507119907</v>
      </c>
    </row>
    <row r="39" spans="1:14" x14ac:dyDescent="0.35">
      <c r="A39" s="4">
        <v>731</v>
      </c>
      <c r="B39" s="4" t="s">
        <v>80</v>
      </c>
      <c r="C39" s="4" t="s">
        <v>31</v>
      </c>
      <c r="D39" s="4" t="s">
        <v>26</v>
      </c>
      <c r="E39" s="4" t="s">
        <v>23</v>
      </c>
      <c r="F39" s="4">
        <v>0.3</v>
      </c>
      <c r="G39" s="4">
        <v>9.4499999999999993</v>
      </c>
      <c r="H39" s="4">
        <v>10.17</v>
      </c>
      <c r="I39" s="4">
        <v>32</v>
      </c>
      <c r="J39" s="4" t="s">
        <v>25</v>
      </c>
      <c r="K39" s="4"/>
      <c r="L39" s="4" t="s">
        <v>118</v>
      </c>
      <c r="M39" s="4">
        <v>10.577915832875766</v>
      </c>
      <c r="N39" s="4">
        <v>42.714185411375652</v>
      </c>
    </row>
  </sheetData>
  <autoFilter ref="A1:N19" xr:uid="{52B497A5-3477-4F83-BA28-9BCFB5741DFE}">
    <sortState xmlns:xlrd2="http://schemas.microsoft.com/office/spreadsheetml/2017/richdata2" ref="A2:N39">
      <sortCondition ref="A1:A19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5A2D-7281-4583-B2AC-987F2C23E3AA}">
  <dimension ref="A1:R4"/>
  <sheetViews>
    <sheetView workbookViewId="0">
      <selection activeCell="P3" sqref="P3"/>
    </sheetView>
  </sheetViews>
  <sheetFormatPr defaultRowHeight="14.5" x14ac:dyDescent="0.35"/>
  <cols>
    <col min="5" max="5" width="9.81640625" customWidth="1"/>
  </cols>
  <sheetData>
    <row r="1" spans="1:18" ht="72.5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24</v>
      </c>
      <c r="M1" t="s">
        <v>29</v>
      </c>
      <c r="N1" s="1" t="s">
        <v>95</v>
      </c>
      <c r="O1" s="1" t="s">
        <v>96</v>
      </c>
      <c r="P1" t="s">
        <v>30</v>
      </c>
      <c r="Q1" s="1" t="s">
        <v>97</v>
      </c>
      <c r="R1" s="1" t="s">
        <v>98</v>
      </c>
    </row>
    <row r="2" spans="1:18" x14ac:dyDescent="0.35">
      <c r="D2" t="s">
        <v>60</v>
      </c>
    </row>
    <row r="3" spans="1:18" x14ac:dyDescent="0.35">
      <c r="D3" t="s">
        <v>61</v>
      </c>
    </row>
    <row r="4" spans="1:18" x14ac:dyDescent="0.35">
      <c r="D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Fishing &amp; environmental data</vt:lpstr>
      <vt:lpstr>Fish experiments</vt:lpstr>
      <vt:lpstr>Storage method fish &amp; envi data</vt:lpstr>
      <vt:lpstr>2022-07-11_11-DOC-lakes_Masters</vt:lpstr>
      <vt:lpstr>Storage experiment</vt:lpstr>
      <vt:lpstr>Headings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2022-06-04T19:28:58Z</dcterms:created>
  <dcterms:modified xsi:type="dcterms:W3CDTF">2023-08-23T15:44:27Z</dcterms:modified>
</cp:coreProperties>
</file>