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AgNP-ELA_fish-excretion/data/"/>
    </mc:Choice>
  </mc:AlternateContent>
  <xr:revisionPtr revIDLastSave="0" documentId="8_{9BCFF35B-EB1F-4DD7-8071-5B75C796A9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1 05 12 AgNP fish excretion 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3" i="1"/>
  <c r="L9" i="1"/>
  <c r="B19" i="1"/>
  <c r="B13" i="1"/>
  <c r="B18" i="1"/>
  <c r="B12" i="1"/>
  <c r="B17" i="1"/>
  <c r="B11" i="1"/>
  <c r="B16" i="1"/>
  <c r="B10" i="1"/>
  <c r="B15" i="1"/>
  <c r="B9" i="1"/>
  <c r="B14" i="1"/>
  <c r="B8" i="1"/>
  <c r="F19" i="1"/>
  <c r="F13" i="1"/>
  <c r="F18" i="1"/>
  <c r="F12" i="1"/>
  <c r="L12" i="1" s="1"/>
  <c r="F17" i="1"/>
  <c r="L17" i="1" s="1"/>
  <c r="F11" i="1"/>
  <c r="F16" i="1"/>
  <c r="F10" i="1"/>
  <c r="F15" i="1"/>
  <c r="F9" i="1"/>
  <c r="F14" i="1"/>
  <c r="F8" i="1"/>
  <c r="C10" i="1" l="1"/>
  <c r="O10" i="1"/>
  <c r="C14" i="1"/>
  <c r="O14" i="1"/>
  <c r="C16" i="1"/>
  <c r="O16" i="1"/>
  <c r="C18" i="1"/>
  <c r="O18" i="1"/>
  <c r="C9" i="1"/>
  <c r="O9" i="1"/>
  <c r="C11" i="1"/>
  <c r="O11" i="1"/>
  <c r="C13" i="1"/>
  <c r="O13" i="1"/>
  <c r="L10" i="1"/>
  <c r="L14" i="1"/>
  <c r="L18" i="1"/>
  <c r="N8" i="1"/>
  <c r="O8" i="1"/>
  <c r="C12" i="1"/>
  <c r="O12" i="1"/>
  <c r="L8" i="1"/>
  <c r="C15" i="1"/>
  <c r="O15" i="1"/>
  <c r="C17" i="1"/>
  <c r="O17" i="1"/>
  <c r="C19" i="1"/>
  <c r="O19" i="1"/>
  <c r="L11" i="1"/>
  <c r="L15" i="1"/>
  <c r="L19" i="1"/>
  <c r="D15" i="1"/>
  <c r="D17" i="1"/>
  <c r="E17" i="1" s="1"/>
  <c r="D19" i="1"/>
  <c r="E19" i="1" s="1"/>
  <c r="D10" i="1"/>
  <c r="E10" i="1" s="1"/>
  <c r="D12" i="1"/>
  <c r="E12" i="1" s="1"/>
  <c r="D14" i="1"/>
  <c r="D16" i="1"/>
  <c r="D18" i="1"/>
  <c r="D9" i="1"/>
  <c r="E9" i="1" s="1"/>
  <c r="D11" i="1"/>
  <c r="E11" i="1" s="1"/>
  <c r="D13" i="1"/>
  <c r="C8" i="1"/>
  <c r="D8" i="1" s="1"/>
  <c r="N14" i="1"/>
  <c r="N9" i="1"/>
  <c r="N15" i="1"/>
  <c r="N10" i="1"/>
  <c r="N16" i="1"/>
  <c r="N11" i="1"/>
  <c r="N17" i="1"/>
  <c r="N12" i="1"/>
  <c r="N18" i="1"/>
  <c r="N13" i="1"/>
  <c r="N19" i="1"/>
  <c r="P14" i="1" l="1"/>
  <c r="E14" i="1"/>
  <c r="P15" i="1"/>
  <c r="E15" i="1"/>
  <c r="P18" i="1"/>
  <c r="E18" i="1"/>
  <c r="P13" i="1"/>
  <c r="E13" i="1"/>
  <c r="P16" i="1"/>
  <c r="E16" i="1"/>
  <c r="P8" i="1"/>
  <c r="E8" i="1"/>
  <c r="P10" i="1"/>
  <c r="P11" i="1"/>
  <c r="P19" i="1"/>
  <c r="P9" i="1"/>
  <c r="P12" i="1"/>
  <c r="P17" i="1"/>
</calcChain>
</file>

<file path=xl/sharedStrings.xml><?xml version="1.0" encoding="utf-8"?>
<sst xmlns="http://schemas.openxmlformats.org/spreadsheetml/2006/main" count="127" uniqueCount="28">
  <si>
    <t>Year</t>
  </si>
  <si>
    <t>Lake</t>
  </si>
  <si>
    <t>L222</t>
  </si>
  <si>
    <t>Measured P excretion</t>
  </si>
  <si>
    <t>L239</t>
  </si>
  <si>
    <t>.</t>
  </si>
  <si>
    <t>fP:C</t>
  </si>
  <si>
    <t>Ap</t>
  </si>
  <si>
    <t>Ac</t>
  </si>
  <si>
    <t>Ic_max</t>
  </si>
  <si>
    <t>Rc</t>
  </si>
  <si>
    <t>Qp:Qc</t>
  </si>
  <si>
    <t>food C:P</t>
  </si>
  <si>
    <t>gr_C</t>
  </si>
  <si>
    <t>gr_P</t>
  </si>
  <si>
    <t>1= c-limit</t>
  </si>
  <si>
    <t>0=p-limit</t>
  </si>
  <si>
    <t>P-rel_Plimt</t>
  </si>
  <si>
    <t>P-rel_Climt</t>
  </si>
  <si>
    <t>P-rel</t>
  </si>
  <si>
    <t>gr_mod</t>
  </si>
  <si>
    <t>IP</t>
  </si>
  <si>
    <t>&lt;changed this equation to be</t>
  </si>
  <si>
    <t>IcfP/C- (IcAc-Rc)QP/QP</t>
  </si>
  <si>
    <t>&lt;&lt;I'm going to guess that their max Ic is closwer to 0.2 than 0.05. This just has to do with their body size&gt;&gt;</t>
  </si>
  <si>
    <t>&lt;&lt;it would be helpful to have more estimates of Ic or growth rates to help narrow these parameters down&gt;&gt;</t>
  </si>
  <si>
    <t>&lt;&lt;The Ac is probably not 0.8 but closer to 0.5.&gt;&gt;</t>
  </si>
  <si>
    <t>&lt;&lt;we are still a little low of the p excretion estimates but this can't be higher unless we make the food more p-rich, they eat more, or they have  lower Ac&gt;&gt;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</si>
</sst>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 05 12 AgNP fish excretion mo'!$A$8:$A$13</c:f>
              <c:numCache>
                <c:formatCode>General</c:formatCode>
                <c:ptCount val="6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'21 05 12 AgNP fish excretion mo'!$P$8:$P$13</c:f>
              <c:numCache>
                <c:formatCode>General</c:formatCode>
                <c:ptCount val="6"/>
                <c:pt idx="0">
                  <c:v>2.5833333333333334E-4</c:v>
                </c:pt>
                <c:pt idx="1">
                  <c:v>4.5833333333333327E-4</c:v>
                </c:pt>
                <c:pt idx="2">
                  <c:v>7.9166666666666665E-4</c:v>
                </c:pt>
                <c:pt idx="3">
                  <c:v>1.4583333333333332E-3</c:v>
                </c:pt>
                <c:pt idx="4">
                  <c:v>2.1250000000000002E-3</c:v>
                </c:pt>
                <c:pt idx="5">
                  <c:v>2.7916666666666663E-3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2-4601-8379-F421B0D224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 05 12 AgNP fish excretion mo'!$A$14:$A$19</c:f>
              <c:numCache>
                <c:formatCode>General</c:formatCode>
                <c:ptCount val="6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'21 05 12 AgNP fish excretion mo'!$P$14:$P$19</c:f>
              <c:numCache>
                <c:formatCode>General</c:formatCode>
                <c:ptCount val="6"/>
                <c:pt idx="0">
                  <c:v>1.2916666666666667E-4</c:v>
                </c:pt>
                <c:pt idx="1">
                  <c:v>1.3541666666666663E-4</c:v>
                </c:pt>
                <c:pt idx="2">
                  <c:v>1.4583333333333332E-4</c:v>
                </c:pt>
                <c:pt idx="3">
                  <c:v>2.5833333333333329E-4</c:v>
                </c:pt>
                <c:pt idx="4">
                  <c:v>3.8749999999999993E-4</c:v>
                </c:pt>
                <c:pt idx="5">
                  <c:v>5.1666666666666658E-4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2-4601-8379-F421B0D2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67024"/>
        <c:axId val="338163744"/>
      </c:scatterChart>
      <c:valAx>
        <c:axId val="3381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3744"/>
        <c:crosses val="autoZero"/>
        <c:crossBetween val="midCat"/>
      </c:valAx>
      <c:valAx>
        <c:axId val="3381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'21 05 12 AgNP fish excretion mo'!$A$8:$A$13</c:f>
              <c:numCache>
                <c:formatCode>General</c:formatCode>
                <c:ptCount val="6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'21 05 12 AgNP fish excretion mo'!$E$8:$E$13</c:f>
              <c:numCache>
                <c:formatCode>General</c:formatCode>
                <c:ptCount val="6"/>
                <c:pt idx="0">
                  <c:v>0</c:v>
                </c:pt>
                <c:pt idx="1">
                  <c:v>7.5000000000000006E-3</c:v>
                </c:pt>
                <c:pt idx="2">
                  <c:v>0.02</c:v>
                </c:pt>
                <c:pt idx="3">
                  <c:v>4.5000000000000005E-2</c:v>
                </c:pt>
                <c:pt idx="4">
                  <c:v>6.9999999999999993E-2</c:v>
                </c:pt>
                <c:pt idx="5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1-4FCE-8ED0-5ED95EFE76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'21 05 12 AgNP fish excretion mo'!$A$14:$A$19</c:f>
              <c:numCache>
                <c:formatCode>General</c:formatCode>
                <c:ptCount val="6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'21 05 12 AgNP fish excretion mo'!$E$14:$E$19</c:f>
              <c:numCache>
                <c:formatCode>General</c:formatCode>
                <c:ptCount val="6"/>
                <c:pt idx="0">
                  <c:v>0</c:v>
                </c:pt>
                <c:pt idx="1">
                  <c:v>7.5000000000000006E-3</c:v>
                </c:pt>
                <c:pt idx="2">
                  <c:v>0.02</c:v>
                </c:pt>
                <c:pt idx="3">
                  <c:v>4.1333333333333333E-2</c:v>
                </c:pt>
                <c:pt idx="4">
                  <c:v>6.2000000000000006E-2</c:v>
                </c:pt>
                <c:pt idx="5">
                  <c:v>8.2666666666666666E-2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1-4FCE-8ED0-5ED95EFE7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67024"/>
        <c:axId val="338163744"/>
      </c:scatterChart>
      <c:valAx>
        <c:axId val="3381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3744"/>
        <c:crosses val="autoZero"/>
        <c:crossBetween val="midCat"/>
      </c:valAx>
      <c:valAx>
        <c:axId val="3381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6</xdr:row>
      <xdr:rowOff>123825</xdr:rowOff>
    </xdr:from>
    <xdr:to>
      <xdr:col>27</xdr:col>
      <xdr:colOff>66675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371475</xdr:colOff>
      <xdr:row>21</xdr:row>
      <xdr:rowOff>9525</xdr:rowOff>
    </xdr:from>
    <xdr:to>
      <xdr:col>27</xdr:col>
      <xdr:colOff>66675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A4" workbookViewId="0">
      <selection activeCell="P16" sqref="P16"/>
    </sheetView>
  </sheetViews>
  <sheetFormatPr defaultRowHeight="14.5" x14ac:dyDescent="0.35"/>
  <cols>
    <col min="14" max="14" width="20" customWidth="1"/>
    <col min="15" max="16" width="19.54296875" customWidth="1"/>
  </cols>
  <sheetData>
    <row r="1" spans="1:19" x14ac:dyDescent="0.35">
      <c r="A1" t="s">
        <v>9</v>
      </c>
      <c r="B1" t="s">
        <v>13</v>
      </c>
      <c r="C1" t="s">
        <v>14</v>
      </c>
      <c r="E1" t="s">
        <v>20</v>
      </c>
      <c r="F1" t="s">
        <v>6</v>
      </c>
      <c r="G1" t="s">
        <v>12</v>
      </c>
      <c r="H1" t="s">
        <v>7</v>
      </c>
      <c r="I1" t="s">
        <v>8</v>
      </c>
      <c r="J1" t="s">
        <v>10</v>
      </c>
      <c r="K1" t="s">
        <v>11</v>
      </c>
      <c r="L1" t="s">
        <v>21</v>
      </c>
      <c r="N1" t="s">
        <v>17</v>
      </c>
      <c r="O1" t="s">
        <v>18</v>
      </c>
      <c r="P1" t="s">
        <v>19</v>
      </c>
      <c r="Q1" t="s">
        <v>3</v>
      </c>
      <c r="R1" t="s">
        <v>1</v>
      </c>
      <c r="S1" t="s">
        <v>0</v>
      </c>
    </row>
    <row r="2" spans="1:19" x14ac:dyDescent="0.35">
      <c r="A2" t="s">
        <v>5</v>
      </c>
      <c r="B2" t="s">
        <v>5</v>
      </c>
      <c r="C2" t="s">
        <v>5</v>
      </c>
      <c r="F2" t="s">
        <v>5</v>
      </c>
      <c r="H2" t="s">
        <v>5</v>
      </c>
      <c r="I2" t="s">
        <v>5</v>
      </c>
      <c r="J2" t="s">
        <v>5</v>
      </c>
      <c r="K2" t="s">
        <v>5</v>
      </c>
      <c r="N2" t="s">
        <v>5</v>
      </c>
      <c r="O2" t="s">
        <v>5</v>
      </c>
      <c r="Q2">
        <v>9.6000000000000002E-4</v>
      </c>
      <c r="R2" t="s">
        <v>2</v>
      </c>
      <c r="S2">
        <v>2012</v>
      </c>
    </row>
    <row r="3" spans="1:19" x14ac:dyDescent="0.35">
      <c r="A3" t="s">
        <v>5</v>
      </c>
      <c r="B3" t="s">
        <v>5</v>
      </c>
      <c r="C3" t="s">
        <v>5</v>
      </c>
      <c r="F3" t="s">
        <v>5</v>
      </c>
      <c r="H3" t="s">
        <v>5</v>
      </c>
      <c r="I3" t="s">
        <v>5</v>
      </c>
      <c r="J3" t="s">
        <v>5</v>
      </c>
      <c r="K3" t="s">
        <v>5</v>
      </c>
      <c r="N3" t="s">
        <v>5</v>
      </c>
      <c r="O3" t="s">
        <v>5</v>
      </c>
      <c r="Q3">
        <v>8.4959999999999994E-4</v>
      </c>
      <c r="R3" t="s">
        <v>2</v>
      </c>
      <c r="S3">
        <v>2014</v>
      </c>
    </row>
    <row r="4" spans="1:19" x14ac:dyDescent="0.35">
      <c r="A4" t="s">
        <v>5</v>
      </c>
      <c r="B4" t="s">
        <v>5</v>
      </c>
      <c r="C4" t="s">
        <v>5</v>
      </c>
      <c r="F4" t="s">
        <v>5</v>
      </c>
      <c r="H4" t="s">
        <v>5</v>
      </c>
      <c r="I4" t="s">
        <v>5</v>
      </c>
      <c r="J4" t="s">
        <v>5</v>
      </c>
      <c r="K4" t="s">
        <v>5</v>
      </c>
      <c r="N4" t="s">
        <v>5</v>
      </c>
      <c r="O4" t="s">
        <v>5</v>
      </c>
      <c r="Q4">
        <v>3.2256000000000003E-3</v>
      </c>
      <c r="R4" t="s">
        <v>2</v>
      </c>
      <c r="S4">
        <v>2015</v>
      </c>
    </row>
    <row r="5" spans="1:19" x14ac:dyDescent="0.35">
      <c r="A5" t="s">
        <v>5</v>
      </c>
      <c r="B5" t="s">
        <v>5</v>
      </c>
      <c r="C5" t="s">
        <v>5</v>
      </c>
      <c r="F5" t="s">
        <v>5</v>
      </c>
      <c r="H5" t="s">
        <v>5</v>
      </c>
      <c r="I5" t="s">
        <v>5</v>
      </c>
      <c r="J5" t="s">
        <v>5</v>
      </c>
      <c r="K5" t="s">
        <v>5</v>
      </c>
      <c r="N5" t="s">
        <v>5</v>
      </c>
      <c r="O5" t="s">
        <v>5</v>
      </c>
      <c r="Q5">
        <v>4.9776000000000004E-3</v>
      </c>
      <c r="R5" t="s">
        <v>4</v>
      </c>
      <c r="S5">
        <v>2012</v>
      </c>
    </row>
    <row r="6" spans="1:19" x14ac:dyDescent="0.35">
      <c r="A6" t="s">
        <v>5</v>
      </c>
      <c r="B6" t="s">
        <v>5</v>
      </c>
      <c r="C6" t="s">
        <v>5</v>
      </c>
      <c r="F6" t="s">
        <v>5</v>
      </c>
      <c r="H6" t="s">
        <v>5</v>
      </c>
      <c r="I6" t="s">
        <v>5</v>
      </c>
      <c r="J6" t="s">
        <v>5</v>
      </c>
      <c r="K6" t="s">
        <v>5</v>
      </c>
      <c r="N6" t="s">
        <v>5</v>
      </c>
      <c r="O6" t="s">
        <v>5</v>
      </c>
      <c r="Q6">
        <v>3.2207999999999998E-3</v>
      </c>
      <c r="R6" t="s">
        <v>4</v>
      </c>
      <c r="S6">
        <v>2014</v>
      </c>
    </row>
    <row r="7" spans="1:19" x14ac:dyDescent="0.35">
      <c r="A7" t="s">
        <v>5</v>
      </c>
      <c r="B7" t="s">
        <v>5</v>
      </c>
      <c r="C7" t="s">
        <v>5</v>
      </c>
      <c r="F7" t="s">
        <v>5</v>
      </c>
      <c r="H7" t="s">
        <v>5</v>
      </c>
      <c r="I7" t="s">
        <v>5</v>
      </c>
      <c r="J7" t="s">
        <v>5</v>
      </c>
      <c r="K7" t="s">
        <v>5</v>
      </c>
      <c r="N7" t="s">
        <v>5</v>
      </c>
      <c r="O7" t="s">
        <v>5</v>
      </c>
      <c r="Q7">
        <v>4.1087999999999993E-3</v>
      </c>
      <c r="R7" t="s">
        <v>4</v>
      </c>
      <c r="S7">
        <v>2015</v>
      </c>
    </row>
    <row r="8" spans="1:19" x14ac:dyDescent="0.35">
      <c r="A8">
        <v>0.01</v>
      </c>
      <c r="B8">
        <f t="shared" ref="B8:B19" si="0">(A8*I8)-J8</f>
        <v>0</v>
      </c>
      <c r="C8">
        <f t="shared" ref="C8:C19" si="1">(A8*F8*H8)*1/K8</f>
        <v>8.266666666666667E-3</v>
      </c>
      <c r="D8">
        <f t="shared" ref="D8:D19" si="2">IF(B8&gt;C8,0,1)</f>
        <v>1</v>
      </c>
      <c r="E8">
        <f>IF(D8=1,B8,C8)</f>
        <v>0</v>
      </c>
      <c r="F8">
        <f t="shared" ref="F8:F19" si="3">(1/(G8*12/31))</f>
        <v>2.5833333333333333E-2</v>
      </c>
      <c r="G8">
        <v>100</v>
      </c>
      <c r="H8">
        <v>0.8</v>
      </c>
      <c r="I8">
        <v>0.5</v>
      </c>
      <c r="J8">
        <v>5.0000000000000001E-3</v>
      </c>
      <c r="K8">
        <v>2.5000000000000001E-2</v>
      </c>
      <c r="L8">
        <f>A8*F8</f>
        <v>2.5833333333333334E-4</v>
      </c>
      <c r="N8">
        <f t="shared" ref="N8:N19" si="4">A8*F8*(1-H8)</f>
        <v>5.1666666666666658E-5</v>
      </c>
      <c r="O8">
        <f>(A8*F8)-((A8*I8)-J8)*K8</f>
        <v>2.5833333333333334E-4</v>
      </c>
      <c r="P8">
        <f t="shared" ref="P8:P19" si="5">IF(D8=1,O8,N8)</f>
        <v>2.5833333333333334E-4</v>
      </c>
      <c r="Q8" t="s">
        <v>5</v>
      </c>
      <c r="R8" t="s">
        <v>5</v>
      </c>
      <c r="S8" t="s">
        <v>5</v>
      </c>
    </row>
    <row r="9" spans="1:19" x14ac:dyDescent="0.35">
      <c r="A9">
        <v>2.5000000000000001E-2</v>
      </c>
      <c r="B9">
        <f t="shared" si="0"/>
        <v>7.5000000000000006E-3</v>
      </c>
      <c r="C9">
        <f t="shared" si="1"/>
        <v>2.0666666666666667E-2</v>
      </c>
      <c r="D9">
        <f t="shared" si="2"/>
        <v>1</v>
      </c>
      <c r="E9">
        <f t="shared" ref="E9:E19" si="6">IF(D9=1,B9,C9)</f>
        <v>7.5000000000000006E-3</v>
      </c>
      <c r="F9">
        <f t="shared" si="3"/>
        <v>2.5833333333333333E-2</v>
      </c>
      <c r="G9">
        <v>100</v>
      </c>
      <c r="H9">
        <v>0.8</v>
      </c>
      <c r="I9">
        <v>0.5</v>
      </c>
      <c r="J9">
        <v>5.0000000000000001E-3</v>
      </c>
      <c r="K9">
        <v>2.5000000000000001E-2</v>
      </c>
      <c r="L9">
        <f t="shared" ref="L9:L19" si="7">A9*F9</f>
        <v>6.4583333333333333E-4</v>
      </c>
      <c r="N9">
        <f t="shared" si="4"/>
        <v>1.2916666666666664E-4</v>
      </c>
      <c r="O9">
        <f>(A9*F9)-((A9*I9)-J9)*K9</f>
        <v>4.5833333333333327E-4</v>
      </c>
      <c r="P9">
        <f t="shared" si="5"/>
        <v>4.5833333333333327E-4</v>
      </c>
      <c r="Q9" t="s">
        <v>5</v>
      </c>
      <c r="R9" t="s">
        <v>5</v>
      </c>
      <c r="S9" t="s">
        <v>5</v>
      </c>
    </row>
    <row r="10" spans="1:19" x14ac:dyDescent="0.35">
      <c r="A10">
        <v>0.05</v>
      </c>
      <c r="B10">
        <f t="shared" si="0"/>
        <v>0.02</v>
      </c>
      <c r="C10">
        <f t="shared" si="1"/>
        <v>4.1333333333333333E-2</v>
      </c>
      <c r="D10">
        <f t="shared" si="2"/>
        <v>1</v>
      </c>
      <c r="E10">
        <f t="shared" si="6"/>
        <v>0.02</v>
      </c>
      <c r="F10">
        <f t="shared" si="3"/>
        <v>2.5833333333333333E-2</v>
      </c>
      <c r="G10">
        <v>100</v>
      </c>
      <c r="H10">
        <v>0.8</v>
      </c>
      <c r="I10">
        <v>0.5</v>
      </c>
      <c r="J10">
        <v>5.0000000000000001E-3</v>
      </c>
      <c r="K10">
        <v>2.5000000000000001E-2</v>
      </c>
      <c r="L10">
        <f t="shared" si="7"/>
        <v>1.2916666666666667E-3</v>
      </c>
      <c r="N10">
        <f t="shared" si="4"/>
        <v>2.5833333333333329E-4</v>
      </c>
      <c r="O10">
        <f>(A10*F10)-((A10*I10)-J10)*K10</f>
        <v>7.9166666666666665E-4</v>
      </c>
      <c r="P10">
        <f t="shared" si="5"/>
        <v>7.9166666666666665E-4</v>
      </c>
      <c r="Q10" t="s">
        <v>5</v>
      </c>
      <c r="R10" t="s">
        <v>5</v>
      </c>
      <c r="S10" t="s">
        <v>5</v>
      </c>
    </row>
    <row r="11" spans="1:19" x14ac:dyDescent="0.35">
      <c r="A11">
        <v>0.1</v>
      </c>
      <c r="B11">
        <f t="shared" si="0"/>
        <v>4.5000000000000005E-2</v>
      </c>
      <c r="C11">
        <f t="shared" si="1"/>
        <v>8.2666666666666666E-2</v>
      </c>
      <c r="D11">
        <f t="shared" si="2"/>
        <v>1</v>
      </c>
      <c r="E11">
        <f t="shared" si="6"/>
        <v>4.5000000000000005E-2</v>
      </c>
      <c r="F11">
        <f t="shared" si="3"/>
        <v>2.5833333333333333E-2</v>
      </c>
      <c r="G11">
        <v>100</v>
      </c>
      <c r="H11">
        <v>0.8</v>
      </c>
      <c r="I11">
        <v>0.5</v>
      </c>
      <c r="J11">
        <v>5.0000000000000001E-3</v>
      </c>
      <c r="K11">
        <v>2.5000000000000001E-2</v>
      </c>
      <c r="L11">
        <f t="shared" si="7"/>
        <v>2.5833333333333333E-3</v>
      </c>
      <c r="N11">
        <f t="shared" si="4"/>
        <v>5.1666666666666658E-4</v>
      </c>
      <c r="O11">
        <f t="shared" ref="O11:O19" si="8">(A11*F11)-((A11*I11)-J11)*K11</f>
        <v>1.4583333333333332E-3</v>
      </c>
      <c r="P11">
        <f t="shared" si="5"/>
        <v>1.4583333333333332E-3</v>
      </c>
      <c r="Q11" t="s">
        <v>5</v>
      </c>
      <c r="R11" t="s">
        <v>5</v>
      </c>
      <c r="S11" t="s">
        <v>5</v>
      </c>
    </row>
    <row r="12" spans="1:19" x14ac:dyDescent="0.35">
      <c r="A12">
        <v>0.15</v>
      </c>
      <c r="B12">
        <f t="shared" si="0"/>
        <v>6.9999999999999993E-2</v>
      </c>
      <c r="C12">
        <f t="shared" si="1"/>
        <v>0.12400000000000001</v>
      </c>
      <c r="D12">
        <f t="shared" si="2"/>
        <v>1</v>
      </c>
      <c r="E12">
        <f t="shared" si="6"/>
        <v>6.9999999999999993E-2</v>
      </c>
      <c r="F12">
        <f t="shared" si="3"/>
        <v>2.5833333333333333E-2</v>
      </c>
      <c r="G12">
        <v>100</v>
      </c>
      <c r="H12">
        <v>0.8</v>
      </c>
      <c r="I12">
        <v>0.5</v>
      </c>
      <c r="J12">
        <v>5.0000000000000001E-3</v>
      </c>
      <c r="K12">
        <v>2.5000000000000001E-2</v>
      </c>
      <c r="L12">
        <f t="shared" si="7"/>
        <v>3.875E-3</v>
      </c>
      <c r="N12">
        <f t="shared" si="4"/>
        <v>7.7499999999999986E-4</v>
      </c>
      <c r="O12">
        <f t="shared" si="8"/>
        <v>2.1250000000000002E-3</v>
      </c>
      <c r="P12">
        <f t="shared" si="5"/>
        <v>2.1250000000000002E-3</v>
      </c>
      <c r="Q12" t="s">
        <v>5</v>
      </c>
      <c r="R12" t="s">
        <v>5</v>
      </c>
      <c r="S12" t="s">
        <v>5</v>
      </c>
    </row>
    <row r="13" spans="1:19" x14ac:dyDescent="0.35">
      <c r="A13">
        <v>0.2</v>
      </c>
      <c r="B13">
        <f t="shared" si="0"/>
        <v>9.5000000000000001E-2</v>
      </c>
      <c r="C13">
        <f t="shared" si="1"/>
        <v>0.16533333333333333</v>
      </c>
      <c r="D13">
        <f t="shared" si="2"/>
        <v>1</v>
      </c>
      <c r="E13">
        <f t="shared" si="6"/>
        <v>9.5000000000000001E-2</v>
      </c>
      <c r="F13">
        <f t="shared" si="3"/>
        <v>2.5833333333333333E-2</v>
      </c>
      <c r="G13">
        <v>100</v>
      </c>
      <c r="H13">
        <v>0.8</v>
      </c>
      <c r="I13">
        <v>0.5</v>
      </c>
      <c r="J13">
        <v>5.0000000000000001E-3</v>
      </c>
      <c r="K13">
        <v>2.5000000000000001E-2</v>
      </c>
      <c r="L13">
        <f t="shared" si="7"/>
        <v>5.1666666666666666E-3</v>
      </c>
      <c r="N13">
        <f t="shared" si="4"/>
        <v>1.0333333333333332E-3</v>
      </c>
      <c r="O13">
        <f t="shared" si="8"/>
        <v>2.7916666666666663E-3</v>
      </c>
      <c r="P13">
        <f t="shared" si="5"/>
        <v>2.7916666666666663E-3</v>
      </c>
      <c r="Q13" t="s">
        <v>5</v>
      </c>
      <c r="R13" t="s">
        <v>5</v>
      </c>
      <c r="S13" t="s">
        <v>5</v>
      </c>
    </row>
    <row r="14" spans="1:19" x14ac:dyDescent="0.35">
      <c r="A14">
        <v>0.01</v>
      </c>
      <c r="B14">
        <f t="shared" si="0"/>
        <v>0</v>
      </c>
      <c r="C14">
        <f t="shared" si="1"/>
        <v>4.1333333333333335E-3</v>
      </c>
      <c r="D14">
        <f t="shared" si="2"/>
        <v>1</v>
      </c>
      <c r="E14">
        <f t="shared" si="6"/>
        <v>0</v>
      </c>
      <c r="F14">
        <f t="shared" si="3"/>
        <v>1.2916666666666667E-2</v>
      </c>
      <c r="G14">
        <v>200</v>
      </c>
      <c r="H14">
        <v>0.8</v>
      </c>
      <c r="I14">
        <v>0.5</v>
      </c>
      <c r="J14">
        <v>5.0000000000000001E-3</v>
      </c>
      <c r="K14">
        <v>2.5000000000000001E-2</v>
      </c>
      <c r="L14">
        <f t="shared" si="7"/>
        <v>1.2916666666666667E-4</v>
      </c>
      <c r="N14">
        <f t="shared" si="4"/>
        <v>2.5833333333333329E-5</v>
      </c>
      <c r="O14">
        <f t="shared" si="8"/>
        <v>1.2916666666666667E-4</v>
      </c>
      <c r="P14">
        <f t="shared" si="5"/>
        <v>1.2916666666666667E-4</v>
      </c>
      <c r="Q14" t="s">
        <v>5</v>
      </c>
      <c r="R14" t="s">
        <v>5</v>
      </c>
      <c r="S14" t="s">
        <v>5</v>
      </c>
    </row>
    <row r="15" spans="1:19" x14ac:dyDescent="0.35">
      <c r="A15">
        <v>2.5000000000000001E-2</v>
      </c>
      <c r="B15">
        <f t="shared" si="0"/>
        <v>7.5000000000000006E-3</v>
      </c>
      <c r="C15">
        <f t="shared" si="1"/>
        <v>1.0333333333333333E-2</v>
      </c>
      <c r="D15">
        <f t="shared" si="2"/>
        <v>1</v>
      </c>
      <c r="E15">
        <f t="shared" si="6"/>
        <v>7.5000000000000006E-3</v>
      </c>
      <c r="F15">
        <f t="shared" si="3"/>
        <v>1.2916666666666667E-2</v>
      </c>
      <c r="G15">
        <v>200</v>
      </c>
      <c r="H15">
        <v>0.8</v>
      </c>
      <c r="I15">
        <v>0.5</v>
      </c>
      <c r="J15">
        <v>5.0000000000000001E-3</v>
      </c>
      <c r="K15">
        <v>2.5000000000000001E-2</v>
      </c>
      <c r="L15">
        <f t="shared" si="7"/>
        <v>3.2291666666666666E-4</v>
      </c>
      <c r="N15">
        <f t="shared" si="4"/>
        <v>6.4583333333333322E-5</v>
      </c>
      <c r="O15">
        <f t="shared" si="8"/>
        <v>1.3541666666666663E-4</v>
      </c>
      <c r="P15">
        <f t="shared" si="5"/>
        <v>1.3541666666666663E-4</v>
      </c>
      <c r="Q15" t="s">
        <v>5</v>
      </c>
      <c r="R15" t="s">
        <v>5</v>
      </c>
      <c r="S15" t="s">
        <v>5</v>
      </c>
    </row>
    <row r="16" spans="1:19" x14ac:dyDescent="0.35">
      <c r="A16">
        <v>0.05</v>
      </c>
      <c r="B16">
        <f t="shared" si="0"/>
        <v>0.02</v>
      </c>
      <c r="C16">
        <f t="shared" si="1"/>
        <v>2.0666666666666667E-2</v>
      </c>
      <c r="D16">
        <f t="shared" si="2"/>
        <v>1</v>
      </c>
      <c r="E16">
        <f t="shared" si="6"/>
        <v>0.02</v>
      </c>
      <c r="F16">
        <f t="shared" si="3"/>
        <v>1.2916666666666667E-2</v>
      </c>
      <c r="G16">
        <v>200</v>
      </c>
      <c r="H16">
        <v>0.8</v>
      </c>
      <c r="I16">
        <v>0.5</v>
      </c>
      <c r="J16">
        <v>5.0000000000000001E-3</v>
      </c>
      <c r="K16">
        <v>2.5000000000000001E-2</v>
      </c>
      <c r="L16">
        <f t="shared" si="7"/>
        <v>6.4583333333333333E-4</v>
      </c>
      <c r="N16">
        <f t="shared" si="4"/>
        <v>1.2916666666666664E-4</v>
      </c>
      <c r="O16">
        <f t="shared" si="8"/>
        <v>1.4583333333333332E-4</v>
      </c>
      <c r="P16">
        <f t="shared" si="5"/>
        <v>1.4583333333333332E-4</v>
      </c>
      <c r="Q16" t="s">
        <v>5</v>
      </c>
      <c r="R16" t="s">
        <v>5</v>
      </c>
      <c r="S16" t="s">
        <v>5</v>
      </c>
    </row>
    <row r="17" spans="1:19" x14ac:dyDescent="0.35">
      <c r="A17">
        <v>0.1</v>
      </c>
      <c r="B17">
        <f t="shared" si="0"/>
        <v>4.5000000000000005E-2</v>
      </c>
      <c r="C17">
        <f t="shared" si="1"/>
        <v>4.1333333333333333E-2</v>
      </c>
      <c r="D17">
        <f t="shared" si="2"/>
        <v>0</v>
      </c>
      <c r="E17">
        <f t="shared" si="6"/>
        <v>4.1333333333333333E-2</v>
      </c>
      <c r="F17">
        <f t="shared" si="3"/>
        <v>1.2916666666666667E-2</v>
      </c>
      <c r="G17">
        <v>200</v>
      </c>
      <c r="H17">
        <v>0.8</v>
      </c>
      <c r="I17">
        <v>0.5</v>
      </c>
      <c r="J17">
        <v>5.0000000000000001E-3</v>
      </c>
      <c r="K17">
        <v>2.5000000000000001E-2</v>
      </c>
      <c r="L17">
        <f t="shared" si="7"/>
        <v>1.2916666666666667E-3</v>
      </c>
      <c r="N17">
        <f t="shared" si="4"/>
        <v>2.5833333333333329E-4</v>
      </c>
      <c r="O17">
        <f t="shared" si="8"/>
        <v>1.6666666666666653E-4</v>
      </c>
      <c r="P17">
        <f t="shared" si="5"/>
        <v>2.5833333333333329E-4</v>
      </c>
      <c r="Q17" t="s">
        <v>5</v>
      </c>
      <c r="R17" t="s">
        <v>5</v>
      </c>
      <c r="S17" t="s">
        <v>5</v>
      </c>
    </row>
    <row r="18" spans="1:19" x14ac:dyDescent="0.35">
      <c r="A18">
        <v>0.15</v>
      </c>
      <c r="B18">
        <f t="shared" si="0"/>
        <v>6.9999999999999993E-2</v>
      </c>
      <c r="C18">
        <f t="shared" si="1"/>
        <v>6.2000000000000006E-2</v>
      </c>
      <c r="D18">
        <f t="shared" si="2"/>
        <v>0</v>
      </c>
      <c r="E18">
        <f t="shared" si="6"/>
        <v>6.2000000000000006E-2</v>
      </c>
      <c r="F18">
        <f t="shared" si="3"/>
        <v>1.2916666666666667E-2</v>
      </c>
      <c r="G18">
        <v>200</v>
      </c>
      <c r="H18">
        <v>0.8</v>
      </c>
      <c r="I18">
        <v>0.5</v>
      </c>
      <c r="J18">
        <v>5.0000000000000001E-3</v>
      </c>
      <c r="K18">
        <v>2.5000000000000001E-2</v>
      </c>
      <c r="L18">
        <f t="shared" si="7"/>
        <v>1.9375E-3</v>
      </c>
      <c r="N18">
        <f t="shared" si="4"/>
        <v>3.8749999999999993E-4</v>
      </c>
      <c r="O18">
        <f t="shared" si="8"/>
        <v>1.8750000000000017E-4</v>
      </c>
      <c r="P18">
        <f t="shared" si="5"/>
        <v>3.8749999999999993E-4</v>
      </c>
      <c r="Q18" t="s">
        <v>5</v>
      </c>
      <c r="R18" t="s">
        <v>5</v>
      </c>
      <c r="S18" t="s">
        <v>5</v>
      </c>
    </row>
    <row r="19" spans="1:19" x14ac:dyDescent="0.35">
      <c r="A19">
        <v>0.2</v>
      </c>
      <c r="B19">
        <f t="shared" si="0"/>
        <v>9.5000000000000001E-2</v>
      </c>
      <c r="C19">
        <f t="shared" si="1"/>
        <v>8.2666666666666666E-2</v>
      </c>
      <c r="D19">
        <f t="shared" si="2"/>
        <v>0</v>
      </c>
      <c r="E19">
        <f t="shared" si="6"/>
        <v>8.2666666666666666E-2</v>
      </c>
      <c r="F19">
        <f t="shared" si="3"/>
        <v>1.2916666666666667E-2</v>
      </c>
      <c r="G19">
        <v>200</v>
      </c>
      <c r="H19">
        <v>0.8</v>
      </c>
      <c r="I19">
        <v>0.5</v>
      </c>
      <c r="J19">
        <v>5.0000000000000001E-3</v>
      </c>
      <c r="K19">
        <v>2.5000000000000001E-2</v>
      </c>
      <c r="L19">
        <f t="shared" si="7"/>
        <v>2.5833333333333333E-3</v>
      </c>
      <c r="N19">
        <f t="shared" si="4"/>
        <v>5.1666666666666658E-4</v>
      </c>
      <c r="O19">
        <f t="shared" si="8"/>
        <v>2.0833333333333294E-4</v>
      </c>
      <c r="P19">
        <f t="shared" si="5"/>
        <v>5.1666666666666658E-4</v>
      </c>
      <c r="Q19" t="s">
        <v>5</v>
      </c>
      <c r="R19" t="s">
        <v>5</v>
      </c>
      <c r="S19" t="s">
        <v>5</v>
      </c>
    </row>
    <row r="21" spans="1:19" x14ac:dyDescent="0.35">
      <c r="O21" t="s">
        <v>22</v>
      </c>
    </row>
    <row r="22" spans="1:19" x14ac:dyDescent="0.35">
      <c r="D22" t="s">
        <v>15</v>
      </c>
      <c r="O22" t="s">
        <v>23</v>
      </c>
    </row>
    <row r="23" spans="1:19" x14ac:dyDescent="0.35">
      <c r="D23" t="s">
        <v>16</v>
      </c>
    </row>
    <row r="26" spans="1:19" x14ac:dyDescent="0.35">
      <c r="A26" t="s">
        <v>24</v>
      </c>
    </row>
    <row r="27" spans="1:19" x14ac:dyDescent="0.35">
      <c r="A27" t="s">
        <v>25</v>
      </c>
    </row>
    <row r="28" spans="1:19" x14ac:dyDescent="0.35">
      <c r="A28" t="s">
        <v>26</v>
      </c>
    </row>
    <row r="29" spans="1:19" x14ac:dyDescent="0.35">
      <c r="A29" t="s">
        <v>27</v>
      </c>
    </row>
  </sheetData>
  <sortState xmlns:xlrd2="http://schemas.microsoft.com/office/spreadsheetml/2017/richdata2" ref="A8:Q19">
    <sortCondition ref="G8:G19"/>
  </sortState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 05 12 AgNP fish excretion 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cp:lastPrinted>2021-06-18T15:39:48Z</cp:lastPrinted>
  <dcterms:created xsi:type="dcterms:W3CDTF">2021-05-12T18:04:32Z</dcterms:created>
  <dcterms:modified xsi:type="dcterms:W3CDTF">2022-11-18T20:59:04Z</dcterms:modified>
</cp:coreProperties>
</file>