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sklem\Documents\Etudes\Trent\Xenopoulos lab\Data\AgNP ELA lakes\"/>
    </mc:Choice>
  </mc:AlternateContent>
  <xr:revisionPtr revIDLastSave="0" documentId="13_ncr:1_{1388760B-2E40-434C-A942-357FD513BF95}" xr6:coauthVersionLast="45" xr6:coauthVersionMax="45" xr10:uidLastSave="{00000000-0000-0000-0000-000000000000}"/>
  <bookViews>
    <workbookView xWindow="-110" yWindow="490" windowWidth="19420" windowHeight="10420" tabRatio="889" firstSheet="2" activeTab="12" xr2:uid="{33E7FBB4-830F-460A-98F2-8A56863560C3}"/>
  </bookViews>
  <sheets>
    <sheet name="Readme" sheetId="3" r:id="rId1"/>
    <sheet name="Aug 2014 FEx" sheetId="2" r:id="rId2"/>
    <sheet name="Ag data_14_15" sheetId="5" r:id="rId3"/>
    <sheet name="tdn_2014" sheetId="8" r:id="rId4"/>
    <sheet name="Aug 2015 FEx" sheetId="4" r:id="rId5"/>
    <sheet name="tdn_2015" sheetId="6" r:id="rId6"/>
    <sheet name="tdp_2014" sheetId="7" r:id="rId7"/>
    <sheet name="tdp_2015" sheetId="9" r:id="rId8"/>
    <sheet name="DOC_2014" sheetId="11" r:id="rId9"/>
    <sheet name="DOC_2015" sheetId="10" r:id="rId10"/>
    <sheet name="tdp calculations" sheetId="12" r:id="rId11"/>
    <sheet name="tdp calc2" sheetId="13" r:id="rId12"/>
    <sheet name="MASTERSHEET" sheetId="14" r:id="rId13"/>
  </sheets>
  <definedNames>
    <definedName name="_xlnm._FilterDatabase" localSheetId="2" hidden="1">'Ag data_14_15'!$A$1:$F$1</definedName>
    <definedName name="_xlnm._FilterDatabase" localSheetId="12" hidden="1">MASTERSHEET!$A$1:$AB$1</definedName>
    <definedName name="_xlnm._FilterDatabase" localSheetId="5" hidden="1">tdn_2015!$A$1:$G$1</definedName>
    <definedName name="_xlnm._FilterDatabase" localSheetId="11" hidden="1">'tdp calc2'!$A$2:$S$51</definedName>
    <definedName name="_xlnm._FilterDatabase" localSheetId="6" hidden="1">tdp_2014!$A$1:$N$27</definedName>
    <definedName name="_xlnm._FilterDatabase" localSheetId="7"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96" i="14" l="1"/>
  <c r="W78" i="14"/>
  <c r="W79" i="14"/>
  <c r="W80" i="14"/>
  <c r="W81" i="14"/>
  <c r="W82" i="14"/>
  <c r="W83" i="14"/>
  <c r="W84" i="14"/>
  <c r="W85" i="14"/>
  <c r="W86" i="14"/>
  <c r="W87" i="14"/>
  <c r="W88" i="14"/>
  <c r="W89" i="14"/>
  <c r="W90" i="14"/>
  <c r="W91" i="14"/>
  <c r="W92" i="14"/>
  <c r="W93" i="14"/>
  <c r="W94" i="14"/>
  <c r="W95" i="14"/>
  <c r="W96" i="14"/>
  <c r="W46" i="14"/>
  <c r="W42" i="14"/>
  <c r="W38" i="14"/>
  <c r="W36" i="14"/>
  <c r="W33" i="14"/>
  <c r="W77" i="14"/>
  <c r="W6" i="14"/>
  <c r="W8" i="14"/>
  <c r="W9" i="14"/>
  <c r="W10" i="14"/>
  <c r="W20" i="14"/>
  <c r="W26" i="14"/>
  <c r="W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X80" i="14" l="1"/>
  <c r="X81" i="14"/>
  <c r="X92" i="14"/>
  <c r="X93" i="14"/>
  <c r="X94" i="14"/>
  <c r="X95" i="14" l="1"/>
  <c r="W53" i="14"/>
  <c r="W54" i="14"/>
  <c r="W55" i="14"/>
  <c r="W56" i="14"/>
  <c r="W57" i="14"/>
  <c r="X57" i="14" s="1"/>
  <c r="W58" i="14"/>
  <c r="X58" i="14" s="1"/>
  <c r="W59" i="14"/>
  <c r="X59" i="14" s="1"/>
  <c r="W60" i="14"/>
  <c r="X60" i="14" s="1"/>
  <c r="W61" i="14"/>
  <c r="X61" i="14" s="1"/>
  <c r="W62" i="14"/>
  <c r="X62" i="14" s="1"/>
  <c r="W63" i="14"/>
  <c r="W64" i="14"/>
  <c r="X64" i="14" s="1"/>
  <c r="W65" i="14"/>
  <c r="X65" i="14" s="1"/>
  <c r="W66" i="14"/>
  <c r="W67" i="14"/>
  <c r="X67" i="14" s="1"/>
  <c r="W68" i="14"/>
  <c r="W69" i="14"/>
  <c r="W70" i="14"/>
  <c r="W71" i="14"/>
  <c r="W72" i="14"/>
  <c r="W73" i="14"/>
  <c r="W74" i="14"/>
  <c r="W75" i="14"/>
  <c r="W76" i="14"/>
  <c r="W52" i="14"/>
  <c r="X3" i="14"/>
  <c r="Z78" i="14"/>
  <c r="AA78" i="14" s="1"/>
  <c r="Z79" i="14"/>
  <c r="Z80" i="14"/>
  <c r="AA80" i="14" s="1"/>
  <c r="Z81" i="14"/>
  <c r="AA81" i="14" s="1"/>
  <c r="Z82" i="14"/>
  <c r="Z83" i="14"/>
  <c r="Z84" i="14"/>
  <c r="AA84" i="14" s="1"/>
  <c r="Z85" i="14"/>
  <c r="Z86" i="14"/>
  <c r="AA86" i="14" s="1"/>
  <c r="Z87" i="14"/>
  <c r="Z88" i="14"/>
  <c r="AA88" i="14" s="1"/>
  <c r="Z89" i="14"/>
  <c r="AA89" i="14" s="1"/>
  <c r="Z90" i="14"/>
  <c r="Z91" i="14"/>
  <c r="Z92" i="14"/>
  <c r="AA92" i="14" s="1"/>
  <c r="Z93" i="14"/>
  <c r="AA93" i="14" s="1"/>
  <c r="Z94" i="14"/>
  <c r="AA94" i="14" s="1"/>
  <c r="Z95" i="14"/>
  <c r="Z96" i="14"/>
  <c r="AA96" i="14" s="1"/>
  <c r="Z97" i="14"/>
  <c r="Z98" i="14"/>
  <c r="Z99" i="14"/>
  <c r="Z100" i="14"/>
  <c r="Z101" i="14"/>
  <c r="Z77" i="14"/>
  <c r="AA77" i="14" s="1"/>
  <c r="Z53" i="14"/>
  <c r="Z54" i="14"/>
  <c r="Z55" i="14"/>
  <c r="Z56" i="14"/>
  <c r="Z57" i="14"/>
  <c r="Z58" i="14"/>
  <c r="AA58" i="14" s="1"/>
  <c r="Z59" i="14"/>
  <c r="Z60" i="14"/>
  <c r="AA60" i="14" s="1"/>
  <c r="Z61" i="14"/>
  <c r="Z62" i="14"/>
  <c r="AA62" i="14" s="1"/>
  <c r="Z63" i="14"/>
  <c r="Z64" i="14"/>
  <c r="AA64" i="14" s="1"/>
  <c r="Z65" i="14"/>
  <c r="Z66" i="14"/>
  <c r="AA66" i="14" s="1"/>
  <c r="Z67" i="14"/>
  <c r="Z68" i="14"/>
  <c r="Z69" i="14"/>
  <c r="Z70" i="14"/>
  <c r="Z71" i="14"/>
  <c r="Z72" i="14"/>
  <c r="Z74" i="14"/>
  <c r="Z75" i="14"/>
  <c r="Z76" i="14"/>
  <c r="AA85" i="14"/>
  <c r="Z52" i="14"/>
  <c r="Z28" i="14"/>
  <c r="AA28" i="14" s="1"/>
  <c r="Z29" i="14"/>
  <c r="AA29" i="14" s="1"/>
  <c r="Z30" i="14"/>
  <c r="Z31" i="14"/>
  <c r="Z32" i="14"/>
  <c r="Z33" i="14"/>
  <c r="Z34" i="14"/>
  <c r="Z35" i="14"/>
  <c r="Z36" i="14"/>
  <c r="Z38" i="14"/>
  <c r="Z39" i="14"/>
  <c r="Z40" i="14"/>
  <c r="Z41" i="14"/>
  <c r="Z42" i="14"/>
  <c r="Z43" i="14"/>
  <c r="Z44" i="14"/>
  <c r="Z45" i="14"/>
  <c r="Z46" i="14"/>
  <c r="Z47" i="14"/>
  <c r="Z48" i="14"/>
  <c r="Z49" i="14"/>
  <c r="Z50" i="14"/>
  <c r="Z51" i="14"/>
  <c r="Z27" i="14"/>
  <c r="AA27" i="14" s="1"/>
  <c r="AA30" i="14"/>
  <c r="AA57" i="14"/>
  <c r="AA59" i="14"/>
  <c r="AA61" i="14"/>
  <c r="AA63" i="14"/>
  <c r="AA65" i="14"/>
  <c r="AA67" i="14"/>
  <c r="AA79" i="14"/>
  <c r="AA82" i="14"/>
  <c r="AA83" i="14"/>
  <c r="AA87" i="14"/>
  <c r="AA90" i="14"/>
  <c r="AA91" i="14"/>
  <c r="AA95" i="14"/>
  <c r="Z3" i="14"/>
  <c r="AA3" i="14" s="1"/>
  <c r="Z4" i="14"/>
  <c r="Z5" i="14"/>
  <c r="Z6" i="14"/>
  <c r="Z7" i="14"/>
  <c r="Z8" i="14"/>
  <c r="Z9" i="14"/>
  <c r="Z10" i="14"/>
  <c r="Z11" i="14"/>
  <c r="Z12" i="14"/>
  <c r="Z13" i="14"/>
  <c r="Z14" i="14"/>
  <c r="Z15" i="14"/>
  <c r="Z16" i="14"/>
  <c r="Z17" i="14"/>
  <c r="Z18" i="14"/>
  <c r="Z20" i="14"/>
  <c r="Z21" i="14"/>
  <c r="Z22" i="14"/>
  <c r="Z23" i="14"/>
  <c r="Z24" i="14"/>
  <c r="Z25" i="14"/>
  <c r="Z26" i="14"/>
  <c r="Z2" i="14"/>
  <c r="AA2" i="14" s="1"/>
  <c r="L68" i="14" l="1"/>
  <c r="X68" i="14" s="1"/>
  <c r="L69" i="14"/>
  <c r="AA69" i="14" s="1"/>
  <c r="L70" i="14"/>
  <c r="AA70" i="14" s="1"/>
  <c r="L71" i="14"/>
  <c r="AA71" i="14" s="1"/>
  <c r="L74" i="14"/>
  <c r="L75" i="14"/>
  <c r="L76" i="14"/>
  <c r="X71" i="14" l="1"/>
  <c r="X70" i="14"/>
  <c r="X69" i="14"/>
  <c r="AA68" i="14"/>
  <c r="L34" i="14"/>
  <c r="AA34" i="14" s="1"/>
  <c r="L4" i="14"/>
  <c r="AA4" i="14" s="1"/>
  <c r="L5" i="14"/>
  <c r="AA5" i="14" s="1"/>
  <c r="L6" i="14"/>
  <c r="L7" i="14"/>
  <c r="AA7" i="14" s="1"/>
  <c r="L8" i="14"/>
  <c r="L9" i="14"/>
  <c r="L10" i="14"/>
  <c r="L11" i="14"/>
  <c r="AA11" i="14" s="1"/>
  <c r="L12" i="14"/>
  <c r="AA12" i="14" s="1"/>
  <c r="L13" i="14"/>
  <c r="AA13" i="14" s="1"/>
  <c r="L14" i="14"/>
  <c r="AA14" i="14" s="1"/>
  <c r="L15" i="14"/>
  <c r="AA15" i="14" s="1"/>
  <c r="L16" i="14"/>
  <c r="AA16" i="14" s="1"/>
  <c r="L17" i="14"/>
  <c r="AA17" i="14" s="1"/>
  <c r="L18" i="14"/>
  <c r="AA18" i="14" s="1"/>
  <c r="L19" i="14"/>
  <c r="L20" i="14"/>
  <c r="L21" i="14"/>
  <c r="AA21" i="14" s="1"/>
  <c r="L31" i="14"/>
  <c r="AA31" i="14" s="1"/>
  <c r="L32" i="14"/>
  <c r="AA32" i="14" s="1"/>
  <c r="L33" i="14"/>
  <c r="L35" i="14"/>
  <c r="AA35" i="14" s="1"/>
  <c r="L36" i="14"/>
  <c r="L37" i="14"/>
  <c r="L38" i="14"/>
  <c r="L39" i="14"/>
  <c r="AA39" i="14" s="1"/>
  <c r="L40" i="14"/>
  <c r="AA40" i="14" s="1"/>
  <c r="L41" i="14"/>
  <c r="AA41" i="14" s="1"/>
  <c r="L42" i="14"/>
  <c r="L43" i="14"/>
  <c r="AA43" i="14" s="1"/>
  <c r="L44" i="14"/>
  <c r="AA44" i="14" s="1"/>
  <c r="L45" i="14"/>
  <c r="AA45" i="14" s="1"/>
  <c r="L46" i="14"/>
  <c r="L52" i="14"/>
  <c r="L53" i="14"/>
  <c r="L54" i="14"/>
  <c r="L55" i="14"/>
  <c r="L56" i="14"/>
  <c r="AA53" i="14" l="1"/>
  <c r="X53" i="14"/>
  <c r="AA36" i="14"/>
  <c r="AA6" i="14"/>
  <c r="X6" i="14"/>
  <c r="X52" i="14"/>
  <c r="AA52" i="14"/>
  <c r="X9" i="14"/>
  <c r="AA9" i="14"/>
  <c r="AA10" i="14"/>
  <c r="X10" i="14"/>
  <c r="X56" i="14"/>
  <c r="AA56" i="14"/>
  <c r="AA55" i="14"/>
  <c r="X55" i="14"/>
  <c r="AA46" i="14"/>
  <c r="X46" i="14"/>
  <c r="AA42" i="14"/>
  <c r="AA38" i="14"/>
  <c r="AA33" i="14"/>
  <c r="AA20" i="14"/>
  <c r="X20" i="14"/>
  <c r="X8" i="14"/>
  <c r="AA8" i="14"/>
  <c r="AA54" i="14"/>
  <c r="X54" i="14"/>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40" i="9" l="1"/>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<sst xmlns="http://schemas.openxmlformats.org/spreadsheetml/2006/main" count="1722" uniqueCount="427">
  <si>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</si>
  <si>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</si>
  <si>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</si>
  <si>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</si>
  <si>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</si>
  <si>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</si>
  <si>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</si>
  <si>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</si>
  <si>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</si>
  <si>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</si>
  <si>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</si>
  <si>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</si>
  <si>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</si>
  <si>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</si>
  <si>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</si>
  <si>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</si>
  <si>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</si>
  <si>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</si>
  <si>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</si>
  <si>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</si>
  <si>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</si>
  <si>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</si>
  <si>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</si>
  <si>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</si>
  <si>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</si>
  <si>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</si>
  <si>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</si>
  <si>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</si>
  <si>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</si>
  <si>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</si>
  <si>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</si>
  <si>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</si>
  <si>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</si>
  <si>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</si>
  <si>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</si>
  <si>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</si>
  <si>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</si>
  <si>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</si>
  <si>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</si>
  <si>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</si>
  <si>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</si>
  <si>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</si>
  <si>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</si>
  <si>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</si>
  <si>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</si>
  <si>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</si>
  <si>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</si>
  <si>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</si>
  <si>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</si>
  <si>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</si>
  <si>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</si>
  <si>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</si>
  <si>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</si>
  <si>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</si>
  <si>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</si>
  <si>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</si>
  <si>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</si>
  <si>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</si>
  <si>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</si>
  <si>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</si>
  <si>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</si>
  <si>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</si>
  <si>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</si>
  <si>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</si>
  <si>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</si>
  <si>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</si>
  <si>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</si>
  <si>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</si>
  <si>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</si>
  <si>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</si>
  <si>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</si>
  <si>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</si>
  <si>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</si>
  <si>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</si>
  <si>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</si>
  <si>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</si>
  <si>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</si>
  <si>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</si>
  <si>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</si>
  <si>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</si>
  <si>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</si>
  <si>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</si>
  <si>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</si>
  <si>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</si>
  <si>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</si>
  <si>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</si>
  <si>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</si>
  <si>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</si>
  <si>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</si>
  <si>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</si>
  <si>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</si>
  <si>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</si>
  <si>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</si>
  <si>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</si>
  <si>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</si>
  <si>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</si>
  <si>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</si>
  <si>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</si>
  <si>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</si>
  <si>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</si>
  <si>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</si>
  <si>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</si>
  <si>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</si>
  <si>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</si>
  <si>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</si>
  <si>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</si>
  <si>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</si>
  <si>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</si>
  <si>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</si>
  <si>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</si>
  <si>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</si>
  <si>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</si>
  <si>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</si>
  <si>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</si>
  <si>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</si>
  <si>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</si>
  <si>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</si>
  <si>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</si>
  <si>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</si>
  <si>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</si>
  <si>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</si>
  <si>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</si>
  <si>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</si>
  <si>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</si>
  <si>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</si>
  <si>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</si>
  <si>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</si>
  <si>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</si>
  <si>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</si>
  <si>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</si>
  <si>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</si>
  <si>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</si>
  <si>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</si>
  <si>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</si>
  <si>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</si>
  <si>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</si>
  <si>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</si>
  <si>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</si>
  <si>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</si>
  <si>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</si>
  <si>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</si>
  <si>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</si>
  <si>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</si>
  <si>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</si>
  <si>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</si>
  <si>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</si>
  <si>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</si>
  <si>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</si>
  <si>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</si>
  <si>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</si>
  <si>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</si>
  <si>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</si>
  <si>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</si>
  <si>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</si>
  <si>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</si>
  <si>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</si>
  <si>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</si>
  <si>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</si>
  <si>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</si>
  <si>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</si>
  <si>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</si>
  <si>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</si>
  <si>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</si>
  <si>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</si>
  <si>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</si>
  <si>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</si>
  <si>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</si>
  <si>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</si>
  <si>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</si>
  <si>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</si>
  <si>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</si>
  <si>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</si>
  <si>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</si>
  <si>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</si>
  <si>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</si>
  <si>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</si>
  <si>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</si>
  <si>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</si>
  <si>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</si>
  <si>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</si>
  <si>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</si>
  <si>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</si>
  <si>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</si>
  <si>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</si>
  <si>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</si>
  <si>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</si>
  <si>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</si>
  <si>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</si>
  <si>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</si>
  <si>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</si>
  <si>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</si>
  <si>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</si>
  <si>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</si>
  <si>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</si>
  <si>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</si>
  <si>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</si>
  <si>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</si>
  <si>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</si>
  <si>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</si>
  <si>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</si>
  <si>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</si>
  <si>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</si>
  <si>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</si>
  <si>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</si>
  <si>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</si>
  <si>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</si>
  <si>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</si>
  <si>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</si>
  <si>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</si>
  <si>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</si>
  <si>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</si>
  <si>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</si>
  <si>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</si>
  <si>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</si>
  <si>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</si>
  <si>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</si>
  <si>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</si>
  <si>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</si>
  <si>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</si>
  <si>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</si>
  <si>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</si>
  <si>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</si>
  <si>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</si>
  <si>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</si>
  <si>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</si>
  <si>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</si>
  <si>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</si>
  <si>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</si>
  <si>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</si>
  <si>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</si>
  <si>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</si>
  <si>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</si>
  <si>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</si>
  <si>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</si>
  <si>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</si>
  <si>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</si>
  <si>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</si>
  <si>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</si>
  <si>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</si>
  <si>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</si>
  <si>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</si>
  <si>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</si>
  <si>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</si>
  <si>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</si>
  <si>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</si>
  <si>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</si>
  <si>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</si>
  <si>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</si>
  <si>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</si>
  <si>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</si>
  <si>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</si>
  <si>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</si>
  <si>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</si>
  <si>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</si>
  <si>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</si>
  <si>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</si>
  <si>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</si>
  <si>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</si>
  <si>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</si>
  <si>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</si>
  <si>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</si>
  <si>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</si>
  <si>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</si>
  <si>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</si>
  <si>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</si>
  <si>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</si>
  <si>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</si>
  <si>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</si>
  <si>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</si>
  <si>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</si>
  <si>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</si>
  <si>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</si>
  <si>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</si>
  <si>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</si>
  <si>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</si>
  <si>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</si>
  <si>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</si>
  <si>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</si>
  <si>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</si>
  <si>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</si>
  <si>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</si>
  <si>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</si>
  <si>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</si>
  <si>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</si>
  <si>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</si>
  <si>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</si>
  <si>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</si>
  <si>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</si>
  <si>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</si>
  <si>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</si>
  <si>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</si>
  <si>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</si>
  <si>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</si>
  <si>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</si>
  <si>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</si>
  <si>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</si>
  <si>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</si>
  <si>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</si>
  <si>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</si>
  <si>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</si>
  <si>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</si>
  <si>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</si>
  <si>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</si>
  <si>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</si>
  <si>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</si>
  <si>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</si>
  <si>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</si>
  <si>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</si>
  <si>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</si>
  <si>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</si>
  <si>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</si>
  <si>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</si>
  <si>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</si>
  <si>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</si>
  <si>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</si>
  <si>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</si>
  <si>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</si>
  <si>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</si>
  <si>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</si>
  <si>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</si>
  <si>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</si>
  <si>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</si>
  <si>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</si>
  <si>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</si>
  <si>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</si>
  <si>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</si>
  <si>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</si>
  <si>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</si>
  <si>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</si>
  <si>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</si>
  <si>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</si>
  <si>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</si>
  <si>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</si>
  <si>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</si>
  <si>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</si>
  <si>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</si>
  <si>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</si>
  <si>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</si>
  <si>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</si>
  <si>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</si>
  <si>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</si>
  <si>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</si>
  <si>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</si>
  <si>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</si>
  <si>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</si>
  <si>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</si>
  <si>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</si>
  <si>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</si>
  <si>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</si>
  <si>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</si>
  <si>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</si>
  <si>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</si>
  <si>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</si>
  <si>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</si>
  <si>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</si>
  <si>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</si>
  <si>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</si>
  <si>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</si>
  <si>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</si>
  <si>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L2221</t>
  </si>
  <si>
    <t>L2222</t>
  </si>
  <si>
    <t>L2223</t>
  </si>
  <si>
    <t>L2224</t>
  </si>
  <si>
    <t>L2225</t>
  </si>
  <si>
    <t>L2226</t>
  </si>
  <si>
    <t>L2227</t>
  </si>
  <si>
    <t>L2228</t>
  </si>
  <si>
    <t>L2229</t>
  </si>
  <si>
    <t>L22210</t>
  </si>
  <si>
    <t>L22211</t>
  </si>
  <si>
    <t>L22212</t>
  </si>
  <si>
    <t>L22213</t>
  </si>
  <si>
    <t>L22214</t>
  </si>
  <si>
    <t>L22215</t>
  </si>
  <si>
    <t>L22216</t>
  </si>
  <si>
    <t>L22217</t>
  </si>
  <si>
    <t>L22218</t>
  </si>
  <si>
    <t>L22219</t>
  </si>
  <si>
    <t>L22220</t>
  </si>
  <si>
    <t>L222C1</t>
  </si>
  <si>
    <t>L222C2</t>
  </si>
  <si>
    <t>L222C3</t>
  </si>
  <si>
    <t>L222C4</t>
  </si>
  <si>
    <t>L222C5</t>
  </si>
  <si>
    <t>L2391</t>
  </si>
  <si>
    <t>L2392</t>
  </si>
  <si>
    <t>L2393</t>
  </si>
  <si>
    <t>L2394</t>
  </si>
  <si>
    <t>L2395</t>
  </si>
  <si>
    <t>L2396</t>
  </si>
  <si>
    <t>L2397</t>
  </si>
  <si>
    <t>L2398</t>
  </si>
  <si>
    <t>L2399</t>
  </si>
  <si>
    <t>L23910</t>
  </si>
  <si>
    <t>L23911</t>
  </si>
  <si>
    <t>L23912</t>
  </si>
  <si>
    <t>L23913</t>
  </si>
  <si>
    <t>L23914</t>
  </si>
  <si>
    <t>L23915</t>
  </si>
  <si>
    <t>L23916</t>
  </si>
  <si>
    <t>L23917</t>
  </si>
  <si>
    <t>L23918</t>
  </si>
  <si>
    <t>L23919</t>
  </si>
  <si>
    <t>L23920</t>
  </si>
  <si>
    <t>L239C1</t>
  </si>
  <si>
    <t>L239C2</t>
  </si>
  <si>
    <t>L239C3</t>
  </si>
  <si>
    <t>L239C4</t>
  </si>
  <si>
    <t>L239C5</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</si>
  <si>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</si>
  <si>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</si>
  <si>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</si>
  <si>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</si>
  <si>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</si>
  <si>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</si>
  <si>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</si>
  <si>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</si>
  <si>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</si>
  <si>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</si>
  <si>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</si>
  <si>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</si>
  <si>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</si>
  <si>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</si>
  <si>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</si>
  <si>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</si>
  <si>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</si>
  <si>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DOC (mg 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</si>
</sst>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opLeftCell="A7"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16"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B101"/>
  <sheetViews>
    <sheetView tabSelected="1" zoomScale="115" zoomScaleNormal="115" workbookViewId="0">
      <pane xSplit="3" ySplit="1" topLeftCell="S77" activePane="bottomRight" state="frozen"/>
      <selection pane="topRight" activeCell="D1" sqref="D1"/>
      <selection pane="bottomLeft" activeCell="A2" sqref="A2"/>
      <selection pane="bottomRight" activeCell="Z86" sqref="Z86"/>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6" width="8.7265625" style="18"/>
    <col min="17" max="20" width="10.7265625" style="23" bestFit="1" customWidth="1"/>
    <col min="23" max="24" width="8.7265625" style="18"/>
    <col min="26" max="27" width="8.7265625" style="18"/>
  </cols>
  <sheetData>
    <row r="1" spans="1:28" x14ac:dyDescent="0.35">
      <c r="A1" t="s">
        <v>0</v>
      </c>
      <c r="B1" s="18" t="s">
        <v>212</v>
      </c>
      <c r="C1" t="s">
        <v>11</v>
      </c>
      <c r="D1" s="34" t="s">
        <v>409</v>
      </c>
      <c r="E1" s="34" t="s">
        <v>410</v>
      </c>
      <c r="F1" s="34" t="s">
        <v>354</v>
      </c>
      <c r="G1" s="32" t="s">
        <v>411</v>
      </c>
      <c r="H1" s="32" t="s">
        <v>417</v>
      </c>
      <c r="I1" s="32" t="s">
        <v>413</v>
      </c>
      <c r="J1" s="33" t="s">
        <v>414</v>
      </c>
      <c r="K1" s="33" t="s">
        <v>415</v>
      </c>
      <c r="L1" s="33" t="s">
        <v>412</v>
      </c>
      <c r="M1" t="s">
        <v>419</v>
      </c>
      <c r="N1" t="s">
        <v>418</v>
      </c>
      <c r="O1" s="33" t="s">
        <v>425</v>
      </c>
      <c r="P1" t="s">
        <v>424</v>
      </c>
      <c r="Q1" s="23" t="s">
        <v>355</v>
      </c>
      <c r="R1" s="23" t="s">
        <v>356</v>
      </c>
      <c r="S1" s="23" t="s">
        <v>357</v>
      </c>
      <c r="T1" s="23" t="s">
        <v>358</v>
      </c>
      <c r="U1" t="s">
        <v>351</v>
      </c>
      <c r="V1" t="s">
        <v>352</v>
      </c>
      <c r="W1" s="18" t="s">
        <v>420</v>
      </c>
      <c r="X1" s="18" t="s">
        <v>423</v>
      </c>
      <c r="Y1" t="s">
        <v>353</v>
      </c>
      <c r="Z1" s="18" t="s">
        <v>421</v>
      </c>
      <c r="AA1" s="18" t="s">
        <v>422</v>
      </c>
      <c r="AB1" t="s">
        <v>426</v>
      </c>
    </row>
    <row r="2" spans="1:28" x14ac:dyDescent="0.35">
      <c r="A2" t="s">
        <v>359</v>
      </c>
      <c r="B2" s="18" t="s">
        <v>117</v>
      </c>
      <c r="C2" s="30">
        <v>222</v>
      </c>
      <c r="D2" s="34">
        <v>2014</v>
      </c>
      <c r="E2" s="34">
        <v>8</v>
      </c>
      <c r="F2" s="34">
        <v>13</v>
      </c>
      <c r="G2" s="32">
        <v>17</v>
      </c>
      <c r="H2" s="32" t="s">
        <v>416</v>
      </c>
      <c r="I2" s="22">
        <v>0.75</v>
      </c>
      <c r="J2" s="34">
        <v>959</v>
      </c>
      <c r="K2" s="33">
        <v>1028</v>
      </c>
      <c r="L2" s="33">
        <v>29</v>
      </c>
      <c r="M2">
        <v>80</v>
      </c>
      <c r="N2">
        <v>75</v>
      </c>
      <c r="O2">
        <v>4.9080000000000004</v>
      </c>
      <c r="P2" s="18">
        <f>O2*0.25</f>
        <v>1.2270000000000001</v>
      </c>
      <c r="Q2" s="31">
        <v>41864</v>
      </c>
      <c r="R2" s="31">
        <v>42454</v>
      </c>
      <c r="S2" s="31">
        <v>41864</v>
      </c>
      <c r="T2" s="23" t="s">
        <v>416</v>
      </c>
      <c r="U2" s="18">
        <v>10.181761032195769</v>
      </c>
      <c r="V2" t="s">
        <v>416</v>
      </c>
      <c r="W2" s="18" t="s">
        <v>416</v>
      </c>
      <c r="X2" s="18" t="s">
        <v>416</v>
      </c>
      <c r="Y2" s="22">
        <v>12.075000000000003</v>
      </c>
      <c r="Z2" s="22">
        <f>(Y2-AVERAGE($Y$22:$Y$26))*I2</f>
        <v>6.0890625000000016</v>
      </c>
      <c r="AA2" s="22">
        <f>Z2/L2*60</f>
        <v>12.598060344827589</v>
      </c>
      <c r="AB2" s="18" t="s">
        <v>416</v>
      </c>
    </row>
    <row r="3" spans="1:28" x14ac:dyDescent="0.35">
      <c r="A3" s="18" t="s">
        <v>360</v>
      </c>
      <c r="B3" s="18" t="s">
        <v>118</v>
      </c>
      <c r="C3" s="30">
        <v>222</v>
      </c>
      <c r="D3" s="34">
        <v>2014</v>
      </c>
      <c r="E3" s="34">
        <v>8</v>
      </c>
      <c r="F3" s="34">
        <v>13</v>
      </c>
      <c r="G3" s="32">
        <v>17</v>
      </c>
      <c r="H3" s="32" t="s">
        <v>416</v>
      </c>
      <c r="I3" s="22">
        <v>0.75</v>
      </c>
      <c r="J3" s="34">
        <v>959</v>
      </c>
      <c r="K3" s="33">
        <v>1029</v>
      </c>
      <c r="L3" s="33">
        <v>30</v>
      </c>
      <c r="M3">
        <v>72</v>
      </c>
      <c r="N3">
        <v>70</v>
      </c>
      <c r="O3">
        <v>3.1440000000000001</v>
      </c>
      <c r="P3" s="18">
        <f t="shared" ref="P3:P66" si="0">O3*0.25</f>
        <v>0.78600000000000003</v>
      </c>
      <c r="Q3" s="31">
        <v>41864</v>
      </c>
      <c r="R3" s="31">
        <v>42454</v>
      </c>
      <c r="S3" s="31">
        <v>41864</v>
      </c>
      <c r="T3" s="23" t="s">
        <v>416</v>
      </c>
      <c r="U3" s="18">
        <v>12.457090332926253</v>
      </c>
      <c r="V3" s="18">
        <v>1124.0275856338212</v>
      </c>
      <c r="W3" s="18">
        <f>(V3-$V$26)*I3</f>
        <v>603.99159026149016</v>
      </c>
      <c r="X3" s="18">
        <f t="shared" ref="X3:X20" si="1">W3/L3*60</f>
        <v>1207.9831805229803</v>
      </c>
      <c r="Y3" s="22">
        <v>17.606250000000003</v>
      </c>
      <c r="Z3" s="22">
        <f t="shared" ref="Z3:Z26" si="2">(Y3-AVERAGE($Y$22:$Y$26))*I3</f>
        <v>10.237500000000001</v>
      </c>
      <c r="AA3" s="22">
        <f t="shared" ref="AA3:AA66" si="3">Z3/L3*60</f>
        <v>20.475000000000001</v>
      </c>
      <c r="AB3" s="18" t="s">
        <v>416</v>
      </c>
    </row>
    <row r="4" spans="1:28" x14ac:dyDescent="0.35">
      <c r="A4" s="18" t="s">
        <v>361</v>
      </c>
      <c r="B4" s="18" t="s">
        <v>119</v>
      </c>
      <c r="C4" s="30">
        <v>222</v>
      </c>
      <c r="D4" s="34">
        <v>2014</v>
      </c>
      <c r="E4" s="34">
        <v>8</v>
      </c>
      <c r="F4" s="34">
        <v>13</v>
      </c>
      <c r="G4" s="32">
        <v>17</v>
      </c>
      <c r="H4" s="32" t="s">
        <v>416</v>
      </c>
      <c r="I4" s="22">
        <v>0.75</v>
      </c>
      <c r="J4" s="33">
        <v>1000</v>
      </c>
      <c r="K4" s="33">
        <v>1030</v>
      </c>
      <c r="L4" s="33">
        <f t="shared" ref="L4:L68" si="4">K4-J4</f>
        <v>30</v>
      </c>
      <c r="M4">
        <v>80</v>
      </c>
      <c r="N4">
        <v>76</v>
      </c>
      <c r="O4">
        <v>4.7300000000000004</v>
      </c>
      <c r="P4" s="18">
        <f t="shared" si="0"/>
        <v>1.1825000000000001</v>
      </c>
      <c r="Q4" s="31">
        <v>41864</v>
      </c>
      <c r="R4" s="31">
        <v>42454</v>
      </c>
      <c r="S4" s="31">
        <v>41864</v>
      </c>
      <c r="T4" s="23" t="s">
        <v>416</v>
      </c>
      <c r="U4" s="18">
        <v>17.43472791373388</v>
      </c>
      <c r="V4" t="s">
        <v>416</v>
      </c>
      <c r="W4" s="18" t="s">
        <v>416</v>
      </c>
      <c r="X4" s="18" t="s">
        <v>416</v>
      </c>
      <c r="Y4" s="22">
        <v>16.543750000000003</v>
      </c>
      <c r="Z4" s="22">
        <f t="shared" si="2"/>
        <v>9.4406250000000007</v>
      </c>
      <c r="AA4" s="22">
        <f t="shared" si="3"/>
        <v>18.881250000000001</v>
      </c>
      <c r="AB4" s="18" t="s">
        <v>416</v>
      </c>
    </row>
    <row r="5" spans="1:28" x14ac:dyDescent="0.35">
      <c r="A5" s="18" t="s">
        <v>362</v>
      </c>
      <c r="B5" s="18" t="s">
        <v>120</v>
      </c>
      <c r="C5" s="30">
        <v>222</v>
      </c>
      <c r="D5" s="34">
        <v>2014</v>
      </c>
      <c r="E5" s="34">
        <v>8</v>
      </c>
      <c r="F5" s="34">
        <v>13</v>
      </c>
      <c r="G5" s="32">
        <v>17</v>
      </c>
      <c r="H5" s="32" t="s">
        <v>416</v>
      </c>
      <c r="I5" s="22">
        <v>0.75</v>
      </c>
      <c r="J5" s="33">
        <v>1000</v>
      </c>
      <c r="K5" s="33">
        <v>1030</v>
      </c>
      <c r="L5" s="33">
        <f t="shared" si="4"/>
        <v>30</v>
      </c>
      <c r="M5">
        <v>63</v>
      </c>
      <c r="N5">
        <v>61</v>
      </c>
      <c r="O5">
        <v>2.4089999999999998</v>
      </c>
      <c r="P5" s="18">
        <f t="shared" si="0"/>
        <v>0.60224999999999995</v>
      </c>
      <c r="Q5" s="31">
        <v>41864</v>
      </c>
      <c r="R5" s="31">
        <v>42454</v>
      </c>
      <c r="S5" s="31">
        <v>41864</v>
      </c>
      <c r="T5" s="23" t="s">
        <v>416</v>
      </c>
      <c r="U5" s="18">
        <v>15.932684345858219</v>
      </c>
      <c r="V5" t="s">
        <v>416</v>
      </c>
      <c r="W5" s="18" t="s">
        <v>416</v>
      </c>
      <c r="X5" s="18" t="s">
        <v>416</v>
      </c>
      <c r="Y5" s="12">
        <v>13.7578125</v>
      </c>
      <c r="Z5" s="22">
        <f t="shared" si="2"/>
        <v>7.3511718749999995</v>
      </c>
      <c r="AA5" s="22">
        <f t="shared" si="3"/>
        <v>14.702343749999999</v>
      </c>
      <c r="AB5" s="18" t="s">
        <v>416</v>
      </c>
    </row>
    <row r="6" spans="1:28" x14ac:dyDescent="0.35">
      <c r="A6" s="18" t="s">
        <v>363</v>
      </c>
      <c r="B6" s="18" t="s">
        <v>121</v>
      </c>
      <c r="C6" s="30">
        <v>222</v>
      </c>
      <c r="D6" s="34">
        <v>2014</v>
      </c>
      <c r="E6" s="34">
        <v>8</v>
      </c>
      <c r="F6" s="34">
        <v>13</v>
      </c>
      <c r="G6" s="32">
        <v>17</v>
      </c>
      <c r="H6" s="32" t="s">
        <v>416</v>
      </c>
      <c r="I6" s="22">
        <v>0.75</v>
      </c>
      <c r="J6" s="33">
        <v>1000</v>
      </c>
      <c r="K6" s="33">
        <v>1030</v>
      </c>
      <c r="L6" s="33">
        <f t="shared" si="4"/>
        <v>30</v>
      </c>
      <c r="M6">
        <v>77</v>
      </c>
      <c r="N6">
        <v>72</v>
      </c>
      <c r="O6">
        <v>3.7730000000000001</v>
      </c>
      <c r="P6" s="18">
        <f t="shared" si="0"/>
        <v>0.94325000000000003</v>
      </c>
      <c r="Q6" s="31">
        <v>41864</v>
      </c>
      <c r="R6" s="31">
        <v>42454</v>
      </c>
      <c r="S6" s="31">
        <v>41864</v>
      </c>
      <c r="T6" s="23" t="s">
        <v>416</v>
      </c>
      <c r="U6" s="18">
        <v>15.073491442460607</v>
      </c>
      <c r="V6" s="5">
        <v>550.68017461760962</v>
      </c>
      <c r="W6" s="18">
        <f t="shared" ref="W6:W26" si="5">(V6-$V$26)*I6</f>
        <v>173.98103199933149</v>
      </c>
      <c r="X6" s="18">
        <f t="shared" si="1"/>
        <v>347.96206399866298</v>
      </c>
      <c r="Y6" s="22">
        <v>9.0437499999999993</v>
      </c>
      <c r="Z6" s="22">
        <f t="shared" si="2"/>
        <v>3.8156249999999998</v>
      </c>
      <c r="AA6" s="22">
        <f t="shared" si="3"/>
        <v>7.6312499999999988</v>
      </c>
      <c r="AB6" s="18" t="s">
        <v>416</v>
      </c>
    </row>
    <row r="7" spans="1:28" x14ac:dyDescent="0.35">
      <c r="A7" s="18" t="s">
        <v>364</v>
      </c>
      <c r="B7" s="18" t="s">
        <v>122</v>
      </c>
      <c r="C7" s="30">
        <v>222</v>
      </c>
      <c r="D7" s="34">
        <v>2014</v>
      </c>
      <c r="E7" s="34">
        <v>8</v>
      </c>
      <c r="F7" s="34">
        <v>13</v>
      </c>
      <c r="G7" s="32">
        <v>17</v>
      </c>
      <c r="H7" s="32" t="s">
        <v>416</v>
      </c>
      <c r="I7" s="22">
        <v>0.75</v>
      </c>
      <c r="J7" s="33">
        <v>1001</v>
      </c>
      <c r="K7" s="33">
        <v>1031</v>
      </c>
      <c r="L7" s="33">
        <f t="shared" si="4"/>
        <v>30</v>
      </c>
      <c r="M7">
        <v>78</v>
      </c>
      <c r="N7">
        <v>75</v>
      </c>
      <c r="O7">
        <v>4.2889999999999997</v>
      </c>
      <c r="P7" s="18">
        <f t="shared" si="0"/>
        <v>1.0722499999999999</v>
      </c>
      <c r="Q7" s="31">
        <v>41864</v>
      </c>
      <c r="R7" s="31">
        <v>42454</v>
      </c>
      <c r="S7" s="31">
        <v>41864</v>
      </c>
      <c r="T7" s="23" t="s">
        <v>416</v>
      </c>
      <c r="U7" s="18">
        <v>14.103147737477499</v>
      </c>
      <c r="V7" t="s">
        <v>416</v>
      </c>
      <c r="W7" s="18" t="s">
        <v>416</v>
      </c>
      <c r="X7" s="18" t="s">
        <v>416</v>
      </c>
      <c r="Y7" s="12">
        <v>12.84375</v>
      </c>
      <c r="Z7" s="22">
        <f t="shared" si="2"/>
        <v>6.6656249999999995</v>
      </c>
      <c r="AA7" s="22">
        <f t="shared" si="3"/>
        <v>13.331249999999999</v>
      </c>
      <c r="AB7" s="18" t="s">
        <v>416</v>
      </c>
    </row>
    <row r="8" spans="1:28" x14ac:dyDescent="0.35">
      <c r="A8" s="18" t="s">
        <v>365</v>
      </c>
      <c r="B8" s="18" t="s">
        <v>123</v>
      </c>
      <c r="C8" s="30">
        <v>222</v>
      </c>
      <c r="D8" s="34">
        <v>2014</v>
      </c>
      <c r="E8" s="34">
        <v>8</v>
      </c>
      <c r="F8" s="34">
        <v>13</v>
      </c>
      <c r="G8" s="32">
        <v>17</v>
      </c>
      <c r="H8" s="32" t="s">
        <v>416</v>
      </c>
      <c r="I8" s="22">
        <v>0.75</v>
      </c>
      <c r="J8" s="33">
        <v>1001</v>
      </c>
      <c r="K8" s="33">
        <v>1032</v>
      </c>
      <c r="L8" s="33">
        <f t="shared" si="4"/>
        <v>31</v>
      </c>
      <c r="M8">
        <v>75</v>
      </c>
      <c r="N8">
        <v>72</v>
      </c>
      <c r="O8">
        <v>3.4910000000000001</v>
      </c>
      <c r="P8" s="18">
        <f t="shared" si="0"/>
        <v>0.87275000000000003</v>
      </c>
      <c r="Q8" s="31">
        <v>41864</v>
      </c>
      <c r="R8" s="31">
        <v>42454</v>
      </c>
      <c r="S8" s="31">
        <v>41864</v>
      </c>
      <c r="T8" s="23" t="s">
        <v>416</v>
      </c>
      <c r="U8" s="18">
        <v>15.261908251359282</v>
      </c>
      <c r="V8" s="5">
        <v>545.32576403345195</v>
      </c>
      <c r="W8" s="18">
        <f t="shared" si="5"/>
        <v>169.96522406121323</v>
      </c>
      <c r="X8" s="18">
        <f t="shared" si="1"/>
        <v>328.96494979589659</v>
      </c>
      <c r="Y8" s="22">
        <v>19.700000000000003</v>
      </c>
      <c r="Z8" s="22">
        <f t="shared" si="2"/>
        <v>11.807812500000001</v>
      </c>
      <c r="AA8" s="22">
        <f t="shared" si="3"/>
        <v>22.853830645161292</v>
      </c>
      <c r="AB8" s="18" t="s">
        <v>416</v>
      </c>
    </row>
    <row r="9" spans="1:28" x14ac:dyDescent="0.35">
      <c r="A9" s="18" t="s">
        <v>366</v>
      </c>
      <c r="B9" s="18" t="s">
        <v>124</v>
      </c>
      <c r="C9" s="30">
        <v>222</v>
      </c>
      <c r="D9" s="34">
        <v>2014</v>
      </c>
      <c r="E9" s="34">
        <v>8</v>
      </c>
      <c r="F9" s="34">
        <v>13</v>
      </c>
      <c r="G9" s="32">
        <v>17</v>
      </c>
      <c r="H9" s="32" t="s">
        <v>416</v>
      </c>
      <c r="I9" s="22">
        <v>0.75</v>
      </c>
      <c r="J9" s="33">
        <v>1002</v>
      </c>
      <c r="K9" s="33">
        <v>1032</v>
      </c>
      <c r="L9" s="33">
        <f t="shared" si="4"/>
        <v>30</v>
      </c>
      <c r="M9">
        <v>62</v>
      </c>
      <c r="N9">
        <v>60</v>
      </c>
      <c r="O9">
        <v>2.254</v>
      </c>
      <c r="P9" s="18">
        <f t="shared" si="0"/>
        <v>0.5635</v>
      </c>
      <c r="Q9" s="31">
        <v>41864</v>
      </c>
      <c r="R9" s="31">
        <v>42454</v>
      </c>
      <c r="S9" s="31">
        <v>41864</v>
      </c>
      <c r="T9" s="23" t="s">
        <v>416</v>
      </c>
      <c r="U9" s="18">
        <v>15.68209943016902</v>
      </c>
      <c r="V9" s="18">
        <v>532.73013293036695</v>
      </c>
      <c r="W9" s="18">
        <f t="shared" si="5"/>
        <v>160.51850073389949</v>
      </c>
      <c r="X9" s="18">
        <f t="shared" si="1"/>
        <v>321.03700146779897</v>
      </c>
      <c r="Y9" s="22">
        <v>19.2</v>
      </c>
      <c r="Z9" s="22">
        <f t="shared" si="2"/>
        <v>11.432812499999999</v>
      </c>
      <c r="AA9" s="22">
        <f t="shared" si="3"/>
        <v>22.865624999999998</v>
      </c>
      <c r="AB9" s="18" t="s">
        <v>416</v>
      </c>
    </row>
    <row r="10" spans="1:28" x14ac:dyDescent="0.35">
      <c r="A10" s="18" t="s">
        <v>367</v>
      </c>
      <c r="B10" s="18" t="s">
        <v>125</v>
      </c>
      <c r="C10" s="30">
        <v>222</v>
      </c>
      <c r="D10" s="34">
        <v>2014</v>
      </c>
      <c r="E10" s="34">
        <v>8</v>
      </c>
      <c r="F10" s="34">
        <v>13</v>
      </c>
      <c r="G10" s="32">
        <v>17</v>
      </c>
      <c r="H10" s="32" t="s">
        <v>416</v>
      </c>
      <c r="I10" s="22">
        <v>0.75</v>
      </c>
      <c r="J10" s="33">
        <v>1003</v>
      </c>
      <c r="K10" s="33">
        <v>1033</v>
      </c>
      <c r="L10" s="33">
        <f t="shared" si="4"/>
        <v>30</v>
      </c>
      <c r="M10">
        <v>75</v>
      </c>
      <c r="N10">
        <v>72</v>
      </c>
      <c r="O10">
        <v>3.6909999999999998</v>
      </c>
      <c r="P10" s="18">
        <f t="shared" si="0"/>
        <v>0.92274999999999996</v>
      </c>
      <c r="Q10" s="31">
        <v>41864</v>
      </c>
      <c r="R10" s="31">
        <v>42454</v>
      </c>
      <c r="S10" s="31">
        <v>41864</v>
      </c>
      <c r="T10" s="23" t="s">
        <v>416</v>
      </c>
      <c r="U10" s="18">
        <v>14.368455768216704</v>
      </c>
      <c r="V10" s="18">
        <v>486.23203936044519</v>
      </c>
      <c r="W10" s="18">
        <f t="shared" si="5"/>
        <v>125.64493055645816</v>
      </c>
      <c r="X10" s="18">
        <f t="shared" si="1"/>
        <v>251.28986111291636</v>
      </c>
      <c r="Y10" s="22">
        <v>8.8562500000000011</v>
      </c>
      <c r="Z10" s="22">
        <f t="shared" si="2"/>
        <v>3.6750000000000007</v>
      </c>
      <c r="AA10" s="22">
        <f t="shared" si="3"/>
        <v>7.3500000000000014</v>
      </c>
      <c r="AB10" s="18" t="s">
        <v>416</v>
      </c>
    </row>
    <row r="11" spans="1:28" x14ac:dyDescent="0.35">
      <c r="A11" s="18" t="s">
        <v>368</v>
      </c>
      <c r="B11" s="18" t="s">
        <v>126</v>
      </c>
      <c r="C11" s="30">
        <v>222</v>
      </c>
      <c r="D11" s="34">
        <v>2014</v>
      </c>
      <c r="E11" s="34">
        <v>8</v>
      </c>
      <c r="F11" s="34">
        <v>13</v>
      </c>
      <c r="G11" s="32">
        <v>17</v>
      </c>
      <c r="H11" s="32" t="s">
        <v>416</v>
      </c>
      <c r="I11" s="22">
        <v>0.75</v>
      </c>
      <c r="J11" s="33">
        <v>1003</v>
      </c>
      <c r="K11" s="33">
        <v>1034</v>
      </c>
      <c r="L11" s="33">
        <f t="shared" si="4"/>
        <v>31</v>
      </c>
      <c r="M11">
        <v>66</v>
      </c>
      <c r="N11">
        <v>64</v>
      </c>
      <c r="O11">
        <v>2.226</v>
      </c>
      <c r="P11" s="18">
        <f t="shared" si="0"/>
        <v>0.55649999999999999</v>
      </c>
      <c r="Q11" s="31">
        <v>41864</v>
      </c>
      <c r="R11" s="31">
        <v>42454</v>
      </c>
      <c r="S11" s="31">
        <v>41864</v>
      </c>
      <c r="T11" s="23" t="s">
        <v>416</v>
      </c>
      <c r="U11" s="18">
        <v>12.458505679263832</v>
      </c>
      <c r="V11" t="s">
        <v>416</v>
      </c>
      <c r="W11" s="18" t="s">
        <v>416</v>
      </c>
      <c r="X11" s="18" t="s">
        <v>416</v>
      </c>
      <c r="Y11" s="22">
        <v>17.043750000000003</v>
      </c>
      <c r="Z11" s="22">
        <f t="shared" si="2"/>
        <v>9.8156250000000007</v>
      </c>
      <c r="AA11" s="22">
        <f t="shared" si="3"/>
        <v>18.997983870967744</v>
      </c>
      <c r="AB11" s="18" t="s">
        <v>416</v>
      </c>
    </row>
    <row r="12" spans="1:28" x14ac:dyDescent="0.35">
      <c r="A12" s="18" t="s">
        <v>369</v>
      </c>
      <c r="B12" s="18" t="s">
        <v>127</v>
      </c>
      <c r="C12" s="30">
        <v>222</v>
      </c>
      <c r="D12" s="34">
        <v>2014</v>
      </c>
      <c r="E12" s="34">
        <v>8</v>
      </c>
      <c r="F12" s="34">
        <v>13</v>
      </c>
      <c r="G12" s="32">
        <v>17</v>
      </c>
      <c r="H12" s="32" t="s">
        <v>416</v>
      </c>
      <c r="I12" s="22">
        <v>0.75</v>
      </c>
      <c r="J12" s="33">
        <v>1004</v>
      </c>
      <c r="K12" s="33">
        <v>1034</v>
      </c>
      <c r="L12" s="33">
        <f t="shared" si="4"/>
        <v>30</v>
      </c>
      <c r="M12">
        <v>72</v>
      </c>
      <c r="N12">
        <v>69</v>
      </c>
      <c r="O12">
        <v>3.794</v>
      </c>
      <c r="P12" s="18">
        <f t="shared" si="0"/>
        <v>0.94850000000000001</v>
      </c>
      <c r="Q12" s="31">
        <v>41864</v>
      </c>
      <c r="R12" s="31">
        <v>42454</v>
      </c>
      <c r="S12" s="31">
        <v>41864</v>
      </c>
      <c r="T12" s="23" t="s">
        <v>416</v>
      </c>
      <c r="U12" s="18">
        <v>12.861090004605979</v>
      </c>
      <c r="V12" t="s">
        <v>416</v>
      </c>
      <c r="W12" s="18" t="s">
        <v>416</v>
      </c>
      <c r="X12" s="18" t="s">
        <v>416</v>
      </c>
      <c r="Y12" s="22">
        <v>17.575000000000003</v>
      </c>
      <c r="Z12" s="22">
        <f t="shared" si="2"/>
        <v>10.214062500000001</v>
      </c>
      <c r="AA12" s="22">
        <f t="shared" si="3"/>
        <v>20.428125000000001</v>
      </c>
      <c r="AB12" s="18" t="s">
        <v>416</v>
      </c>
    </row>
    <row r="13" spans="1:28" x14ac:dyDescent="0.35">
      <c r="A13" s="18" t="s">
        <v>370</v>
      </c>
      <c r="B13" s="18" t="s">
        <v>128</v>
      </c>
      <c r="C13" s="30">
        <v>222</v>
      </c>
      <c r="D13" s="34">
        <v>2014</v>
      </c>
      <c r="E13" s="34">
        <v>8</v>
      </c>
      <c r="F13" s="34">
        <v>13</v>
      </c>
      <c r="G13" s="32">
        <v>17</v>
      </c>
      <c r="H13" s="32" t="s">
        <v>416</v>
      </c>
      <c r="I13" s="22">
        <v>0.75</v>
      </c>
      <c r="J13" s="33">
        <v>1004</v>
      </c>
      <c r="K13" s="33">
        <v>1035</v>
      </c>
      <c r="L13" s="33">
        <f t="shared" si="4"/>
        <v>31</v>
      </c>
      <c r="M13">
        <v>71</v>
      </c>
      <c r="N13">
        <v>69</v>
      </c>
      <c r="O13">
        <v>2.927</v>
      </c>
      <c r="P13" s="18">
        <f t="shared" si="0"/>
        <v>0.73175000000000001</v>
      </c>
      <c r="Q13" s="31">
        <v>41864</v>
      </c>
      <c r="R13" s="31">
        <v>42454</v>
      </c>
      <c r="S13" s="31">
        <v>41864</v>
      </c>
      <c r="T13" s="23" t="s">
        <v>416</v>
      </c>
      <c r="U13" s="18">
        <v>13.322015690547872</v>
      </c>
      <c r="V13" t="s">
        <v>416</v>
      </c>
      <c r="W13" s="18" t="s">
        <v>416</v>
      </c>
      <c r="X13" s="18" t="s">
        <v>416</v>
      </c>
      <c r="Y13" s="22">
        <v>17.637500000000003</v>
      </c>
      <c r="Z13" s="22">
        <f t="shared" si="2"/>
        <v>10.260937500000001</v>
      </c>
      <c r="AA13" s="22">
        <f t="shared" si="3"/>
        <v>19.859879032258064</v>
      </c>
      <c r="AB13" s="18" t="s">
        <v>416</v>
      </c>
    </row>
    <row r="14" spans="1:28" x14ac:dyDescent="0.35">
      <c r="A14" s="18" t="s">
        <v>371</v>
      </c>
      <c r="B14" s="18" t="s">
        <v>129</v>
      </c>
      <c r="C14" s="30">
        <v>222</v>
      </c>
      <c r="D14" s="34">
        <v>2014</v>
      </c>
      <c r="E14" s="34">
        <v>8</v>
      </c>
      <c r="F14" s="34">
        <v>13</v>
      </c>
      <c r="G14" s="32">
        <v>17</v>
      </c>
      <c r="H14" s="32" t="s">
        <v>416</v>
      </c>
      <c r="I14" s="22">
        <v>0.75</v>
      </c>
      <c r="J14" s="33">
        <v>1004</v>
      </c>
      <c r="K14" s="33">
        <v>1036</v>
      </c>
      <c r="L14" s="33">
        <f t="shared" si="4"/>
        <v>32</v>
      </c>
      <c r="M14">
        <v>80</v>
      </c>
      <c r="N14">
        <v>77</v>
      </c>
      <c r="O14">
        <v>4.931</v>
      </c>
      <c r="P14" s="18">
        <f t="shared" si="0"/>
        <v>1.23275</v>
      </c>
      <c r="Q14" s="31">
        <v>41864</v>
      </c>
      <c r="R14" s="31">
        <v>42454</v>
      </c>
      <c r="S14" s="31">
        <v>41864</v>
      </c>
      <c r="T14" s="23" t="s">
        <v>416</v>
      </c>
      <c r="U14" s="18">
        <v>13.509968647948954</v>
      </c>
      <c r="V14" t="s">
        <v>416</v>
      </c>
      <c r="W14" s="18" t="s">
        <v>416</v>
      </c>
      <c r="X14" s="18" t="s">
        <v>416</v>
      </c>
      <c r="Y14" s="12">
        <v>8.203125</v>
      </c>
      <c r="Z14" s="22">
        <f t="shared" si="2"/>
        <v>3.1851562500000004</v>
      </c>
      <c r="AA14" s="22">
        <f t="shared" si="3"/>
        <v>5.9721679687500009</v>
      </c>
      <c r="AB14" s="18" t="s">
        <v>416</v>
      </c>
    </row>
    <row r="15" spans="1:28" x14ac:dyDescent="0.35">
      <c r="A15" s="18" t="s">
        <v>372</v>
      </c>
      <c r="B15" s="18" t="s">
        <v>130</v>
      </c>
      <c r="C15" s="30">
        <v>222</v>
      </c>
      <c r="D15" s="34">
        <v>2014</v>
      </c>
      <c r="E15" s="34">
        <v>8</v>
      </c>
      <c r="F15" s="34">
        <v>13</v>
      </c>
      <c r="G15" s="32">
        <v>17</v>
      </c>
      <c r="H15" s="32" t="s">
        <v>416</v>
      </c>
      <c r="I15" s="22">
        <v>0.75</v>
      </c>
      <c r="J15" s="33">
        <v>1005</v>
      </c>
      <c r="K15" s="33">
        <v>1037</v>
      </c>
      <c r="L15" s="33">
        <f t="shared" si="4"/>
        <v>32</v>
      </c>
      <c r="M15">
        <v>67</v>
      </c>
      <c r="N15">
        <v>65</v>
      </c>
      <c r="O15">
        <v>2.6179999999999999</v>
      </c>
      <c r="P15" s="18">
        <f t="shared" si="0"/>
        <v>0.65449999999999997</v>
      </c>
      <c r="Q15" s="31">
        <v>41864</v>
      </c>
      <c r="R15" s="31">
        <v>42454</v>
      </c>
      <c r="S15" s="31">
        <v>41864</v>
      </c>
      <c r="T15" s="23" t="s">
        <v>416</v>
      </c>
      <c r="U15" s="18">
        <v>14.598128200973148</v>
      </c>
      <c r="V15" t="s">
        <v>416</v>
      </c>
      <c r="W15" s="18" t="s">
        <v>416</v>
      </c>
      <c r="X15" s="18" t="s">
        <v>416</v>
      </c>
      <c r="Y15" s="22">
        <v>13.918750000000001</v>
      </c>
      <c r="Z15" s="22">
        <f t="shared" si="2"/>
        <v>7.4718750000000016</v>
      </c>
      <c r="AA15" s="22">
        <f t="shared" si="3"/>
        <v>14.009765625000004</v>
      </c>
      <c r="AB15" s="18" t="s">
        <v>416</v>
      </c>
    </row>
    <row r="16" spans="1:28" x14ac:dyDescent="0.35">
      <c r="A16" s="18" t="s">
        <v>373</v>
      </c>
      <c r="B16" s="18" t="s">
        <v>131</v>
      </c>
      <c r="C16" s="30">
        <v>222</v>
      </c>
      <c r="D16" s="34">
        <v>2014</v>
      </c>
      <c r="E16" s="34">
        <v>8</v>
      </c>
      <c r="F16" s="34">
        <v>13</v>
      </c>
      <c r="G16" s="32">
        <v>17</v>
      </c>
      <c r="H16" s="32" t="s">
        <v>416</v>
      </c>
      <c r="I16" s="22">
        <v>0.75</v>
      </c>
      <c r="J16" s="33">
        <v>1005</v>
      </c>
      <c r="K16" s="33">
        <v>1037</v>
      </c>
      <c r="L16" s="33">
        <f t="shared" si="4"/>
        <v>32</v>
      </c>
      <c r="M16">
        <v>70</v>
      </c>
      <c r="N16">
        <v>66</v>
      </c>
      <c r="O16">
        <v>2.9239999999999999</v>
      </c>
      <c r="P16" s="18">
        <f t="shared" si="0"/>
        <v>0.73099999999999998</v>
      </c>
      <c r="Q16" s="31">
        <v>41864</v>
      </c>
      <c r="R16" s="31">
        <v>42454</v>
      </c>
      <c r="S16" s="31">
        <v>41864</v>
      </c>
      <c r="T16" s="23" t="s">
        <v>416</v>
      </c>
      <c r="U16" s="18">
        <v>14.46673701994524</v>
      </c>
      <c r="V16" t="s">
        <v>416</v>
      </c>
      <c r="W16" s="18" t="s">
        <v>416</v>
      </c>
      <c r="X16" s="18" t="s">
        <v>416</v>
      </c>
      <c r="Y16" s="22">
        <v>12.450000000000001</v>
      </c>
      <c r="Z16" s="22">
        <f t="shared" si="2"/>
        <v>6.3703125000000016</v>
      </c>
      <c r="AA16" s="22">
        <f t="shared" si="3"/>
        <v>11.944335937500004</v>
      </c>
      <c r="AB16" s="18" t="s">
        <v>416</v>
      </c>
    </row>
    <row r="17" spans="1:28" x14ac:dyDescent="0.35">
      <c r="A17" s="18" t="s">
        <v>374</v>
      </c>
      <c r="B17" s="18" t="s">
        <v>132</v>
      </c>
      <c r="C17" s="30">
        <v>222</v>
      </c>
      <c r="D17" s="34">
        <v>2014</v>
      </c>
      <c r="E17" s="34">
        <v>8</v>
      </c>
      <c r="F17" s="34">
        <v>13</v>
      </c>
      <c r="G17" s="32">
        <v>17</v>
      </c>
      <c r="H17" s="32" t="s">
        <v>416</v>
      </c>
      <c r="I17" s="22">
        <v>0.75</v>
      </c>
      <c r="J17" s="33">
        <v>1007</v>
      </c>
      <c r="K17" s="33">
        <v>1038</v>
      </c>
      <c r="L17" s="33">
        <f t="shared" si="4"/>
        <v>31</v>
      </c>
      <c r="M17">
        <v>71</v>
      </c>
      <c r="N17">
        <v>68</v>
      </c>
      <c r="O17">
        <v>3.3519999999999999</v>
      </c>
      <c r="P17" s="18">
        <f t="shared" si="0"/>
        <v>0.83799999999999997</v>
      </c>
      <c r="Q17" s="31">
        <v>41864</v>
      </c>
      <c r="R17" s="31">
        <v>42454</v>
      </c>
      <c r="S17" s="31">
        <v>41864</v>
      </c>
      <c r="T17" s="23" t="s">
        <v>416</v>
      </c>
      <c r="U17" s="18">
        <v>13.397668075248413</v>
      </c>
      <c r="V17" t="s">
        <v>416</v>
      </c>
      <c r="W17" s="18" t="s">
        <v>416</v>
      </c>
      <c r="X17" s="18" t="s">
        <v>416</v>
      </c>
      <c r="Y17" s="22">
        <v>9.2937499999999993</v>
      </c>
      <c r="Z17" s="22">
        <f t="shared" si="2"/>
        <v>4.0031249999999998</v>
      </c>
      <c r="AA17" s="22">
        <f t="shared" si="3"/>
        <v>7.7479838709677411</v>
      </c>
      <c r="AB17" s="18" t="s">
        <v>416</v>
      </c>
    </row>
    <row r="18" spans="1:28" x14ac:dyDescent="0.35">
      <c r="A18" s="18" t="s">
        <v>375</v>
      </c>
      <c r="B18" s="18" t="s">
        <v>133</v>
      </c>
      <c r="C18" s="30">
        <v>222</v>
      </c>
      <c r="D18" s="34">
        <v>2014</v>
      </c>
      <c r="E18" s="34">
        <v>8</v>
      </c>
      <c r="F18" s="34">
        <v>13</v>
      </c>
      <c r="G18" s="32">
        <v>17</v>
      </c>
      <c r="H18" s="32" t="s">
        <v>416</v>
      </c>
      <c r="I18" s="22">
        <v>0.75</v>
      </c>
      <c r="J18" s="33">
        <v>1008</v>
      </c>
      <c r="K18" s="33">
        <v>1038</v>
      </c>
      <c r="L18" s="33">
        <f t="shared" si="4"/>
        <v>30</v>
      </c>
      <c r="M18">
        <v>83</v>
      </c>
      <c r="N18">
        <v>78</v>
      </c>
      <c r="O18">
        <v>5.2</v>
      </c>
      <c r="P18" s="18">
        <f t="shared" si="0"/>
        <v>1.3</v>
      </c>
      <c r="Q18" s="31">
        <v>41864</v>
      </c>
      <c r="R18" s="31">
        <v>42454</v>
      </c>
      <c r="S18" s="31">
        <v>41864</v>
      </c>
      <c r="T18" s="23" t="s">
        <v>416</v>
      </c>
      <c r="U18" s="18">
        <v>13.274546086019452</v>
      </c>
      <c r="V18" t="s">
        <v>416</v>
      </c>
      <c r="W18" s="18" t="s">
        <v>416</v>
      </c>
      <c r="X18" s="18" t="s">
        <v>416</v>
      </c>
      <c r="Y18" s="22">
        <v>13.356250000000003</v>
      </c>
      <c r="Z18" s="22">
        <f t="shared" si="2"/>
        <v>7.0500000000000016</v>
      </c>
      <c r="AA18" s="22">
        <f t="shared" si="3"/>
        <v>14.100000000000003</v>
      </c>
      <c r="AB18" s="18" t="s">
        <v>416</v>
      </c>
    </row>
    <row r="19" spans="1:28" x14ac:dyDescent="0.35">
      <c r="A19" s="18" t="s">
        <v>376</v>
      </c>
      <c r="B19" s="18" t="s">
        <v>134</v>
      </c>
      <c r="C19" s="30">
        <v>222</v>
      </c>
      <c r="D19" s="34">
        <v>2014</v>
      </c>
      <c r="E19" s="34">
        <v>8</v>
      </c>
      <c r="F19" s="34">
        <v>13</v>
      </c>
      <c r="G19" s="32">
        <v>17</v>
      </c>
      <c r="H19" s="32" t="s">
        <v>416</v>
      </c>
      <c r="I19" s="22">
        <v>0.75</v>
      </c>
      <c r="J19" s="33">
        <v>1008</v>
      </c>
      <c r="K19" s="33">
        <v>1039</v>
      </c>
      <c r="L19" s="33">
        <f t="shared" si="4"/>
        <v>31</v>
      </c>
      <c r="M19">
        <v>78</v>
      </c>
      <c r="N19">
        <v>72</v>
      </c>
      <c r="O19">
        <v>3.6280000000000001</v>
      </c>
      <c r="P19" s="18">
        <f t="shared" si="0"/>
        <v>0.90700000000000003</v>
      </c>
      <c r="Q19" s="31">
        <v>41864</v>
      </c>
      <c r="R19" s="31">
        <v>42454</v>
      </c>
      <c r="S19" s="31">
        <v>41864</v>
      </c>
      <c r="T19" s="23" t="s">
        <v>416</v>
      </c>
      <c r="U19" s="18">
        <v>16.586625202018123</v>
      </c>
      <c r="V19" t="s">
        <v>416</v>
      </c>
      <c r="W19" s="18" t="s">
        <v>416</v>
      </c>
      <c r="X19" s="18" t="s">
        <v>416</v>
      </c>
      <c r="Y19" t="s">
        <v>416</v>
      </c>
      <c r="Z19" s="22" t="s">
        <v>416</v>
      </c>
      <c r="AA19" s="22" t="s">
        <v>416</v>
      </c>
      <c r="AB19" s="18" t="s">
        <v>416</v>
      </c>
    </row>
    <row r="20" spans="1:28" x14ac:dyDescent="0.35">
      <c r="A20" s="18" t="s">
        <v>377</v>
      </c>
      <c r="B20" s="18" t="s">
        <v>135</v>
      </c>
      <c r="C20" s="30">
        <v>222</v>
      </c>
      <c r="D20" s="34">
        <v>2014</v>
      </c>
      <c r="E20" s="34">
        <v>8</v>
      </c>
      <c r="F20" s="34">
        <v>13</v>
      </c>
      <c r="G20" s="32">
        <v>17</v>
      </c>
      <c r="H20" s="32" t="s">
        <v>416</v>
      </c>
      <c r="I20" s="22">
        <v>0.75</v>
      </c>
      <c r="J20" s="33">
        <v>1009</v>
      </c>
      <c r="K20" s="33">
        <v>1039</v>
      </c>
      <c r="L20" s="33">
        <f t="shared" si="4"/>
        <v>30</v>
      </c>
      <c r="M20">
        <v>78</v>
      </c>
      <c r="N20">
        <v>76</v>
      </c>
      <c r="O20">
        <v>4.1609999999999996</v>
      </c>
      <c r="P20" s="18">
        <f t="shared" si="0"/>
        <v>1.0402499999999999</v>
      </c>
      <c r="Q20" s="31">
        <v>41864</v>
      </c>
      <c r="R20" s="31">
        <v>42454</v>
      </c>
      <c r="S20" s="31">
        <v>41864</v>
      </c>
      <c r="T20" s="23" t="s">
        <v>416</v>
      </c>
      <c r="U20" s="18">
        <v>16.031444547235079</v>
      </c>
      <c r="V20" s="18">
        <v>418.66514239643197</v>
      </c>
      <c r="W20" s="18">
        <f t="shared" si="5"/>
        <v>74.969757833448256</v>
      </c>
      <c r="X20" s="18">
        <f t="shared" si="1"/>
        <v>149.93951566689651</v>
      </c>
      <c r="Y20" s="22">
        <v>12.387500000000003</v>
      </c>
      <c r="Z20" s="22">
        <f t="shared" si="2"/>
        <v>6.3234375000000016</v>
      </c>
      <c r="AA20" s="22">
        <f t="shared" si="3"/>
        <v>12.646875000000003</v>
      </c>
      <c r="AB20" s="18" t="s">
        <v>416</v>
      </c>
    </row>
    <row r="21" spans="1:28" x14ac:dyDescent="0.35">
      <c r="A21" s="18" t="s">
        <v>378</v>
      </c>
      <c r="B21" s="18" t="s">
        <v>136</v>
      </c>
      <c r="C21" s="30">
        <v>222</v>
      </c>
      <c r="D21" s="34">
        <v>2014</v>
      </c>
      <c r="E21" s="34">
        <v>8</v>
      </c>
      <c r="F21" s="34">
        <v>13</v>
      </c>
      <c r="G21" s="32">
        <v>17</v>
      </c>
      <c r="H21" s="32" t="s">
        <v>416</v>
      </c>
      <c r="I21" s="22">
        <v>0.75</v>
      </c>
      <c r="J21" s="33">
        <v>1009</v>
      </c>
      <c r="K21" s="33">
        <v>1040</v>
      </c>
      <c r="L21" s="33">
        <f t="shared" si="4"/>
        <v>31</v>
      </c>
      <c r="M21">
        <v>94</v>
      </c>
      <c r="N21">
        <v>90</v>
      </c>
      <c r="O21">
        <v>8.5079999999999991</v>
      </c>
      <c r="P21" s="18">
        <f t="shared" si="0"/>
        <v>2.1269999999999998</v>
      </c>
      <c r="Q21" s="31">
        <v>41864</v>
      </c>
      <c r="R21" s="31">
        <v>42454</v>
      </c>
      <c r="S21" s="31">
        <v>41864</v>
      </c>
      <c r="T21" s="23" t="s">
        <v>416</v>
      </c>
      <c r="U21" t="s">
        <v>416</v>
      </c>
      <c r="V21" t="s">
        <v>416</v>
      </c>
      <c r="W21" s="18" t="s">
        <v>416</v>
      </c>
      <c r="X21" s="18" t="s">
        <v>416</v>
      </c>
      <c r="Y21" s="22">
        <v>14.668750000000001</v>
      </c>
      <c r="Z21" s="22">
        <f t="shared" si="2"/>
        <v>8.0343750000000007</v>
      </c>
      <c r="AA21" s="22">
        <f t="shared" si="3"/>
        <v>15.550403225806454</v>
      </c>
      <c r="AB21" s="18" t="s">
        <v>416</v>
      </c>
    </row>
    <row r="22" spans="1:28" x14ac:dyDescent="0.35">
      <c r="A22" t="s">
        <v>379</v>
      </c>
      <c r="B22" s="18" t="s">
        <v>143</v>
      </c>
      <c r="C22" s="30">
        <v>222</v>
      </c>
      <c r="D22" s="34">
        <v>2014</v>
      </c>
      <c r="E22" s="34">
        <v>8</v>
      </c>
      <c r="F22" s="34">
        <v>13</v>
      </c>
      <c r="G22" s="32">
        <v>17</v>
      </c>
      <c r="H22" s="32" t="s">
        <v>416</v>
      </c>
      <c r="I22" s="22">
        <v>0.75</v>
      </c>
      <c r="J22" s="33">
        <v>958</v>
      </c>
      <c r="K22" s="33">
        <v>1038</v>
      </c>
      <c r="L22" s="33">
        <v>40</v>
      </c>
      <c r="M22" t="s">
        <v>416</v>
      </c>
      <c r="N22" s="18" t="s">
        <v>416</v>
      </c>
      <c r="O22" s="18" t="s">
        <v>416</v>
      </c>
      <c r="P22" s="18" t="s">
        <v>416</v>
      </c>
      <c r="Q22" s="31">
        <v>41864</v>
      </c>
      <c r="R22" s="31">
        <v>42454</v>
      </c>
      <c r="S22" s="31">
        <v>41864</v>
      </c>
      <c r="T22" s="23" t="s">
        <v>416</v>
      </c>
      <c r="U22" t="s">
        <v>416</v>
      </c>
      <c r="V22" t="s">
        <v>416</v>
      </c>
      <c r="W22" s="18" t="s">
        <v>416</v>
      </c>
      <c r="X22" s="18" t="s">
        <v>416</v>
      </c>
      <c r="Y22" s="12">
        <v>4.0078125</v>
      </c>
      <c r="Z22" s="22">
        <f t="shared" si="2"/>
        <v>3.8671875000000133E-2</v>
      </c>
      <c r="AA22" s="22" t="s">
        <v>416</v>
      </c>
      <c r="AB22" s="18" t="s">
        <v>416</v>
      </c>
    </row>
    <row r="23" spans="1:28" x14ac:dyDescent="0.35">
      <c r="A23" s="18" t="s">
        <v>380</v>
      </c>
      <c r="B23" s="18" t="s">
        <v>138</v>
      </c>
      <c r="C23" s="30">
        <v>222</v>
      </c>
      <c r="D23" s="34">
        <v>2014</v>
      </c>
      <c r="E23" s="34">
        <v>8</v>
      </c>
      <c r="F23" s="34">
        <v>13</v>
      </c>
      <c r="G23" s="32">
        <v>17</v>
      </c>
      <c r="H23" s="32" t="s">
        <v>416</v>
      </c>
      <c r="I23" s="22">
        <v>0.75</v>
      </c>
      <c r="J23" s="33">
        <v>958</v>
      </c>
      <c r="K23" s="33">
        <v>1038</v>
      </c>
      <c r="L23" s="33">
        <v>40</v>
      </c>
      <c r="M23" s="18" t="s">
        <v>416</v>
      </c>
      <c r="N23" s="18" t="s">
        <v>416</v>
      </c>
      <c r="O23" s="18" t="s">
        <v>416</v>
      </c>
      <c r="P23" s="18" t="s">
        <v>416</v>
      </c>
      <c r="Q23" s="31">
        <v>41864</v>
      </c>
      <c r="R23" s="31">
        <v>42454</v>
      </c>
      <c r="S23" s="31">
        <v>41864</v>
      </c>
      <c r="T23" s="23" t="s">
        <v>416</v>
      </c>
      <c r="U23" t="s">
        <v>416</v>
      </c>
      <c r="V23" t="s">
        <v>416</v>
      </c>
      <c r="W23" s="18" t="s">
        <v>416</v>
      </c>
      <c r="X23" s="18" t="s">
        <v>416</v>
      </c>
      <c r="Y23" s="12">
        <v>3.9609374999999996</v>
      </c>
      <c r="Z23" s="22">
        <f t="shared" si="2"/>
        <v>3.5156249999998002E-3</v>
      </c>
      <c r="AA23" s="22" t="s">
        <v>416</v>
      </c>
      <c r="AB23" s="18" t="s">
        <v>416</v>
      </c>
    </row>
    <row r="24" spans="1:28" x14ac:dyDescent="0.35">
      <c r="A24" s="18" t="s">
        <v>381</v>
      </c>
      <c r="B24" s="18" t="s">
        <v>139</v>
      </c>
      <c r="C24" s="30">
        <v>222</v>
      </c>
      <c r="D24" s="34">
        <v>2014</v>
      </c>
      <c r="E24" s="34">
        <v>8</v>
      </c>
      <c r="F24" s="34">
        <v>13</v>
      </c>
      <c r="G24" s="32">
        <v>17</v>
      </c>
      <c r="H24" s="32" t="s">
        <v>416</v>
      </c>
      <c r="I24" s="22">
        <v>0.75</v>
      </c>
      <c r="J24" s="33">
        <v>958</v>
      </c>
      <c r="K24" s="33">
        <v>1038</v>
      </c>
      <c r="L24" s="33">
        <v>40</v>
      </c>
      <c r="M24" s="18" t="s">
        <v>416</v>
      </c>
      <c r="N24" s="18" t="s">
        <v>416</v>
      </c>
      <c r="O24" s="18" t="s">
        <v>416</v>
      </c>
      <c r="P24" s="18" t="s">
        <v>416</v>
      </c>
      <c r="Q24" s="31">
        <v>41864</v>
      </c>
      <c r="R24" s="31">
        <v>42454</v>
      </c>
      <c r="S24" s="31">
        <v>41864</v>
      </c>
      <c r="T24" s="23" t="s">
        <v>416</v>
      </c>
      <c r="U24" t="s">
        <v>416</v>
      </c>
      <c r="V24" t="s">
        <v>416</v>
      </c>
      <c r="W24" s="18" t="s">
        <v>416</v>
      </c>
      <c r="X24" s="18" t="s">
        <v>416</v>
      </c>
      <c r="Y24" s="12">
        <v>3.7968749999999991</v>
      </c>
      <c r="Z24" s="22">
        <f t="shared" si="2"/>
        <v>-0.11953125000000053</v>
      </c>
      <c r="AA24" s="22" t="s">
        <v>416</v>
      </c>
      <c r="AB24" s="18" t="s">
        <v>416</v>
      </c>
    </row>
    <row r="25" spans="1:28" x14ac:dyDescent="0.35">
      <c r="A25" s="18" t="s">
        <v>382</v>
      </c>
      <c r="B25" s="18" t="s">
        <v>140</v>
      </c>
      <c r="C25" s="30">
        <v>222</v>
      </c>
      <c r="D25" s="34">
        <v>2014</v>
      </c>
      <c r="E25" s="34">
        <v>8</v>
      </c>
      <c r="F25" s="34">
        <v>13</v>
      </c>
      <c r="G25" s="32">
        <v>17</v>
      </c>
      <c r="H25" s="32" t="s">
        <v>416</v>
      </c>
      <c r="I25" s="22">
        <v>0.75</v>
      </c>
      <c r="J25" s="33">
        <v>958</v>
      </c>
      <c r="K25" s="33">
        <v>1038</v>
      </c>
      <c r="L25" s="33">
        <v>40</v>
      </c>
      <c r="M25" s="18" t="s">
        <v>416</v>
      </c>
      <c r="N25" s="18" t="s">
        <v>416</v>
      </c>
      <c r="O25" s="18" t="s">
        <v>416</v>
      </c>
      <c r="P25" s="18" t="s">
        <v>416</v>
      </c>
      <c r="Q25" s="31">
        <v>41864</v>
      </c>
      <c r="R25" s="31">
        <v>42454</v>
      </c>
      <c r="S25" s="31">
        <v>41864</v>
      </c>
      <c r="T25" s="23" t="s">
        <v>416</v>
      </c>
      <c r="U25" t="s">
        <v>416</v>
      </c>
      <c r="V25" t="s">
        <v>416</v>
      </c>
      <c r="W25" s="18" t="s">
        <v>416</v>
      </c>
      <c r="X25" s="18" t="s">
        <v>416</v>
      </c>
      <c r="Y25" s="12">
        <v>3.9140624999999996</v>
      </c>
      <c r="Z25" s="22">
        <f t="shared" si="2"/>
        <v>-3.16406250000002E-2</v>
      </c>
      <c r="AA25" s="22" t="s">
        <v>416</v>
      </c>
      <c r="AB25" s="18" t="s">
        <v>416</v>
      </c>
    </row>
    <row r="26" spans="1:28" x14ac:dyDescent="0.35">
      <c r="A26" s="18" t="s">
        <v>383</v>
      </c>
      <c r="B26" s="18" t="s">
        <v>141</v>
      </c>
      <c r="C26" s="30">
        <v>222</v>
      </c>
      <c r="D26" s="34">
        <v>2014</v>
      </c>
      <c r="E26" s="34">
        <v>8</v>
      </c>
      <c r="F26" s="34">
        <v>13</v>
      </c>
      <c r="G26" s="32">
        <v>17</v>
      </c>
      <c r="H26" s="32" t="s">
        <v>416</v>
      </c>
      <c r="I26" s="22">
        <v>0.75</v>
      </c>
      <c r="J26" s="33">
        <v>958</v>
      </c>
      <c r="K26" s="33">
        <v>1038</v>
      </c>
      <c r="L26" s="33">
        <v>40</v>
      </c>
      <c r="M26" s="18" t="s">
        <v>416</v>
      </c>
      <c r="N26" s="18" t="s">
        <v>416</v>
      </c>
      <c r="O26" s="18" t="s">
        <v>416</v>
      </c>
      <c r="P26" s="18" t="s">
        <v>416</v>
      </c>
      <c r="Q26" s="31">
        <v>41864</v>
      </c>
      <c r="R26" s="31">
        <v>42454</v>
      </c>
      <c r="S26" s="31">
        <v>41864</v>
      </c>
      <c r="T26" s="23" t="s">
        <v>416</v>
      </c>
      <c r="U26" t="s">
        <v>416</v>
      </c>
      <c r="V26" s="5">
        <v>318.70546528516763</v>
      </c>
      <c r="W26" s="18">
        <f t="shared" si="5"/>
        <v>0</v>
      </c>
      <c r="X26" s="18" t="s">
        <v>416</v>
      </c>
      <c r="Y26" s="12">
        <v>4.1015625</v>
      </c>
      <c r="Z26" s="22">
        <f t="shared" si="2"/>
        <v>0.10898437500000013</v>
      </c>
      <c r="AA26" s="22" t="s">
        <v>416</v>
      </c>
      <c r="AB26" s="18" t="s">
        <v>416</v>
      </c>
    </row>
    <row r="27" spans="1:28" x14ac:dyDescent="0.35">
      <c r="A27" t="s">
        <v>384</v>
      </c>
      <c r="B27" s="18" t="s">
        <v>117</v>
      </c>
      <c r="C27" s="9">
        <v>239</v>
      </c>
      <c r="D27" s="34">
        <v>2014</v>
      </c>
      <c r="E27" s="34">
        <v>8</v>
      </c>
      <c r="F27" s="34">
        <v>15</v>
      </c>
      <c r="G27" s="32">
        <v>18</v>
      </c>
      <c r="H27" s="32" t="s">
        <v>416</v>
      </c>
      <c r="I27" s="22">
        <v>0.75</v>
      </c>
      <c r="J27" s="33">
        <v>857</v>
      </c>
      <c r="K27" s="33">
        <v>927</v>
      </c>
      <c r="L27" s="33">
        <v>30</v>
      </c>
      <c r="M27">
        <v>47</v>
      </c>
      <c r="N27">
        <v>44</v>
      </c>
      <c r="O27">
        <v>0.878</v>
      </c>
      <c r="P27" s="18">
        <f t="shared" si="0"/>
        <v>0.2195</v>
      </c>
      <c r="Q27" s="31" t="s">
        <v>416</v>
      </c>
      <c r="R27" s="31">
        <v>42454</v>
      </c>
      <c r="S27" s="31">
        <v>41866</v>
      </c>
      <c r="T27" s="23" t="s">
        <v>416</v>
      </c>
      <c r="U27" t="s">
        <v>416</v>
      </c>
      <c r="V27" s="31" t="s">
        <v>416</v>
      </c>
      <c r="W27" s="18" t="s">
        <v>416</v>
      </c>
      <c r="X27" s="18" t="s">
        <v>416</v>
      </c>
      <c r="Y27" s="12">
        <v>11.320312499999998</v>
      </c>
      <c r="Z27" s="22">
        <f>(Y27-AVERAGE($Y$47:$Y$48, $Y$50:$Y$51))*I27</f>
        <v>5.0613281249999984</v>
      </c>
      <c r="AA27" s="22">
        <f t="shared" si="3"/>
        <v>10.122656249999997</v>
      </c>
      <c r="AB27" t="s">
        <v>416</v>
      </c>
    </row>
    <row r="28" spans="1:28" x14ac:dyDescent="0.35">
      <c r="A28" s="18" t="s">
        <v>385</v>
      </c>
      <c r="B28" s="18" t="s">
        <v>118</v>
      </c>
      <c r="C28" s="9">
        <v>239</v>
      </c>
      <c r="D28" s="34">
        <v>2014</v>
      </c>
      <c r="E28" s="34">
        <v>8</v>
      </c>
      <c r="F28" s="34">
        <v>15</v>
      </c>
      <c r="G28" s="32">
        <v>18</v>
      </c>
      <c r="H28" s="32" t="s">
        <v>416</v>
      </c>
      <c r="I28" s="22">
        <v>0.75</v>
      </c>
      <c r="J28" s="33">
        <v>858</v>
      </c>
      <c r="K28" s="33">
        <v>928</v>
      </c>
      <c r="L28" s="33">
        <v>30</v>
      </c>
      <c r="M28">
        <v>51</v>
      </c>
      <c r="N28">
        <v>48</v>
      </c>
      <c r="O28">
        <v>1.29</v>
      </c>
      <c r="P28" s="18">
        <f t="shared" si="0"/>
        <v>0.32250000000000001</v>
      </c>
      <c r="Q28" s="31" t="s">
        <v>416</v>
      </c>
      <c r="R28" s="31">
        <v>42454</v>
      </c>
      <c r="S28" s="31">
        <v>41866</v>
      </c>
      <c r="T28" s="23" t="s">
        <v>416</v>
      </c>
      <c r="U28" t="s">
        <v>416</v>
      </c>
      <c r="V28" s="31" t="s">
        <v>416</v>
      </c>
      <c r="W28" s="18" t="s">
        <v>416</v>
      </c>
      <c r="X28" s="18" t="s">
        <v>416</v>
      </c>
      <c r="Y28" s="12">
        <v>11.671875</v>
      </c>
      <c r="Z28" s="22">
        <f t="shared" ref="Z28:Z51" si="6">(Y28-AVERAGE($Y$47:$Y$48, $Y$50:$Y$51))*I28</f>
        <v>5.3249999999999993</v>
      </c>
      <c r="AA28" s="22">
        <f t="shared" si="3"/>
        <v>10.649999999999999</v>
      </c>
      <c r="AB28" t="s">
        <v>416</v>
      </c>
    </row>
    <row r="29" spans="1:28" x14ac:dyDescent="0.35">
      <c r="A29" s="18" t="s">
        <v>386</v>
      </c>
      <c r="B29" s="18" t="s">
        <v>119</v>
      </c>
      <c r="C29" s="9">
        <v>239</v>
      </c>
      <c r="D29" s="34">
        <v>2014</v>
      </c>
      <c r="E29" s="34">
        <v>8</v>
      </c>
      <c r="F29" s="34">
        <v>15</v>
      </c>
      <c r="G29" s="32">
        <v>18</v>
      </c>
      <c r="H29" s="32" t="s">
        <v>416</v>
      </c>
      <c r="I29" s="22">
        <v>0.75</v>
      </c>
      <c r="J29" s="33">
        <v>858</v>
      </c>
      <c r="K29" s="33">
        <v>928</v>
      </c>
      <c r="L29" s="33">
        <v>30</v>
      </c>
      <c r="M29">
        <v>59</v>
      </c>
      <c r="N29">
        <v>54</v>
      </c>
      <c r="O29">
        <v>1.623</v>
      </c>
      <c r="P29" s="18">
        <f t="shared" si="0"/>
        <v>0.40575</v>
      </c>
      <c r="Q29" s="31" t="s">
        <v>416</v>
      </c>
      <c r="R29" s="31">
        <v>42454</v>
      </c>
      <c r="S29" s="31">
        <v>41866</v>
      </c>
      <c r="T29" s="23" t="s">
        <v>416</v>
      </c>
      <c r="U29" t="s">
        <v>416</v>
      </c>
      <c r="V29" s="31" t="s">
        <v>416</v>
      </c>
      <c r="W29" s="18" t="s">
        <v>416</v>
      </c>
      <c r="X29" s="18" t="s">
        <v>416</v>
      </c>
      <c r="Y29" s="22">
        <v>19.750000000000004</v>
      </c>
      <c r="Z29" s="22">
        <f t="shared" si="6"/>
        <v>11.383593750000003</v>
      </c>
      <c r="AA29" s="22">
        <f t="shared" si="3"/>
        <v>22.767187500000006</v>
      </c>
      <c r="AB29" t="s">
        <v>416</v>
      </c>
    </row>
    <row r="30" spans="1:28" x14ac:dyDescent="0.35">
      <c r="A30" s="18" t="s">
        <v>387</v>
      </c>
      <c r="B30" s="18" t="s">
        <v>120</v>
      </c>
      <c r="C30" s="9">
        <v>239</v>
      </c>
      <c r="D30" s="34">
        <v>2014</v>
      </c>
      <c r="E30" s="34">
        <v>8</v>
      </c>
      <c r="F30" s="34">
        <v>15</v>
      </c>
      <c r="G30" s="32">
        <v>18</v>
      </c>
      <c r="H30" s="32" t="s">
        <v>416</v>
      </c>
      <c r="I30" s="22">
        <v>0.75</v>
      </c>
      <c r="J30" s="33">
        <v>859</v>
      </c>
      <c r="K30" s="33">
        <v>929</v>
      </c>
      <c r="L30" s="33">
        <v>30</v>
      </c>
      <c r="M30">
        <v>47</v>
      </c>
      <c r="N30">
        <v>43</v>
      </c>
      <c r="O30">
        <v>0.71499999999999997</v>
      </c>
      <c r="P30" s="18">
        <f t="shared" si="0"/>
        <v>0.17874999999999999</v>
      </c>
      <c r="Q30" s="31" t="s">
        <v>416</v>
      </c>
      <c r="R30" s="31">
        <v>42454</v>
      </c>
      <c r="S30" s="31">
        <v>41866</v>
      </c>
      <c r="T30" s="23" t="s">
        <v>416</v>
      </c>
      <c r="U30" t="s">
        <v>416</v>
      </c>
      <c r="V30" s="31" t="s">
        <v>416</v>
      </c>
      <c r="W30" s="18" t="s">
        <v>416</v>
      </c>
      <c r="X30" s="18" t="s">
        <v>416</v>
      </c>
      <c r="Y30" s="12">
        <v>14.273437499999998</v>
      </c>
      <c r="Z30" s="22">
        <f t="shared" si="6"/>
        <v>7.2761718749999984</v>
      </c>
      <c r="AA30" s="22">
        <f t="shared" si="3"/>
        <v>14.552343749999997</v>
      </c>
      <c r="AB30" t="s">
        <v>416</v>
      </c>
    </row>
    <row r="31" spans="1:28" x14ac:dyDescent="0.35">
      <c r="A31" s="18" t="s">
        <v>388</v>
      </c>
      <c r="B31" s="18" t="s">
        <v>121</v>
      </c>
      <c r="C31" s="9">
        <v>239</v>
      </c>
      <c r="D31" s="34">
        <v>2014</v>
      </c>
      <c r="E31" s="34">
        <v>8</v>
      </c>
      <c r="F31" s="34">
        <v>15</v>
      </c>
      <c r="G31" s="32">
        <v>18</v>
      </c>
      <c r="H31" s="32" t="s">
        <v>416</v>
      </c>
      <c r="I31" s="22">
        <v>0.75</v>
      </c>
      <c r="J31" s="33">
        <v>900</v>
      </c>
      <c r="K31" s="33">
        <v>929</v>
      </c>
      <c r="L31" s="33">
        <f t="shared" si="4"/>
        <v>29</v>
      </c>
      <c r="M31">
        <v>55</v>
      </c>
      <c r="N31">
        <v>51</v>
      </c>
      <c r="O31">
        <v>1.4350000000000001</v>
      </c>
      <c r="P31" s="18">
        <f t="shared" si="0"/>
        <v>0.35875000000000001</v>
      </c>
      <c r="Q31" s="31" t="s">
        <v>416</v>
      </c>
      <c r="R31" s="31">
        <v>42454</v>
      </c>
      <c r="S31" s="31">
        <v>41866</v>
      </c>
      <c r="T31" s="23" t="s">
        <v>416</v>
      </c>
      <c r="U31" t="s">
        <v>416</v>
      </c>
      <c r="V31" s="31" t="s">
        <v>416</v>
      </c>
      <c r="W31" s="18" t="s">
        <v>416</v>
      </c>
      <c r="X31" s="18" t="s">
        <v>416</v>
      </c>
      <c r="Y31" s="22">
        <v>13.312500000000004</v>
      </c>
      <c r="Z31" s="22">
        <f t="shared" si="6"/>
        <v>6.5554687500000028</v>
      </c>
      <c r="AA31" s="22">
        <f t="shared" si="3"/>
        <v>13.563038793103456</v>
      </c>
      <c r="AB31" t="s">
        <v>416</v>
      </c>
    </row>
    <row r="32" spans="1:28" x14ac:dyDescent="0.35">
      <c r="A32" s="18" t="s">
        <v>389</v>
      </c>
      <c r="B32" s="18" t="s">
        <v>122</v>
      </c>
      <c r="C32" s="9">
        <v>239</v>
      </c>
      <c r="D32" s="34">
        <v>2014</v>
      </c>
      <c r="E32" s="34">
        <v>8</v>
      </c>
      <c r="F32" s="34">
        <v>15</v>
      </c>
      <c r="G32" s="32">
        <v>18</v>
      </c>
      <c r="H32" s="32" t="s">
        <v>416</v>
      </c>
      <c r="I32" s="22">
        <v>0.75</v>
      </c>
      <c r="J32" s="33">
        <v>900</v>
      </c>
      <c r="K32" s="33">
        <v>931</v>
      </c>
      <c r="L32" s="33">
        <f t="shared" si="4"/>
        <v>31</v>
      </c>
      <c r="M32">
        <v>48</v>
      </c>
      <c r="N32">
        <v>45</v>
      </c>
      <c r="O32">
        <v>0.89100000000000001</v>
      </c>
      <c r="P32" s="18">
        <f t="shared" si="0"/>
        <v>0.22275</v>
      </c>
      <c r="Q32" s="31" t="s">
        <v>416</v>
      </c>
      <c r="R32" s="31">
        <v>42454</v>
      </c>
      <c r="S32" s="31">
        <v>41866</v>
      </c>
      <c r="T32" s="23" t="s">
        <v>416</v>
      </c>
      <c r="U32" t="s">
        <v>416</v>
      </c>
      <c r="V32" s="31" t="s">
        <v>416</v>
      </c>
      <c r="W32" s="18" t="s">
        <v>416</v>
      </c>
      <c r="X32" s="18" t="s">
        <v>416</v>
      </c>
      <c r="Y32" s="12">
        <v>9.140625</v>
      </c>
      <c r="Z32" s="22">
        <f t="shared" si="6"/>
        <v>3.4265624999999997</v>
      </c>
      <c r="AA32" s="22">
        <f t="shared" si="3"/>
        <v>6.6320564516129021</v>
      </c>
      <c r="AB32" t="s">
        <v>416</v>
      </c>
    </row>
    <row r="33" spans="1:28" x14ac:dyDescent="0.35">
      <c r="A33" s="18" t="s">
        <v>390</v>
      </c>
      <c r="B33" s="18" t="s">
        <v>123</v>
      </c>
      <c r="C33" s="9">
        <v>239</v>
      </c>
      <c r="D33" s="34">
        <v>2014</v>
      </c>
      <c r="E33" s="34">
        <v>8</v>
      </c>
      <c r="F33" s="34">
        <v>15</v>
      </c>
      <c r="G33" s="32">
        <v>18</v>
      </c>
      <c r="H33" s="32" t="s">
        <v>416</v>
      </c>
      <c r="I33" s="22">
        <v>0.75</v>
      </c>
      <c r="J33" s="33">
        <v>901</v>
      </c>
      <c r="K33" s="33">
        <v>931</v>
      </c>
      <c r="L33" s="33">
        <f>K33-J34</f>
        <v>30</v>
      </c>
      <c r="M33">
        <v>52</v>
      </c>
      <c r="N33">
        <v>49</v>
      </c>
      <c r="O33">
        <v>1.137</v>
      </c>
      <c r="P33" s="18">
        <f t="shared" si="0"/>
        <v>0.28425</v>
      </c>
      <c r="Q33" s="31" t="s">
        <v>416</v>
      </c>
      <c r="R33" s="31">
        <v>42454</v>
      </c>
      <c r="S33" s="31">
        <v>41866</v>
      </c>
      <c r="T33" s="23" t="s">
        <v>416</v>
      </c>
      <c r="U33" t="s">
        <v>416</v>
      </c>
      <c r="V33" s="5">
        <v>396.4830496574366</v>
      </c>
      <c r="W33" s="18">
        <f>(V33-420.68)*I33</f>
        <v>-18.147712756922559</v>
      </c>
      <c r="X33" s="18" t="s">
        <v>416</v>
      </c>
      <c r="Y33">
        <v>21.66796875</v>
      </c>
      <c r="Z33" s="22">
        <f t="shared" si="6"/>
        <v>12.822070312500001</v>
      </c>
      <c r="AA33" s="22">
        <f t="shared" si="3"/>
        <v>25.644140625000002</v>
      </c>
      <c r="AB33" t="s">
        <v>416</v>
      </c>
    </row>
    <row r="34" spans="1:28" x14ac:dyDescent="0.35">
      <c r="A34" s="18" t="s">
        <v>391</v>
      </c>
      <c r="B34" s="18" t="s">
        <v>124</v>
      </c>
      <c r="C34" s="9">
        <v>239</v>
      </c>
      <c r="D34" s="34">
        <v>2014</v>
      </c>
      <c r="E34" s="34">
        <v>8</v>
      </c>
      <c r="F34" s="34">
        <v>15</v>
      </c>
      <c r="G34" s="32">
        <v>18</v>
      </c>
      <c r="H34" s="32" t="s">
        <v>416</v>
      </c>
      <c r="I34" s="22">
        <v>0.75</v>
      </c>
      <c r="J34" s="33">
        <v>901</v>
      </c>
      <c r="K34" s="33">
        <v>932</v>
      </c>
      <c r="L34" s="33">
        <f>K34-J34</f>
        <v>31</v>
      </c>
      <c r="M34">
        <v>40</v>
      </c>
      <c r="N34">
        <v>38</v>
      </c>
      <c r="O34">
        <v>0.75800000000000001</v>
      </c>
      <c r="P34" s="18">
        <f t="shared" si="0"/>
        <v>0.1895</v>
      </c>
      <c r="Q34" s="31" t="s">
        <v>416</v>
      </c>
      <c r="R34" s="31">
        <v>42454</v>
      </c>
      <c r="S34" s="31">
        <v>41866</v>
      </c>
      <c r="T34" s="23" t="s">
        <v>416</v>
      </c>
      <c r="U34" t="s">
        <v>416</v>
      </c>
      <c r="V34" s="31" t="s">
        <v>416</v>
      </c>
      <c r="W34" s="31" t="s">
        <v>416</v>
      </c>
      <c r="X34" s="18" t="s">
        <v>416</v>
      </c>
      <c r="Y34" s="12">
        <v>7.9453125</v>
      </c>
      <c r="Z34" s="22">
        <f t="shared" si="6"/>
        <v>2.5300781249999997</v>
      </c>
      <c r="AA34" s="22">
        <f t="shared" si="3"/>
        <v>4.8969254032258061</v>
      </c>
      <c r="AB34" t="s">
        <v>416</v>
      </c>
    </row>
    <row r="35" spans="1:28" x14ac:dyDescent="0.35">
      <c r="A35" s="18" t="s">
        <v>392</v>
      </c>
      <c r="B35" s="18" t="s">
        <v>125</v>
      </c>
      <c r="C35" s="9">
        <v>239</v>
      </c>
      <c r="D35" s="34">
        <v>2014</v>
      </c>
      <c r="E35" s="34">
        <v>8</v>
      </c>
      <c r="F35" s="34">
        <v>15</v>
      </c>
      <c r="G35" s="32">
        <v>18</v>
      </c>
      <c r="H35" s="32" t="s">
        <v>416</v>
      </c>
      <c r="I35" s="22">
        <v>0.75</v>
      </c>
      <c r="J35" s="33">
        <v>901</v>
      </c>
      <c r="K35" s="33">
        <v>933</v>
      </c>
      <c r="L35" s="33">
        <f t="shared" si="4"/>
        <v>32</v>
      </c>
      <c r="M35">
        <v>50</v>
      </c>
      <c r="N35">
        <v>47</v>
      </c>
      <c r="O35">
        <v>0.94899999999999995</v>
      </c>
      <c r="P35" s="18">
        <f t="shared" si="0"/>
        <v>0.23724999999999999</v>
      </c>
      <c r="Q35" s="31" t="s">
        <v>416</v>
      </c>
      <c r="R35" s="31">
        <v>42454</v>
      </c>
      <c r="S35" s="31">
        <v>41866</v>
      </c>
      <c r="T35" s="23" t="s">
        <v>416</v>
      </c>
      <c r="U35" t="s">
        <v>416</v>
      </c>
      <c r="V35" s="31" t="s">
        <v>416</v>
      </c>
      <c r="W35" s="31" t="s">
        <v>416</v>
      </c>
      <c r="X35" s="18" t="s">
        <v>416</v>
      </c>
      <c r="Y35" s="12">
        <v>18.838235294117645</v>
      </c>
      <c r="Z35" s="22">
        <f t="shared" si="6"/>
        <v>10.699770220588233</v>
      </c>
      <c r="AA35" s="22">
        <f t="shared" si="3"/>
        <v>20.062069163602938</v>
      </c>
      <c r="AB35" t="s">
        <v>416</v>
      </c>
    </row>
    <row r="36" spans="1:28" x14ac:dyDescent="0.35">
      <c r="A36" s="18" t="s">
        <v>393</v>
      </c>
      <c r="B36" s="18" t="s">
        <v>126</v>
      </c>
      <c r="C36" s="9">
        <v>239</v>
      </c>
      <c r="D36" s="34">
        <v>2014</v>
      </c>
      <c r="E36" s="34">
        <v>8</v>
      </c>
      <c r="F36" s="34">
        <v>15</v>
      </c>
      <c r="G36" s="32">
        <v>18</v>
      </c>
      <c r="H36" s="32" t="s">
        <v>416</v>
      </c>
      <c r="I36" s="22">
        <v>0.75</v>
      </c>
      <c r="J36" s="33">
        <v>901</v>
      </c>
      <c r="K36" s="33">
        <v>934</v>
      </c>
      <c r="L36" s="33">
        <f t="shared" si="4"/>
        <v>33</v>
      </c>
      <c r="M36">
        <v>45</v>
      </c>
      <c r="N36">
        <v>43</v>
      </c>
      <c r="O36">
        <v>0.88100000000000001</v>
      </c>
      <c r="P36" s="18">
        <f t="shared" si="0"/>
        <v>0.22025</v>
      </c>
      <c r="Q36" s="31" t="s">
        <v>416</v>
      </c>
      <c r="R36" s="31">
        <v>42454</v>
      </c>
      <c r="S36" s="31">
        <v>41866</v>
      </c>
      <c r="T36" s="23" t="s">
        <v>416</v>
      </c>
      <c r="U36" t="s">
        <v>416</v>
      </c>
      <c r="V36" s="5">
        <v>392.34755977494342</v>
      </c>
      <c r="W36" s="18">
        <f>(V36-420.68)*I36</f>
        <v>-21.24933016879244</v>
      </c>
      <c r="X36" s="18" t="s">
        <v>416</v>
      </c>
      <c r="Y36" s="12">
        <v>13.101562499999998</v>
      </c>
      <c r="Z36" s="22">
        <f t="shared" si="6"/>
        <v>6.3972656249999984</v>
      </c>
      <c r="AA36" s="22">
        <f t="shared" si="3"/>
        <v>11.631392045454543</v>
      </c>
      <c r="AB36" t="s">
        <v>416</v>
      </c>
    </row>
    <row r="37" spans="1:28" x14ac:dyDescent="0.35">
      <c r="A37" s="18" t="s">
        <v>394</v>
      </c>
      <c r="B37" s="18" t="s">
        <v>127</v>
      </c>
      <c r="C37" s="9">
        <v>239</v>
      </c>
      <c r="D37" s="34">
        <v>2014</v>
      </c>
      <c r="E37" s="34">
        <v>8</v>
      </c>
      <c r="F37" s="34">
        <v>15</v>
      </c>
      <c r="G37" s="32">
        <v>18</v>
      </c>
      <c r="H37" s="32" t="s">
        <v>416</v>
      </c>
      <c r="I37" s="22">
        <v>0.75</v>
      </c>
      <c r="J37" s="33">
        <v>901</v>
      </c>
      <c r="K37" s="33">
        <v>934</v>
      </c>
      <c r="L37" s="33">
        <f t="shared" si="4"/>
        <v>33</v>
      </c>
      <c r="M37">
        <v>42</v>
      </c>
      <c r="N37">
        <v>40</v>
      </c>
      <c r="O37">
        <v>0.747</v>
      </c>
      <c r="P37" s="18">
        <f t="shared" si="0"/>
        <v>0.18675</v>
      </c>
      <c r="Q37" s="31" t="s">
        <v>416</v>
      </c>
      <c r="R37" s="31">
        <v>42454</v>
      </c>
      <c r="S37" s="31">
        <v>41866</v>
      </c>
      <c r="T37" s="23" t="s">
        <v>416</v>
      </c>
      <c r="U37" t="s">
        <v>416</v>
      </c>
      <c r="V37" s="31" t="s">
        <v>416</v>
      </c>
      <c r="W37" s="31" t="s">
        <v>416</v>
      </c>
      <c r="X37" s="18" t="s">
        <v>416</v>
      </c>
      <c r="Y37" t="s">
        <v>416</v>
      </c>
      <c r="Z37" s="18" t="s">
        <v>416</v>
      </c>
      <c r="AA37" s="18" t="s">
        <v>416</v>
      </c>
      <c r="AB37" t="s">
        <v>416</v>
      </c>
    </row>
    <row r="38" spans="1:28" x14ac:dyDescent="0.35">
      <c r="A38" s="18" t="s">
        <v>395</v>
      </c>
      <c r="B38" s="18" t="s">
        <v>128</v>
      </c>
      <c r="C38" s="9">
        <v>239</v>
      </c>
      <c r="D38" s="34">
        <v>2014</v>
      </c>
      <c r="E38" s="34">
        <v>8</v>
      </c>
      <c r="F38" s="34">
        <v>15</v>
      </c>
      <c r="G38" s="32">
        <v>18</v>
      </c>
      <c r="H38" s="32" t="s">
        <v>416</v>
      </c>
      <c r="I38" s="22">
        <v>0.75</v>
      </c>
      <c r="J38" s="33">
        <v>901</v>
      </c>
      <c r="K38" s="33">
        <v>935</v>
      </c>
      <c r="L38" s="33">
        <f t="shared" si="4"/>
        <v>34</v>
      </c>
      <c r="M38">
        <v>45</v>
      </c>
      <c r="N38">
        <v>43</v>
      </c>
      <c r="O38">
        <v>0.85299999999999998</v>
      </c>
      <c r="P38" s="18">
        <f t="shared" si="0"/>
        <v>0.21325</v>
      </c>
      <c r="Q38" s="31" t="s">
        <v>416</v>
      </c>
      <c r="R38" s="31">
        <v>42454</v>
      </c>
      <c r="S38" s="31">
        <v>41866</v>
      </c>
      <c r="T38" s="23" t="s">
        <v>416</v>
      </c>
      <c r="U38" t="s">
        <v>416</v>
      </c>
      <c r="V38" s="18">
        <v>305.23276814420984</v>
      </c>
      <c r="W38" s="18">
        <f>(V38-420.68)*I38</f>
        <v>-86.585423891842623</v>
      </c>
      <c r="X38" s="18" t="s">
        <v>416</v>
      </c>
      <c r="Y38" s="12">
        <v>19.0546875</v>
      </c>
      <c r="Z38" s="22">
        <f t="shared" si="6"/>
        <v>10.862109374999999</v>
      </c>
      <c r="AA38" s="22">
        <f t="shared" si="3"/>
        <v>19.168428308823529</v>
      </c>
      <c r="AB38" t="s">
        <v>416</v>
      </c>
    </row>
    <row r="39" spans="1:28" x14ac:dyDescent="0.35">
      <c r="A39" s="18" t="s">
        <v>396</v>
      </c>
      <c r="B39" s="18" t="s">
        <v>129</v>
      </c>
      <c r="C39" s="9">
        <v>239</v>
      </c>
      <c r="D39" s="34">
        <v>2014</v>
      </c>
      <c r="E39" s="34">
        <v>8</v>
      </c>
      <c r="F39" s="34">
        <v>15</v>
      </c>
      <c r="G39" s="32">
        <v>18</v>
      </c>
      <c r="H39" s="32" t="s">
        <v>416</v>
      </c>
      <c r="I39" s="22">
        <v>0.75</v>
      </c>
      <c r="J39" s="33">
        <v>902</v>
      </c>
      <c r="K39" s="33">
        <v>936</v>
      </c>
      <c r="L39" s="33">
        <f t="shared" si="4"/>
        <v>34</v>
      </c>
      <c r="M39">
        <v>50</v>
      </c>
      <c r="N39">
        <v>47</v>
      </c>
      <c r="O39">
        <v>1.19</v>
      </c>
      <c r="P39" s="18">
        <f t="shared" si="0"/>
        <v>0.29749999999999999</v>
      </c>
      <c r="Q39" s="31" t="s">
        <v>416</v>
      </c>
      <c r="R39" s="31">
        <v>42454</v>
      </c>
      <c r="S39" s="31">
        <v>41866</v>
      </c>
      <c r="T39" s="23" t="s">
        <v>416</v>
      </c>
      <c r="U39" t="s">
        <v>416</v>
      </c>
      <c r="V39" s="31" t="s">
        <v>416</v>
      </c>
      <c r="W39" s="31" t="s">
        <v>416</v>
      </c>
      <c r="X39" s="18" t="s">
        <v>416</v>
      </c>
      <c r="Y39" s="22">
        <v>18.25</v>
      </c>
      <c r="Z39" s="22">
        <f t="shared" si="6"/>
        <v>10.258593749999999</v>
      </c>
      <c r="AA39" s="22">
        <f t="shared" si="3"/>
        <v>18.103400735294116</v>
      </c>
      <c r="AB39" t="s">
        <v>416</v>
      </c>
    </row>
    <row r="40" spans="1:28" x14ac:dyDescent="0.35">
      <c r="A40" s="18" t="s">
        <v>397</v>
      </c>
      <c r="B40" s="18" t="s">
        <v>130</v>
      </c>
      <c r="C40" s="9">
        <v>239</v>
      </c>
      <c r="D40" s="34">
        <v>2014</v>
      </c>
      <c r="E40" s="34">
        <v>8</v>
      </c>
      <c r="F40" s="34">
        <v>15</v>
      </c>
      <c r="G40" s="32">
        <v>18</v>
      </c>
      <c r="H40" s="32" t="s">
        <v>416</v>
      </c>
      <c r="I40" s="22">
        <v>0.75</v>
      </c>
      <c r="J40" s="33">
        <v>903</v>
      </c>
      <c r="K40" s="33">
        <v>936</v>
      </c>
      <c r="L40" s="33">
        <f t="shared" si="4"/>
        <v>33</v>
      </c>
      <c r="M40">
        <v>50</v>
      </c>
      <c r="N40">
        <v>47</v>
      </c>
      <c r="O40">
        <v>1.099</v>
      </c>
      <c r="P40" s="18">
        <f t="shared" si="0"/>
        <v>0.27474999999999999</v>
      </c>
      <c r="Q40" s="31" t="s">
        <v>416</v>
      </c>
      <c r="R40" s="31">
        <v>42454</v>
      </c>
      <c r="S40" s="31">
        <v>41866</v>
      </c>
      <c r="T40" s="23" t="s">
        <v>416</v>
      </c>
      <c r="U40" t="s">
        <v>416</v>
      </c>
      <c r="V40" s="31" t="s">
        <v>416</v>
      </c>
      <c r="W40" s="31" t="s">
        <v>416</v>
      </c>
      <c r="X40" s="18" t="s">
        <v>416</v>
      </c>
      <c r="Y40" s="12">
        <v>20.3671875</v>
      </c>
      <c r="Z40" s="22">
        <f t="shared" si="6"/>
        <v>11.846484374999999</v>
      </c>
      <c r="AA40" s="22">
        <f t="shared" si="3"/>
        <v>21.539062499999996</v>
      </c>
      <c r="AB40" t="s">
        <v>416</v>
      </c>
    </row>
    <row r="41" spans="1:28" x14ac:dyDescent="0.35">
      <c r="A41" s="18" t="s">
        <v>398</v>
      </c>
      <c r="B41" s="18" t="s">
        <v>131</v>
      </c>
      <c r="C41" s="9">
        <v>239</v>
      </c>
      <c r="D41" s="34">
        <v>2014</v>
      </c>
      <c r="E41" s="34">
        <v>8</v>
      </c>
      <c r="F41" s="34">
        <v>15</v>
      </c>
      <c r="G41" s="32">
        <v>18</v>
      </c>
      <c r="H41" s="32" t="s">
        <v>416</v>
      </c>
      <c r="I41" s="22">
        <v>0.75</v>
      </c>
      <c r="J41" s="33">
        <v>903</v>
      </c>
      <c r="K41" s="33">
        <v>937</v>
      </c>
      <c r="L41" s="33">
        <f t="shared" si="4"/>
        <v>34</v>
      </c>
      <c r="M41">
        <v>45</v>
      </c>
      <c r="N41">
        <v>43</v>
      </c>
      <c r="O41">
        <v>0.74299999999999999</v>
      </c>
      <c r="P41" s="18">
        <f t="shared" si="0"/>
        <v>0.18575</v>
      </c>
      <c r="Q41" s="31" t="s">
        <v>416</v>
      </c>
      <c r="R41" s="31">
        <v>42454</v>
      </c>
      <c r="S41" s="31">
        <v>41866</v>
      </c>
      <c r="T41" s="23" t="s">
        <v>416</v>
      </c>
      <c r="U41" t="s">
        <v>416</v>
      </c>
      <c r="V41" s="31" t="s">
        <v>416</v>
      </c>
      <c r="W41" s="31" t="s">
        <v>416</v>
      </c>
      <c r="X41" s="18" t="s">
        <v>416</v>
      </c>
      <c r="Y41" s="12">
        <v>12</v>
      </c>
      <c r="Z41" s="22">
        <f t="shared" si="6"/>
        <v>5.5710937499999993</v>
      </c>
      <c r="AA41" s="22">
        <f t="shared" si="3"/>
        <v>9.831341911764703</v>
      </c>
      <c r="AB41" t="s">
        <v>416</v>
      </c>
    </row>
    <row r="42" spans="1:28" x14ac:dyDescent="0.35">
      <c r="A42" s="18" t="s">
        <v>399</v>
      </c>
      <c r="B42" s="18" t="s">
        <v>132</v>
      </c>
      <c r="C42" s="9">
        <v>239</v>
      </c>
      <c r="D42" s="34">
        <v>2014</v>
      </c>
      <c r="E42" s="34">
        <v>8</v>
      </c>
      <c r="F42" s="34">
        <v>15</v>
      </c>
      <c r="G42" s="32">
        <v>18</v>
      </c>
      <c r="H42" s="32" t="s">
        <v>416</v>
      </c>
      <c r="I42" s="22">
        <v>0.75</v>
      </c>
      <c r="J42" s="33">
        <v>903</v>
      </c>
      <c r="K42" s="33">
        <v>937</v>
      </c>
      <c r="L42" s="33">
        <f t="shared" si="4"/>
        <v>34</v>
      </c>
      <c r="M42">
        <v>48</v>
      </c>
      <c r="N42">
        <v>45</v>
      </c>
      <c r="O42">
        <v>0.92800000000000005</v>
      </c>
      <c r="P42" s="18">
        <f t="shared" si="0"/>
        <v>0.23200000000000001</v>
      </c>
      <c r="Q42" s="31" t="s">
        <v>416</v>
      </c>
      <c r="R42" s="31">
        <v>42454</v>
      </c>
      <c r="S42" s="31">
        <v>41866</v>
      </c>
      <c r="T42" s="23" t="s">
        <v>416</v>
      </c>
      <c r="U42" t="s">
        <v>416</v>
      </c>
      <c r="V42" s="5">
        <v>357.27954305848198</v>
      </c>
      <c r="W42" s="18">
        <f>(V42-420.68)*I42</f>
        <v>-47.550342706138522</v>
      </c>
      <c r="X42" s="18" t="s">
        <v>416</v>
      </c>
      <c r="Y42" s="12">
        <v>12.890624999999998</v>
      </c>
      <c r="Z42" s="22">
        <f t="shared" si="6"/>
        <v>6.2390624999999984</v>
      </c>
      <c r="AA42" s="22">
        <f t="shared" si="3"/>
        <v>11.010110294117643</v>
      </c>
      <c r="AB42" t="s">
        <v>416</v>
      </c>
    </row>
    <row r="43" spans="1:28" x14ac:dyDescent="0.35">
      <c r="A43" s="18" t="s">
        <v>400</v>
      </c>
      <c r="B43" s="18" t="s">
        <v>133</v>
      </c>
      <c r="C43" s="9">
        <v>239</v>
      </c>
      <c r="D43" s="34">
        <v>2014</v>
      </c>
      <c r="E43" s="34">
        <v>8</v>
      </c>
      <c r="F43" s="34">
        <v>15</v>
      </c>
      <c r="G43" s="32">
        <v>18</v>
      </c>
      <c r="H43" s="32" t="s">
        <v>416</v>
      </c>
      <c r="I43" s="22">
        <v>0.75</v>
      </c>
      <c r="J43" s="33">
        <v>904</v>
      </c>
      <c r="K43" s="33">
        <v>938</v>
      </c>
      <c r="L43" s="33">
        <f t="shared" si="4"/>
        <v>34</v>
      </c>
      <c r="M43">
        <v>49</v>
      </c>
      <c r="N43">
        <v>47</v>
      </c>
      <c r="O43">
        <v>1.0089999999999999</v>
      </c>
      <c r="P43" s="18">
        <f t="shared" si="0"/>
        <v>0.25224999999999997</v>
      </c>
      <c r="Q43" s="31" t="s">
        <v>416</v>
      </c>
      <c r="R43" s="31">
        <v>42454</v>
      </c>
      <c r="S43" s="31">
        <v>41866</v>
      </c>
      <c r="T43" s="23" t="s">
        <v>416</v>
      </c>
      <c r="U43" t="s">
        <v>416</v>
      </c>
      <c r="V43" s="31" t="s">
        <v>416</v>
      </c>
      <c r="W43" s="31" t="s">
        <v>416</v>
      </c>
      <c r="X43" s="31" t="s">
        <v>416</v>
      </c>
      <c r="Y43" s="12">
        <v>18.28125</v>
      </c>
      <c r="Z43" s="22">
        <f t="shared" si="6"/>
        <v>10.282031249999999</v>
      </c>
      <c r="AA43" s="22">
        <f t="shared" si="3"/>
        <v>18.144761029411761</v>
      </c>
      <c r="AB43" t="s">
        <v>416</v>
      </c>
    </row>
    <row r="44" spans="1:28" x14ac:dyDescent="0.35">
      <c r="A44" s="18" t="s">
        <v>401</v>
      </c>
      <c r="B44" s="18" t="s">
        <v>134</v>
      </c>
      <c r="C44" s="9">
        <v>239</v>
      </c>
      <c r="D44" s="34">
        <v>2014</v>
      </c>
      <c r="E44" s="34">
        <v>8</v>
      </c>
      <c r="F44" s="34">
        <v>15</v>
      </c>
      <c r="G44" s="32">
        <v>18</v>
      </c>
      <c r="H44" s="32" t="s">
        <v>416</v>
      </c>
      <c r="I44" s="22">
        <v>0.75</v>
      </c>
      <c r="J44" s="33">
        <v>904</v>
      </c>
      <c r="K44" s="33">
        <v>938</v>
      </c>
      <c r="L44" s="33">
        <f t="shared" si="4"/>
        <v>34</v>
      </c>
      <c r="M44">
        <v>47</v>
      </c>
      <c r="N44">
        <v>45</v>
      </c>
      <c r="O44">
        <v>0.88200000000000001</v>
      </c>
      <c r="P44" s="18">
        <f t="shared" si="0"/>
        <v>0.2205</v>
      </c>
      <c r="Q44" s="31" t="s">
        <v>416</v>
      </c>
      <c r="R44" s="31">
        <v>42454</v>
      </c>
      <c r="S44" s="31">
        <v>41866</v>
      </c>
      <c r="T44" s="23" t="s">
        <v>416</v>
      </c>
      <c r="U44" t="s">
        <v>416</v>
      </c>
      <c r="V44" s="31" t="s">
        <v>416</v>
      </c>
      <c r="W44" s="31" t="s">
        <v>416</v>
      </c>
      <c r="X44" s="31" t="s">
        <v>416</v>
      </c>
      <c r="Y44" s="22">
        <v>16.375</v>
      </c>
      <c r="Z44" s="22">
        <f t="shared" si="6"/>
        <v>8.8523437499999993</v>
      </c>
      <c r="AA44" s="22">
        <f t="shared" si="3"/>
        <v>15.621783088235292</v>
      </c>
      <c r="AB44" t="s">
        <v>416</v>
      </c>
    </row>
    <row r="45" spans="1:28" x14ac:dyDescent="0.35">
      <c r="A45" s="18" t="s">
        <v>402</v>
      </c>
      <c r="B45" s="18" t="s">
        <v>135</v>
      </c>
      <c r="C45" s="9">
        <v>239</v>
      </c>
      <c r="D45" s="34">
        <v>2014</v>
      </c>
      <c r="E45" s="34">
        <v>8</v>
      </c>
      <c r="F45" s="34">
        <v>15</v>
      </c>
      <c r="G45" s="32">
        <v>18</v>
      </c>
      <c r="H45" s="32" t="s">
        <v>416</v>
      </c>
      <c r="I45" s="22">
        <v>0.75</v>
      </c>
      <c r="J45" s="33">
        <v>905</v>
      </c>
      <c r="K45" s="33">
        <v>939</v>
      </c>
      <c r="L45" s="33">
        <f t="shared" si="4"/>
        <v>34</v>
      </c>
      <c r="M45">
        <v>47</v>
      </c>
      <c r="N45">
        <v>45</v>
      </c>
      <c r="O45">
        <v>0.90400000000000003</v>
      </c>
      <c r="P45" s="18">
        <f t="shared" si="0"/>
        <v>0.22600000000000001</v>
      </c>
      <c r="Q45" s="31" t="s">
        <v>416</v>
      </c>
      <c r="R45" s="31">
        <v>42454</v>
      </c>
      <c r="S45" s="31">
        <v>41866</v>
      </c>
      <c r="T45" s="23" t="s">
        <v>416</v>
      </c>
      <c r="U45" t="s">
        <v>416</v>
      </c>
      <c r="V45" s="31" t="s">
        <v>416</v>
      </c>
      <c r="W45" s="31" t="s">
        <v>416</v>
      </c>
      <c r="X45" s="31" t="s">
        <v>416</v>
      </c>
      <c r="Y45" s="22">
        <v>16.406250000000007</v>
      </c>
      <c r="Z45" s="22">
        <f t="shared" si="6"/>
        <v>8.8757812500000046</v>
      </c>
      <c r="AA45" s="22">
        <f t="shared" si="3"/>
        <v>15.663143382352951</v>
      </c>
      <c r="AB45" t="s">
        <v>416</v>
      </c>
    </row>
    <row r="46" spans="1:28" x14ac:dyDescent="0.35">
      <c r="A46" s="18" t="s">
        <v>403</v>
      </c>
      <c r="B46" s="18" t="s">
        <v>136</v>
      </c>
      <c r="C46" s="9">
        <v>239</v>
      </c>
      <c r="D46" s="34">
        <v>2014</v>
      </c>
      <c r="E46" s="34">
        <v>8</v>
      </c>
      <c r="F46" s="34">
        <v>15</v>
      </c>
      <c r="G46" s="32">
        <v>18</v>
      </c>
      <c r="H46" s="32" t="s">
        <v>416</v>
      </c>
      <c r="I46" s="22">
        <v>0.75</v>
      </c>
      <c r="J46" s="33">
        <v>905</v>
      </c>
      <c r="K46" s="33">
        <v>926</v>
      </c>
      <c r="L46" s="33">
        <f t="shared" si="4"/>
        <v>21</v>
      </c>
      <c r="M46">
        <v>51</v>
      </c>
      <c r="N46">
        <v>46</v>
      </c>
      <c r="O46">
        <v>0.95199999999999996</v>
      </c>
      <c r="P46" s="18">
        <f t="shared" si="0"/>
        <v>0.23799999999999999</v>
      </c>
      <c r="Q46" s="31" t="s">
        <v>416</v>
      </c>
      <c r="R46" s="31">
        <v>42454</v>
      </c>
      <c r="S46" s="31">
        <v>41866</v>
      </c>
      <c r="T46" s="23" t="s">
        <v>416</v>
      </c>
      <c r="U46" t="s">
        <v>416</v>
      </c>
      <c r="V46" s="5">
        <v>519.39946508205821</v>
      </c>
      <c r="W46" s="18">
        <f>(V46-420.68)*I46</f>
        <v>74.039598811543655</v>
      </c>
      <c r="X46" s="18">
        <f t="shared" ref="X46:X94" si="7">W46/L46*60</f>
        <v>211.54171089012473</v>
      </c>
      <c r="Y46" s="12">
        <v>14.437499999999998</v>
      </c>
      <c r="Z46" s="22">
        <f t="shared" si="6"/>
        <v>7.3992187499999984</v>
      </c>
      <c r="AA46" s="22">
        <f t="shared" si="3"/>
        <v>21.140624999999993</v>
      </c>
      <c r="AB46" t="s">
        <v>416</v>
      </c>
    </row>
    <row r="47" spans="1:28" x14ac:dyDescent="0.35">
      <c r="A47" t="s">
        <v>404</v>
      </c>
      <c r="B47" s="18" t="s">
        <v>143</v>
      </c>
      <c r="C47" s="9">
        <v>239</v>
      </c>
      <c r="D47" s="34">
        <v>2014</v>
      </c>
      <c r="E47" s="34">
        <v>8</v>
      </c>
      <c r="F47" s="34">
        <v>15</v>
      </c>
      <c r="G47" s="32">
        <v>18</v>
      </c>
      <c r="H47" s="32" t="s">
        <v>416</v>
      </c>
      <c r="I47" s="22">
        <v>0.75</v>
      </c>
      <c r="J47" s="33">
        <v>856</v>
      </c>
      <c r="K47" s="33">
        <v>926</v>
      </c>
      <c r="L47" s="33">
        <v>30</v>
      </c>
      <c r="M47" t="s">
        <v>416</v>
      </c>
      <c r="N47" s="18" t="s">
        <v>416</v>
      </c>
      <c r="O47" s="18" t="s">
        <v>416</v>
      </c>
      <c r="P47" s="18" t="s">
        <v>416</v>
      </c>
      <c r="Q47" s="31" t="s">
        <v>416</v>
      </c>
      <c r="R47" s="31">
        <v>42454</v>
      </c>
      <c r="S47" s="31">
        <v>41866</v>
      </c>
      <c r="T47" s="31" t="s">
        <v>416</v>
      </c>
      <c r="U47" s="31" t="s">
        <v>416</v>
      </c>
      <c r="V47" t="s">
        <v>416</v>
      </c>
      <c r="W47" s="18" t="s">
        <v>416</v>
      </c>
      <c r="X47" s="18" t="s">
        <v>416</v>
      </c>
      <c r="Y47" s="12">
        <v>6.421875</v>
      </c>
      <c r="Z47" s="22">
        <f t="shared" si="6"/>
        <v>1.3874999999999997</v>
      </c>
      <c r="AA47" s="22" t="s">
        <v>416</v>
      </c>
      <c r="AB47" t="s">
        <v>416</v>
      </c>
    </row>
    <row r="48" spans="1:28" x14ac:dyDescent="0.35">
      <c r="A48" s="18" t="s">
        <v>405</v>
      </c>
      <c r="B48" s="18" t="s">
        <v>138</v>
      </c>
      <c r="C48" s="9">
        <v>239</v>
      </c>
      <c r="D48" s="34">
        <v>2014</v>
      </c>
      <c r="E48" s="34">
        <v>8</v>
      </c>
      <c r="F48" s="34">
        <v>15</v>
      </c>
      <c r="G48" s="32">
        <v>18</v>
      </c>
      <c r="H48" s="32" t="s">
        <v>416</v>
      </c>
      <c r="I48" s="22">
        <v>0.75</v>
      </c>
      <c r="J48" s="33">
        <v>856</v>
      </c>
      <c r="K48" s="33">
        <v>926</v>
      </c>
      <c r="L48" s="33">
        <v>30</v>
      </c>
      <c r="M48" s="18" t="s">
        <v>416</v>
      </c>
      <c r="N48" s="18" t="s">
        <v>416</v>
      </c>
      <c r="O48" s="18" t="s">
        <v>416</v>
      </c>
      <c r="P48" s="18" t="s">
        <v>416</v>
      </c>
      <c r="Q48" s="31" t="s">
        <v>416</v>
      </c>
      <c r="R48" s="31">
        <v>42454</v>
      </c>
      <c r="S48" s="31">
        <v>41866</v>
      </c>
      <c r="T48" s="31" t="s">
        <v>416</v>
      </c>
      <c r="U48" s="31" t="s">
        <v>416</v>
      </c>
      <c r="V48" s="31" t="s">
        <v>416</v>
      </c>
      <c r="W48" s="31" t="s">
        <v>416</v>
      </c>
      <c r="X48" s="18" t="s">
        <v>416</v>
      </c>
      <c r="Y48" s="22">
        <v>2.8812499999999996</v>
      </c>
      <c r="Z48" s="22">
        <f t="shared" si="6"/>
        <v>-1.2679687500000005</v>
      </c>
      <c r="AA48" s="22" t="s">
        <v>416</v>
      </c>
      <c r="AB48" t="s">
        <v>416</v>
      </c>
    </row>
    <row r="49" spans="1:28" x14ac:dyDescent="0.35">
      <c r="A49" s="18" t="s">
        <v>406</v>
      </c>
      <c r="B49" s="18" t="s">
        <v>139</v>
      </c>
      <c r="C49" s="9">
        <v>239</v>
      </c>
      <c r="D49" s="34">
        <v>2014</v>
      </c>
      <c r="E49" s="34">
        <v>8</v>
      </c>
      <c r="F49" s="34">
        <v>15</v>
      </c>
      <c r="G49" s="32">
        <v>18</v>
      </c>
      <c r="H49" s="32" t="s">
        <v>416</v>
      </c>
      <c r="I49" s="22">
        <v>0.75</v>
      </c>
      <c r="J49" s="33">
        <v>856</v>
      </c>
      <c r="K49" s="33">
        <v>926</v>
      </c>
      <c r="L49" s="33">
        <v>30</v>
      </c>
      <c r="M49" s="18" t="s">
        <v>416</v>
      </c>
      <c r="N49" s="18" t="s">
        <v>416</v>
      </c>
      <c r="O49" s="18" t="s">
        <v>416</v>
      </c>
      <c r="P49" s="18" t="s">
        <v>416</v>
      </c>
      <c r="Q49" s="31" t="s">
        <v>416</v>
      </c>
      <c r="R49" s="31">
        <v>42454</v>
      </c>
      <c r="S49" s="31">
        <v>41866</v>
      </c>
      <c r="T49" s="31" t="s">
        <v>416</v>
      </c>
      <c r="U49" s="31" t="s">
        <v>416</v>
      </c>
      <c r="V49" s="31" t="s">
        <v>416</v>
      </c>
      <c r="W49" s="31" t="s">
        <v>416</v>
      </c>
      <c r="X49" s="18" t="s">
        <v>416</v>
      </c>
      <c r="Y49" s="12">
        <v>27.278571428571428</v>
      </c>
      <c r="Z49" s="22">
        <f t="shared" si="6"/>
        <v>17.030022321428568</v>
      </c>
      <c r="AA49" s="22" t="s">
        <v>416</v>
      </c>
      <c r="AB49" t="s">
        <v>416</v>
      </c>
    </row>
    <row r="50" spans="1:28" x14ac:dyDescent="0.35">
      <c r="A50" s="18" t="s">
        <v>407</v>
      </c>
      <c r="B50" s="18" t="s">
        <v>140</v>
      </c>
      <c r="C50" s="9">
        <v>239</v>
      </c>
      <c r="D50" s="34">
        <v>2014</v>
      </c>
      <c r="E50" s="34">
        <v>8</v>
      </c>
      <c r="F50" s="34">
        <v>15</v>
      </c>
      <c r="G50" s="32">
        <v>18</v>
      </c>
      <c r="H50" s="32" t="s">
        <v>416</v>
      </c>
      <c r="I50" s="22">
        <v>0.75</v>
      </c>
      <c r="J50" s="33">
        <v>856</v>
      </c>
      <c r="K50" s="33">
        <v>926</v>
      </c>
      <c r="L50" s="33">
        <v>30</v>
      </c>
      <c r="M50" s="18" t="s">
        <v>416</v>
      </c>
      <c r="N50" s="18" t="s">
        <v>416</v>
      </c>
      <c r="O50" s="18" t="s">
        <v>416</v>
      </c>
      <c r="P50" s="18" t="s">
        <v>416</v>
      </c>
      <c r="Q50" s="31" t="s">
        <v>416</v>
      </c>
      <c r="R50" s="31">
        <v>42454</v>
      </c>
      <c r="S50" s="31">
        <v>41866</v>
      </c>
      <c r="T50" s="31" t="s">
        <v>416</v>
      </c>
      <c r="U50" s="31" t="s">
        <v>416</v>
      </c>
      <c r="V50" s="31" t="s">
        <v>416</v>
      </c>
      <c r="W50" s="18" t="s">
        <v>416</v>
      </c>
      <c r="X50" s="18" t="s">
        <v>416</v>
      </c>
      <c r="Y50" s="22">
        <v>6.5</v>
      </c>
      <c r="Z50" s="22">
        <f t="shared" si="6"/>
        <v>1.4460937499999997</v>
      </c>
      <c r="AA50" s="22" t="s">
        <v>416</v>
      </c>
      <c r="AB50" t="s">
        <v>416</v>
      </c>
    </row>
    <row r="51" spans="1:28" x14ac:dyDescent="0.35">
      <c r="A51" s="18" t="s">
        <v>408</v>
      </c>
      <c r="B51" s="18" t="s">
        <v>141</v>
      </c>
      <c r="C51" s="9">
        <v>239</v>
      </c>
      <c r="D51" s="34">
        <v>2014</v>
      </c>
      <c r="E51" s="34">
        <v>8</v>
      </c>
      <c r="F51" s="34">
        <v>15</v>
      </c>
      <c r="G51" s="32">
        <v>18</v>
      </c>
      <c r="H51" s="32" t="s">
        <v>416</v>
      </c>
      <c r="I51" s="22">
        <v>0.75</v>
      </c>
      <c r="J51" s="33">
        <v>856</v>
      </c>
      <c r="K51" s="33">
        <v>926</v>
      </c>
      <c r="L51" s="33">
        <v>30</v>
      </c>
      <c r="M51" s="18" t="s">
        <v>416</v>
      </c>
      <c r="N51" s="18" t="s">
        <v>416</v>
      </c>
      <c r="O51" s="18" t="s">
        <v>416</v>
      </c>
      <c r="P51" s="18" t="s">
        <v>416</v>
      </c>
      <c r="Q51" s="31" t="s">
        <v>416</v>
      </c>
      <c r="R51" s="31">
        <v>42454</v>
      </c>
      <c r="S51" s="31">
        <v>41866</v>
      </c>
      <c r="T51" s="31" t="s">
        <v>416</v>
      </c>
      <c r="U51" s="31" t="s">
        <v>416</v>
      </c>
      <c r="V51" s="31" t="s">
        <v>416</v>
      </c>
      <c r="W51" s="18" t="s">
        <v>416</v>
      </c>
      <c r="X51" s="18" t="s">
        <v>416</v>
      </c>
      <c r="Y51" s="12">
        <v>2.484375</v>
      </c>
      <c r="Z51" s="22">
        <f t="shared" si="6"/>
        <v>-1.5656250000000003</v>
      </c>
      <c r="AA51" s="22" t="s">
        <v>416</v>
      </c>
      <c r="AB51" t="s">
        <v>416</v>
      </c>
    </row>
    <row r="52" spans="1:28" x14ac:dyDescent="0.35">
      <c r="A52" s="18" t="s">
        <v>359</v>
      </c>
      <c r="B52" s="18" t="s">
        <v>117</v>
      </c>
      <c r="C52" s="30">
        <v>222</v>
      </c>
      <c r="D52" s="34">
        <v>2015</v>
      </c>
      <c r="E52" s="34">
        <v>8</v>
      </c>
      <c r="F52" s="34">
        <v>12</v>
      </c>
      <c r="G52" s="32">
        <v>20</v>
      </c>
      <c r="H52" s="32">
        <v>28.7</v>
      </c>
      <c r="I52" s="22">
        <v>0.75</v>
      </c>
      <c r="J52" s="33">
        <v>924</v>
      </c>
      <c r="K52" s="33">
        <v>954</v>
      </c>
      <c r="L52" s="33">
        <f t="shared" si="4"/>
        <v>30</v>
      </c>
      <c r="M52" s="33">
        <v>45</v>
      </c>
      <c r="N52" s="18">
        <v>36</v>
      </c>
      <c r="O52" s="35">
        <v>0.81499999999999995</v>
      </c>
      <c r="P52" s="18">
        <f t="shared" si="0"/>
        <v>0.20374999999999999</v>
      </c>
      <c r="Q52" s="31">
        <v>42228</v>
      </c>
      <c r="R52" s="31">
        <v>42228</v>
      </c>
      <c r="S52" s="31">
        <v>42228</v>
      </c>
      <c r="T52" s="31">
        <v>42227</v>
      </c>
      <c r="U52" s="18">
        <v>11.286604578054865</v>
      </c>
      <c r="V52" s="18">
        <v>1736.8310767246937</v>
      </c>
      <c r="W52" s="18">
        <f>(V52-AVERAGE($V$72:$V$76))*I52</f>
        <v>830.45212765957444</v>
      </c>
      <c r="X52" s="18">
        <f t="shared" si="7"/>
        <v>1660.9042553191489</v>
      </c>
      <c r="Y52" s="22">
        <v>11.950000000000001</v>
      </c>
      <c r="Z52" s="22">
        <f>(Y52-AVERAGE($Y$72:$Y$76))*I52</f>
        <v>4.2421875</v>
      </c>
      <c r="AA52" s="22">
        <f t="shared" si="3"/>
        <v>8.484375</v>
      </c>
      <c r="AB52" s="18">
        <v>7.5715339320377684</v>
      </c>
    </row>
    <row r="53" spans="1:28" x14ac:dyDescent="0.35">
      <c r="A53" s="18" t="s">
        <v>360</v>
      </c>
      <c r="B53" s="18" t="s">
        <v>118</v>
      </c>
      <c r="C53" s="30">
        <v>222</v>
      </c>
      <c r="D53" s="34">
        <v>2015</v>
      </c>
      <c r="E53" s="34">
        <v>8</v>
      </c>
      <c r="F53" s="34">
        <v>12</v>
      </c>
      <c r="G53" s="32">
        <v>20</v>
      </c>
      <c r="H53" s="32">
        <v>28.7</v>
      </c>
      <c r="I53" s="22">
        <v>0.75</v>
      </c>
      <c r="J53" s="33">
        <v>925</v>
      </c>
      <c r="K53" s="33">
        <v>955</v>
      </c>
      <c r="L53" s="33">
        <f t="shared" si="4"/>
        <v>30</v>
      </c>
      <c r="M53" s="33">
        <v>40</v>
      </c>
      <c r="N53" s="18">
        <v>34</v>
      </c>
      <c r="O53" s="35">
        <v>0.91700000000000004</v>
      </c>
      <c r="P53" s="18">
        <f t="shared" si="0"/>
        <v>0.22925000000000001</v>
      </c>
      <c r="Q53" s="31">
        <v>42228</v>
      </c>
      <c r="R53" s="31">
        <v>42228</v>
      </c>
      <c r="S53" s="31">
        <v>42228</v>
      </c>
      <c r="T53" s="31">
        <v>42227</v>
      </c>
      <c r="U53" s="31" t="s">
        <v>416</v>
      </c>
      <c r="V53" s="18">
        <v>2048.3236621534493</v>
      </c>
      <c r="W53" s="18">
        <f t="shared" ref="W53:W76" si="8">(V53-AVERAGE($V$72:$V$76))*I53</f>
        <v>1064.071566731141</v>
      </c>
      <c r="X53" s="18">
        <f t="shared" si="7"/>
        <v>2128.1431334622821</v>
      </c>
      <c r="Y53" s="12">
        <v>15.65625</v>
      </c>
      <c r="Z53" s="22">
        <f t="shared" ref="Z53:Z76" si="9">(Y53-AVERAGE($Y$72:$Y$76))*I53</f>
        <v>7.0218749999999996</v>
      </c>
      <c r="AA53" s="22">
        <f t="shared" si="3"/>
        <v>14.043749999999999</v>
      </c>
      <c r="AB53" s="18">
        <v>7.3867499215455155</v>
      </c>
    </row>
    <row r="54" spans="1:28" x14ac:dyDescent="0.35">
      <c r="A54" s="18" t="s">
        <v>361</v>
      </c>
      <c r="B54" s="18" t="s">
        <v>119</v>
      </c>
      <c r="C54" s="30">
        <v>222</v>
      </c>
      <c r="D54" s="34">
        <v>2015</v>
      </c>
      <c r="E54" s="34">
        <v>8</v>
      </c>
      <c r="F54" s="34">
        <v>12</v>
      </c>
      <c r="G54" s="32">
        <v>20</v>
      </c>
      <c r="H54" s="32">
        <v>28.7</v>
      </c>
      <c r="I54" s="22">
        <v>0.75</v>
      </c>
      <c r="J54" s="33">
        <v>925</v>
      </c>
      <c r="K54" s="33">
        <v>956</v>
      </c>
      <c r="L54" s="33">
        <f t="shared" si="4"/>
        <v>31</v>
      </c>
      <c r="M54" s="33">
        <v>42</v>
      </c>
      <c r="N54" s="18">
        <v>35</v>
      </c>
      <c r="O54" s="35">
        <v>0.752</v>
      </c>
      <c r="P54" s="18">
        <f t="shared" si="0"/>
        <v>0.188</v>
      </c>
      <c r="Q54" s="31">
        <v>42228</v>
      </c>
      <c r="R54" s="31">
        <v>42228</v>
      </c>
      <c r="S54" s="31">
        <v>42228</v>
      </c>
      <c r="T54" s="31">
        <v>42227</v>
      </c>
      <c r="U54" s="18">
        <v>16.499198603945597</v>
      </c>
      <c r="V54" s="18">
        <v>1422.1147646679563</v>
      </c>
      <c r="W54" s="18">
        <f t="shared" si="8"/>
        <v>594.41489361702133</v>
      </c>
      <c r="X54" s="18">
        <f t="shared" si="7"/>
        <v>1150.4804392587509</v>
      </c>
      <c r="Y54" s="12">
        <v>14.90625</v>
      </c>
      <c r="Z54" s="22">
        <f t="shared" si="9"/>
        <v>6.4593749999999996</v>
      </c>
      <c r="AA54" s="22">
        <f t="shared" si="3"/>
        <v>12.502016129032256</v>
      </c>
      <c r="AB54" s="18">
        <v>7.7567839803875032</v>
      </c>
    </row>
    <row r="55" spans="1:28" x14ac:dyDescent="0.35">
      <c r="A55" s="18" t="s">
        <v>362</v>
      </c>
      <c r="B55" s="18" t="s">
        <v>120</v>
      </c>
      <c r="C55" s="30">
        <v>222</v>
      </c>
      <c r="D55" s="34">
        <v>2015</v>
      </c>
      <c r="E55" s="34">
        <v>8</v>
      </c>
      <c r="F55" s="34">
        <v>12</v>
      </c>
      <c r="G55" s="32">
        <v>20</v>
      </c>
      <c r="H55" s="32">
        <v>28.7</v>
      </c>
      <c r="I55" s="22">
        <v>0.75</v>
      </c>
      <c r="J55" s="33">
        <v>926</v>
      </c>
      <c r="K55" s="33">
        <v>957</v>
      </c>
      <c r="L55" s="33">
        <f t="shared" si="4"/>
        <v>31</v>
      </c>
      <c r="M55" s="33">
        <v>52</v>
      </c>
      <c r="N55" s="18">
        <v>41</v>
      </c>
      <c r="O55" s="35">
        <v>1.41</v>
      </c>
      <c r="P55" s="18">
        <f t="shared" si="0"/>
        <v>0.35249999999999998</v>
      </c>
      <c r="Q55" s="31">
        <v>42228</v>
      </c>
      <c r="R55" s="31">
        <v>42228</v>
      </c>
      <c r="S55" s="31">
        <v>42228</v>
      </c>
      <c r="T55" s="31">
        <v>42227</v>
      </c>
      <c r="U55" s="18">
        <v>9.2441774004549675</v>
      </c>
      <c r="V55" s="18">
        <v>932.10831721470026</v>
      </c>
      <c r="W55" s="18">
        <f t="shared" si="8"/>
        <v>226.91005802707934</v>
      </c>
      <c r="X55" s="18">
        <f t="shared" si="7"/>
        <v>439.18075747176647</v>
      </c>
      <c r="Y55" s="22">
        <v>18.106250000000003</v>
      </c>
      <c r="Z55" s="22">
        <f t="shared" si="9"/>
        <v>8.8593750000000018</v>
      </c>
      <c r="AA55" s="22">
        <f t="shared" si="3"/>
        <v>17.14717741935484</v>
      </c>
      <c r="AB55" s="18">
        <v>7.6843150935488023</v>
      </c>
    </row>
    <row r="56" spans="1:28" x14ac:dyDescent="0.35">
      <c r="A56" s="18" t="s">
        <v>363</v>
      </c>
      <c r="B56" s="18" t="s">
        <v>121</v>
      </c>
      <c r="C56" s="30">
        <v>222</v>
      </c>
      <c r="D56" s="34">
        <v>2015</v>
      </c>
      <c r="E56" s="34">
        <v>8</v>
      </c>
      <c r="F56" s="34">
        <v>12</v>
      </c>
      <c r="G56" s="32">
        <v>20</v>
      </c>
      <c r="H56" s="32">
        <v>28.7</v>
      </c>
      <c r="I56" s="22">
        <v>0.75</v>
      </c>
      <c r="J56" s="33">
        <v>926</v>
      </c>
      <c r="K56" s="33">
        <v>959</v>
      </c>
      <c r="L56" s="33">
        <f t="shared" si="4"/>
        <v>33</v>
      </c>
      <c r="M56" s="33">
        <v>50</v>
      </c>
      <c r="N56" s="18">
        <v>40</v>
      </c>
      <c r="O56" s="35">
        <v>1.151</v>
      </c>
      <c r="P56" s="18">
        <f t="shared" si="0"/>
        <v>0.28775000000000001</v>
      </c>
      <c r="Q56" s="31">
        <v>42228</v>
      </c>
      <c r="R56" s="31">
        <v>42228</v>
      </c>
      <c r="S56" s="31">
        <v>42228</v>
      </c>
      <c r="T56" s="31">
        <v>42227</v>
      </c>
      <c r="U56" s="18">
        <v>21.054213168877716</v>
      </c>
      <c r="V56" s="18">
        <v>864.81302385557706</v>
      </c>
      <c r="W56" s="18">
        <f t="shared" si="8"/>
        <v>176.43858800773694</v>
      </c>
      <c r="X56" s="18">
        <f t="shared" si="7"/>
        <v>320.79743274133989</v>
      </c>
      <c r="Y56" s="22">
        <v>18.700000000000003</v>
      </c>
      <c r="Z56" s="22">
        <f t="shared" si="9"/>
        <v>9.3046875000000018</v>
      </c>
      <c r="AA56" s="22">
        <f t="shared" si="3"/>
        <v>16.91761363636364</v>
      </c>
      <c r="AB56" s="18">
        <v>7.4293923855052668</v>
      </c>
    </row>
    <row r="57" spans="1:28" x14ac:dyDescent="0.35">
      <c r="A57" s="18" t="s">
        <v>364</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18">
        <f t="shared" si="0"/>
        <v>0.27200000000000002</v>
      </c>
      <c r="Q57" s="31">
        <v>42228</v>
      </c>
      <c r="R57" s="31">
        <v>42228</v>
      </c>
      <c r="S57" s="31">
        <v>42228</v>
      </c>
      <c r="T57" s="31">
        <v>42227</v>
      </c>
      <c r="U57" s="18">
        <v>13.675302352433633</v>
      </c>
      <c r="V57" s="18">
        <v>792.27917472598324</v>
      </c>
      <c r="W57" s="18">
        <f t="shared" si="8"/>
        <v>122.03820116054158</v>
      </c>
      <c r="X57" s="18">
        <f t="shared" si="7"/>
        <v>215.36153145977926</v>
      </c>
      <c r="Y57" s="22">
        <v>19.731250000000003</v>
      </c>
      <c r="Z57" s="22">
        <f t="shared" si="9"/>
        <v>10.078125000000002</v>
      </c>
      <c r="AA57" s="22">
        <f t="shared" si="3"/>
        <v>17.784926470588236</v>
      </c>
      <c r="AB57" s="18">
        <v>7.3471367036594089</v>
      </c>
    </row>
    <row r="58" spans="1:28" x14ac:dyDescent="0.35">
      <c r="A58" s="18" t="s">
        <v>365</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18">
        <f t="shared" si="0"/>
        <v>0.10575</v>
      </c>
      <c r="Q58" s="31">
        <v>42228</v>
      </c>
      <c r="R58" s="31">
        <v>42228</v>
      </c>
      <c r="S58" s="31">
        <v>42228</v>
      </c>
      <c r="T58" s="31">
        <v>42227</v>
      </c>
      <c r="U58" s="18">
        <v>9.9808287672790037</v>
      </c>
      <c r="V58" s="18">
        <v>800.7414571244359</v>
      </c>
      <c r="W58" s="18">
        <f t="shared" si="8"/>
        <v>128.38491295938107</v>
      </c>
      <c r="X58" s="18">
        <f t="shared" si="7"/>
        <v>226.56161110479013</v>
      </c>
      <c r="Y58" s="22">
        <v>20.137499999999999</v>
      </c>
      <c r="Z58" s="22">
        <f t="shared" si="9"/>
        <v>10.382812499999998</v>
      </c>
      <c r="AA58" s="22">
        <f t="shared" si="3"/>
        <v>18.322610294117641</v>
      </c>
      <c r="AB58" s="18">
        <v>7.212684781775387</v>
      </c>
    </row>
    <row r="59" spans="1:28" x14ac:dyDescent="0.35">
      <c r="A59" s="18" t="s">
        <v>366</v>
      </c>
      <c r="B59" s="18" t="s">
        <v>124</v>
      </c>
      <c r="C59" s="30">
        <v>222</v>
      </c>
      <c r="D59" s="34">
        <v>2015</v>
      </c>
      <c r="E59" s="34">
        <v>8</v>
      </c>
      <c r="F59" s="34">
        <v>12</v>
      </c>
      <c r="G59" s="32">
        <v>20</v>
      </c>
      <c r="H59" s="32">
        <v>28.7</v>
      </c>
      <c r="I59" s="22">
        <v>0.75</v>
      </c>
      <c r="J59" s="33">
        <v>928</v>
      </c>
      <c r="K59" s="33">
        <v>1003</v>
      </c>
      <c r="L59" s="33">
        <v>35</v>
      </c>
      <c r="M59" s="33">
        <v>52</v>
      </c>
      <c r="N59" s="18">
        <v>41</v>
      </c>
      <c r="O59" s="35">
        <v>1.232</v>
      </c>
      <c r="P59" s="18">
        <f t="shared" si="0"/>
        <v>0.308</v>
      </c>
      <c r="Q59" s="31">
        <v>42228</v>
      </c>
      <c r="R59" s="31">
        <v>42228</v>
      </c>
      <c r="S59" s="31">
        <v>42228</v>
      </c>
      <c r="T59" s="31">
        <v>42227</v>
      </c>
      <c r="U59" s="18">
        <v>10.350629818730543</v>
      </c>
      <c r="V59" s="18">
        <v>1118.6814958091554</v>
      </c>
      <c r="W59" s="18">
        <f t="shared" si="8"/>
        <v>366.83994197292071</v>
      </c>
      <c r="X59" s="18">
        <f t="shared" si="7"/>
        <v>628.86847195357836</v>
      </c>
      <c r="Y59" s="12">
        <v>14.953125000000004</v>
      </c>
      <c r="Z59" s="22">
        <f t="shared" si="9"/>
        <v>6.4945312500000014</v>
      </c>
      <c r="AA59" s="22">
        <f t="shared" si="3"/>
        <v>11.133482142857146</v>
      </c>
      <c r="AB59" s="18">
        <v>7.3236017918564862</v>
      </c>
    </row>
    <row r="60" spans="1:28" x14ac:dyDescent="0.35">
      <c r="A60" s="18" t="s">
        <v>367</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18">
        <f t="shared" si="0"/>
        <v>0.25974999999999998</v>
      </c>
      <c r="Q60" s="31">
        <v>42228</v>
      </c>
      <c r="R60" s="31">
        <v>42228</v>
      </c>
      <c r="S60" s="31">
        <v>42228</v>
      </c>
      <c r="T60" s="31">
        <v>42227</v>
      </c>
      <c r="U60" s="18">
        <v>9.3634511353607373</v>
      </c>
      <c r="V60" s="18">
        <v>830.56092843326883</v>
      </c>
      <c r="W60" s="18">
        <f t="shared" si="8"/>
        <v>150.74951644100577</v>
      </c>
      <c r="X60" s="18">
        <f t="shared" si="7"/>
        <v>266.02855842530425</v>
      </c>
      <c r="Y60" s="12">
        <v>17.0625</v>
      </c>
      <c r="Z60" s="22">
        <f t="shared" si="9"/>
        <v>8.0765624999999996</v>
      </c>
      <c r="AA60" s="22">
        <f t="shared" si="3"/>
        <v>14.252757352941178</v>
      </c>
      <c r="AB60" s="18">
        <v>7.510016934849931</v>
      </c>
    </row>
    <row r="61" spans="1:28" x14ac:dyDescent="0.35">
      <c r="A61" s="18" t="s">
        <v>368</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18">
        <f t="shared" si="0"/>
        <v>0.26700000000000002</v>
      </c>
      <c r="Q61" s="31">
        <v>42228</v>
      </c>
      <c r="R61" s="31">
        <v>42228</v>
      </c>
      <c r="S61" s="31">
        <v>42228</v>
      </c>
      <c r="T61" s="31">
        <v>42227</v>
      </c>
      <c r="U61" s="18">
        <v>9.8807902139818982</v>
      </c>
      <c r="V61" s="18">
        <v>737.47582205029016</v>
      </c>
      <c r="W61" s="18">
        <f t="shared" si="8"/>
        <v>80.935686653771768</v>
      </c>
      <c r="X61" s="18">
        <f t="shared" si="7"/>
        <v>142.8276823301855</v>
      </c>
      <c r="Y61" s="22">
        <v>13.324999999999999</v>
      </c>
      <c r="Z61" s="22">
        <f t="shared" si="9"/>
        <v>5.2734374999999982</v>
      </c>
      <c r="AA61" s="22">
        <f t="shared" si="3"/>
        <v>9.3060661764705834</v>
      </c>
      <c r="AB61" s="18">
        <v>7.5687377048928663</v>
      </c>
    </row>
    <row r="62" spans="1:28" x14ac:dyDescent="0.35">
      <c r="A62" s="18" t="s">
        <v>369</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18">
        <f t="shared" si="0"/>
        <v>0.26800000000000002</v>
      </c>
      <c r="Q62" s="31">
        <v>42228</v>
      </c>
      <c r="R62" s="31">
        <v>42228</v>
      </c>
      <c r="S62" s="31">
        <v>42228</v>
      </c>
      <c r="T62" s="31">
        <v>42227</v>
      </c>
      <c r="U62" s="18">
        <v>13.650443577475214</v>
      </c>
      <c r="V62" s="18">
        <v>851.91811734364933</v>
      </c>
      <c r="W62" s="18">
        <f t="shared" si="8"/>
        <v>166.76740812379114</v>
      </c>
      <c r="X62" s="18">
        <f t="shared" si="7"/>
        <v>294.29542610080784</v>
      </c>
      <c r="Y62" s="22">
        <v>23.512500000000003</v>
      </c>
      <c r="Z62" s="22">
        <f t="shared" si="9"/>
        <v>12.9140625</v>
      </c>
      <c r="AA62" s="22">
        <f t="shared" si="3"/>
        <v>22.789522058823529</v>
      </c>
      <c r="AB62" s="18">
        <v>7.3319904732911922</v>
      </c>
    </row>
    <row r="63" spans="1:28" x14ac:dyDescent="0.35">
      <c r="A63" s="18" t="s">
        <v>370</v>
      </c>
      <c r="B63" s="18" t="s">
        <v>128</v>
      </c>
      <c r="C63" s="30">
        <v>222</v>
      </c>
      <c r="D63" s="34">
        <v>2015</v>
      </c>
      <c r="E63" s="34">
        <v>8</v>
      </c>
      <c r="F63" s="34">
        <v>12</v>
      </c>
      <c r="G63" s="32">
        <v>20</v>
      </c>
      <c r="H63" s="32">
        <v>28.7</v>
      </c>
      <c r="I63" s="22">
        <v>0.75</v>
      </c>
      <c r="J63" s="33">
        <v>930</v>
      </c>
      <c r="K63" s="33">
        <v>1004</v>
      </c>
      <c r="L63" s="33">
        <v>34</v>
      </c>
      <c r="M63" s="33">
        <v>47</v>
      </c>
      <c r="N63" s="18">
        <v>37</v>
      </c>
      <c r="O63" s="35">
        <v>1.125</v>
      </c>
      <c r="P63" s="18">
        <f t="shared" si="0"/>
        <v>0.28125</v>
      </c>
      <c r="Q63" s="31">
        <v>42228</v>
      </c>
      <c r="R63" s="31">
        <v>42228</v>
      </c>
      <c r="S63" s="31">
        <v>42228</v>
      </c>
      <c r="T63" s="31">
        <v>42227</v>
      </c>
      <c r="U63" s="18">
        <v>9.9251955864672397</v>
      </c>
      <c r="V63" s="18">
        <v>609.73565441650544</v>
      </c>
      <c r="W63" s="18">
        <f t="shared" si="8"/>
        <v>-14.869439071566774</v>
      </c>
      <c r="X63" s="18" t="s">
        <v>416</v>
      </c>
      <c r="Y63" s="22">
        <v>15.856250000000003</v>
      </c>
      <c r="Z63" s="22">
        <f t="shared" si="9"/>
        <v>7.1718750000000018</v>
      </c>
      <c r="AA63" s="22">
        <f t="shared" si="3"/>
        <v>12.656250000000004</v>
      </c>
      <c r="AB63" s="18">
        <v>6.8953130008290486</v>
      </c>
    </row>
    <row r="64" spans="1:28" x14ac:dyDescent="0.35">
      <c r="A64" s="18" t="s">
        <v>371</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18">
        <f t="shared" si="0"/>
        <v>0.19775000000000001</v>
      </c>
      <c r="Q64" s="31">
        <v>42228</v>
      </c>
      <c r="R64" s="31">
        <v>42228</v>
      </c>
      <c r="S64" s="31">
        <v>42228</v>
      </c>
      <c r="T64" s="31">
        <v>42227</v>
      </c>
      <c r="U64" s="18">
        <v>9.2701344949795921</v>
      </c>
      <c r="V64" s="18">
        <v>870.85751128304321</v>
      </c>
      <c r="W64" s="18">
        <f t="shared" si="8"/>
        <v>180.97195357833655</v>
      </c>
      <c r="X64" s="18">
        <f t="shared" si="7"/>
        <v>319.36227102059394</v>
      </c>
      <c r="Y64" s="22">
        <v>22.325000000000003</v>
      </c>
      <c r="Z64" s="22">
        <f t="shared" si="9"/>
        <v>12.0234375</v>
      </c>
      <c r="AA64" s="22">
        <f t="shared" si="3"/>
        <v>21.217830882352942</v>
      </c>
      <c r="AB64" s="18">
        <v>7.7197339707175558</v>
      </c>
    </row>
    <row r="65" spans="1:28" x14ac:dyDescent="0.35">
      <c r="A65" s="18" t="s">
        <v>372</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18">
        <f t="shared" si="0"/>
        <v>0.28499999999999998</v>
      </c>
      <c r="Q65" s="31">
        <v>42228</v>
      </c>
      <c r="R65" s="31">
        <v>42228</v>
      </c>
      <c r="S65" s="31">
        <v>42228</v>
      </c>
      <c r="T65" s="31">
        <v>42227</v>
      </c>
      <c r="U65" s="18">
        <v>12.383446601002172</v>
      </c>
      <c r="V65" s="18">
        <v>956.68923275306258</v>
      </c>
      <c r="W65" s="18">
        <f t="shared" si="8"/>
        <v>245.34574468085108</v>
      </c>
      <c r="X65" s="18">
        <f t="shared" si="7"/>
        <v>432.96307884856077</v>
      </c>
      <c r="Y65" s="22">
        <v>19.293750000000003</v>
      </c>
      <c r="Z65" s="22">
        <f t="shared" si="9"/>
        <v>9.7500000000000018</v>
      </c>
      <c r="AA65" s="22">
        <f t="shared" si="3"/>
        <v>17.205882352941178</v>
      </c>
      <c r="AB65" s="18">
        <v>6.7911535396814617</v>
      </c>
    </row>
    <row r="66" spans="1:28" x14ac:dyDescent="0.35">
      <c r="A66" s="18" t="s">
        <v>373</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18">
        <f t="shared" si="0"/>
        <v>0.24575</v>
      </c>
      <c r="Q66" s="31">
        <v>42228</v>
      </c>
      <c r="R66" s="31">
        <v>42228</v>
      </c>
      <c r="S66" s="31">
        <v>42228</v>
      </c>
      <c r="T66" s="31">
        <v>42227</v>
      </c>
      <c r="U66" s="18">
        <v>10.445946777023089</v>
      </c>
      <c r="V66" s="18">
        <v>535.58994197292066</v>
      </c>
      <c r="W66" s="18">
        <f t="shared" si="8"/>
        <v>-70.478723404255362</v>
      </c>
      <c r="X66" s="18" t="s">
        <v>416</v>
      </c>
      <c r="Y66" s="22">
        <v>12.793750000000001</v>
      </c>
      <c r="Z66" s="22">
        <f t="shared" si="9"/>
        <v>4.875</v>
      </c>
      <c r="AA66" s="22">
        <f t="shared" si="3"/>
        <v>8.602941176470587</v>
      </c>
      <c r="AB66" s="18">
        <v>7.3133489589918472</v>
      </c>
    </row>
    <row r="67" spans="1:28" x14ac:dyDescent="0.35">
      <c r="A67" s="18" t="s">
        <v>374</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18">
        <f t="shared" ref="P67:P96" si="10">O67*0.25</f>
        <v>0.1845</v>
      </c>
      <c r="Q67" s="31">
        <v>42228</v>
      </c>
      <c r="R67" s="31">
        <v>42228</v>
      </c>
      <c r="S67" s="31">
        <v>42228</v>
      </c>
      <c r="T67" s="31">
        <v>42227</v>
      </c>
      <c r="U67" s="18">
        <v>12.005938059093939</v>
      </c>
      <c r="V67" s="18">
        <v>662.12121212121212</v>
      </c>
      <c r="W67" s="18">
        <f t="shared" si="8"/>
        <v>24.41972920696324</v>
      </c>
      <c r="X67" s="18">
        <f t="shared" si="7"/>
        <v>44.399507649024073</v>
      </c>
      <c r="Y67" s="22">
        <v>14.918750000000001</v>
      </c>
      <c r="Z67" s="22">
        <f t="shared" si="9"/>
        <v>6.46875</v>
      </c>
      <c r="AA67" s="22">
        <f t="shared" ref="AA67:AA96" si="11">Z67/L67*60</f>
        <v>11.761363636363637</v>
      </c>
      <c r="AB67" s="18">
        <v>7.572232988823993</v>
      </c>
    </row>
    <row r="68" spans="1:28" x14ac:dyDescent="0.35">
      <c r="A68" s="18" t="s">
        <v>375</v>
      </c>
      <c r="B68" s="18" t="s">
        <v>133</v>
      </c>
      <c r="C68" s="30">
        <v>222</v>
      </c>
      <c r="D68" s="34">
        <v>2015</v>
      </c>
      <c r="E68" s="34">
        <v>8</v>
      </c>
      <c r="F68" s="34">
        <v>12</v>
      </c>
      <c r="G68" s="32">
        <v>20</v>
      </c>
      <c r="H68" s="32">
        <v>28.7</v>
      </c>
      <c r="I68" s="22">
        <v>0.75</v>
      </c>
      <c r="J68" s="33">
        <v>1009</v>
      </c>
      <c r="K68" s="33">
        <v>1039</v>
      </c>
      <c r="L68" s="33">
        <f t="shared" si="4"/>
        <v>30</v>
      </c>
      <c r="M68" s="33">
        <v>51</v>
      </c>
      <c r="N68" s="18">
        <v>44</v>
      </c>
      <c r="O68" s="35">
        <v>1.2549999999999999</v>
      </c>
      <c r="P68" s="18">
        <f t="shared" si="10"/>
        <v>0.31374999999999997</v>
      </c>
      <c r="Q68" s="31">
        <v>42228</v>
      </c>
      <c r="R68" s="31">
        <v>42228</v>
      </c>
      <c r="S68" s="31">
        <v>42228</v>
      </c>
      <c r="T68" s="31">
        <v>42227</v>
      </c>
      <c r="U68" s="18">
        <v>9.5890436958331104</v>
      </c>
      <c r="V68" s="18">
        <v>1517.2147001934236</v>
      </c>
      <c r="W68" s="18">
        <f t="shared" si="8"/>
        <v>665.7398452611219</v>
      </c>
      <c r="X68" s="18">
        <f t="shared" si="7"/>
        <v>1331.4796905222438</v>
      </c>
      <c r="Y68" s="22">
        <v>15.262500000000003</v>
      </c>
      <c r="Z68" s="22">
        <f t="shared" si="9"/>
        <v>6.7265625000000018</v>
      </c>
      <c r="AA68" s="22">
        <f t="shared" si="11"/>
        <v>13.453125000000004</v>
      </c>
      <c r="AB68" s="18">
        <v>7.3690404829611378</v>
      </c>
    </row>
    <row r="69" spans="1:28" x14ac:dyDescent="0.35">
      <c r="A69" s="18" t="s">
        <v>376</v>
      </c>
      <c r="B69" s="18" t="s">
        <v>134</v>
      </c>
      <c r="C69" s="30">
        <v>222</v>
      </c>
      <c r="D69" s="34">
        <v>2015</v>
      </c>
      <c r="E69" s="34">
        <v>8</v>
      </c>
      <c r="F69" s="34">
        <v>12</v>
      </c>
      <c r="G69" s="32">
        <v>20</v>
      </c>
      <c r="H69" s="32">
        <v>28.7</v>
      </c>
      <c r="I69" s="22">
        <v>0.75</v>
      </c>
      <c r="J69" s="33">
        <v>1010</v>
      </c>
      <c r="K69" s="33">
        <v>1040</v>
      </c>
      <c r="L69" s="33">
        <f t="shared" ref="L69:L75" si="12">K69-J69</f>
        <v>30</v>
      </c>
      <c r="M69" s="33">
        <v>50</v>
      </c>
      <c r="N69" s="18">
        <v>41</v>
      </c>
      <c r="O69" s="35">
        <v>1.202</v>
      </c>
      <c r="P69" s="18">
        <f t="shared" si="10"/>
        <v>0.30049999999999999</v>
      </c>
      <c r="Q69" s="31">
        <v>42228</v>
      </c>
      <c r="R69" s="31">
        <v>42228</v>
      </c>
      <c r="S69" s="31">
        <v>42228</v>
      </c>
      <c r="T69" s="31">
        <v>42227</v>
      </c>
      <c r="U69" s="18">
        <v>12.481485182161498</v>
      </c>
      <c r="V69" s="18">
        <v>955.48033526756933</v>
      </c>
      <c r="W69" s="18">
        <f t="shared" si="8"/>
        <v>244.43907156673114</v>
      </c>
      <c r="X69" s="18">
        <f t="shared" si="7"/>
        <v>488.87814313346234</v>
      </c>
      <c r="Y69" s="22">
        <v>17.543750000000003</v>
      </c>
      <c r="Z69" s="22">
        <f t="shared" si="9"/>
        <v>8.4375000000000018</v>
      </c>
      <c r="AA69" s="22">
        <f t="shared" si="11"/>
        <v>16.875000000000004</v>
      </c>
      <c r="AB69" s="18">
        <v>7.3033291450559492</v>
      </c>
    </row>
    <row r="70" spans="1:28" x14ac:dyDescent="0.35">
      <c r="A70" s="18" t="s">
        <v>377</v>
      </c>
      <c r="B70" s="18" t="s">
        <v>135</v>
      </c>
      <c r="C70" s="30">
        <v>222</v>
      </c>
      <c r="D70" s="34">
        <v>2015</v>
      </c>
      <c r="E70" s="34">
        <v>8</v>
      </c>
      <c r="F70" s="34">
        <v>12</v>
      </c>
      <c r="G70" s="32">
        <v>20</v>
      </c>
      <c r="H70" s="32">
        <v>28.7</v>
      </c>
      <c r="I70" s="22">
        <v>0.75</v>
      </c>
      <c r="J70" s="33">
        <v>1011</v>
      </c>
      <c r="K70" s="33">
        <v>1041</v>
      </c>
      <c r="L70" s="33">
        <f t="shared" si="12"/>
        <v>30</v>
      </c>
      <c r="M70" s="33">
        <v>50</v>
      </c>
      <c r="N70" s="18">
        <v>43</v>
      </c>
      <c r="O70" s="35">
        <v>1.214</v>
      </c>
      <c r="P70" s="18">
        <f t="shared" si="10"/>
        <v>0.30349999999999999</v>
      </c>
      <c r="Q70" s="31">
        <v>42228</v>
      </c>
      <c r="R70" s="31">
        <v>42228</v>
      </c>
      <c r="S70" s="31">
        <v>42228</v>
      </c>
      <c r="T70" s="31">
        <v>42227</v>
      </c>
      <c r="U70" s="18">
        <v>8.6852716357771467</v>
      </c>
      <c r="V70" s="18">
        <v>772.53384912959382</v>
      </c>
      <c r="W70" s="18">
        <f t="shared" si="8"/>
        <v>107.22920696324951</v>
      </c>
      <c r="X70" s="18">
        <f t="shared" si="7"/>
        <v>214.45841392649902</v>
      </c>
      <c r="Y70" s="22">
        <v>16.543750000000003</v>
      </c>
      <c r="Z70" s="22">
        <f t="shared" si="9"/>
        <v>7.6875000000000018</v>
      </c>
      <c r="AA70" s="22">
        <f t="shared" si="11"/>
        <v>15.375000000000002</v>
      </c>
      <c r="AB70" s="18">
        <v>7.238549882865728</v>
      </c>
    </row>
    <row r="71" spans="1:28" x14ac:dyDescent="0.35">
      <c r="A71" s="18" t="s">
        <v>378</v>
      </c>
      <c r="B71" s="18" t="s">
        <v>136</v>
      </c>
      <c r="C71" s="30">
        <v>222</v>
      </c>
      <c r="D71" s="34">
        <v>2015</v>
      </c>
      <c r="E71" s="34">
        <v>8</v>
      </c>
      <c r="F71" s="34">
        <v>12</v>
      </c>
      <c r="G71" s="32">
        <v>20</v>
      </c>
      <c r="H71" s="32">
        <v>28.7</v>
      </c>
      <c r="I71" s="22">
        <v>0.75</v>
      </c>
      <c r="J71" s="33">
        <v>1011</v>
      </c>
      <c r="K71" s="33">
        <v>1041</v>
      </c>
      <c r="L71" s="33">
        <f t="shared" si="12"/>
        <v>30</v>
      </c>
      <c r="M71" s="33">
        <v>53</v>
      </c>
      <c r="N71" s="18">
        <v>44</v>
      </c>
      <c r="O71" s="35">
        <v>1.3660000000000001</v>
      </c>
      <c r="P71" s="18">
        <f t="shared" si="10"/>
        <v>0.34150000000000003</v>
      </c>
      <c r="Q71" s="31">
        <v>42228</v>
      </c>
      <c r="R71" s="31">
        <v>42228</v>
      </c>
      <c r="S71" s="31">
        <v>42228</v>
      </c>
      <c r="T71" s="31">
        <v>42227</v>
      </c>
      <c r="U71" s="18">
        <v>9.9323760909955201</v>
      </c>
      <c r="V71" s="18">
        <v>977.24049000644743</v>
      </c>
      <c r="W71" s="18">
        <f t="shared" si="8"/>
        <v>260.75918762088975</v>
      </c>
      <c r="X71" s="18">
        <f t="shared" si="7"/>
        <v>521.51837524177949</v>
      </c>
      <c r="Y71" s="22">
        <v>20.606249999999999</v>
      </c>
      <c r="Z71" s="22">
        <f t="shared" si="9"/>
        <v>10.734374999999998</v>
      </c>
      <c r="AA71" s="22">
        <f t="shared" si="11"/>
        <v>21.468749999999996</v>
      </c>
      <c r="AB71" s="18">
        <v>7.5004631587715167</v>
      </c>
    </row>
    <row r="72" spans="1:28" x14ac:dyDescent="0.35">
      <c r="A72" s="18" t="s">
        <v>379</v>
      </c>
      <c r="B72" s="18" t="s">
        <v>143</v>
      </c>
      <c r="C72" s="30">
        <v>222</v>
      </c>
      <c r="D72" s="34">
        <v>2015</v>
      </c>
      <c r="E72" s="34">
        <v>8</v>
      </c>
      <c r="F72" s="34">
        <v>12</v>
      </c>
      <c r="G72" s="32">
        <v>20</v>
      </c>
      <c r="H72" s="32">
        <v>28.7</v>
      </c>
      <c r="I72" s="22">
        <v>0.75</v>
      </c>
      <c r="J72" s="33">
        <v>935</v>
      </c>
      <c r="K72" s="33">
        <v>1006</v>
      </c>
      <c r="L72" s="33">
        <v>31</v>
      </c>
      <c r="M72" t="s">
        <v>416</v>
      </c>
      <c r="N72" s="18" t="s">
        <v>416</v>
      </c>
      <c r="O72" s="18" t="s">
        <v>416</v>
      </c>
      <c r="P72" s="18" t="s">
        <v>416</v>
      </c>
      <c r="Q72" s="31">
        <v>42228</v>
      </c>
      <c r="R72" s="31">
        <v>42228</v>
      </c>
      <c r="S72" s="31">
        <v>42228</v>
      </c>
      <c r="T72" s="31">
        <v>42227</v>
      </c>
      <c r="U72">
        <v>8.8344830749338321</v>
      </c>
      <c r="V72" s="18">
        <v>719.34235976789171</v>
      </c>
      <c r="W72" s="18">
        <f t="shared" si="8"/>
        <v>67.335589941972927</v>
      </c>
      <c r="X72" s="18" t="s">
        <v>416</v>
      </c>
      <c r="Y72" s="22">
        <v>5.7937500000000011</v>
      </c>
      <c r="Z72" s="22">
        <f t="shared" si="9"/>
        <v>-0.375</v>
      </c>
      <c r="AA72" s="22" t="s">
        <v>416</v>
      </c>
      <c r="AB72" s="18">
        <v>7.5156093891397351</v>
      </c>
    </row>
    <row r="73" spans="1:28" x14ac:dyDescent="0.35">
      <c r="A73" s="18" t="s">
        <v>380</v>
      </c>
      <c r="B73" s="18" t="s">
        <v>138</v>
      </c>
      <c r="C73" s="30">
        <v>222</v>
      </c>
      <c r="D73" s="34">
        <v>2015</v>
      </c>
      <c r="E73" s="34">
        <v>8</v>
      </c>
      <c r="F73" s="34">
        <v>12</v>
      </c>
      <c r="G73" s="32">
        <v>20</v>
      </c>
      <c r="H73" s="32">
        <v>28.7</v>
      </c>
      <c r="I73" s="22">
        <v>0.75</v>
      </c>
      <c r="J73" s="33">
        <v>933</v>
      </c>
      <c r="K73" s="33">
        <v>1006</v>
      </c>
      <c r="L73" s="33">
        <v>33</v>
      </c>
      <c r="M73" s="18" t="s">
        <v>416</v>
      </c>
      <c r="N73" s="18" t="s">
        <v>416</v>
      </c>
      <c r="O73" s="18" t="s">
        <v>416</v>
      </c>
      <c r="P73" s="18" t="s">
        <v>416</v>
      </c>
      <c r="Q73" s="31">
        <v>42228</v>
      </c>
      <c r="R73" s="31">
        <v>42228</v>
      </c>
      <c r="S73" s="31">
        <v>42228</v>
      </c>
      <c r="T73" s="31">
        <v>42227</v>
      </c>
      <c r="U73">
        <v>5.8068389120169321</v>
      </c>
      <c r="V73" s="18">
        <v>549.69374597034175</v>
      </c>
      <c r="W73" s="18">
        <f t="shared" si="8"/>
        <v>-59.90087040618954</v>
      </c>
      <c r="X73" s="18" t="s">
        <v>416</v>
      </c>
      <c r="Y73" t="s">
        <v>416</v>
      </c>
      <c r="Z73" s="22" t="s">
        <v>416</v>
      </c>
      <c r="AA73" s="18" t="s">
        <v>416</v>
      </c>
      <c r="AB73" s="18">
        <v>7.7991934254185118</v>
      </c>
    </row>
    <row r="74" spans="1:28" x14ac:dyDescent="0.35">
      <c r="A74" s="18" t="s">
        <v>381</v>
      </c>
      <c r="B74" s="18" t="s">
        <v>139</v>
      </c>
      <c r="C74" s="30">
        <v>222</v>
      </c>
      <c r="D74" s="34">
        <v>2015</v>
      </c>
      <c r="E74" s="34">
        <v>8</v>
      </c>
      <c r="F74" s="34">
        <v>12</v>
      </c>
      <c r="G74" s="32">
        <v>20</v>
      </c>
      <c r="H74" s="32">
        <v>28.7</v>
      </c>
      <c r="I74" s="22">
        <v>0.75</v>
      </c>
      <c r="J74" s="33">
        <v>1012</v>
      </c>
      <c r="K74" s="33">
        <v>1042</v>
      </c>
      <c r="L74" s="33">
        <f t="shared" si="12"/>
        <v>30</v>
      </c>
      <c r="M74" s="18" t="s">
        <v>416</v>
      </c>
      <c r="N74" s="18" t="s">
        <v>416</v>
      </c>
      <c r="O74" s="18" t="s">
        <v>416</v>
      </c>
      <c r="P74" s="18" t="s">
        <v>416</v>
      </c>
      <c r="Q74" s="31">
        <v>42228</v>
      </c>
      <c r="R74" s="31">
        <v>42228</v>
      </c>
      <c r="S74" s="31">
        <v>42228</v>
      </c>
      <c r="T74" s="31">
        <v>42227</v>
      </c>
      <c r="U74">
        <v>9.0057309042709672</v>
      </c>
      <c r="V74" s="18">
        <v>810.00967117988398</v>
      </c>
      <c r="W74" s="18">
        <f t="shared" si="8"/>
        <v>135.33607350096713</v>
      </c>
      <c r="X74" s="18" t="s">
        <v>416</v>
      </c>
      <c r="Y74" s="22">
        <v>8.1999999999999993</v>
      </c>
      <c r="Z74" s="22">
        <f t="shared" si="9"/>
        <v>1.4296874999999987</v>
      </c>
      <c r="AA74" s="18" t="s">
        <v>416</v>
      </c>
      <c r="AB74" s="18">
        <v>7.4526942783794468</v>
      </c>
    </row>
    <row r="75" spans="1:28" x14ac:dyDescent="0.35">
      <c r="A75" s="18" t="s">
        <v>382</v>
      </c>
      <c r="B75" s="18" t="s">
        <v>140</v>
      </c>
      <c r="C75" s="30">
        <v>222</v>
      </c>
      <c r="D75" s="34">
        <v>2015</v>
      </c>
      <c r="E75" s="34">
        <v>8</v>
      </c>
      <c r="F75" s="34">
        <v>12</v>
      </c>
      <c r="G75" s="32">
        <v>20</v>
      </c>
      <c r="H75" s="32">
        <v>28.7</v>
      </c>
      <c r="I75" s="22">
        <v>0.75</v>
      </c>
      <c r="J75" s="33">
        <v>1013</v>
      </c>
      <c r="K75" s="33">
        <v>1043</v>
      </c>
      <c r="L75" s="33">
        <f t="shared" si="12"/>
        <v>30</v>
      </c>
      <c r="M75" s="18" t="s">
        <v>416</v>
      </c>
      <c r="N75" s="18" t="s">
        <v>416</v>
      </c>
      <c r="O75" s="18" t="s">
        <v>416</v>
      </c>
      <c r="P75" s="18" t="s">
        <v>416</v>
      </c>
      <c r="Q75" s="31">
        <v>42228</v>
      </c>
      <c r="R75" s="31">
        <v>42228</v>
      </c>
      <c r="S75" s="31">
        <v>42228</v>
      </c>
      <c r="T75" s="31">
        <v>42227</v>
      </c>
      <c r="U75">
        <v>9.2576562966219669</v>
      </c>
      <c r="V75" s="18">
        <v>654.46486137975501</v>
      </c>
      <c r="W75" s="18">
        <f t="shared" si="8"/>
        <v>18.677466150870401</v>
      </c>
      <c r="X75" s="18" t="s">
        <v>416</v>
      </c>
      <c r="Y75" s="22">
        <v>4.0125000000000002</v>
      </c>
      <c r="Z75" s="22">
        <f t="shared" si="9"/>
        <v>-1.7109375000000007</v>
      </c>
      <c r="AA75" s="18" t="s">
        <v>416</v>
      </c>
      <c r="AB75" s="18">
        <v>7.6610132006746205</v>
      </c>
    </row>
    <row r="76" spans="1:28" x14ac:dyDescent="0.35">
      <c r="A76" s="18" t="s">
        <v>383</v>
      </c>
      <c r="B76" s="18" t="s">
        <v>141</v>
      </c>
      <c r="C76" s="30">
        <v>222</v>
      </c>
      <c r="D76" s="34">
        <v>2015</v>
      </c>
      <c r="E76" s="34">
        <v>8</v>
      </c>
      <c r="F76" s="34">
        <v>12</v>
      </c>
      <c r="G76" s="32">
        <v>20</v>
      </c>
      <c r="H76" s="32">
        <v>28.7</v>
      </c>
      <c r="I76" s="22">
        <v>0.75</v>
      </c>
      <c r="J76" s="33">
        <v>1015</v>
      </c>
      <c r="K76" s="33">
        <v>1045</v>
      </c>
      <c r="L76" s="33">
        <f t="shared" ref="L76" si="13">K76-J76</f>
        <v>30</v>
      </c>
      <c r="M76" s="18" t="s">
        <v>416</v>
      </c>
      <c r="N76" s="18" t="s">
        <v>416</v>
      </c>
      <c r="O76" s="18" t="s">
        <v>416</v>
      </c>
      <c r="P76" s="18" t="s">
        <v>416</v>
      </c>
      <c r="Q76" s="31">
        <v>42228</v>
      </c>
      <c r="R76" s="31">
        <v>42228</v>
      </c>
      <c r="S76" s="31">
        <v>42228</v>
      </c>
      <c r="T76" s="31">
        <v>42227</v>
      </c>
      <c r="U76">
        <v>8.0278968125834496</v>
      </c>
      <c r="V76" s="18">
        <v>414.29722759509991</v>
      </c>
      <c r="W76" s="18">
        <f t="shared" si="8"/>
        <v>-161.44825918762092</v>
      </c>
      <c r="X76" s="18" t="s">
        <v>416</v>
      </c>
      <c r="Y76" s="22">
        <v>7.1687500000000011</v>
      </c>
      <c r="Z76" s="22">
        <f t="shared" si="9"/>
        <v>0.65625</v>
      </c>
      <c r="AA76" s="18" t="s">
        <v>416</v>
      </c>
      <c r="AB76" s="18">
        <v>7.0675139891692424</v>
      </c>
    </row>
    <row r="77" spans="1:28" x14ac:dyDescent="0.35">
      <c r="A77" s="18" t="s">
        <v>384</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18">
        <f t="shared" si="10"/>
        <v>0.15075</v>
      </c>
      <c r="Q77" s="23" t="s">
        <v>416</v>
      </c>
      <c r="R77" s="31">
        <v>42227</v>
      </c>
      <c r="S77" s="31">
        <v>42227</v>
      </c>
      <c r="T77" s="31">
        <v>42227</v>
      </c>
      <c r="U77" t="s">
        <v>416</v>
      </c>
      <c r="V77" s="18">
        <v>295.93731475992888</v>
      </c>
      <c r="W77" s="18">
        <f>(V77-300.47)*I77</f>
        <v>-3.3995139300533594</v>
      </c>
      <c r="X77" s="18" t="s">
        <v>416</v>
      </c>
      <c r="Y77" s="22">
        <v>17.856250000000003</v>
      </c>
      <c r="Z77" s="22">
        <f>(Y77-AVERAGE($Y$97:$Y$101))*I77</f>
        <v>10.756363636363638</v>
      </c>
      <c r="AA77" s="22">
        <f t="shared" si="11"/>
        <v>21.512727272727275</v>
      </c>
      <c r="AB77" s="18">
        <v>11.350867937301111</v>
      </c>
    </row>
    <row r="78" spans="1:28" x14ac:dyDescent="0.35">
      <c r="A78" s="18" t="s">
        <v>385</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18">
        <f t="shared" si="10"/>
        <v>0.16675000000000001</v>
      </c>
      <c r="Q78" s="23" t="s">
        <v>416</v>
      </c>
      <c r="R78" s="31">
        <v>42227</v>
      </c>
      <c r="S78" s="31">
        <v>42227</v>
      </c>
      <c r="T78" s="31">
        <v>42227</v>
      </c>
      <c r="U78" s="18" t="s">
        <v>416</v>
      </c>
      <c r="V78" s="18">
        <v>318.16612329579135</v>
      </c>
      <c r="W78" s="18">
        <f t="shared" ref="W78:W96" si="14">(V78-300.47)*I78</f>
        <v>13.272092471843493</v>
      </c>
      <c r="X78" s="18" t="s">
        <v>416</v>
      </c>
      <c r="Y78" s="22">
        <v>18.356249999999999</v>
      </c>
      <c r="Z78" s="22">
        <f t="shared" ref="Z78:Z101" si="15">(Y78-AVERAGE($Y$97:$Y$101))*I78</f>
        <v>11.131363636363634</v>
      </c>
      <c r="AA78" s="22">
        <f t="shared" si="11"/>
        <v>22.262727272727268</v>
      </c>
      <c r="AB78" s="18">
        <v>11.517243452422759</v>
      </c>
    </row>
    <row r="79" spans="1:28" x14ac:dyDescent="0.35">
      <c r="A79" s="18" t="s">
        <v>386</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18">
        <f t="shared" si="10"/>
        <v>0.20100000000000001</v>
      </c>
      <c r="Q79" s="23" t="s">
        <v>416</v>
      </c>
      <c r="R79" s="31">
        <v>42227</v>
      </c>
      <c r="S79" s="31">
        <v>42227</v>
      </c>
      <c r="T79" s="31">
        <v>42227</v>
      </c>
      <c r="U79" s="18" t="s">
        <v>416</v>
      </c>
      <c r="V79" s="18">
        <v>321.87092471843511</v>
      </c>
      <c r="W79" s="18">
        <f t="shared" si="14"/>
        <v>16.050693538826309</v>
      </c>
      <c r="X79" s="18" t="s">
        <v>416</v>
      </c>
      <c r="Y79" s="22">
        <v>11.075000000000001</v>
      </c>
      <c r="Z79" s="22">
        <f t="shared" si="15"/>
        <v>5.6704261363636359</v>
      </c>
      <c r="AA79" s="22">
        <f t="shared" si="11"/>
        <v>11.340852272727272</v>
      </c>
      <c r="AB79" s="18">
        <v>11.360654732308266</v>
      </c>
    </row>
    <row r="80" spans="1:28" x14ac:dyDescent="0.35">
      <c r="A80" s="18" t="s">
        <v>387</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18">
        <f t="shared" si="10"/>
        <v>0.14574999999999999</v>
      </c>
      <c r="Q80" s="23" t="s">
        <v>416</v>
      </c>
      <c r="R80" s="31">
        <v>42227</v>
      </c>
      <c r="S80" s="31">
        <v>42227</v>
      </c>
      <c r="T80" s="31">
        <v>42227</v>
      </c>
      <c r="U80" s="18" t="s">
        <v>416</v>
      </c>
      <c r="V80" s="18">
        <v>327.42812685240074</v>
      </c>
      <c r="W80" s="18">
        <f t="shared" si="14"/>
        <v>20.218595139300533</v>
      </c>
      <c r="X80" s="18">
        <f t="shared" si="7"/>
        <v>40.437190278601065</v>
      </c>
      <c r="Y80" s="22">
        <v>16.106250000000003</v>
      </c>
      <c r="Z80" s="22">
        <f t="shared" si="15"/>
        <v>9.4438636363636377</v>
      </c>
      <c r="AA80" s="22">
        <f t="shared" si="11"/>
        <v>18.887727272727275</v>
      </c>
      <c r="AB80" s="18">
        <v>10.878771587670212</v>
      </c>
    </row>
    <row r="81" spans="1:28" x14ac:dyDescent="0.35">
      <c r="A81" s="18" t="s">
        <v>388</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18">
        <f t="shared" si="10"/>
        <v>0.16975000000000001</v>
      </c>
      <c r="Q81" s="23" t="s">
        <v>416</v>
      </c>
      <c r="R81" s="31">
        <v>42227</v>
      </c>
      <c r="S81" s="31">
        <v>42227</v>
      </c>
      <c r="T81" s="31">
        <v>42227</v>
      </c>
      <c r="U81" s="18" t="s">
        <v>416</v>
      </c>
      <c r="V81" s="18">
        <v>323.72332542975698</v>
      </c>
      <c r="W81" s="18">
        <f t="shared" si="14"/>
        <v>17.439994072317717</v>
      </c>
      <c r="X81" s="18">
        <f t="shared" si="7"/>
        <v>34.879988144635433</v>
      </c>
      <c r="Y81" s="22">
        <v>17.293750000000003</v>
      </c>
      <c r="Z81" s="22">
        <f t="shared" si="15"/>
        <v>10.334488636363638</v>
      </c>
      <c r="AA81" s="22">
        <f t="shared" si="11"/>
        <v>20.668977272727275</v>
      </c>
      <c r="AB81" s="18">
        <v>10.892519704465979</v>
      </c>
    </row>
    <row r="82" spans="1:28" x14ac:dyDescent="0.35">
      <c r="A82" s="18" t="s">
        <v>389</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18">
        <f t="shared" si="10"/>
        <v>0.14224999999999999</v>
      </c>
      <c r="Q82" s="23" t="s">
        <v>416</v>
      </c>
      <c r="R82" s="31">
        <v>42227</v>
      </c>
      <c r="S82" s="31">
        <v>42227</v>
      </c>
      <c r="T82" s="31">
        <v>42227</v>
      </c>
      <c r="U82" s="18" t="s">
        <v>416</v>
      </c>
      <c r="V82" s="18">
        <v>269.26274451689392</v>
      </c>
      <c r="W82" s="18">
        <f t="shared" si="14"/>
        <v>-23.405441612329582</v>
      </c>
      <c r="X82" s="18" t="s">
        <v>416</v>
      </c>
      <c r="Y82" s="22">
        <v>15.106250000000001</v>
      </c>
      <c r="Z82" s="22">
        <f t="shared" si="15"/>
        <v>8.6938636363636359</v>
      </c>
      <c r="AA82" s="22">
        <f t="shared" si="11"/>
        <v>17.387727272727272</v>
      </c>
      <c r="AB82" s="18">
        <v>10.915355559482675</v>
      </c>
    </row>
    <row r="83" spans="1:28" x14ac:dyDescent="0.35">
      <c r="A83" s="18" t="s">
        <v>390</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18">
        <f t="shared" si="10"/>
        <v>0.19425000000000001</v>
      </c>
      <c r="Q83" s="23" t="s">
        <v>416</v>
      </c>
      <c r="R83" s="31">
        <v>42227</v>
      </c>
      <c r="S83" s="31">
        <v>42227</v>
      </c>
      <c r="T83" s="31">
        <v>42227</v>
      </c>
      <c r="U83" s="18" t="s">
        <v>416</v>
      </c>
      <c r="V83" s="18">
        <v>234.06713100177831</v>
      </c>
      <c r="W83" s="18">
        <f t="shared" si="14"/>
        <v>-49.80215174866629</v>
      </c>
      <c r="X83" s="18" t="s">
        <v>416</v>
      </c>
      <c r="Y83" s="22">
        <v>10.731250000000003</v>
      </c>
      <c r="Z83" s="22">
        <f t="shared" si="15"/>
        <v>5.4126136363636377</v>
      </c>
      <c r="AA83" s="22">
        <f t="shared" si="11"/>
        <v>10.825227272727275</v>
      </c>
      <c r="AB83" s="18">
        <v>11.090585793896514</v>
      </c>
    </row>
    <row r="84" spans="1:28" x14ac:dyDescent="0.35">
      <c r="A84" s="18" t="s">
        <v>391</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18">
        <f t="shared" si="10"/>
        <v>0.19025</v>
      </c>
      <c r="Q84" s="23" t="s">
        <v>416</v>
      </c>
      <c r="R84" s="31">
        <v>42227</v>
      </c>
      <c r="S84" s="31">
        <v>42227</v>
      </c>
      <c r="T84" s="31">
        <v>42227</v>
      </c>
      <c r="U84" s="18" t="s">
        <v>416</v>
      </c>
      <c r="V84" s="18">
        <v>260.74170124481327</v>
      </c>
      <c r="W84" s="18">
        <f t="shared" si="14"/>
        <v>-29.796224066390067</v>
      </c>
      <c r="X84" s="18" t="s">
        <v>416</v>
      </c>
      <c r="Y84" s="22">
        <v>10.856250000000003</v>
      </c>
      <c r="Z84" s="22">
        <f t="shared" si="15"/>
        <v>5.5063636363636377</v>
      </c>
      <c r="AA84" s="22">
        <f t="shared" si="11"/>
        <v>11.012727272727275</v>
      </c>
      <c r="AB84" s="18">
        <v>11.184958460036945</v>
      </c>
    </row>
    <row r="85" spans="1:28" x14ac:dyDescent="0.35">
      <c r="A85" s="18" t="s">
        <v>392</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18">
        <f t="shared" si="10"/>
        <v>0.17874999999999999</v>
      </c>
      <c r="Q85" s="23" t="s">
        <v>416</v>
      </c>
      <c r="R85" s="31">
        <v>42227</v>
      </c>
      <c r="S85" s="31">
        <v>42227</v>
      </c>
      <c r="T85" s="31">
        <v>42227</v>
      </c>
      <c r="U85" s="18" t="s">
        <v>416</v>
      </c>
      <c r="V85" s="18">
        <v>267.03986366330764</v>
      </c>
      <c r="W85" s="18">
        <f t="shared" si="14"/>
        <v>-25.072602252519289</v>
      </c>
      <c r="X85" s="18" t="s">
        <v>416</v>
      </c>
      <c r="Y85" s="22">
        <v>17.481250000000003</v>
      </c>
      <c r="Z85" s="22">
        <f t="shared" si="15"/>
        <v>10.475113636363638</v>
      </c>
      <c r="AA85" s="22">
        <f t="shared" si="11"/>
        <v>20.950227272727275</v>
      </c>
      <c r="AB85" s="18">
        <v>10.97663953774177</v>
      </c>
    </row>
    <row r="86" spans="1:28" x14ac:dyDescent="0.35">
      <c r="A86" s="18" t="s">
        <v>393</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18">
        <f t="shared" si="10"/>
        <v>0.17774999999999999</v>
      </c>
      <c r="Q86" s="23" t="s">
        <v>416</v>
      </c>
      <c r="R86" s="31">
        <v>42227</v>
      </c>
      <c r="S86" s="31">
        <v>42227</v>
      </c>
      <c r="T86" s="31">
        <v>42227</v>
      </c>
      <c r="U86" s="18" t="s">
        <v>416</v>
      </c>
      <c r="V86" s="18">
        <v>247.40441612329579</v>
      </c>
      <c r="W86" s="18">
        <f t="shared" si="14"/>
        <v>-39.799187907528179</v>
      </c>
      <c r="X86" s="18" t="s">
        <v>416</v>
      </c>
      <c r="Y86" s="22">
        <v>11.731249999999999</v>
      </c>
      <c r="Z86" s="22">
        <f t="shared" si="15"/>
        <v>6.162613636363635</v>
      </c>
      <c r="AA86" s="22">
        <f t="shared" si="11"/>
        <v>12.32522727272727</v>
      </c>
      <c r="AB86" s="18">
        <v>11.021146153131456</v>
      </c>
    </row>
    <row r="87" spans="1:28" x14ac:dyDescent="0.35">
      <c r="A87" s="18" t="s">
        <v>394</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18">
        <f t="shared" si="10"/>
        <v>0.19875000000000001</v>
      </c>
      <c r="Q87" s="23" t="s">
        <v>416</v>
      </c>
      <c r="R87" s="31">
        <v>42227</v>
      </c>
      <c r="S87" s="31">
        <v>42227</v>
      </c>
      <c r="T87" s="31">
        <v>42227</v>
      </c>
      <c r="U87" s="18" t="s">
        <v>416</v>
      </c>
      <c r="V87" s="18">
        <v>238.5128927089508</v>
      </c>
      <c r="W87" s="18">
        <f t="shared" si="14"/>
        <v>-46.46783046828692</v>
      </c>
      <c r="X87" s="18" t="s">
        <v>416</v>
      </c>
      <c r="Y87" s="22">
        <v>15.981250000000001</v>
      </c>
      <c r="Z87" s="22">
        <f t="shared" si="15"/>
        <v>9.3501136363636359</v>
      </c>
      <c r="AA87" s="22">
        <f t="shared" si="11"/>
        <v>18.700227272727272</v>
      </c>
      <c r="AB87" s="18">
        <v>11.381626435895029</v>
      </c>
    </row>
    <row r="88" spans="1:28" x14ac:dyDescent="0.35">
      <c r="A88" s="18" t="s">
        <v>395</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18">
        <f t="shared" si="10"/>
        <v>0.17599999999999999</v>
      </c>
      <c r="Q88" s="23" t="s">
        <v>416</v>
      </c>
      <c r="R88" s="31">
        <v>42227</v>
      </c>
      <c r="S88" s="31">
        <v>42227</v>
      </c>
      <c r="T88" s="31">
        <v>42227</v>
      </c>
      <c r="U88" s="18" t="s">
        <v>416</v>
      </c>
      <c r="V88" s="18">
        <v>237.40145228215769</v>
      </c>
      <c r="W88" s="18">
        <f t="shared" si="14"/>
        <v>-47.301410788381752</v>
      </c>
      <c r="X88" s="18" t="s">
        <v>416</v>
      </c>
      <c r="Y88" s="22">
        <v>12.45</v>
      </c>
      <c r="Z88" s="22">
        <f t="shared" si="15"/>
        <v>6.701676136363635</v>
      </c>
      <c r="AA88" s="22">
        <f t="shared" si="11"/>
        <v>13.40335227272727</v>
      </c>
      <c r="AB88" s="18">
        <v>11.060992389946303</v>
      </c>
    </row>
    <row r="89" spans="1:28" x14ac:dyDescent="0.35">
      <c r="A89" s="18" t="s">
        <v>396</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18">
        <f t="shared" si="10"/>
        <v>0.18049999999999999</v>
      </c>
      <c r="Q89" s="23" t="s">
        <v>416</v>
      </c>
      <c r="R89" s="31">
        <v>42227</v>
      </c>
      <c r="S89" s="31">
        <v>42227</v>
      </c>
      <c r="T89" s="31">
        <v>42227</v>
      </c>
      <c r="U89" s="18" t="s">
        <v>416</v>
      </c>
      <c r="V89" s="18">
        <v>163.30542382928274</v>
      </c>
      <c r="W89" s="18">
        <f t="shared" si="14"/>
        <v>-102.87343212803796</v>
      </c>
      <c r="X89" s="18" t="s">
        <v>416</v>
      </c>
      <c r="Y89" s="12">
        <v>12.704545454545453</v>
      </c>
      <c r="Z89" s="22">
        <f t="shared" si="15"/>
        <v>6.8925852272727255</v>
      </c>
      <c r="AA89" s="22">
        <f t="shared" si="11"/>
        <v>13.785170454545451</v>
      </c>
      <c r="AB89" s="18">
        <v>11.140684863576002</v>
      </c>
    </row>
    <row r="90" spans="1:28" x14ac:dyDescent="0.35">
      <c r="A90" s="18" t="s">
        <v>397</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18">
        <f t="shared" si="10"/>
        <v>0.14724999999999999</v>
      </c>
      <c r="Q90" s="23" t="s">
        <v>416</v>
      </c>
      <c r="R90" s="31">
        <v>42227</v>
      </c>
      <c r="S90" s="31">
        <v>42227</v>
      </c>
      <c r="T90" s="31">
        <v>42227</v>
      </c>
      <c r="U90" s="18" t="s">
        <v>416</v>
      </c>
      <c r="V90" s="18">
        <v>225.54608772969769</v>
      </c>
      <c r="W90" s="18">
        <f t="shared" si="14"/>
        <v>-56.192934202726754</v>
      </c>
      <c r="X90" s="18" t="s">
        <v>416</v>
      </c>
      <c r="Y90" s="12">
        <v>10.931818181818182</v>
      </c>
      <c r="Z90" s="22">
        <f t="shared" si="15"/>
        <v>5.5630397727272722</v>
      </c>
      <c r="AA90" s="22">
        <f t="shared" si="11"/>
        <v>11.126079545454544</v>
      </c>
      <c r="AB90" s="18">
        <v>10.66952058966007</v>
      </c>
    </row>
    <row r="91" spans="1:28" x14ac:dyDescent="0.35">
      <c r="A91" s="18" t="s">
        <v>398</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18">
        <f t="shared" si="10"/>
        <v>0.15275</v>
      </c>
      <c r="Q91" s="23" t="s">
        <v>416</v>
      </c>
      <c r="R91" s="31">
        <v>42227</v>
      </c>
      <c r="S91" s="31">
        <v>42227</v>
      </c>
      <c r="T91" s="31">
        <v>42227</v>
      </c>
      <c r="U91" s="18" t="s">
        <v>416</v>
      </c>
      <c r="V91" s="18">
        <v>230.36232957913458</v>
      </c>
      <c r="W91" s="18">
        <f t="shared" si="14"/>
        <v>-52.580752815649085</v>
      </c>
      <c r="X91" s="18" t="s">
        <v>416</v>
      </c>
      <c r="Y91" s="12">
        <v>5.9318181818181817</v>
      </c>
      <c r="Z91" s="22">
        <f t="shared" si="15"/>
        <v>1.8130397727272718</v>
      </c>
      <c r="AA91" s="22">
        <f t="shared" si="11"/>
        <v>3.6260795454545436</v>
      </c>
      <c r="AB91" s="18">
        <v>11.251601873657101</v>
      </c>
    </row>
    <row r="92" spans="1:28" x14ac:dyDescent="0.35">
      <c r="A92" s="18" t="s">
        <v>399</v>
      </c>
      <c r="B92" s="18" t="s">
        <v>132</v>
      </c>
      <c r="C92" s="9">
        <v>239</v>
      </c>
      <c r="D92" s="34">
        <v>2015</v>
      </c>
      <c r="E92" s="34">
        <v>8</v>
      </c>
      <c r="F92" s="34">
        <v>12</v>
      </c>
      <c r="G92" s="32">
        <v>16</v>
      </c>
      <c r="H92" s="32">
        <v>28.4</v>
      </c>
      <c r="I92" s="22">
        <v>0.75</v>
      </c>
      <c r="J92" s="33">
        <v>943</v>
      </c>
      <c r="K92" s="33">
        <v>1013</v>
      </c>
      <c r="L92" s="33">
        <v>30</v>
      </c>
      <c r="M92" s="33">
        <v>47</v>
      </c>
      <c r="N92" s="33">
        <v>40</v>
      </c>
      <c r="O92" s="35">
        <v>0.81</v>
      </c>
      <c r="P92" s="18">
        <f t="shared" si="10"/>
        <v>0.20250000000000001</v>
      </c>
      <c r="Q92" s="23" t="s">
        <v>416</v>
      </c>
      <c r="R92" s="31">
        <v>42227</v>
      </c>
      <c r="S92" s="31">
        <v>42227</v>
      </c>
      <c r="T92" s="31">
        <v>42227</v>
      </c>
      <c r="U92" s="18" t="s">
        <v>416</v>
      </c>
      <c r="V92" s="18">
        <v>354.25531914893622</v>
      </c>
      <c r="W92" s="18">
        <f t="shared" si="14"/>
        <v>40.338989361702147</v>
      </c>
      <c r="X92" s="18">
        <f t="shared" si="7"/>
        <v>80.677978723404294</v>
      </c>
      <c r="Y92" s="12">
        <v>13.409090909090907</v>
      </c>
      <c r="Z92" s="22">
        <f t="shared" si="15"/>
        <v>7.4209943181818154</v>
      </c>
      <c r="AA92" s="22">
        <f t="shared" si="11"/>
        <v>14.841988636363631</v>
      </c>
      <c r="AB92" s="18">
        <v>11.003203695618337</v>
      </c>
    </row>
    <row r="93" spans="1:28" x14ac:dyDescent="0.35">
      <c r="A93" s="18" t="s">
        <v>400</v>
      </c>
      <c r="B93" s="18" t="s">
        <v>133</v>
      </c>
      <c r="C93" s="9">
        <v>239</v>
      </c>
      <c r="D93" s="34">
        <v>2015</v>
      </c>
      <c r="E93" s="34">
        <v>8</v>
      </c>
      <c r="F93" s="34">
        <v>12</v>
      </c>
      <c r="G93" s="32">
        <v>16</v>
      </c>
      <c r="H93" s="32">
        <v>28.4</v>
      </c>
      <c r="I93" s="22">
        <v>0.75</v>
      </c>
      <c r="J93" s="33">
        <v>943</v>
      </c>
      <c r="K93" s="33">
        <v>1013</v>
      </c>
      <c r="L93" s="33">
        <v>30</v>
      </c>
      <c r="M93" s="33">
        <v>39</v>
      </c>
      <c r="N93" s="33">
        <v>33</v>
      </c>
      <c r="O93" s="35">
        <v>0.497</v>
      </c>
      <c r="P93" s="18">
        <f t="shared" si="10"/>
        <v>0.12425</v>
      </c>
      <c r="Q93" s="23" t="s">
        <v>416</v>
      </c>
      <c r="R93" s="31">
        <v>42227</v>
      </c>
      <c r="S93" s="31">
        <v>42227</v>
      </c>
      <c r="T93" s="31">
        <v>42227</v>
      </c>
      <c r="U93" s="18" t="s">
        <v>416</v>
      </c>
      <c r="V93" s="18">
        <v>402.20825274016767</v>
      </c>
      <c r="W93" s="18">
        <f t="shared" si="14"/>
        <v>76.303689555125729</v>
      </c>
      <c r="X93" s="18">
        <f t="shared" si="7"/>
        <v>152.60737911025146</v>
      </c>
      <c r="Y93" s="12">
        <v>4.1590909090909092</v>
      </c>
      <c r="Z93" s="22">
        <f t="shared" si="15"/>
        <v>0.48349431818181743</v>
      </c>
      <c r="AA93" s="22">
        <f t="shared" si="11"/>
        <v>0.96698863636363486</v>
      </c>
      <c r="AB93" s="18">
        <v>11.277933012604926</v>
      </c>
    </row>
    <row r="94" spans="1:28" x14ac:dyDescent="0.35">
      <c r="A94" s="18" t="s">
        <v>401</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18">
        <f t="shared" si="10"/>
        <v>0.13450000000000001</v>
      </c>
      <c r="Q94" s="23" t="s">
        <v>416</v>
      </c>
      <c r="R94" s="31">
        <v>42227</v>
      </c>
      <c r="S94" s="31">
        <v>42227</v>
      </c>
      <c r="T94" s="31">
        <v>42227</v>
      </c>
      <c r="U94" s="18" t="s">
        <v>416</v>
      </c>
      <c r="V94" s="18">
        <v>471.11540941328172</v>
      </c>
      <c r="W94" s="18">
        <f t="shared" si="14"/>
        <v>127.98405705996127</v>
      </c>
      <c r="X94" s="18">
        <f t="shared" si="7"/>
        <v>255.96811411992252</v>
      </c>
      <c r="Y94" s="12">
        <v>15.363636363636363</v>
      </c>
      <c r="Z94" s="22">
        <f t="shared" si="15"/>
        <v>8.8869034090909089</v>
      </c>
      <c r="AA94" s="22">
        <f t="shared" si="11"/>
        <v>17.773806818181818</v>
      </c>
      <c r="AB94" s="18">
        <v>11.214784882915897</v>
      </c>
    </row>
    <row r="95" spans="1:28" x14ac:dyDescent="0.35">
      <c r="A95" s="18" t="s">
        <v>402</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18">
        <f t="shared" si="10"/>
        <v>0.191</v>
      </c>
      <c r="Q95" s="23" t="s">
        <v>416</v>
      </c>
      <c r="R95" s="31">
        <v>42227</v>
      </c>
      <c r="S95" s="31">
        <v>42227</v>
      </c>
      <c r="T95" s="31">
        <v>42227</v>
      </c>
      <c r="U95" s="18" t="s">
        <v>416</v>
      </c>
      <c r="V95" s="18">
        <v>602.88523533204386</v>
      </c>
      <c r="W95" s="18">
        <f t="shared" si="14"/>
        <v>226.81142649903288</v>
      </c>
      <c r="X95" s="18">
        <f t="shared" ref="X95:X96" si="16">W95/L95*60</f>
        <v>453.62285299806575</v>
      </c>
      <c r="Y95" s="12">
        <v>11.56818181818182</v>
      </c>
      <c r="Z95" s="22">
        <f t="shared" si="15"/>
        <v>6.0403125000000006</v>
      </c>
      <c r="AA95" s="22">
        <f t="shared" si="11"/>
        <v>12.080625000000001</v>
      </c>
      <c r="AB95" s="18">
        <v>11.295176413331818</v>
      </c>
    </row>
    <row r="96" spans="1:28" x14ac:dyDescent="0.35">
      <c r="A96" s="18" t="s">
        <v>403</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18">
        <f t="shared" si="10"/>
        <v>0.1595</v>
      </c>
      <c r="Q96" s="23" t="s">
        <v>416</v>
      </c>
      <c r="R96" s="31">
        <v>42227</v>
      </c>
      <c r="S96" s="31">
        <v>42227</v>
      </c>
      <c r="T96" s="31">
        <v>42227</v>
      </c>
      <c r="U96" s="18" t="s">
        <v>416</v>
      </c>
      <c r="V96" s="18">
        <v>384.47775628626698</v>
      </c>
      <c r="W96" s="18">
        <f t="shared" si="14"/>
        <v>63.005817214700215</v>
      </c>
      <c r="X96" s="18">
        <f t="shared" si="16"/>
        <v>126.01163442940043</v>
      </c>
      <c r="Y96" s="22">
        <v>12.043750000000003</v>
      </c>
      <c r="Z96" s="22">
        <f t="shared" si="15"/>
        <v>6.3969886363636377</v>
      </c>
      <c r="AA96" s="22">
        <f t="shared" si="11"/>
        <v>12.793977272727275</v>
      </c>
      <c r="AB96" s="18">
        <v>10.94681311486282</v>
      </c>
    </row>
    <row r="97" spans="1:28" x14ac:dyDescent="0.35">
      <c r="A97" s="18" t="s">
        <v>404</v>
      </c>
      <c r="B97" s="18" t="s">
        <v>143</v>
      </c>
      <c r="C97" s="9">
        <v>239</v>
      </c>
      <c r="D97" s="34">
        <v>2015</v>
      </c>
      <c r="E97" s="34">
        <v>8</v>
      </c>
      <c r="F97" s="34">
        <v>12</v>
      </c>
      <c r="G97" s="32">
        <v>16</v>
      </c>
      <c r="H97" s="32">
        <v>28.4</v>
      </c>
      <c r="I97" s="22">
        <v>0.75</v>
      </c>
      <c r="J97" s="33">
        <v>830</v>
      </c>
      <c r="K97" s="33">
        <v>900</v>
      </c>
      <c r="L97" s="33">
        <v>30</v>
      </c>
      <c r="M97" t="s">
        <v>416</v>
      </c>
      <c r="N97" s="18" t="s">
        <v>416</v>
      </c>
      <c r="O97" s="18" t="s">
        <v>416</v>
      </c>
      <c r="P97" s="18" t="s">
        <v>416</v>
      </c>
      <c r="Q97" s="23" t="s">
        <v>416</v>
      </c>
      <c r="R97" s="31">
        <v>42227</v>
      </c>
      <c r="S97" s="31">
        <v>42227</v>
      </c>
      <c r="T97" s="31">
        <v>42227</v>
      </c>
      <c r="U97" s="18" t="s">
        <v>416</v>
      </c>
      <c r="V97" s="18">
        <v>813.63636363636363</v>
      </c>
      <c r="W97" s="18" t="s">
        <v>416</v>
      </c>
      <c r="X97" s="18" t="s">
        <v>416</v>
      </c>
      <c r="Y97" s="22">
        <v>4.9812500000000011</v>
      </c>
      <c r="Z97" s="22">
        <f t="shared" si="15"/>
        <v>1.1001136363636363</v>
      </c>
      <c r="AA97" s="22" t="s">
        <v>416</v>
      </c>
      <c r="AB97" s="18">
        <v>11.666375566817514</v>
      </c>
    </row>
    <row r="98" spans="1:28" x14ac:dyDescent="0.35">
      <c r="A98" s="18" t="s">
        <v>405</v>
      </c>
      <c r="B98" s="18" t="s">
        <v>138</v>
      </c>
      <c r="C98" s="9">
        <v>239</v>
      </c>
      <c r="D98" s="34">
        <v>2015</v>
      </c>
      <c r="E98" s="34">
        <v>8</v>
      </c>
      <c r="F98" s="34">
        <v>12</v>
      </c>
      <c r="G98" s="32">
        <v>16</v>
      </c>
      <c r="H98" s="32">
        <v>28.4</v>
      </c>
      <c r="I98" s="22">
        <v>0.75</v>
      </c>
      <c r="J98" s="33">
        <v>830</v>
      </c>
      <c r="K98" s="33">
        <v>900</v>
      </c>
      <c r="L98" s="33">
        <v>30</v>
      </c>
      <c r="M98" s="18" t="s">
        <v>416</v>
      </c>
      <c r="N98" s="18" t="s">
        <v>416</v>
      </c>
      <c r="O98" s="18" t="s">
        <v>416</v>
      </c>
      <c r="P98" s="18" t="s">
        <v>416</v>
      </c>
      <c r="Q98" s="23" t="s">
        <v>416</v>
      </c>
      <c r="R98" s="31">
        <v>42227</v>
      </c>
      <c r="S98" s="31">
        <v>42227</v>
      </c>
      <c r="T98" s="31">
        <v>42227</v>
      </c>
      <c r="U98" s="18" t="s">
        <v>416</v>
      </c>
      <c r="V98" s="18">
        <v>479.57769181173438</v>
      </c>
      <c r="W98" s="18" t="s">
        <v>416</v>
      </c>
      <c r="X98" s="18" t="s">
        <v>416</v>
      </c>
      <c r="Y98" s="12">
        <v>3.0454545454545459</v>
      </c>
      <c r="Z98" s="22">
        <f t="shared" si="15"/>
        <v>-0.35173295454545506</v>
      </c>
      <c r="AA98" s="22" t="s">
        <v>416</v>
      </c>
      <c r="AB98" s="18">
        <v>11.186123554680654</v>
      </c>
    </row>
    <row r="99" spans="1:28" x14ac:dyDescent="0.35">
      <c r="A99" s="18" t="s">
        <v>406</v>
      </c>
      <c r="B99" s="18" t="s">
        <v>139</v>
      </c>
      <c r="C99" s="9">
        <v>239</v>
      </c>
      <c r="D99" s="34">
        <v>2015</v>
      </c>
      <c r="E99" s="34">
        <v>8</v>
      </c>
      <c r="F99" s="34">
        <v>12</v>
      </c>
      <c r="G99" s="32">
        <v>16</v>
      </c>
      <c r="H99" s="32">
        <v>28.4</v>
      </c>
      <c r="I99" s="22">
        <v>0.75</v>
      </c>
      <c r="J99" s="33">
        <v>830</v>
      </c>
      <c r="K99" s="33">
        <v>900</v>
      </c>
      <c r="L99" s="33">
        <v>30</v>
      </c>
      <c r="M99" s="18" t="s">
        <v>416</v>
      </c>
      <c r="N99" s="18" t="s">
        <v>416</v>
      </c>
      <c r="O99" s="18" t="s">
        <v>416</v>
      </c>
      <c r="P99" s="18" t="s">
        <v>416</v>
      </c>
      <c r="Q99" s="23" t="s">
        <v>416</v>
      </c>
      <c r="R99" s="31">
        <v>42227</v>
      </c>
      <c r="S99" s="31">
        <v>42227</v>
      </c>
      <c r="T99" s="31">
        <v>42227</v>
      </c>
      <c r="U99" s="18" t="s">
        <v>416</v>
      </c>
      <c r="V99" s="18">
        <v>525.91876208897486</v>
      </c>
      <c r="W99" s="18" t="s">
        <v>416</v>
      </c>
      <c r="X99" s="18" t="s">
        <v>416</v>
      </c>
      <c r="Y99" s="12">
        <v>3.6818181818181825</v>
      </c>
      <c r="Z99" s="22">
        <f t="shared" si="15"/>
        <v>0.12553977272727246</v>
      </c>
      <c r="AA99" s="22" t="s">
        <v>416</v>
      </c>
      <c r="AB99" s="18">
        <v>11.207561296124901</v>
      </c>
    </row>
    <row r="100" spans="1:28" x14ac:dyDescent="0.35">
      <c r="A100" s="18" t="s">
        <v>407</v>
      </c>
      <c r="B100" s="18" t="s">
        <v>140</v>
      </c>
      <c r="C100" s="9">
        <v>239</v>
      </c>
      <c r="D100" s="34">
        <v>2015</v>
      </c>
      <c r="E100" s="34">
        <v>8</v>
      </c>
      <c r="F100" s="34">
        <v>12</v>
      </c>
      <c r="G100" s="32">
        <v>16</v>
      </c>
      <c r="H100" s="32">
        <v>28.4</v>
      </c>
      <c r="I100" s="22">
        <v>0.75</v>
      </c>
      <c r="J100" s="33">
        <v>830</v>
      </c>
      <c r="K100" s="33">
        <v>900</v>
      </c>
      <c r="L100" s="33">
        <v>30</v>
      </c>
      <c r="M100" s="18" t="s">
        <v>416</v>
      </c>
      <c r="N100" s="18" t="s">
        <v>416</v>
      </c>
      <c r="O100" s="18" t="s">
        <v>416</v>
      </c>
      <c r="P100" s="18" t="s">
        <v>416</v>
      </c>
      <c r="Q100" s="23" t="s">
        <v>416</v>
      </c>
      <c r="R100" s="31">
        <v>42227</v>
      </c>
      <c r="S100" s="31">
        <v>42227</v>
      </c>
      <c r="T100" s="31">
        <v>42227</v>
      </c>
      <c r="U100" s="18" t="s">
        <v>416</v>
      </c>
      <c r="V100" s="18">
        <v>398.58156028368796</v>
      </c>
      <c r="W100" s="18" t="s">
        <v>416</v>
      </c>
      <c r="X100" s="18" t="s">
        <v>416</v>
      </c>
      <c r="Y100" s="12">
        <v>4.1818181818181825</v>
      </c>
      <c r="Z100" s="22">
        <f t="shared" si="15"/>
        <v>0.50053977272727246</v>
      </c>
      <c r="AA100" s="22" t="s">
        <v>416</v>
      </c>
      <c r="AB100" s="18">
        <v>10.505242244897099</v>
      </c>
    </row>
    <row r="101" spans="1:28" x14ac:dyDescent="0.35">
      <c r="A101" s="18" t="s">
        <v>408</v>
      </c>
      <c r="B101" s="18" t="s">
        <v>141</v>
      </c>
      <c r="C101" s="9">
        <v>239</v>
      </c>
      <c r="D101" s="34">
        <v>2015</v>
      </c>
      <c r="E101" s="34">
        <v>8</v>
      </c>
      <c r="F101" s="34">
        <v>12</v>
      </c>
      <c r="G101" s="32">
        <v>16</v>
      </c>
      <c r="H101" s="32">
        <v>28.4</v>
      </c>
      <c r="I101" s="22">
        <v>0.75</v>
      </c>
      <c r="J101" s="33">
        <v>831</v>
      </c>
      <c r="K101" s="33">
        <v>901</v>
      </c>
      <c r="L101" s="33">
        <v>30</v>
      </c>
      <c r="M101" s="18" t="s">
        <v>416</v>
      </c>
      <c r="N101" s="18" t="s">
        <v>416</v>
      </c>
      <c r="O101" s="18" t="s">
        <v>416</v>
      </c>
      <c r="P101" s="18" t="s">
        <v>416</v>
      </c>
      <c r="Q101" s="23" t="s">
        <v>416</v>
      </c>
      <c r="R101" s="31">
        <v>42227</v>
      </c>
      <c r="S101" s="31">
        <v>42227</v>
      </c>
      <c r="T101" s="31">
        <v>42227</v>
      </c>
      <c r="U101" s="18" t="s">
        <v>416</v>
      </c>
      <c r="V101" s="18">
        <v>704.02965828497747</v>
      </c>
      <c r="W101" s="18" t="s">
        <v>416</v>
      </c>
      <c r="X101" s="18" t="s">
        <v>416</v>
      </c>
      <c r="Y101" s="12">
        <v>1.6818181818181823</v>
      </c>
      <c r="Z101" s="22">
        <f t="shared" si="15"/>
        <v>-1.3744602272727278</v>
      </c>
      <c r="AA101" s="22" t="s">
        <v>416</v>
      </c>
      <c r="AB101" s="18">
        <v>10.52877715670002</v>
      </c>
    </row>
  </sheetData>
  <autoFilter ref="A1:AB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A6" sqref="A6"/>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Aug 2014 FEx</vt:lpstr>
      <vt:lpstr>Ag data_14_15</vt:lpstr>
      <vt:lpstr>tdn_2014</vt:lpstr>
      <vt:lpstr>Aug 2015 FEx</vt:lpstr>
      <vt:lpstr>tdn_2015</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2020-06-17T15:44:13Z</dcterms:modified>
</cp:coreProperties>
</file>