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19155" windowHeight="8325" firstSheet="8" activeTab="13"/>
  </bookViews>
  <sheets>
    <sheet name="222 abundance" sheetId="1" r:id="rId1"/>
    <sheet name="224 abundance" sheetId="2" r:id="rId2"/>
    <sheet name="114 abundance" sheetId="3" r:id="rId3"/>
    <sheet name="TDP" sheetId="5" r:id="rId4"/>
    <sheet name="TOC" sheetId="6" r:id="rId5"/>
    <sheet name="NO3" sheetId="7" r:id="rId6"/>
    <sheet name="NH4" sheetId="8" r:id="rId7"/>
    <sheet name="TDN" sheetId="9" r:id="rId8"/>
    <sheet name="CN raw be in the CN raw file" sheetId="10" r:id="rId9"/>
    <sheet name="P" sheetId="11" r:id="rId10"/>
    <sheet name="TAg" sheetId="12" r:id="rId11"/>
    <sheet name="BP Ag" sheetId="13" r:id="rId12"/>
    <sheet name="dAg" sheetId="14" r:id="rId13"/>
    <sheet name="224 Compiled" sheetId="15" r:id="rId14"/>
    <sheet name="222 compiled" sheetId="16" r:id="rId15"/>
    <sheet name="114 compiled" sheetId="17" r:id="rId16"/>
  </sheets>
  <externalReferences>
    <externalReference r:id="rId17"/>
  </externalReferences>
  <definedNames>
    <definedName name="_xlnm._FilterDatabase" localSheetId="6" hidden="1">'NH4'!$A$4:$D$22</definedName>
  </definedNames>
  <calcPr calcId="145621"/>
</workbook>
</file>

<file path=xl/calcChain.xml><?xml version="1.0" encoding="utf-8"?>
<calcChain xmlns="http://schemas.openxmlformats.org/spreadsheetml/2006/main">
  <c r="H21" i="10" l="1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3" i="10"/>
  <c r="H4" i="10"/>
  <c r="H5" i="10"/>
  <c r="H6" i="10"/>
  <c r="H2" i="10"/>
  <c r="G66" i="11" l="1"/>
  <c r="G63" i="11"/>
  <c r="G45" i="11"/>
  <c r="G44" i="11"/>
  <c r="G43" i="11"/>
  <c r="G42" i="11"/>
  <c r="G32" i="11"/>
  <c r="G29" i="11"/>
  <c r="G27" i="11"/>
  <c r="G26" i="11"/>
  <c r="P1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8" i="11"/>
  <c r="G30" i="11"/>
  <c r="G31" i="11"/>
  <c r="G33" i="11"/>
  <c r="G34" i="11"/>
  <c r="G35" i="11"/>
  <c r="G36" i="11"/>
  <c r="G37" i="11"/>
  <c r="G38" i="11"/>
  <c r="G39" i="11"/>
  <c r="G40" i="11"/>
  <c r="G41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4" i="11"/>
  <c r="G65" i="11"/>
  <c r="G4" i="11"/>
  <c r="Q20" i="11"/>
  <c r="Q19" i="11"/>
  <c r="H25" i="11"/>
  <c r="I25" i="11" s="1"/>
  <c r="H6" i="11" l="1"/>
  <c r="I6" i="11" s="1"/>
  <c r="P20" i="11"/>
  <c r="E5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4" i="11"/>
  <c r="H64" i="11" l="1"/>
  <c r="I64" i="11" s="1"/>
  <c r="H60" i="11"/>
  <c r="I60" i="11" s="1"/>
  <c r="H56" i="11"/>
  <c r="I56" i="11" s="1"/>
  <c r="H52" i="11"/>
  <c r="I52" i="11" s="1"/>
  <c r="H46" i="11"/>
  <c r="I46" i="11" s="1"/>
  <c r="H42" i="11"/>
  <c r="I42" i="11" s="1"/>
  <c r="H34" i="11"/>
  <c r="I34" i="11" s="1"/>
  <c r="H26" i="11"/>
  <c r="I26" i="11" s="1"/>
  <c r="H18" i="11"/>
  <c r="I18" i="11" s="1"/>
  <c r="H10" i="11"/>
  <c r="I10" i="11" s="1"/>
  <c r="H5" i="11"/>
  <c r="I5" i="11" s="1"/>
  <c r="H7" i="11"/>
  <c r="I7" i="11" s="1"/>
  <c r="H11" i="11"/>
  <c r="I11" i="11" s="1"/>
  <c r="H13" i="11"/>
  <c r="I13" i="11" s="1"/>
  <c r="H15" i="11"/>
  <c r="I15" i="11" s="1"/>
  <c r="H17" i="11"/>
  <c r="I17" i="11" s="1"/>
  <c r="H19" i="11"/>
  <c r="I19" i="11" s="1"/>
  <c r="H21" i="11"/>
  <c r="I21" i="11" s="1"/>
  <c r="H23" i="11"/>
  <c r="I23" i="11" s="1"/>
  <c r="H27" i="11"/>
  <c r="I27" i="11" s="1"/>
  <c r="H29" i="11"/>
  <c r="I29" i="11" s="1"/>
  <c r="H31" i="11"/>
  <c r="I31" i="11" s="1"/>
  <c r="H33" i="11"/>
  <c r="I33" i="11" s="1"/>
  <c r="H35" i="11"/>
  <c r="I35" i="11" s="1"/>
  <c r="H37" i="11"/>
  <c r="I37" i="11" s="1"/>
  <c r="H39" i="11"/>
  <c r="I39" i="11" s="1"/>
  <c r="H41" i="11"/>
  <c r="I41" i="11" s="1"/>
  <c r="H43" i="11"/>
  <c r="I43" i="11" s="1"/>
  <c r="H45" i="11"/>
  <c r="I45" i="11" s="1"/>
  <c r="H47" i="11"/>
  <c r="I47" i="11" s="1"/>
  <c r="H49" i="11"/>
  <c r="I49" i="11" s="1"/>
  <c r="H4" i="11"/>
  <c r="I4" i="11" s="1"/>
  <c r="H65" i="11"/>
  <c r="I65" i="11" s="1"/>
  <c r="H63" i="11"/>
  <c r="I63" i="11" s="1"/>
  <c r="H61" i="11"/>
  <c r="I61" i="11" s="1"/>
  <c r="H59" i="11"/>
  <c r="I59" i="11" s="1"/>
  <c r="H57" i="11"/>
  <c r="I57" i="11" s="1"/>
  <c r="H55" i="11"/>
  <c r="I55" i="11" s="1"/>
  <c r="H53" i="11"/>
  <c r="I53" i="11" s="1"/>
  <c r="H51" i="11"/>
  <c r="I51" i="11" s="1"/>
  <c r="H48" i="11"/>
  <c r="I48" i="11" s="1"/>
  <c r="H44" i="11"/>
  <c r="I44" i="11" s="1"/>
  <c r="H40" i="11"/>
  <c r="I40" i="11" s="1"/>
  <c r="H36" i="11"/>
  <c r="I36" i="11" s="1"/>
  <c r="H32" i="11"/>
  <c r="I32" i="11" s="1"/>
  <c r="H28" i="11"/>
  <c r="I28" i="11" s="1"/>
  <c r="H24" i="11"/>
  <c r="I24" i="11" s="1"/>
  <c r="H20" i="11"/>
  <c r="I20" i="11" s="1"/>
  <c r="H16" i="11"/>
  <c r="I16" i="11" s="1"/>
  <c r="H12" i="11"/>
  <c r="I12" i="11" s="1"/>
  <c r="H8" i="11"/>
  <c r="I8" i="11" s="1"/>
  <c r="H66" i="11"/>
  <c r="I66" i="11" s="1"/>
  <c r="H62" i="11"/>
  <c r="I62" i="11" s="1"/>
  <c r="H58" i="11"/>
  <c r="I58" i="11" s="1"/>
  <c r="H54" i="11"/>
  <c r="I54" i="11" s="1"/>
  <c r="H50" i="11"/>
  <c r="I50" i="11" s="1"/>
  <c r="H38" i="11"/>
  <c r="I38" i="11" s="1"/>
  <c r="H30" i="11"/>
  <c r="I30" i="11" s="1"/>
  <c r="H22" i="11"/>
  <c r="I22" i="11" s="1"/>
  <c r="H14" i="11"/>
  <c r="I14" i="11" s="1"/>
  <c r="H19" i="6"/>
  <c r="G11" i="6"/>
  <c r="C11" i="6"/>
  <c r="H4" i="6"/>
  <c r="E20" i="6" l="1"/>
  <c r="G19" i="6"/>
  <c r="B5" i="6"/>
  <c r="H21" i="6"/>
  <c r="D20" i="6"/>
  <c r="B4" i="6"/>
  <c r="E5" i="6"/>
  <c r="D11" i="6"/>
  <c r="Q16" i="1"/>
  <c r="S15" i="2"/>
  <c r="Q17" i="3"/>
  <c r="G20" i="6" l="1"/>
  <c r="C21" i="6"/>
  <c r="G3" i="6"/>
  <c r="F19" i="6"/>
  <c r="F3" i="6"/>
  <c r="E12" i="6"/>
  <c r="D3" i="6"/>
  <c r="H5" i="6"/>
  <c r="B20" i="6"/>
  <c r="D21" i="6"/>
  <c r="D5" i="6"/>
  <c r="D12" i="6"/>
  <c r="E19" i="6"/>
  <c r="C3" i="6"/>
  <c r="F4" i="6"/>
  <c r="B11" i="6"/>
  <c r="D13" i="6"/>
  <c r="G12" i="6"/>
  <c r="E4" i="6"/>
  <c r="B12" i="6"/>
  <c r="F12" i="6"/>
  <c r="H13" i="6"/>
  <c r="D19" i="6"/>
  <c r="H20" i="6"/>
  <c r="F21" i="6"/>
  <c r="B19" i="6"/>
  <c r="C20" i="6"/>
  <c r="B21" i="6"/>
  <c r="B13" i="6"/>
  <c r="D4" i="6"/>
  <c r="E13" i="6"/>
  <c r="E21" i="6"/>
  <c r="H12" i="6"/>
  <c r="F5" i="6"/>
  <c r="C13" i="6"/>
  <c r="F20" i="6"/>
  <c r="H3" i="6"/>
  <c r="G13" i="6"/>
  <c r="G21" i="6"/>
  <c r="E3" i="6"/>
  <c r="G5" i="6"/>
  <c r="C12" i="6"/>
  <c r="F11" i="6"/>
  <c r="B3" i="6"/>
  <c r="G4" i="6"/>
  <c r="E11" i="6"/>
  <c r="F13" i="6"/>
  <c r="F22" i="3" l="1"/>
  <c r="H22" i="3" s="1"/>
  <c r="E22" i="3"/>
  <c r="F21" i="3"/>
  <c r="H21" i="3" s="1"/>
  <c r="E21" i="3"/>
  <c r="F20" i="3"/>
  <c r="H20" i="3" s="1"/>
  <c r="E20" i="3"/>
  <c r="F19" i="3"/>
  <c r="H19" i="3" s="1"/>
  <c r="E19" i="3"/>
  <c r="F18" i="3"/>
  <c r="H18" i="3" s="1"/>
  <c r="E18" i="3"/>
  <c r="F17" i="3"/>
  <c r="H17" i="3" s="1"/>
  <c r="E17" i="3"/>
  <c r="F16" i="3"/>
  <c r="H16" i="3" s="1"/>
  <c r="E16" i="3"/>
  <c r="F15" i="3"/>
  <c r="H15" i="3" s="1"/>
  <c r="E15" i="3"/>
  <c r="F14" i="3"/>
  <c r="H14" i="3" s="1"/>
  <c r="E14" i="3"/>
  <c r="F13" i="3"/>
  <c r="H13" i="3" s="1"/>
  <c r="E13" i="3"/>
  <c r="F12" i="3"/>
  <c r="H12" i="3" s="1"/>
  <c r="E12" i="3"/>
  <c r="F11" i="3"/>
  <c r="H11" i="3" s="1"/>
  <c r="E11" i="3"/>
  <c r="F10" i="3"/>
  <c r="H10" i="3" s="1"/>
  <c r="E10" i="3"/>
  <c r="F9" i="3"/>
  <c r="H9" i="3" s="1"/>
  <c r="E9" i="3"/>
  <c r="P8" i="3"/>
  <c r="Q8" i="3" s="1"/>
  <c r="F8" i="3"/>
  <c r="H8" i="3" s="1"/>
  <c r="E8" i="3"/>
  <c r="P7" i="3"/>
  <c r="Q7" i="3" s="1"/>
  <c r="F7" i="3"/>
  <c r="H7" i="3" s="1"/>
  <c r="E7" i="3"/>
  <c r="P6" i="3"/>
  <c r="Q6" i="3" s="1"/>
  <c r="F6" i="3"/>
  <c r="H6" i="3" s="1"/>
  <c r="E6" i="3"/>
  <c r="P5" i="3"/>
  <c r="Q5" i="3" s="1"/>
  <c r="F5" i="3"/>
  <c r="H5" i="3" s="1"/>
  <c r="E5" i="3"/>
  <c r="P4" i="3"/>
  <c r="Q4" i="3" s="1"/>
  <c r="F4" i="3"/>
  <c r="E4" i="3"/>
  <c r="H4" i="3" s="1"/>
  <c r="F3" i="3"/>
  <c r="E3" i="3"/>
  <c r="H3" i="3" s="1"/>
  <c r="F2" i="3"/>
  <c r="E2" i="3"/>
  <c r="H2" i="3" s="1"/>
  <c r="H7" i="2"/>
  <c r="I7" i="2" s="1"/>
  <c r="E7" i="2"/>
  <c r="F7" i="2"/>
  <c r="F22" i="2"/>
  <c r="H22" i="2" s="1"/>
  <c r="I22" i="2" s="1"/>
  <c r="E22" i="2"/>
  <c r="F21" i="2"/>
  <c r="H21" i="2" s="1"/>
  <c r="I21" i="2" s="1"/>
  <c r="E21" i="2"/>
  <c r="F20" i="2"/>
  <c r="H20" i="2" s="1"/>
  <c r="I20" i="2" s="1"/>
  <c r="E20" i="2"/>
  <c r="F19" i="2"/>
  <c r="H19" i="2" s="1"/>
  <c r="I19" i="2" s="1"/>
  <c r="E19" i="2"/>
  <c r="F18" i="2"/>
  <c r="H18" i="2" s="1"/>
  <c r="I18" i="2" s="1"/>
  <c r="E18" i="2"/>
  <c r="F17" i="2"/>
  <c r="H17" i="2" s="1"/>
  <c r="I17" i="2" s="1"/>
  <c r="E17" i="2"/>
  <c r="F16" i="2"/>
  <c r="H16" i="2" s="1"/>
  <c r="I16" i="2" s="1"/>
  <c r="E16" i="2"/>
  <c r="F15" i="2"/>
  <c r="H15" i="2" s="1"/>
  <c r="I15" i="2" s="1"/>
  <c r="E15" i="2"/>
  <c r="F14" i="2"/>
  <c r="H14" i="2" s="1"/>
  <c r="I14" i="2" s="1"/>
  <c r="E14" i="2"/>
  <c r="F13" i="2"/>
  <c r="H13" i="2" s="1"/>
  <c r="I13" i="2" s="1"/>
  <c r="E13" i="2"/>
  <c r="F12" i="2"/>
  <c r="H12" i="2" s="1"/>
  <c r="I12" i="2" s="1"/>
  <c r="E12" i="2"/>
  <c r="F11" i="2"/>
  <c r="H11" i="2" s="1"/>
  <c r="I11" i="2" s="1"/>
  <c r="E11" i="2"/>
  <c r="F10" i="2"/>
  <c r="H10" i="2" s="1"/>
  <c r="I10" i="2" s="1"/>
  <c r="E10" i="2"/>
  <c r="F9" i="2"/>
  <c r="H9" i="2" s="1"/>
  <c r="I9" i="2" s="1"/>
  <c r="E9" i="2"/>
  <c r="Q8" i="2"/>
  <c r="P8" i="2"/>
  <c r="F8" i="2"/>
  <c r="H8" i="2" s="1"/>
  <c r="I8" i="2" s="1"/>
  <c r="E8" i="2"/>
  <c r="Q7" i="2"/>
  <c r="P7" i="2"/>
  <c r="Q6" i="2"/>
  <c r="F6" i="2"/>
  <c r="H6" i="2" s="1"/>
  <c r="I6" i="2" s="1"/>
  <c r="E6" i="2"/>
  <c r="Q5" i="2"/>
  <c r="P5" i="2"/>
  <c r="F5" i="2"/>
  <c r="H5" i="2" s="1"/>
  <c r="I5" i="2" s="1"/>
  <c r="E5" i="2"/>
  <c r="P4" i="2"/>
  <c r="Q4" i="2" s="1"/>
  <c r="R4" i="2" s="1"/>
  <c r="S4" i="2" s="1"/>
  <c r="T4" i="2" s="1"/>
  <c r="F4" i="2"/>
  <c r="E4" i="2"/>
  <c r="H4" i="2" s="1"/>
  <c r="I4" i="2" s="1"/>
  <c r="F3" i="2"/>
  <c r="E3" i="2"/>
  <c r="H3" i="2" s="1"/>
  <c r="I3" i="2" s="1"/>
  <c r="F2" i="2"/>
  <c r="E2" i="2"/>
  <c r="H2" i="2" s="1"/>
  <c r="I2" i="2" s="1"/>
  <c r="J6" i="1"/>
  <c r="J8" i="1"/>
  <c r="J9" i="1"/>
  <c r="J10" i="1"/>
  <c r="J11" i="1"/>
  <c r="J12" i="1"/>
  <c r="J13" i="1"/>
  <c r="J19" i="1"/>
  <c r="J20" i="1"/>
  <c r="J21" i="1"/>
  <c r="J22" i="1"/>
  <c r="I5" i="1"/>
  <c r="J5" i="1" s="1"/>
  <c r="I6" i="1"/>
  <c r="I8" i="1"/>
  <c r="I9" i="1"/>
  <c r="I10" i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I22" i="1"/>
  <c r="U4" i="1"/>
  <c r="T4" i="1"/>
  <c r="S4" i="1"/>
  <c r="R7" i="1"/>
  <c r="R6" i="1"/>
  <c r="R5" i="1"/>
  <c r="R4" i="1"/>
  <c r="R8" i="1"/>
  <c r="F3" i="1"/>
  <c r="F4" i="1"/>
  <c r="I4" i="1" s="1"/>
  <c r="J4" i="1" s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Q5" i="1"/>
  <c r="Q6" i="1"/>
  <c r="Q7" i="1"/>
  <c r="Q8" i="1"/>
  <c r="Q4" i="1"/>
  <c r="F2" i="1"/>
  <c r="I2" i="1" s="1"/>
  <c r="J2" i="1" s="1"/>
  <c r="R4" i="3" l="1"/>
  <c r="S4" i="3" s="1"/>
  <c r="T4" i="3" s="1"/>
  <c r="I3" i="1"/>
  <c r="J3" i="1" s="1"/>
  <c r="I3" i="3" l="1"/>
  <c r="I19" i="3"/>
  <c r="I4" i="3"/>
  <c r="I6" i="3"/>
  <c r="I8" i="3"/>
  <c r="I10" i="3"/>
  <c r="I12" i="3"/>
  <c r="I14" i="3"/>
  <c r="I16" i="3"/>
  <c r="I18" i="3"/>
  <c r="I20" i="3"/>
  <c r="I22" i="3"/>
  <c r="I5" i="3"/>
  <c r="I7" i="3"/>
  <c r="I9" i="3"/>
  <c r="I11" i="3"/>
  <c r="I13" i="3"/>
  <c r="I15" i="3"/>
  <c r="I17" i="3"/>
  <c r="I21" i="3"/>
  <c r="I2" i="3"/>
</calcChain>
</file>

<file path=xl/sharedStrings.xml><?xml version="1.0" encoding="utf-8"?>
<sst xmlns="http://schemas.openxmlformats.org/spreadsheetml/2006/main" count="2384" uniqueCount="111">
  <si>
    <t>time(s)</t>
  </si>
  <si>
    <t>Formalin dilution (vol formalin/total vol)</t>
  </si>
  <si>
    <t>TBAC count</t>
  </si>
  <si>
    <t>Dilution Correction TBAC</t>
  </si>
  <si>
    <r>
      <t>TBACT (x10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 xml:space="preserve"> cells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</si>
  <si>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 xml:space="preserve">Bioassay </t>
  </si>
  <si>
    <t>Treatment</t>
  </si>
  <si>
    <t>Time zero</t>
  </si>
  <si>
    <t>0 P 0 Ag</t>
  </si>
  <si>
    <t>0 P 10 Ag</t>
  </si>
  <si>
    <t>0 P 80 Ag</t>
  </si>
  <si>
    <t>20 P 0 Ag</t>
  </si>
  <si>
    <t>20 P 10 Ag</t>
  </si>
  <si>
    <t>20 P 80 Ag</t>
  </si>
  <si>
    <t>Flow Rate</t>
  </si>
  <si>
    <t xml:space="preserve">initial weight </t>
  </si>
  <si>
    <t>final weight</t>
  </si>
  <si>
    <t>runtime</t>
  </si>
  <si>
    <t>1min</t>
  </si>
  <si>
    <t>difference</t>
  </si>
  <si>
    <t>2min</t>
  </si>
  <si>
    <t>3min</t>
  </si>
  <si>
    <t>4min</t>
  </si>
  <si>
    <t>5min</t>
  </si>
  <si>
    <t>Stain Dilution (50micro citric+10 micro SYBR)/540 micro total vol</t>
  </si>
  <si>
    <t>mL/minute</t>
  </si>
  <si>
    <t>Average mL/minute</t>
  </si>
  <si>
    <r>
      <t xml:space="preserve">Average </t>
    </r>
    <r>
      <rPr>
        <sz val="11"/>
        <color theme="1"/>
        <rFont val="Calibri"/>
        <family val="2"/>
      </rPr>
      <t>µL/min</t>
    </r>
  </si>
  <si>
    <r>
      <t xml:space="preserve">Average </t>
    </r>
    <r>
      <rPr>
        <sz val="11"/>
        <color theme="1"/>
        <rFont val="Calibri"/>
        <family val="2"/>
      </rPr>
      <t>µL/second</t>
    </r>
  </si>
  <si>
    <r>
      <t>flow rate</t>
    </r>
    <r>
      <rPr>
        <sz val="9"/>
        <color indexed="63"/>
        <rFont val="Calibri"/>
        <family val="2"/>
      </rPr>
      <t>µ</t>
    </r>
    <r>
      <rPr>
        <sz val="9"/>
        <color indexed="63"/>
        <rFont val="Verdana"/>
        <family val="2"/>
      </rPr>
      <t>L/second</t>
    </r>
  </si>
  <si>
    <t>no sample</t>
  </si>
  <si>
    <t>nosample</t>
  </si>
  <si>
    <t>\</t>
  </si>
  <si>
    <t>blank</t>
  </si>
  <si>
    <t>Blank</t>
  </si>
  <si>
    <t>sample</t>
  </si>
  <si>
    <t>date</t>
  </si>
  <si>
    <t>lake</t>
  </si>
  <si>
    <t>ugP/L corrected</t>
  </si>
  <si>
    <t>ugP/L Avg corrected</t>
  </si>
  <si>
    <t>Lake 222</t>
  </si>
  <si>
    <t>Time Zero</t>
  </si>
  <si>
    <t>0P0Ag</t>
  </si>
  <si>
    <t>20P0Ag</t>
  </si>
  <si>
    <t>20P10Ag</t>
  </si>
  <si>
    <t>20P80Ag</t>
  </si>
  <si>
    <t>0P10Ag</t>
  </si>
  <si>
    <t>0P80Ag</t>
  </si>
  <si>
    <t>Lake 114</t>
  </si>
  <si>
    <t>Lake 224</t>
  </si>
  <si>
    <t>location</t>
  </si>
  <si>
    <t>treatment</t>
  </si>
  <si>
    <t>rep</t>
  </si>
  <si>
    <t>L114</t>
  </si>
  <si>
    <t>0P 0Ag</t>
  </si>
  <si>
    <t>A</t>
  </si>
  <si>
    <t>C</t>
  </si>
  <si>
    <t>B</t>
  </si>
  <si>
    <t>0P 10Ag</t>
  </si>
  <si>
    <t>0P 80Ag</t>
  </si>
  <si>
    <t>20P 0Ag</t>
  </si>
  <si>
    <t>20P 10Ag</t>
  </si>
  <si>
    <t>20P 80Ag</t>
  </si>
  <si>
    <t>time zero</t>
  </si>
  <si>
    <t>L222</t>
  </si>
  <si>
    <t>Lindsay</t>
  </si>
  <si>
    <t>L224</t>
  </si>
  <si>
    <t>NO3-N (ug/L)</t>
  </si>
  <si>
    <t>Location</t>
  </si>
  <si>
    <t>Rep</t>
  </si>
  <si>
    <t>NH4 (ug/L)</t>
  </si>
  <si>
    <t>Blank corrected ugN/L</t>
  </si>
  <si>
    <t>Avg Blank corrected ugN/L</t>
  </si>
  <si>
    <t xml:space="preserve">0P80Ag </t>
  </si>
  <si>
    <t xml:space="preserve">20P10Ag </t>
  </si>
  <si>
    <t xml:space="preserve">20P80Ag </t>
  </si>
  <si>
    <t xml:space="preserve">0P0Ag </t>
  </si>
  <si>
    <t xml:space="preserve">0P10Ag </t>
  </si>
  <si>
    <t xml:space="preserve">20P0Ag </t>
  </si>
  <si>
    <t>T</t>
  </si>
  <si>
    <t xml:space="preserve">rep </t>
  </si>
  <si>
    <t xml:space="preserve"> TDP ugP/L </t>
  </si>
  <si>
    <t>TDN ugN/L</t>
  </si>
  <si>
    <t>Box 1</t>
  </si>
  <si>
    <t>D</t>
  </si>
  <si>
    <t>E</t>
  </si>
  <si>
    <t>F</t>
  </si>
  <si>
    <t>box location</t>
  </si>
  <si>
    <t>Lake</t>
  </si>
  <si>
    <t>volume filtered</t>
  </si>
  <si>
    <t>A box2</t>
  </si>
  <si>
    <t>B box2</t>
  </si>
  <si>
    <t>TBACT (x10^9 cells/L)</t>
  </si>
  <si>
    <t>abs</t>
  </si>
  <si>
    <t>standard curve</t>
  </si>
  <si>
    <t>volume filtered 1st filter</t>
  </si>
  <si>
    <t>volume second filter</t>
  </si>
  <si>
    <t>intecept</t>
  </si>
  <si>
    <t>slope</t>
  </si>
  <si>
    <t>micrograms/L</t>
  </si>
  <si>
    <t>P ugP/L</t>
  </si>
  <si>
    <t>total volume</t>
  </si>
  <si>
    <t>TOC mg/L</t>
  </si>
  <si>
    <t>NO3 (ug/L)</t>
  </si>
  <si>
    <t>Total Ag ug/L</t>
  </si>
  <si>
    <t>B.P. Ag ug/L</t>
  </si>
  <si>
    <t>dissolved Ag ug /L</t>
  </si>
  <si>
    <t xml:space="preserve">Lake </t>
  </si>
  <si>
    <t>mg N/L</t>
  </si>
  <si>
    <t>mg C/L</t>
  </si>
  <si>
    <t>C:N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</si>
</sst>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9" x14ac:knownFonts="1">
    <font>
      <sz val="11"/>
      <color theme="1"/>
      <name val="Calibri"/>
      <family val="2"/>
      <scheme val="minor"/>
    </font>
    <font>
      <sz val="9"/>
      <color indexed="63"/>
      <name val="Verdan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</font>
    <font>
      <sz val="9"/>
      <color indexed="63"/>
      <name val="Calibri"/>
      <family val="2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5" fontId="0" fillId="0" borderId="0" xfId="0" applyNumberFormat="1"/>
    <xf numFmtId="0" fontId="0" fillId="0" borderId="0" xfId="0" applyAlignment="1">
      <alignment horizontal="center"/>
    </xf>
    <xf numFmtId="0" fontId="6" fillId="0" borderId="0" xfId="1"/>
    <xf numFmtId="15" fontId="6" fillId="0" borderId="0" xfId="1" applyNumberFormat="1"/>
    <xf numFmtId="0" fontId="7" fillId="0" borderId="0" xfId="1" applyFont="1"/>
    <xf numFmtId="0" fontId="2" fillId="0" borderId="0" xfId="0" applyFont="1"/>
    <xf numFmtId="0" fontId="6" fillId="0" borderId="0" xfId="1"/>
    <xf numFmtId="0" fontId="6" fillId="0" borderId="0" xfId="1"/>
    <xf numFmtId="15" fontId="6" fillId="0" borderId="0" xfId="1" applyNumberFormat="1"/>
    <xf numFmtId="0" fontId="6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Font="1"/>
    <xf numFmtId="0" fontId="7" fillId="0" borderId="0" xfId="0" applyFont="1" applyBorder="1"/>
    <xf numFmtId="0" fontId="0" fillId="0" borderId="0" xfId="0" applyBorder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wrapText="1"/>
    </xf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2.8252405949256341E-2"/>
          <c:w val="0.5953438320209973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1929133858269"/>
                  <c:y val="-4.4860746573344996E-2"/>
                </c:manualLayout>
              </c:layout>
              <c:numFmt formatCode="General" sourceLinked="0"/>
            </c:trendlineLbl>
          </c:trendline>
          <c:xVal>
            <c:strRef>
              <c:f>'222 abundance'!$N$4:$N$8</c:f>
              <c:strCache>
                <c:ptCount val="5"/>
                <c:pt idx="0">
                  <c:v>1min</c:v>
                </c:pt>
                <c:pt idx="1">
                  <c:v>2min</c:v>
                </c:pt>
                <c:pt idx="2">
                  <c:v>3min</c:v>
                </c:pt>
                <c:pt idx="3">
                  <c:v>4min</c:v>
                </c:pt>
                <c:pt idx="4">
                  <c:v>5min</c:v>
                </c:pt>
              </c:strCache>
            </c:strRef>
          </c:xVal>
          <c:yVal>
            <c:numRef>
              <c:f>'222 abundance'!$Q$4:$Q$8</c:f>
              <c:numCache>
                <c:formatCode>General</c:formatCode>
                <c:ptCount val="5"/>
                <c:pt idx="0">
                  <c:v>0.11730000000000018</c:v>
                </c:pt>
                <c:pt idx="1">
                  <c:v>0.12180000000000035</c:v>
                </c:pt>
                <c:pt idx="2">
                  <c:v>0.14499999999999957</c:v>
                </c:pt>
                <c:pt idx="3">
                  <c:v>0.16589999999999971</c:v>
                </c:pt>
                <c:pt idx="4">
                  <c:v>0.19189999999999952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8448"/>
        <c:axId val="87012096"/>
      </c:scatterChart>
      <c:valAx>
        <c:axId val="980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87012096"/>
        <c:crosses val="autoZero"/>
        <c:crossBetween val="midCat"/>
      </c:valAx>
      <c:valAx>
        <c:axId val="870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5.1400554097404488E-2"/>
          <c:w val="0.5953438320209973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747484689413825"/>
                  <c:y val="4.1032006415864686E-2"/>
                </c:manualLayout>
              </c:layout>
              <c:numFmt formatCode="General" sourceLinked="0"/>
            </c:trendlineLbl>
          </c:trendline>
          <c:xVal>
            <c:numRef>
              <c:f>'224 abundance'!$M$4:$M$8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'224 abundance'!$P$4:$P$8</c:f>
              <c:numCache>
                <c:formatCode>General</c:formatCode>
                <c:ptCount val="5"/>
                <c:pt idx="0">
                  <c:v>0.11020000000000074</c:v>
                </c:pt>
                <c:pt idx="1">
                  <c:v>0.14679999999999982</c:v>
                </c:pt>
                <c:pt idx="3">
                  <c:v>0.18020000000000014</c:v>
                </c:pt>
                <c:pt idx="4">
                  <c:v>0.20480000000000054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5056"/>
        <c:axId val="88046592"/>
      </c:scatterChart>
      <c:valAx>
        <c:axId val="88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46592"/>
        <c:crosses val="autoZero"/>
        <c:crossBetween val="midCat"/>
      </c:valAx>
      <c:valAx>
        <c:axId val="880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'114 abundance'!$M$4:$M$8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'114 abundance'!$P$4:$P$8</c:f>
              <c:numCache>
                <c:formatCode>General</c:formatCode>
                <c:ptCount val="5"/>
                <c:pt idx="0">
                  <c:v>0.10599999999999987</c:v>
                </c:pt>
                <c:pt idx="1">
                  <c:v>0.11500000000000021</c:v>
                </c:pt>
                <c:pt idx="2">
                  <c:v>0.12599999999999945</c:v>
                </c:pt>
                <c:pt idx="3">
                  <c:v>0.14200000000000035</c:v>
                </c:pt>
                <c:pt idx="4">
                  <c:v>0.16600000000000037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3024"/>
        <c:axId val="41723008"/>
      </c:scatterChart>
      <c:valAx>
        <c:axId val="417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23008"/>
        <c:crosses val="autoZero"/>
        <c:crossBetween val="midCat"/>
      </c:valAx>
      <c:valAx>
        <c:axId val="417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6</xdr:row>
      <xdr:rowOff>28575</xdr:rowOff>
    </xdr:from>
    <xdr:to>
      <xdr:col>24</xdr:col>
      <xdr:colOff>514350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352425</xdr:rowOff>
    </xdr:from>
    <xdr:to>
      <xdr:col>19</xdr:col>
      <xdr:colOff>542925</xdr:colOff>
      <xdr:row>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814387</xdr:rowOff>
    </xdr:from>
    <xdr:to>
      <xdr:col>17</xdr:col>
      <xdr:colOff>466725</xdr:colOff>
      <xdr:row>12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aham/Downloads/Bioassay%20Compiled%20Data.DO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esocosm - Bioassay"/>
      <sheetName val="Bioassay"/>
    </sheetNames>
    <sheetDataSet>
      <sheetData sheetId="0"/>
      <sheetData sheetId="1">
        <row r="181">
          <cell r="M181">
            <v>4.8884444178579125</v>
          </cell>
        </row>
        <row r="185">
          <cell r="M185">
            <v>3.8758851748964309</v>
          </cell>
        </row>
        <row r="189">
          <cell r="M189">
            <v>4.6038037712241566</v>
          </cell>
        </row>
        <row r="193">
          <cell r="M193">
            <v>4.1963325270780638</v>
          </cell>
        </row>
        <row r="197">
          <cell r="M197">
            <v>5.4955720391412175</v>
          </cell>
        </row>
        <row r="201">
          <cell r="M201">
            <v>4.3134975066239649</v>
          </cell>
        </row>
        <row r="205">
          <cell r="M205">
            <v>4.0055145139684916</v>
          </cell>
        </row>
        <row r="209">
          <cell r="M209">
            <v>4.4689620636229748</v>
          </cell>
        </row>
        <row r="213">
          <cell r="M213">
            <v>3.9905572825371003</v>
          </cell>
        </row>
        <row r="217">
          <cell r="M217">
            <v>4.1186002485785593</v>
          </cell>
        </row>
        <row r="221">
          <cell r="M221">
            <v>4.2339522303752002</v>
          </cell>
        </row>
        <row r="225">
          <cell r="M225">
            <v>7.257579226702882</v>
          </cell>
        </row>
      </sheetData>
      <sheetData sheetId="2">
        <row r="45">
          <cell r="M45">
            <v>4.2627250961371423</v>
          </cell>
        </row>
        <row r="53">
          <cell r="M53">
            <v>4.4554046464357651</v>
          </cell>
        </row>
        <row r="57">
          <cell r="M57">
            <v>3.7433761933207395</v>
          </cell>
        </row>
        <row r="61">
          <cell r="M61">
            <v>5.6770372894785268</v>
          </cell>
        </row>
        <row r="65">
          <cell r="M65">
            <v>3.8301927263288542</v>
          </cell>
        </row>
        <row r="69">
          <cell r="M69">
            <v>4.7966910682865436</v>
          </cell>
        </row>
        <row r="73">
          <cell r="M73">
            <v>4.5003632081721099</v>
          </cell>
        </row>
        <row r="77">
          <cell r="M77">
            <v>4.2972745327424118</v>
          </cell>
        </row>
        <row r="81">
          <cell r="M81">
            <v>10.39214950310804</v>
          </cell>
        </row>
        <row r="85">
          <cell r="M85">
            <v>10.350734473331212</v>
          </cell>
        </row>
        <row r="89">
          <cell r="M89">
            <v>10.245978809778052</v>
          </cell>
        </row>
        <row r="93">
          <cell r="M93">
            <v>10.277649126666216</v>
          </cell>
        </row>
        <row r="97">
          <cell r="M97">
            <v>11.326313115935157</v>
          </cell>
        </row>
        <row r="101">
          <cell r="M101">
            <v>10.744952403827243</v>
          </cell>
        </row>
        <row r="105">
          <cell r="M105">
            <v>10.12239813268997</v>
          </cell>
        </row>
        <row r="109">
          <cell r="M109">
            <v>10.26081734985852</v>
          </cell>
        </row>
        <row r="113">
          <cell r="M113">
            <v>10.257052347151536</v>
          </cell>
        </row>
        <row r="117">
          <cell r="M117">
            <v>10.120626366710212</v>
          </cell>
        </row>
        <row r="121">
          <cell r="M121">
            <v>10.034252775197036</v>
          </cell>
        </row>
        <row r="125">
          <cell r="M125">
            <v>10.228039679233007</v>
          </cell>
        </row>
        <row r="129">
          <cell r="M129">
            <v>10.707302376757397</v>
          </cell>
        </row>
        <row r="133">
          <cell r="M133">
            <v>10.133028728568513</v>
          </cell>
        </row>
        <row r="137">
          <cell r="M137">
            <v>10.39347832759286</v>
          </cell>
        </row>
        <row r="141">
          <cell r="M141">
            <v>10.161598454992102</v>
          </cell>
        </row>
        <row r="145">
          <cell r="M145">
            <v>11.354882842358746</v>
          </cell>
        </row>
        <row r="149">
          <cell r="M149">
            <v>18.927853581337025</v>
          </cell>
        </row>
        <row r="153">
          <cell r="M153">
            <v>12.84582391432464</v>
          </cell>
        </row>
        <row r="157">
          <cell r="M157">
            <v>9.157671556712037</v>
          </cell>
        </row>
        <row r="161">
          <cell r="M161">
            <v>9.6869866431645768</v>
          </cell>
        </row>
        <row r="165">
          <cell r="M165">
            <v>9.3837931898785829</v>
          </cell>
        </row>
        <row r="169">
          <cell r="M169">
            <v>9.4887703241792121</v>
          </cell>
        </row>
        <row r="173">
          <cell r="M173">
            <v>9.528413587976285</v>
          </cell>
        </row>
        <row r="177">
          <cell r="M177">
            <v>9.5248700560167698</v>
          </cell>
        </row>
        <row r="181">
          <cell r="M181">
            <v>9.2774872310931347</v>
          </cell>
        </row>
        <row r="185">
          <cell r="M185">
            <v>9.5560974314099951</v>
          </cell>
        </row>
        <row r="189">
          <cell r="M189">
            <v>9.3944237857571267</v>
          </cell>
        </row>
        <row r="193">
          <cell r="M193">
            <v>9.1217932956219485</v>
          </cell>
        </row>
        <row r="197">
          <cell r="M197">
            <v>9.0721838481887414</v>
          </cell>
        </row>
        <row r="201">
          <cell r="M201">
            <v>9.5151253431281031</v>
          </cell>
        </row>
        <row r="205">
          <cell r="M205">
            <v>9.5264203512490564</v>
          </cell>
        </row>
        <row r="209">
          <cell r="M209">
            <v>9.3906587830501422</v>
          </cell>
        </row>
        <row r="213">
          <cell r="M213">
            <v>9.3191237316174362</v>
          </cell>
        </row>
        <row r="217">
          <cell r="M217">
            <v>9.2021871769534442</v>
          </cell>
        </row>
        <row r="225">
          <cell r="M225">
            <v>8.9468314051209017</v>
          </cell>
        </row>
        <row r="229">
          <cell r="M229">
            <v>8.7122938835505082</v>
          </cell>
        </row>
        <row r="233">
          <cell r="M233">
            <v>12.266899380438893</v>
          </cell>
        </row>
        <row r="237">
          <cell r="M237">
            <v>16.051391513200805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B8" workbookViewId="0">
      <selection activeCell="J34" sqref="J34"/>
    </sheetView>
  </sheetViews>
  <sheetFormatPr defaultRowHeight="15" x14ac:dyDescent="0.25"/>
  <cols>
    <col min="5" max="5" width="13.140625" bestFit="1" customWidth="1"/>
    <col min="19" max="19" width="15.7109375" customWidth="1"/>
  </cols>
  <sheetData>
    <row r="1" spans="1:21" ht="102.75" x14ac:dyDescent="0.25">
      <c r="B1" t="s">
        <v>5</v>
      </c>
      <c r="C1" t="s">
        <v>6</v>
      </c>
      <c r="D1" s="1" t="s">
        <v>0</v>
      </c>
      <c r="E1" s="2" t="s">
        <v>29</v>
      </c>
      <c r="F1" s="3" t="s">
        <v>1</v>
      </c>
      <c r="G1" s="3" t="s">
        <v>24</v>
      </c>
      <c r="H1" s="3" t="s">
        <v>2</v>
      </c>
      <c r="I1" s="4" t="s">
        <v>3</v>
      </c>
      <c r="J1" s="4" t="s">
        <v>4</v>
      </c>
      <c r="K1" s="4"/>
    </row>
    <row r="2" spans="1:21" x14ac:dyDescent="0.25">
      <c r="A2" s="5"/>
      <c r="B2">
        <v>222</v>
      </c>
      <c r="C2" t="s">
        <v>7</v>
      </c>
      <c r="D2" s="1">
        <v>60</v>
      </c>
      <c r="E2" s="2">
        <v>0.32166699999999998</v>
      </c>
      <c r="F2" s="6">
        <f t="shared" ref="F2:F22" si="0">(0.04/4.04)</f>
        <v>9.9009900990099011E-3</v>
      </c>
      <c r="G2" s="6">
        <f>(50+10)/540</f>
        <v>0.1111111111111111</v>
      </c>
      <c r="H2">
        <v>6527</v>
      </c>
      <c r="I2">
        <f t="shared" ref="I2:I22" si="1">(H2+H2*G2)*F2+(H2+H2*G2)</f>
        <v>7324.0264026402647</v>
      </c>
      <c r="J2" s="6">
        <f t="shared" ref="J2:J22" si="2">I2/D2/E2/1000</f>
        <v>0.37948284005095673</v>
      </c>
      <c r="O2" t="s">
        <v>14</v>
      </c>
    </row>
    <row r="3" spans="1:21" x14ac:dyDescent="0.25">
      <c r="A3" s="5"/>
      <c r="B3">
        <v>222</v>
      </c>
      <c r="C3" t="s">
        <v>7</v>
      </c>
      <c r="D3" s="1">
        <v>60</v>
      </c>
      <c r="E3" s="2">
        <v>0.32166699999999998</v>
      </c>
      <c r="F3" s="6">
        <f t="shared" si="0"/>
        <v>9.9009900990099011E-3</v>
      </c>
      <c r="G3" s="6">
        <f t="shared" ref="G3:G22" si="3">(50+10)/540</f>
        <v>0.1111111111111111</v>
      </c>
      <c r="H3">
        <v>6623</v>
      </c>
      <c r="I3">
        <f t="shared" si="1"/>
        <v>7431.7491749174915</v>
      </c>
      <c r="J3" s="6">
        <f t="shared" si="2"/>
        <v>0.38506432505860055</v>
      </c>
      <c r="N3" t="s">
        <v>17</v>
      </c>
      <c r="O3" t="s">
        <v>15</v>
      </c>
      <c r="P3" t="s">
        <v>16</v>
      </c>
      <c r="Q3" t="s">
        <v>19</v>
      </c>
      <c r="R3" t="s">
        <v>25</v>
      </c>
      <c r="S3" t="s">
        <v>26</v>
      </c>
      <c r="T3" t="s">
        <v>27</v>
      </c>
      <c r="U3" t="s">
        <v>28</v>
      </c>
    </row>
    <row r="4" spans="1:21" x14ac:dyDescent="0.25">
      <c r="A4" s="5"/>
      <c r="B4">
        <v>222</v>
      </c>
      <c r="C4" t="s">
        <v>7</v>
      </c>
      <c r="D4" s="1">
        <v>60</v>
      </c>
      <c r="E4" s="2">
        <v>0.32166699999999998</v>
      </c>
      <c r="F4" s="6">
        <f t="shared" si="0"/>
        <v>9.9009900990099011E-3</v>
      </c>
      <c r="G4" s="6">
        <f t="shared" si="3"/>
        <v>0.1111111111111111</v>
      </c>
      <c r="H4">
        <v>6606</v>
      </c>
      <c r="I4">
        <f t="shared" si="1"/>
        <v>7412.6732673267325</v>
      </c>
      <c r="J4" s="6">
        <f t="shared" si="2"/>
        <v>0.38407593708849691</v>
      </c>
      <c r="N4" t="s">
        <v>18</v>
      </c>
      <c r="O4">
        <v>4.3810000000000002</v>
      </c>
      <c r="P4">
        <v>4.2637</v>
      </c>
      <c r="Q4">
        <f>O4-P4</f>
        <v>0.11730000000000018</v>
      </c>
      <c r="R4">
        <f>Q4/1</f>
        <v>0.11730000000000018</v>
      </c>
      <c r="S4">
        <f>AVERAGE(R4:R8)</f>
        <v>6.1277666666666689E-2</v>
      </c>
      <c r="T4">
        <f>S4*1000</f>
        <v>61.27766666666669</v>
      </c>
      <c r="U4">
        <f>T4/60</f>
        <v>1.0212944444444447</v>
      </c>
    </row>
    <row r="5" spans="1:21" x14ac:dyDescent="0.25">
      <c r="B5">
        <v>222</v>
      </c>
      <c r="C5" t="s">
        <v>8</v>
      </c>
      <c r="D5" s="1">
        <v>60</v>
      </c>
      <c r="E5" s="2">
        <v>0.32166699999999998</v>
      </c>
      <c r="F5" s="6">
        <f t="shared" si="0"/>
        <v>9.9009900990099011E-3</v>
      </c>
      <c r="G5" s="6">
        <f t="shared" si="3"/>
        <v>0.1111111111111111</v>
      </c>
      <c r="H5">
        <v>8030</v>
      </c>
      <c r="I5">
        <f t="shared" si="1"/>
        <v>9010.561056105611</v>
      </c>
      <c r="J5" s="6">
        <f t="shared" si="2"/>
        <v>0.46686796470188169</v>
      </c>
      <c r="N5" t="s">
        <v>20</v>
      </c>
      <c r="O5">
        <v>4.4214000000000002</v>
      </c>
      <c r="P5">
        <v>4.2995999999999999</v>
      </c>
      <c r="Q5">
        <f t="shared" ref="Q5:Q8" si="4">O5-P5</f>
        <v>0.12180000000000035</v>
      </c>
      <c r="R5">
        <f>Q5/2</f>
        <v>6.0900000000000176E-2</v>
      </c>
    </row>
    <row r="6" spans="1:21" x14ac:dyDescent="0.25">
      <c r="B6">
        <v>222</v>
      </c>
      <c r="C6" t="s">
        <v>8</v>
      </c>
      <c r="D6" s="1">
        <v>60</v>
      </c>
      <c r="E6" s="2">
        <v>0.32166699999999998</v>
      </c>
      <c r="F6" s="6">
        <f t="shared" si="0"/>
        <v>9.9009900990099011E-3</v>
      </c>
      <c r="G6" s="6">
        <f t="shared" si="3"/>
        <v>0.1111111111111111</v>
      </c>
      <c r="H6">
        <v>9301</v>
      </c>
      <c r="I6">
        <f t="shared" si="1"/>
        <v>10436.765676567658</v>
      </c>
      <c r="J6" s="6">
        <f t="shared" si="2"/>
        <v>0.54076450058433412</v>
      </c>
      <c r="N6" t="s">
        <v>21</v>
      </c>
      <c r="O6">
        <v>4.3933</v>
      </c>
      <c r="P6">
        <v>4.2483000000000004</v>
      </c>
      <c r="Q6">
        <f t="shared" si="4"/>
        <v>0.14499999999999957</v>
      </c>
      <c r="R6">
        <f>Q6/3</f>
        <v>4.8333333333333194E-2</v>
      </c>
    </row>
    <row r="7" spans="1:21" x14ac:dyDescent="0.25">
      <c r="B7">
        <v>222</v>
      </c>
      <c r="C7" t="s">
        <v>8</v>
      </c>
      <c r="D7" s="1" t="s">
        <v>30</v>
      </c>
      <c r="E7" s="2">
        <v>0.32166699999999998</v>
      </c>
      <c r="F7" s="6"/>
      <c r="G7" s="6"/>
      <c r="J7" s="6"/>
      <c r="N7" t="s">
        <v>22</v>
      </c>
      <c r="O7">
        <v>4.3865999999999996</v>
      </c>
      <c r="P7">
        <v>4.2206999999999999</v>
      </c>
      <c r="Q7">
        <f t="shared" si="4"/>
        <v>0.16589999999999971</v>
      </c>
      <c r="R7">
        <f>Q7/4</f>
        <v>4.1474999999999929E-2</v>
      </c>
    </row>
    <row r="8" spans="1:21" x14ac:dyDescent="0.25">
      <c r="B8">
        <v>222</v>
      </c>
      <c r="C8" t="s">
        <v>9</v>
      </c>
      <c r="D8" s="1">
        <v>60</v>
      </c>
      <c r="E8" s="2">
        <v>0.32166699999999998</v>
      </c>
      <c r="F8" s="6">
        <f t="shared" si="0"/>
        <v>9.9009900990099011E-3</v>
      </c>
      <c r="G8" s="6">
        <f t="shared" si="3"/>
        <v>0.1111111111111111</v>
      </c>
      <c r="H8">
        <v>8268</v>
      </c>
      <c r="I8">
        <f t="shared" si="1"/>
        <v>9277.6237623762372</v>
      </c>
      <c r="J8" s="6">
        <f t="shared" si="2"/>
        <v>0.4807053962833322</v>
      </c>
      <c r="N8" t="s">
        <v>23</v>
      </c>
      <c r="O8">
        <v>4.3869999999999996</v>
      </c>
      <c r="P8">
        <v>4.1951000000000001</v>
      </c>
      <c r="Q8">
        <f t="shared" si="4"/>
        <v>0.19189999999999952</v>
      </c>
      <c r="R8">
        <f>Q8/5</f>
        <v>3.83799999999999E-2</v>
      </c>
    </row>
    <row r="9" spans="1:21" x14ac:dyDescent="0.25">
      <c r="B9">
        <v>222</v>
      </c>
      <c r="C9" t="s">
        <v>9</v>
      </c>
      <c r="D9" s="1">
        <v>60</v>
      </c>
      <c r="E9" s="2">
        <v>0.32166699999999998</v>
      </c>
      <c r="F9" s="6">
        <f t="shared" si="0"/>
        <v>9.9009900990099011E-3</v>
      </c>
      <c r="G9" s="6">
        <f t="shared" si="3"/>
        <v>0.1111111111111111</v>
      </c>
      <c r="H9">
        <v>8425</v>
      </c>
      <c r="I9">
        <f t="shared" si="1"/>
        <v>9453.7953795379544</v>
      </c>
      <c r="J9" s="6">
        <f t="shared" si="2"/>
        <v>0.48983344988958327</v>
      </c>
    </row>
    <row r="10" spans="1:21" x14ac:dyDescent="0.25">
      <c r="B10">
        <v>222</v>
      </c>
      <c r="C10" t="s">
        <v>9</v>
      </c>
      <c r="D10" s="1">
        <v>60</v>
      </c>
      <c r="E10" s="2">
        <v>0.32166699999999998</v>
      </c>
      <c r="F10" s="6">
        <f t="shared" si="0"/>
        <v>9.9009900990099011E-3</v>
      </c>
      <c r="G10" s="6">
        <f t="shared" si="3"/>
        <v>0.1111111111111111</v>
      </c>
      <c r="H10">
        <v>7906</v>
      </c>
      <c r="I10">
        <f t="shared" si="1"/>
        <v>8871.4191419141916</v>
      </c>
      <c r="J10" s="6">
        <f t="shared" si="2"/>
        <v>0.45965854656700839</v>
      </c>
    </row>
    <row r="11" spans="1:21" x14ac:dyDescent="0.25">
      <c r="B11">
        <v>222</v>
      </c>
      <c r="C11" t="s">
        <v>10</v>
      </c>
      <c r="D11" s="1">
        <v>60</v>
      </c>
      <c r="E11" s="2">
        <v>0.32166699999999998</v>
      </c>
      <c r="F11" s="6">
        <f t="shared" si="0"/>
        <v>9.9009900990099011E-3</v>
      </c>
      <c r="G11" s="6">
        <f t="shared" si="3"/>
        <v>0.1111111111111111</v>
      </c>
      <c r="H11">
        <v>3358</v>
      </c>
      <c r="I11">
        <f t="shared" si="1"/>
        <v>3768.0528052805284</v>
      </c>
      <c r="J11" s="6">
        <f t="shared" si="2"/>
        <v>0.19523569432987783</v>
      </c>
    </row>
    <row r="12" spans="1:21" x14ac:dyDescent="0.25">
      <c r="B12">
        <v>222</v>
      </c>
      <c r="C12" t="s">
        <v>10</v>
      </c>
      <c r="D12" s="1">
        <v>60</v>
      </c>
      <c r="E12" s="2">
        <v>0.32166699999999998</v>
      </c>
      <c r="F12" s="6">
        <f t="shared" si="0"/>
        <v>9.9009900990099011E-3</v>
      </c>
      <c r="G12" s="6">
        <f t="shared" si="3"/>
        <v>0.1111111111111111</v>
      </c>
      <c r="H12">
        <v>2989</v>
      </c>
      <c r="I12">
        <f t="shared" si="1"/>
        <v>3353.9933993399341</v>
      </c>
      <c r="J12" s="6">
        <f t="shared" si="2"/>
        <v>0.1737818613317465</v>
      </c>
    </row>
    <row r="13" spans="1:21" x14ac:dyDescent="0.25">
      <c r="B13">
        <v>222</v>
      </c>
      <c r="C13" t="s">
        <v>10</v>
      </c>
      <c r="D13" s="1">
        <v>60</v>
      </c>
      <c r="E13" s="2">
        <v>0.32166699999999998</v>
      </c>
      <c r="F13" s="6">
        <f t="shared" si="0"/>
        <v>9.9009900990099011E-3</v>
      </c>
      <c r="G13" s="6">
        <f t="shared" si="3"/>
        <v>0.1111111111111111</v>
      </c>
      <c r="H13">
        <v>3039</v>
      </c>
      <c r="I13">
        <f t="shared" si="1"/>
        <v>3410.09900990099</v>
      </c>
      <c r="J13" s="6">
        <f t="shared" si="2"/>
        <v>0.17668888477322772</v>
      </c>
    </row>
    <row r="14" spans="1:21" x14ac:dyDescent="0.25">
      <c r="B14">
        <v>222</v>
      </c>
      <c r="C14" t="s">
        <v>11</v>
      </c>
      <c r="D14" s="1">
        <v>60</v>
      </c>
      <c r="E14" s="2">
        <v>0.32166699999999998</v>
      </c>
      <c r="F14" s="6">
        <f t="shared" si="0"/>
        <v>9.9009900990099011E-3</v>
      </c>
      <c r="G14" s="6">
        <f t="shared" si="3"/>
        <v>0.1111111111111111</v>
      </c>
      <c r="H14">
        <v>11108</v>
      </c>
      <c r="I14">
        <f t="shared" si="1"/>
        <v>12464.422442244224</v>
      </c>
      <c r="J14" s="6">
        <f t="shared" si="2"/>
        <v>0.64582432775946474</v>
      </c>
    </row>
    <row r="15" spans="1:21" x14ac:dyDescent="0.25">
      <c r="B15">
        <v>222</v>
      </c>
      <c r="C15" t="s">
        <v>11</v>
      </c>
      <c r="D15" s="1">
        <v>60</v>
      </c>
      <c r="E15" s="2">
        <v>0.32166699999999998</v>
      </c>
      <c r="F15" s="6">
        <f t="shared" si="0"/>
        <v>9.9009900990099011E-3</v>
      </c>
      <c r="G15" s="6">
        <f t="shared" si="3"/>
        <v>0.1111111111111111</v>
      </c>
      <c r="H15">
        <v>5231</v>
      </c>
      <c r="I15">
        <f t="shared" si="1"/>
        <v>5869.7689768976898</v>
      </c>
      <c r="J15" s="6">
        <f t="shared" si="2"/>
        <v>0.30413279244776381</v>
      </c>
    </row>
    <row r="16" spans="1:21" x14ac:dyDescent="0.25">
      <c r="B16">
        <v>222</v>
      </c>
      <c r="C16" t="s">
        <v>11</v>
      </c>
      <c r="D16" s="1">
        <v>60</v>
      </c>
      <c r="E16" s="2">
        <v>0.32166699999999998</v>
      </c>
      <c r="F16" s="6">
        <f t="shared" si="0"/>
        <v>9.9009900990099011E-3</v>
      </c>
      <c r="G16" s="6">
        <f t="shared" si="3"/>
        <v>0.1111111111111111</v>
      </c>
      <c r="H16">
        <v>11589</v>
      </c>
      <c r="I16">
        <f t="shared" si="1"/>
        <v>13004.158415841584</v>
      </c>
      <c r="J16" s="6">
        <f t="shared" si="2"/>
        <v>0.67378989326651395</v>
      </c>
      <c r="P16">
        <v>1.9300000000000001E-2</v>
      </c>
      <c r="Q16">
        <f>P16*1000/60</f>
        <v>0.32166666666666666</v>
      </c>
    </row>
    <row r="17" spans="2:10" x14ac:dyDescent="0.25">
      <c r="B17">
        <v>222</v>
      </c>
      <c r="C17" t="s">
        <v>12</v>
      </c>
      <c r="D17" s="1">
        <v>60</v>
      </c>
      <c r="E17" s="2">
        <v>0.32166699999999998</v>
      </c>
      <c r="F17" s="6">
        <f t="shared" si="0"/>
        <v>9.9009900990099011E-3</v>
      </c>
      <c r="G17" s="6">
        <f t="shared" si="3"/>
        <v>0.1111111111111111</v>
      </c>
      <c r="H17">
        <v>12464</v>
      </c>
      <c r="I17">
        <f t="shared" si="1"/>
        <v>13986.006600660066</v>
      </c>
      <c r="J17" s="6">
        <f t="shared" si="2"/>
        <v>0.72466280349243506</v>
      </c>
    </row>
    <row r="18" spans="2:10" x14ac:dyDescent="0.25">
      <c r="B18">
        <v>222</v>
      </c>
      <c r="C18" t="s">
        <v>12</v>
      </c>
      <c r="D18" s="1">
        <v>60</v>
      </c>
      <c r="E18" s="2">
        <v>0.32166699999999998</v>
      </c>
      <c r="F18" s="6">
        <f t="shared" si="0"/>
        <v>9.9009900990099011E-3</v>
      </c>
      <c r="G18" s="6">
        <f t="shared" si="3"/>
        <v>0.1111111111111111</v>
      </c>
      <c r="H18">
        <v>11954</v>
      </c>
      <c r="I18">
        <f t="shared" si="1"/>
        <v>13413.729372937294</v>
      </c>
      <c r="J18" s="6">
        <f t="shared" si="2"/>
        <v>0.69501116438932686</v>
      </c>
    </row>
    <row r="19" spans="2:10" x14ac:dyDescent="0.25">
      <c r="B19">
        <v>222</v>
      </c>
      <c r="C19" t="s">
        <v>12</v>
      </c>
      <c r="D19" s="1">
        <v>60</v>
      </c>
      <c r="E19" s="2">
        <v>0.32166699999999998</v>
      </c>
      <c r="F19" s="6">
        <f t="shared" si="0"/>
        <v>9.9009900990099011E-3</v>
      </c>
      <c r="G19" s="6">
        <f t="shared" si="3"/>
        <v>0.1111111111111111</v>
      </c>
      <c r="H19">
        <v>7256</v>
      </c>
      <c r="I19">
        <f t="shared" si="1"/>
        <v>8142.046204620462</v>
      </c>
      <c r="J19" s="6">
        <f t="shared" si="2"/>
        <v>0.42186724182775259</v>
      </c>
    </row>
    <row r="20" spans="2:10" x14ac:dyDescent="0.25">
      <c r="B20">
        <v>222</v>
      </c>
      <c r="C20" t="s">
        <v>13</v>
      </c>
      <c r="D20" s="1">
        <v>60</v>
      </c>
      <c r="E20" s="2">
        <v>0.32166699999999998</v>
      </c>
      <c r="F20" s="6">
        <f t="shared" si="0"/>
        <v>9.9009900990099011E-3</v>
      </c>
      <c r="G20" s="6">
        <f t="shared" si="3"/>
        <v>0.1111111111111111</v>
      </c>
      <c r="H20">
        <v>3470</v>
      </c>
      <c r="I20">
        <f t="shared" si="1"/>
        <v>3893.7293729372936</v>
      </c>
      <c r="J20" s="6">
        <f t="shared" si="2"/>
        <v>0.20174742683879571</v>
      </c>
    </row>
    <row r="21" spans="2:10" x14ac:dyDescent="0.25">
      <c r="B21">
        <v>222</v>
      </c>
      <c r="C21" t="s">
        <v>13</v>
      </c>
      <c r="D21" s="1">
        <v>60</v>
      </c>
      <c r="E21" s="2">
        <v>0.32166699999999998</v>
      </c>
      <c r="F21" s="6">
        <f t="shared" si="0"/>
        <v>9.9009900990099011E-3</v>
      </c>
      <c r="G21" s="6">
        <f t="shared" si="3"/>
        <v>0.1111111111111111</v>
      </c>
      <c r="H21">
        <v>1790</v>
      </c>
      <c r="I21">
        <f t="shared" si="1"/>
        <v>2008.5808580858086</v>
      </c>
      <c r="J21" s="6">
        <f t="shared" si="2"/>
        <v>0.10407143920502719</v>
      </c>
    </row>
    <row r="22" spans="2:10" x14ac:dyDescent="0.25">
      <c r="B22">
        <v>222</v>
      </c>
      <c r="C22" t="s">
        <v>13</v>
      </c>
      <c r="D22" s="1">
        <v>60</v>
      </c>
      <c r="E22" s="2">
        <v>0.32166699999999998</v>
      </c>
      <c r="F22" s="6">
        <f t="shared" si="0"/>
        <v>9.9009900990099011E-3</v>
      </c>
      <c r="G22" s="6">
        <f t="shared" si="3"/>
        <v>0.1111111111111111</v>
      </c>
      <c r="H22">
        <v>808</v>
      </c>
      <c r="I22">
        <f t="shared" si="1"/>
        <v>906.66666666666674</v>
      </c>
      <c r="J22" s="6">
        <f t="shared" si="2"/>
        <v>4.6977498814336292E-2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6"/>
  <sheetViews>
    <sheetView workbookViewId="0">
      <selection activeCell="I1" sqref="I1"/>
    </sheetView>
  </sheetViews>
  <sheetFormatPr defaultRowHeight="15" x14ac:dyDescent="0.25"/>
  <sheetData>
    <row r="3" spans="1:17" x14ac:dyDescent="0.25">
      <c r="A3" t="s">
        <v>88</v>
      </c>
      <c r="B3" t="s">
        <v>51</v>
      </c>
      <c r="C3" t="s">
        <v>52</v>
      </c>
      <c r="D3" t="s">
        <v>89</v>
      </c>
      <c r="F3" t="s">
        <v>93</v>
      </c>
      <c r="G3" t="s">
        <v>94</v>
      </c>
      <c r="I3" t="s">
        <v>99</v>
      </c>
    </row>
    <row r="4" spans="1:17" x14ac:dyDescent="0.25">
      <c r="A4">
        <v>222</v>
      </c>
      <c r="B4" t="s">
        <v>7</v>
      </c>
      <c r="C4" t="s">
        <v>55</v>
      </c>
      <c r="D4">
        <v>275</v>
      </c>
      <c r="E4">
        <f>D4/1000</f>
        <v>0.27500000000000002</v>
      </c>
      <c r="F4">
        <v>7.0300000000000001E-2</v>
      </c>
      <c r="G4">
        <f>F4*$P$20+$P$19</f>
        <v>21.920315833663697</v>
      </c>
      <c r="H4">
        <f>G4*0.015</f>
        <v>0.32880473750495542</v>
      </c>
      <c r="I4">
        <f>H4/E4</f>
        <v>1.1956535909271104</v>
      </c>
    </row>
    <row r="5" spans="1:17" x14ac:dyDescent="0.25">
      <c r="A5">
        <v>222</v>
      </c>
      <c r="B5" t="s">
        <v>7</v>
      </c>
      <c r="C5" t="s">
        <v>57</v>
      </c>
      <c r="D5">
        <v>250</v>
      </c>
      <c r="E5">
        <f t="shared" ref="E5:E66" si="0">D5/1000</f>
        <v>0.25</v>
      </c>
      <c r="F5">
        <v>8.2699999999999996E-2</v>
      </c>
      <c r="G5">
        <f t="shared" ref="G5:G65" si="1">F5*$P$20+$P$19</f>
        <v>25.6180012689459</v>
      </c>
      <c r="H5">
        <f t="shared" ref="H5:H66" si="2">G5*0.015</f>
        <v>0.3842700190341885</v>
      </c>
      <c r="I5">
        <f t="shared" ref="I5:I66" si="3">H5/E5</f>
        <v>1.537080076136754</v>
      </c>
      <c r="O5" t="s">
        <v>33</v>
      </c>
      <c r="P5">
        <v>4.9799999999999997E-2</v>
      </c>
    </row>
    <row r="6" spans="1:17" x14ac:dyDescent="0.25">
      <c r="A6">
        <v>222</v>
      </c>
      <c r="B6" t="s">
        <v>7</v>
      </c>
      <c r="C6" t="s">
        <v>56</v>
      </c>
      <c r="D6">
        <v>275</v>
      </c>
      <c r="E6">
        <f t="shared" si="0"/>
        <v>0.27500000000000002</v>
      </c>
      <c r="F6">
        <v>3.9E-2</v>
      </c>
      <c r="G6">
        <f t="shared" si="1"/>
        <v>12.586642113959426</v>
      </c>
      <c r="H6">
        <f t="shared" si="2"/>
        <v>0.18879963170939137</v>
      </c>
      <c r="I6">
        <f t="shared" si="3"/>
        <v>0.68654411530687764</v>
      </c>
      <c r="O6" t="s">
        <v>33</v>
      </c>
      <c r="P6">
        <v>7.8700000000000006E-2</v>
      </c>
    </row>
    <row r="7" spans="1:17" x14ac:dyDescent="0.25">
      <c r="A7">
        <v>222</v>
      </c>
      <c r="B7" t="s">
        <v>8</v>
      </c>
      <c r="C7" t="s">
        <v>55</v>
      </c>
      <c r="D7">
        <v>260</v>
      </c>
      <c r="E7">
        <f t="shared" si="0"/>
        <v>0.26</v>
      </c>
      <c r="F7">
        <v>6.4100000000000004E-2</v>
      </c>
      <c r="G7">
        <f t="shared" si="1"/>
        <v>20.071473116022595</v>
      </c>
      <c r="H7">
        <f t="shared" si="2"/>
        <v>0.30107209674033891</v>
      </c>
      <c r="I7">
        <f t="shared" si="3"/>
        <v>1.1579696028474573</v>
      </c>
      <c r="O7">
        <v>0</v>
      </c>
      <c r="P7">
        <v>0</v>
      </c>
      <c r="Q7">
        <v>0</v>
      </c>
    </row>
    <row r="8" spans="1:17" x14ac:dyDescent="0.25">
      <c r="A8">
        <v>222</v>
      </c>
      <c r="B8" t="s">
        <v>8</v>
      </c>
      <c r="C8" t="s">
        <v>57</v>
      </c>
      <c r="D8">
        <v>270</v>
      </c>
      <c r="E8">
        <f t="shared" si="0"/>
        <v>0.27</v>
      </c>
      <c r="F8">
        <v>7.7499999999999999E-2</v>
      </c>
      <c r="G8">
        <f t="shared" si="1"/>
        <v>24.067358989634009</v>
      </c>
      <c r="H8">
        <f t="shared" si="2"/>
        <v>0.36101038484451015</v>
      </c>
      <c r="I8">
        <f t="shared" si="3"/>
        <v>1.3370754994241116</v>
      </c>
      <c r="O8">
        <v>0</v>
      </c>
      <c r="P8">
        <v>1.1999999999999999E-3</v>
      </c>
      <c r="Q8">
        <v>0</v>
      </c>
    </row>
    <row r="9" spans="1:17" x14ac:dyDescent="0.25">
      <c r="A9">
        <v>222</v>
      </c>
      <c r="B9" t="s">
        <v>8</v>
      </c>
      <c r="C9" t="s">
        <v>56</v>
      </c>
      <c r="G9">
        <f t="shared" si="1"/>
        <v>0.9568250191202381</v>
      </c>
      <c r="O9">
        <v>5</v>
      </c>
      <c r="P9">
        <v>1.7000000000000001E-2</v>
      </c>
    </row>
    <row r="10" spans="1:17" x14ac:dyDescent="0.25">
      <c r="A10">
        <v>222</v>
      </c>
      <c r="B10" t="s">
        <v>9</v>
      </c>
      <c r="C10" t="s">
        <v>55</v>
      </c>
      <c r="D10">
        <v>270</v>
      </c>
      <c r="E10">
        <f t="shared" si="0"/>
        <v>0.27</v>
      </c>
      <c r="F10">
        <v>7.5499999999999998E-2</v>
      </c>
      <c r="G10">
        <f t="shared" si="1"/>
        <v>23.470958112975588</v>
      </c>
      <c r="H10">
        <f t="shared" si="2"/>
        <v>0.35206437169463378</v>
      </c>
      <c r="I10">
        <f t="shared" si="3"/>
        <v>1.3039421173875325</v>
      </c>
      <c r="O10">
        <v>5</v>
      </c>
      <c r="P10">
        <v>1.6E-2</v>
      </c>
    </row>
    <row r="11" spans="1:17" x14ac:dyDescent="0.25">
      <c r="A11">
        <v>222</v>
      </c>
      <c r="B11" t="s">
        <v>9</v>
      </c>
      <c r="C11" t="s">
        <v>57</v>
      </c>
      <c r="D11">
        <v>270</v>
      </c>
      <c r="E11">
        <f t="shared" si="0"/>
        <v>0.27</v>
      </c>
      <c r="F11">
        <v>0.06</v>
      </c>
      <c r="G11">
        <f t="shared" si="1"/>
        <v>18.848851318872832</v>
      </c>
      <c r="H11">
        <f t="shared" si="2"/>
        <v>0.28273276978309247</v>
      </c>
      <c r="I11">
        <f t="shared" si="3"/>
        <v>1.0471584066040462</v>
      </c>
      <c r="O11">
        <v>10</v>
      </c>
      <c r="P11">
        <v>2.69E-2</v>
      </c>
      <c r="Q11">
        <v>5.0000000000000001E-3</v>
      </c>
    </row>
    <row r="12" spans="1:17" x14ac:dyDescent="0.25">
      <c r="A12">
        <v>222</v>
      </c>
      <c r="B12" t="s">
        <v>9</v>
      </c>
      <c r="C12" t="s">
        <v>56</v>
      </c>
      <c r="D12">
        <v>270</v>
      </c>
      <c r="E12">
        <f t="shared" si="0"/>
        <v>0.27</v>
      </c>
      <c r="F12">
        <v>0.24030000000000001</v>
      </c>
      <c r="G12">
        <f t="shared" si="1"/>
        <v>72.614390349629389</v>
      </c>
      <c r="H12">
        <f t="shared" si="2"/>
        <v>1.0892158552444409</v>
      </c>
      <c r="I12">
        <f t="shared" si="3"/>
        <v>4.0341327972016323</v>
      </c>
      <c r="O12">
        <v>10</v>
      </c>
      <c r="P12">
        <v>3.2300000000000002E-2</v>
      </c>
      <c r="Q12">
        <v>6.0000000000000001E-3</v>
      </c>
    </row>
    <row r="13" spans="1:17" x14ac:dyDescent="0.25">
      <c r="A13">
        <v>222</v>
      </c>
      <c r="B13" t="s">
        <v>10</v>
      </c>
      <c r="C13" t="s">
        <v>55</v>
      </c>
      <c r="D13">
        <v>270</v>
      </c>
      <c r="E13">
        <f t="shared" si="0"/>
        <v>0.27</v>
      </c>
      <c r="F13">
        <v>0.1193</v>
      </c>
      <c r="G13">
        <f t="shared" si="1"/>
        <v>36.532137311794983</v>
      </c>
      <c r="H13">
        <f t="shared" si="2"/>
        <v>0.5479820596769247</v>
      </c>
      <c r="I13">
        <f t="shared" si="3"/>
        <v>2.0295631839886097</v>
      </c>
      <c r="O13">
        <v>30</v>
      </c>
      <c r="P13">
        <v>8.6099999999999996E-2</v>
      </c>
      <c r="Q13">
        <v>1.7000000000000001E-2</v>
      </c>
    </row>
    <row r="14" spans="1:17" x14ac:dyDescent="0.25">
      <c r="A14">
        <v>222</v>
      </c>
      <c r="B14" t="s">
        <v>10</v>
      </c>
      <c r="C14" t="s">
        <v>57</v>
      </c>
      <c r="D14">
        <v>270</v>
      </c>
      <c r="E14">
        <f t="shared" si="0"/>
        <v>0.27</v>
      </c>
      <c r="F14">
        <v>8.3500000000000005E-2</v>
      </c>
      <c r="G14">
        <f t="shared" si="1"/>
        <v>25.85656161960927</v>
      </c>
      <c r="H14">
        <f t="shared" si="2"/>
        <v>0.38784842429413902</v>
      </c>
      <c r="I14">
        <f t="shared" si="3"/>
        <v>1.4364756455338481</v>
      </c>
      <c r="O14">
        <v>30</v>
      </c>
      <c r="P14">
        <v>9.1200000000000003E-2</v>
      </c>
      <c r="Q14">
        <v>1.7999999999999999E-2</v>
      </c>
    </row>
    <row r="15" spans="1:17" x14ac:dyDescent="0.25">
      <c r="A15">
        <v>222</v>
      </c>
      <c r="B15" t="s">
        <v>10</v>
      </c>
      <c r="C15" t="s">
        <v>56</v>
      </c>
      <c r="D15">
        <v>270</v>
      </c>
      <c r="E15">
        <f t="shared" si="0"/>
        <v>0.27</v>
      </c>
      <c r="F15">
        <v>0.1193</v>
      </c>
      <c r="G15">
        <f t="shared" si="1"/>
        <v>36.532137311794983</v>
      </c>
      <c r="H15">
        <f t="shared" si="2"/>
        <v>0.5479820596769247</v>
      </c>
      <c r="I15">
        <f t="shared" si="3"/>
        <v>2.0295631839886097</v>
      </c>
      <c r="O15">
        <v>60</v>
      </c>
      <c r="P15">
        <v>0.19589999999999999</v>
      </c>
      <c r="Q15">
        <v>0.04</v>
      </c>
    </row>
    <row r="16" spans="1:17" x14ac:dyDescent="0.25">
      <c r="A16">
        <v>222</v>
      </c>
      <c r="B16" t="s">
        <v>11</v>
      </c>
      <c r="C16" t="s">
        <v>55</v>
      </c>
      <c r="D16">
        <v>270</v>
      </c>
      <c r="E16">
        <f t="shared" si="0"/>
        <v>0.27</v>
      </c>
      <c r="F16">
        <v>0.2487</v>
      </c>
      <c r="G16">
        <f t="shared" si="1"/>
        <v>75.119274031594756</v>
      </c>
      <c r="H16">
        <f t="shared" si="2"/>
        <v>1.1267891104739214</v>
      </c>
      <c r="I16">
        <f t="shared" si="3"/>
        <v>4.1732930017552645</v>
      </c>
      <c r="O16">
        <v>60</v>
      </c>
      <c r="P16">
        <v>0.20530000000000001</v>
      </c>
      <c r="Q16">
        <v>3.5000000000000003E-2</v>
      </c>
    </row>
    <row r="17" spans="1:17" x14ac:dyDescent="0.25">
      <c r="A17">
        <v>222</v>
      </c>
      <c r="B17" t="s">
        <v>11</v>
      </c>
      <c r="C17" t="s">
        <v>57</v>
      </c>
      <c r="D17">
        <v>270</v>
      </c>
      <c r="E17">
        <f t="shared" si="0"/>
        <v>0.27</v>
      </c>
      <c r="F17">
        <v>0.14180000000000001</v>
      </c>
      <c r="G17">
        <f t="shared" si="1"/>
        <v>43.241647174202207</v>
      </c>
      <c r="H17">
        <f t="shared" si="2"/>
        <v>0.64862470761303304</v>
      </c>
      <c r="I17">
        <f t="shared" si="3"/>
        <v>2.4023137319001222</v>
      </c>
      <c r="O17">
        <v>200</v>
      </c>
      <c r="P17">
        <v>0.65720000000000001</v>
      </c>
      <c r="Q17">
        <v>0.13</v>
      </c>
    </row>
    <row r="18" spans="1:17" x14ac:dyDescent="0.25">
      <c r="A18">
        <v>222</v>
      </c>
      <c r="B18" t="s">
        <v>11</v>
      </c>
      <c r="C18" t="s">
        <v>56</v>
      </c>
      <c r="D18">
        <v>270</v>
      </c>
      <c r="E18">
        <f t="shared" si="0"/>
        <v>0.27</v>
      </c>
      <c r="F18">
        <v>0.21920000000000001</v>
      </c>
      <c r="G18">
        <f t="shared" si="1"/>
        <v>66.322361100883057</v>
      </c>
      <c r="H18">
        <f t="shared" si="2"/>
        <v>0.99483541651324581</v>
      </c>
      <c r="I18">
        <f t="shared" si="3"/>
        <v>3.6845756167157249</v>
      </c>
      <c r="O18">
        <v>200</v>
      </c>
      <c r="P18">
        <v>0.67800000000000005</v>
      </c>
      <c r="Q18">
        <v>0.13</v>
      </c>
    </row>
    <row r="19" spans="1:17" x14ac:dyDescent="0.25">
      <c r="A19">
        <v>222</v>
      </c>
      <c r="B19" t="s">
        <v>12</v>
      </c>
      <c r="C19" t="s">
        <v>55</v>
      </c>
      <c r="D19">
        <v>270</v>
      </c>
      <c r="E19">
        <f t="shared" si="0"/>
        <v>0.27</v>
      </c>
      <c r="F19">
        <v>0.23280000000000001</v>
      </c>
      <c r="G19">
        <f t="shared" si="1"/>
        <v>70.377887062160312</v>
      </c>
      <c r="H19">
        <f t="shared" si="2"/>
        <v>1.0556683059324046</v>
      </c>
      <c r="I19">
        <f t="shared" si="3"/>
        <v>3.9098826145644612</v>
      </c>
      <c r="O19" t="s">
        <v>97</v>
      </c>
      <c r="P19">
        <f>INTERCEPT(O7:O18,P7:P18)</f>
        <v>0.9568250191202381</v>
      </c>
      <c r="Q19">
        <f>INTERCEPT(O7:O18,Q7:Q18)</f>
        <v>1.8037212119615944</v>
      </c>
    </row>
    <row r="20" spans="1:17" x14ac:dyDescent="0.25">
      <c r="A20">
        <v>222</v>
      </c>
      <c r="B20" t="s">
        <v>12</v>
      </c>
      <c r="C20" t="s">
        <v>57</v>
      </c>
      <c r="D20">
        <v>270</v>
      </c>
      <c r="E20">
        <f t="shared" si="0"/>
        <v>0.27</v>
      </c>
      <c r="F20">
        <v>0.27300000000000002</v>
      </c>
      <c r="G20">
        <f t="shared" si="1"/>
        <v>82.365544682994567</v>
      </c>
      <c r="H20">
        <f t="shared" si="2"/>
        <v>1.2354831702449185</v>
      </c>
      <c r="I20">
        <f t="shared" si="3"/>
        <v>4.5758635934996974</v>
      </c>
      <c r="O20" t="s">
        <v>98</v>
      </c>
      <c r="P20">
        <f>SLOPE(O7:O18,P7:P18)</f>
        <v>298.20043832920993</v>
      </c>
      <c r="Q20">
        <f>SLOPE(O7:O18,Q7:Q18)</f>
        <v>1527.4613855128189</v>
      </c>
    </row>
    <row r="21" spans="1:17" x14ac:dyDescent="0.25">
      <c r="A21">
        <v>222</v>
      </c>
      <c r="B21" t="s">
        <v>12</v>
      </c>
      <c r="C21" t="s">
        <v>56</v>
      </c>
      <c r="D21">
        <v>270</v>
      </c>
      <c r="E21">
        <f t="shared" si="0"/>
        <v>0.27</v>
      </c>
      <c r="F21">
        <v>0.22589999999999999</v>
      </c>
      <c r="G21">
        <f t="shared" si="1"/>
        <v>68.320304037688771</v>
      </c>
      <c r="H21">
        <f t="shared" si="2"/>
        <v>1.0248045605653315</v>
      </c>
      <c r="I21">
        <f t="shared" si="3"/>
        <v>3.7955724465382645</v>
      </c>
    </row>
    <row r="22" spans="1:17" x14ac:dyDescent="0.25">
      <c r="A22">
        <v>222</v>
      </c>
      <c r="B22" t="s">
        <v>13</v>
      </c>
      <c r="C22" t="s">
        <v>55</v>
      </c>
      <c r="D22">
        <v>270</v>
      </c>
      <c r="E22">
        <f t="shared" si="0"/>
        <v>0.27</v>
      </c>
      <c r="F22">
        <v>9.9400000000000002E-2</v>
      </c>
      <c r="G22">
        <f t="shared" si="1"/>
        <v>30.597948589043707</v>
      </c>
      <c r="H22">
        <f t="shared" si="2"/>
        <v>0.45896922883565561</v>
      </c>
      <c r="I22">
        <f t="shared" si="3"/>
        <v>1.6998860327246503</v>
      </c>
    </row>
    <row r="23" spans="1:17" x14ac:dyDescent="0.25">
      <c r="A23">
        <v>222</v>
      </c>
      <c r="B23" t="s">
        <v>13</v>
      </c>
      <c r="C23" t="s">
        <v>57</v>
      </c>
      <c r="D23">
        <v>270</v>
      </c>
      <c r="E23">
        <f t="shared" si="0"/>
        <v>0.27</v>
      </c>
      <c r="F23">
        <v>0.1489</v>
      </c>
      <c r="G23">
        <f t="shared" si="1"/>
        <v>45.358870286339595</v>
      </c>
      <c r="H23">
        <f t="shared" si="2"/>
        <v>0.68038305429509394</v>
      </c>
      <c r="I23">
        <f t="shared" si="3"/>
        <v>2.5199372381299772</v>
      </c>
    </row>
    <row r="24" spans="1:17" x14ac:dyDescent="0.25">
      <c r="A24">
        <v>222</v>
      </c>
      <c r="B24" t="s">
        <v>13</v>
      </c>
      <c r="C24" t="s">
        <v>56</v>
      </c>
      <c r="D24">
        <v>270</v>
      </c>
      <c r="E24">
        <f t="shared" si="0"/>
        <v>0.27</v>
      </c>
      <c r="F24">
        <v>0.2185</v>
      </c>
      <c r="G24">
        <f t="shared" si="1"/>
        <v>66.113620794052622</v>
      </c>
      <c r="H24">
        <f t="shared" si="2"/>
        <v>0.99170431191078934</v>
      </c>
      <c r="I24">
        <f t="shared" si="3"/>
        <v>3.6729789330029234</v>
      </c>
    </row>
    <row r="25" spans="1:17" x14ac:dyDescent="0.25">
      <c r="A25">
        <v>224</v>
      </c>
      <c r="B25" t="s">
        <v>7</v>
      </c>
      <c r="C25" t="s">
        <v>55</v>
      </c>
      <c r="D25">
        <v>300</v>
      </c>
      <c r="E25">
        <f t="shared" si="0"/>
        <v>0.3</v>
      </c>
      <c r="F25">
        <v>7.4899999999999994E-2</v>
      </c>
      <c r="G25">
        <f t="shared" si="1"/>
        <v>23.292037849978062</v>
      </c>
      <c r="H25">
        <f>G25*0.015</f>
        <v>0.34938056774967091</v>
      </c>
      <c r="I25">
        <f>H25/E25</f>
        <v>1.164601892498903</v>
      </c>
    </row>
    <row r="26" spans="1:17" x14ac:dyDescent="0.25">
      <c r="A26">
        <v>224</v>
      </c>
      <c r="B26" t="s">
        <v>7</v>
      </c>
      <c r="C26" t="s">
        <v>57</v>
      </c>
      <c r="D26">
        <v>300</v>
      </c>
      <c r="E26">
        <f t="shared" si="0"/>
        <v>0.3</v>
      </c>
      <c r="F26">
        <v>1.4213</v>
      </c>
      <c r="G26">
        <f>F26*$Q$20+$Q$19</f>
        <v>2172.7845884413309</v>
      </c>
      <c r="H26">
        <f t="shared" si="2"/>
        <v>32.591768826619962</v>
      </c>
      <c r="I26" s="25">
        <f t="shared" si="3"/>
        <v>108.63922942206655</v>
      </c>
    </row>
    <row r="27" spans="1:17" x14ac:dyDescent="0.25">
      <c r="A27">
        <v>224</v>
      </c>
      <c r="B27" t="s">
        <v>7</v>
      </c>
      <c r="C27" t="s">
        <v>56</v>
      </c>
      <c r="D27">
        <v>300</v>
      </c>
      <c r="E27">
        <f t="shared" si="0"/>
        <v>0.3</v>
      </c>
      <c r="F27">
        <v>1.7212000000000001</v>
      </c>
      <c r="G27">
        <f>F27*$Q$20+$Q$19</f>
        <v>2630.8702579566257</v>
      </c>
      <c r="H27">
        <f t="shared" si="2"/>
        <v>39.46305386934938</v>
      </c>
      <c r="I27" s="25">
        <f t="shared" si="3"/>
        <v>131.54351289783128</v>
      </c>
    </row>
    <row r="28" spans="1:17" x14ac:dyDescent="0.25">
      <c r="A28">
        <v>224</v>
      </c>
      <c r="B28" t="s">
        <v>8</v>
      </c>
      <c r="C28" t="s">
        <v>55</v>
      </c>
      <c r="D28">
        <v>275</v>
      </c>
      <c r="E28">
        <f t="shared" si="0"/>
        <v>0.27500000000000002</v>
      </c>
      <c r="F28">
        <v>0.23</v>
      </c>
      <c r="G28">
        <f t="shared" si="1"/>
        <v>69.542925834838513</v>
      </c>
      <c r="H28">
        <f t="shared" si="2"/>
        <v>1.0431438875225776</v>
      </c>
      <c r="I28">
        <f t="shared" si="3"/>
        <v>3.7932505000821002</v>
      </c>
    </row>
    <row r="29" spans="1:17" x14ac:dyDescent="0.25">
      <c r="A29">
        <v>224</v>
      </c>
      <c r="B29" t="s">
        <v>8</v>
      </c>
      <c r="C29" t="s">
        <v>57</v>
      </c>
      <c r="D29">
        <v>275</v>
      </c>
      <c r="E29">
        <f t="shared" si="0"/>
        <v>0.27500000000000002</v>
      </c>
      <c r="F29">
        <v>1.7678</v>
      </c>
      <c r="G29">
        <f>F29*$Q$20+$Q$19</f>
        <v>2702.049958521523</v>
      </c>
      <c r="H29">
        <f t="shared" si="2"/>
        <v>40.530749377822843</v>
      </c>
      <c r="I29" s="25">
        <f t="shared" si="3"/>
        <v>147.38454319208304</v>
      </c>
    </row>
    <row r="30" spans="1:17" x14ac:dyDescent="0.25">
      <c r="A30">
        <v>224</v>
      </c>
      <c r="B30" t="s">
        <v>8</v>
      </c>
      <c r="C30" t="s">
        <v>56</v>
      </c>
      <c r="D30">
        <v>275</v>
      </c>
      <c r="E30">
        <f t="shared" si="0"/>
        <v>0.27500000000000002</v>
      </c>
      <c r="F30">
        <v>0.14959</v>
      </c>
      <c r="G30">
        <f t="shared" si="1"/>
        <v>45.564628588786753</v>
      </c>
      <c r="H30">
        <f t="shared" si="2"/>
        <v>0.68346942883180128</v>
      </c>
      <c r="I30">
        <f t="shared" si="3"/>
        <v>2.4853433775701861</v>
      </c>
    </row>
    <row r="31" spans="1:17" x14ac:dyDescent="0.25">
      <c r="A31">
        <v>224</v>
      </c>
      <c r="B31" t="s">
        <v>9</v>
      </c>
      <c r="C31" t="s">
        <v>55</v>
      </c>
      <c r="D31">
        <v>275</v>
      </c>
      <c r="E31">
        <f t="shared" si="0"/>
        <v>0.27500000000000002</v>
      </c>
      <c r="F31">
        <v>0.43008000000000002</v>
      </c>
      <c r="G31">
        <f t="shared" si="1"/>
        <v>129.20686953574685</v>
      </c>
      <c r="H31">
        <f t="shared" si="2"/>
        <v>1.9381030430362027</v>
      </c>
      <c r="I31">
        <f t="shared" si="3"/>
        <v>7.0476474292225548</v>
      </c>
    </row>
    <row r="32" spans="1:17" x14ac:dyDescent="0.25">
      <c r="A32">
        <v>224</v>
      </c>
      <c r="B32" t="s">
        <v>9</v>
      </c>
      <c r="C32" t="s">
        <v>57</v>
      </c>
      <c r="D32">
        <v>275</v>
      </c>
      <c r="E32">
        <f t="shared" si="0"/>
        <v>0.27500000000000002</v>
      </c>
      <c r="F32">
        <v>1.657</v>
      </c>
      <c r="G32">
        <f>F32*$Q$20+$Q$19</f>
        <v>2532.8072370067025</v>
      </c>
      <c r="H32">
        <f t="shared" si="2"/>
        <v>37.992108555100536</v>
      </c>
      <c r="I32" s="25">
        <f t="shared" si="3"/>
        <v>138.15312201854741</v>
      </c>
    </row>
    <row r="33" spans="1:9" x14ac:dyDescent="0.25">
      <c r="A33">
        <v>224</v>
      </c>
      <c r="B33" t="s">
        <v>9</v>
      </c>
      <c r="C33" t="s">
        <v>56</v>
      </c>
      <c r="D33">
        <v>275</v>
      </c>
      <c r="E33">
        <f t="shared" si="0"/>
        <v>0.27500000000000002</v>
      </c>
      <c r="F33">
        <v>0.254</v>
      </c>
      <c r="G33">
        <f t="shared" si="1"/>
        <v>76.699736354739571</v>
      </c>
      <c r="H33">
        <f t="shared" si="2"/>
        <v>1.1504960453210935</v>
      </c>
      <c r="I33">
        <f t="shared" si="3"/>
        <v>4.1836219829857946</v>
      </c>
    </row>
    <row r="34" spans="1:9" x14ac:dyDescent="0.25">
      <c r="A34">
        <v>224</v>
      </c>
      <c r="B34" t="s">
        <v>10</v>
      </c>
      <c r="C34" t="s">
        <v>55</v>
      </c>
      <c r="D34">
        <v>340</v>
      </c>
      <c r="E34">
        <f t="shared" si="0"/>
        <v>0.34</v>
      </c>
      <c r="F34">
        <v>0.34820000000000001</v>
      </c>
      <c r="G34">
        <f t="shared" si="1"/>
        <v>104.79021764535113</v>
      </c>
      <c r="H34">
        <f t="shared" si="2"/>
        <v>1.571853264680267</v>
      </c>
      <c r="I34">
        <f t="shared" si="3"/>
        <v>4.6230978372949023</v>
      </c>
    </row>
    <row r="35" spans="1:9" x14ac:dyDescent="0.25">
      <c r="A35">
        <v>224</v>
      </c>
      <c r="B35" t="s">
        <v>10</v>
      </c>
      <c r="C35" t="s">
        <v>57</v>
      </c>
      <c r="D35">
        <v>270</v>
      </c>
      <c r="E35">
        <f t="shared" si="0"/>
        <v>0.27</v>
      </c>
      <c r="F35">
        <v>0.27979999999999999</v>
      </c>
      <c r="G35">
        <f t="shared" si="1"/>
        <v>84.39330766363318</v>
      </c>
      <c r="H35">
        <f t="shared" si="2"/>
        <v>1.2658996149544977</v>
      </c>
      <c r="I35">
        <f t="shared" si="3"/>
        <v>4.6885170924240649</v>
      </c>
    </row>
    <row r="36" spans="1:9" x14ac:dyDescent="0.25">
      <c r="A36">
        <v>224</v>
      </c>
      <c r="B36" t="s">
        <v>10</v>
      </c>
      <c r="C36" t="s">
        <v>56</v>
      </c>
      <c r="D36">
        <v>270</v>
      </c>
      <c r="E36">
        <f t="shared" si="0"/>
        <v>0.27</v>
      </c>
      <c r="F36">
        <v>0.29349999999999998</v>
      </c>
      <c r="G36">
        <f t="shared" si="1"/>
        <v>88.478653668743334</v>
      </c>
      <c r="H36">
        <f t="shared" si="2"/>
        <v>1.3271798050311499</v>
      </c>
      <c r="I36">
        <f t="shared" si="3"/>
        <v>4.9154807593746286</v>
      </c>
    </row>
    <row r="37" spans="1:9" x14ac:dyDescent="0.25">
      <c r="A37">
        <v>224</v>
      </c>
      <c r="B37" t="s">
        <v>11</v>
      </c>
      <c r="C37" t="s">
        <v>55</v>
      </c>
      <c r="D37">
        <v>275</v>
      </c>
      <c r="E37">
        <f t="shared" si="0"/>
        <v>0.27500000000000002</v>
      </c>
      <c r="F37">
        <v>0.15629999999999999</v>
      </c>
      <c r="G37">
        <f t="shared" si="1"/>
        <v>47.565553529975752</v>
      </c>
      <c r="H37">
        <f t="shared" si="2"/>
        <v>0.71348330294963624</v>
      </c>
      <c r="I37">
        <f t="shared" si="3"/>
        <v>2.5944847379986768</v>
      </c>
    </row>
    <row r="38" spans="1:9" x14ac:dyDescent="0.25">
      <c r="A38">
        <v>224</v>
      </c>
      <c r="B38" t="s">
        <v>11</v>
      </c>
      <c r="C38" t="s">
        <v>57</v>
      </c>
      <c r="D38">
        <v>275</v>
      </c>
      <c r="E38">
        <f t="shared" si="0"/>
        <v>0.27500000000000002</v>
      </c>
      <c r="F38">
        <v>7.6200000000000004E-2</v>
      </c>
      <c r="G38">
        <f t="shared" si="1"/>
        <v>23.679698419806037</v>
      </c>
      <c r="H38">
        <f t="shared" si="2"/>
        <v>0.35519547629709053</v>
      </c>
      <c r="I38">
        <f t="shared" si="3"/>
        <v>1.2916199138076019</v>
      </c>
    </row>
    <row r="39" spans="1:9" x14ac:dyDescent="0.25">
      <c r="A39">
        <v>224</v>
      </c>
      <c r="B39" t="s">
        <v>11</v>
      </c>
      <c r="C39" t="s">
        <v>56</v>
      </c>
      <c r="D39">
        <v>275</v>
      </c>
      <c r="E39">
        <f t="shared" si="0"/>
        <v>0.27500000000000002</v>
      </c>
      <c r="F39">
        <v>0.1016</v>
      </c>
      <c r="G39">
        <f t="shared" si="1"/>
        <v>31.253989553367965</v>
      </c>
      <c r="H39">
        <f t="shared" si="2"/>
        <v>0.46880984330051945</v>
      </c>
      <c r="I39">
        <f t="shared" si="3"/>
        <v>1.7047630665473432</v>
      </c>
    </row>
    <row r="40" spans="1:9" x14ac:dyDescent="0.25">
      <c r="A40">
        <v>224</v>
      </c>
      <c r="B40" t="s">
        <v>12</v>
      </c>
      <c r="C40" t="s">
        <v>55</v>
      </c>
      <c r="D40">
        <v>275</v>
      </c>
      <c r="E40">
        <f t="shared" si="0"/>
        <v>0.27500000000000002</v>
      </c>
      <c r="F40">
        <v>9.8199999999999996E-2</v>
      </c>
      <c r="G40">
        <f t="shared" si="1"/>
        <v>30.240108063048652</v>
      </c>
      <c r="H40">
        <f t="shared" si="2"/>
        <v>0.45360162094572976</v>
      </c>
      <c r="I40">
        <f t="shared" si="3"/>
        <v>1.6494604398026536</v>
      </c>
    </row>
    <row r="41" spans="1:9" x14ac:dyDescent="0.25">
      <c r="A41">
        <v>224</v>
      </c>
      <c r="B41" t="s">
        <v>12</v>
      </c>
      <c r="C41" t="s">
        <v>57</v>
      </c>
      <c r="D41">
        <v>275</v>
      </c>
      <c r="E41">
        <f t="shared" si="0"/>
        <v>0.27500000000000002</v>
      </c>
      <c r="F41">
        <v>7.7200000000000005E-2</v>
      </c>
      <c r="G41">
        <f t="shared" si="1"/>
        <v>23.977898858135248</v>
      </c>
      <c r="H41">
        <f t="shared" si="2"/>
        <v>0.35966848287202868</v>
      </c>
      <c r="I41">
        <f t="shared" si="3"/>
        <v>1.3078853922619225</v>
      </c>
    </row>
    <row r="42" spans="1:9" x14ac:dyDescent="0.25">
      <c r="A42">
        <v>224</v>
      </c>
      <c r="B42" t="s">
        <v>12</v>
      </c>
      <c r="C42" t="s">
        <v>56</v>
      </c>
      <c r="D42">
        <v>270</v>
      </c>
      <c r="E42">
        <f t="shared" si="0"/>
        <v>0.27</v>
      </c>
      <c r="F42">
        <v>1.3857999999999999</v>
      </c>
      <c r="G42">
        <f>F42*$Q$20+$Q$19</f>
        <v>2118.5597092556259</v>
      </c>
      <c r="H42">
        <f t="shared" si="2"/>
        <v>31.778395638834386</v>
      </c>
      <c r="I42" s="25">
        <f t="shared" si="3"/>
        <v>117.69776162531254</v>
      </c>
    </row>
    <row r="43" spans="1:9" x14ac:dyDescent="0.25">
      <c r="A43">
        <v>224</v>
      </c>
      <c r="B43" t="s">
        <v>13</v>
      </c>
      <c r="C43" t="s">
        <v>55</v>
      </c>
      <c r="D43">
        <v>270</v>
      </c>
      <c r="E43">
        <f t="shared" si="0"/>
        <v>0.27</v>
      </c>
      <c r="F43">
        <v>1.8501000000000001</v>
      </c>
      <c r="G43">
        <f>F43*$Q$20+$Q$19</f>
        <v>2827.7600305492278</v>
      </c>
      <c r="H43">
        <f t="shared" si="2"/>
        <v>42.416400458238414</v>
      </c>
      <c r="I43" s="25">
        <f t="shared" si="3"/>
        <v>157.09777947495706</v>
      </c>
    </row>
    <row r="44" spans="1:9" x14ac:dyDescent="0.25">
      <c r="A44">
        <v>224</v>
      </c>
      <c r="B44" t="s">
        <v>13</v>
      </c>
      <c r="C44" t="s">
        <v>57</v>
      </c>
      <c r="D44">
        <v>270</v>
      </c>
      <c r="E44">
        <f t="shared" si="0"/>
        <v>0.27</v>
      </c>
      <c r="F44">
        <v>1.2891999999999999</v>
      </c>
      <c r="G44">
        <f t="shared" ref="G44:G45" si="4">F44*$Q$20+$Q$19</f>
        <v>1971.0069394150876</v>
      </c>
      <c r="H44">
        <f t="shared" si="2"/>
        <v>29.565104091226313</v>
      </c>
      <c r="I44" s="25">
        <f t="shared" si="3"/>
        <v>109.50038552306042</v>
      </c>
    </row>
    <row r="45" spans="1:9" x14ac:dyDescent="0.25">
      <c r="A45">
        <v>224</v>
      </c>
      <c r="B45" t="s">
        <v>13</v>
      </c>
      <c r="C45" t="s">
        <v>56</v>
      </c>
      <c r="D45">
        <v>270</v>
      </c>
      <c r="E45">
        <f t="shared" si="0"/>
        <v>0.27</v>
      </c>
      <c r="F45">
        <v>1.6876</v>
      </c>
      <c r="G45">
        <f t="shared" si="4"/>
        <v>2579.5475554033947</v>
      </c>
      <c r="H45">
        <f t="shared" si="2"/>
        <v>38.69321333105092</v>
      </c>
      <c r="I45" s="25">
        <f t="shared" si="3"/>
        <v>143.30819752241081</v>
      </c>
    </row>
    <row r="46" spans="1:9" x14ac:dyDescent="0.25">
      <c r="A46">
        <v>114</v>
      </c>
      <c r="B46" t="s">
        <v>7</v>
      </c>
      <c r="C46" t="s">
        <v>55</v>
      </c>
      <c r="D46">
        <v>270</v>
      </c>
      <c r="E46">
        <f t="shared" si="0"/>
        <v>0.27</v>
      </c>
      <c r="F46">
        <v>9.98E-2</v>
      </c>
      <c r="G46">
        <f t="shared" si="1"/>
        <v>30.717228764375388</v>
      </c>
      <c r="H46">
        <f t="shared" si="2"/>
        <v>0.46075843146563078</v>
      </c>
      <c r="I46">
        <f t="shared" si="3"/>
        <v>1.7065127091319658</v>
      </c>
    </row>
    <row r="47" spans="1:9" x14ac:dyDescent="0.25">
      <c r="A47">
        <v>114</v>
      </c>
      <c r="B47" t="s">
        <v>7</v>
      </c>
      <c r="C47" t="s">
        <v>57</v>
      </c>
      <c r="D47">
        <v>270</v>
      </c>
      <c r="E47">
        <f t="shared" si="0"/>
        <v>0.27</v>
      </c>
      <c r="F47">
        <v>0.1071</v>
      </c>
      <c r="G47">
        <f t="shared" si="1"/>
        <v>32.894091964178621</v>
      </c>
      <c r="H47">
        <f t="shared" si="2"/>
        <v>0.49341137946267932</v>
      </c>
      <c r="I47">
        <f t="shared" si="3"/>
        <v>1.8274495535654789</v>
      </c>
    </row>
    <row r="48" spans="1:9" x14ac:dyDescent="0.25">
      <c r="A48">
        <v>114</v>
      </c>
      <c r="B48" t="s">
        <v>7</v>
      </c>
      <c r="C48" t="s">
        <v>56</v>
      </c>
      <c r="D48">
        <v>270</v>
      </c>
      <c r="E48">
        <f t="shared" si="0"/>
        <v>0.27</v>
      </c>
      <c r="F48">
        <v>0.1018</v>
      </c>
      <c r="G48">
        <f t="shared" si="1"/>
        <v>31.31362964103381</v>
      </c>
      <c r="H48">
        <f t="shared" si="2"/>
        <v>0.46970444461550714</v>
      </c>
      <c r="I48">
        <f t="shared" si="3"/>
        <v>1.739646091168545</v>
      </c>
    </row>
    <row r="49" spans="1:9" x14ac:dyDescent="0.25">
      <c r="A49">
        <v>114</v>
      </c>
      <c r="B49" t="s">
        <v>8</v>
      </c>
      <c r="C49" t="s">
        <v>55</v>
      </c>
      <c r="D49">
        <v>270</v>
      </c>
      <c r="E49">
        <f t="shared" si="0"/>
        <v>0.27</v>
      </c>
      <c r="F49">
        <v>0.1532</v>
      </c>
      <c r="G49">
        <f t="shared" si="1"/>
        <v>46.641132171155199</v>
      </c>
      <c r="H49">
        <f t="shared" si="2"/>
        <v>0.69961698256732796</v>
      </c>
      <c r="I49">
        <f t="shared" si="3"/>
        <v>2.591174009508622</v>
      </c>
    </row>
    <row r="50" spans="1:9" x14ac:dyDescent="0.25">
      <c r="A50">
        <v>114</v>
      </c>
      <c r="B50" t="s">
        <v>8</v>
      </c>
      <c r="C50" t="s">
        <v>57</v>
      </c>
      <c r="D50">
        <v>270</v>
      </c>
      <c r="E50">
        <f t="shared" si="0"/>
        <v>0.27</v>
      </c>
      <c r="F50">
        <v>0.111</v>
      </c>
      <c r="G50">
        <f t="shared" si="1"/>
        <v>34.057073673662543</v>
      </c>
      <c r="H50">
        <f t="shared" si="2"/>
        <v>0.51085610510493817</v>
      </c>
      <c r="I50">
        <f t="shared" si="3"/>
        <v>1.892059648536808</v>
      </c>
    </row>
    <row r="51" spans="1:9" x14ac:dyDescent="0.25">
      <c r="A51">
        <v>114</v>
      </c>
      <c r="B51" t="s">
        <v>8</v>
      </c>
      <c r="C51" t="s">
        <v>56</v>
      </c>
      <c r="D51">
        <v>270</v>
      </c>
      <c r="E51">
        <f t="shared" si="0"/>
        <v>0.27</v>
      </c>
      <c r="F51">
        <v>0.1661</v>
      </c>
      <c r="G51">
        <f t="shared" si="1"/>
        <v>50.487917825602004</v>
      </c>
      <c r="H51">
        <f t="shared" si="2"/>
        <v>0.75731876738403003</v>
      </c>
      <c r="I51">
        <f t="shared" si="3"/>
        <v>2.8048843236445555</v>
      </c>
    </row>
    <row r="52" spans="1:9" x14ac:dyDescent="0.25">
      <c r="A52">
        <v>114</v>
      </c>
      <c r="B52" t="s">
        <v>9</v>
      </c>
      <c r="C52" t="s">
        <v>55</v>
      </c>
      <c r="D52">
        <v>270</v>
      </c>
      <c r="E52">
        <f t="shared" si="0"/>
        <v>0.27</v>
      </c>
      <c r="F52">
        <v>0.17449999999999999</v>
      </c>
      <c r="G52">
        <f t="shared" si="1"/>
        <v>52.992801507567364</v>
      </c>
      <c r="H52">
        <f t="shared" si="2"/>
        <v>0.79489202261351044</v>
      </c>
      <c r="I52">
        <f t="shared" si="3"/>
        <v>2.9440445281981864</v>
      </c>
    </row>
    <row r="53" spans="1:9" x14ac:dyDescent="0.25">
      <c r="A53">
        <v>114</v>
      </c>
      <c r="B53" t="s">
        <v>9</v>
      </c>
      <c r="C53" t="s">
        <v>57</v>
      </c>
      <c r="D53">
        <v>270</v>
      </c>
      <c r="E53">
        <f t="shared" si="0"/>
        <v>0.27</v>
      </c>
      <c r="F53">
        <v>0.23330000000000001</v>
      </c>
      <c r="G53">
        <f t="shared" si="1"/>
        <v>70.526987281324921</v>
      </c>
      <c r="H53">
        <f t="shared" si="2"/>
        <v>1.0579048092198737</v>
      </c>
      <c r="I53">
        <f t="shared" si="3"/>
        <v>3.9181659600736061</v>
      </c>
    </row>
    <row r="54" spans="1:9" x14ac:dyDescent="0.25">
      <c r="A54">
        <v>114</v>
      </c>
      <c r="B54" t="s">
        <v>9</v>
      </c>
      <c r="C54" t="s">
        <v>56</v>
      </c>
      <c r="D54">
        <v>270</v>
      </c>
      <c r="E54">
        <f t="shared" si="0"/>
        <v>0.27</v>
      </c>
      <c r="F54">
        <v>0.18260000000000001</v>
      </c>
      <c r="G54">
        <f t="shared" si="1"/>
        <v>55.408225058033977</v>
      </c>
      <c r="H54">
        <f t="shared" si="2"/>
        <v>0.83112337587050966</v>
      </c>
      <c r="I54">
        <f t="shared" si="3"/>
        <v>3.078234725446332</v>
      </c>
    </row>
    <row r="55" spans="1:9" x14ac:dyDescent="0.25">
      <c r="A55">
        <v>114</v>
      </c>
      <c r="B55" t="s">
        <v>10</v>
      </c>
      <c r="C55" t="s">
        <v>55</v>
      </c>
      <c r="D55">
        <v>270</v>
      </c>
      <c r="E55">
        <f t="shared" si="0"/>
        <v>0.27</v>
      </c>
      <c r="F55">
        <v>0.24829999999999999</v>
      </c>
      <c r="G55">
        <f t="shared" si="1"/>
        <v>74.999993856263075</v>
      </c>
      <c r="H55">
        <f t="shared" si="2"/>
        <v>1.1249999078439461</v>
      </c>
      <c r="I55">
        <f t="shared" si="3"/>
        <v>4.1666663253479479</v>
      </c>
    </row>
    <row r="56" spans="1:9" x14ac:dyDescent="0.25">
      <c r="A56">
        <v>114</v>
      </c>
      <c r="B56" t="s">
        <v>10</v>
      </c>
      <c r="C56" t="s">
        <v>57</v>
      </c>
      <c r="D56">
        <v>270</v>
      </c>
      <c r="E56">
        <f t="shared" si="0"/>
        <v>0.27</v>
      </c>
      <c r="F56">
        <v>0.23899999999999999</v>
      </c>
      <c r="G56">
        <f t="shared" si="1"/>
        <v>72.226729779801417</v>
      </c>
      <c r="H56">
        <f t="shared" si="2"/>
        <v>1.0834009466970211</v>
      </c>
      <c r="I56">
        <f t="shared" si="3"/>
        <v>4.0125960988778555</v>
      </c>
    </row>
    <row r="57" spans="1:9" x14ac:dyDescent="0.25">
      <c r="A57">
        <v>114</v>
      </c>
      <c r="B57" t="s">
        <v>10</v>
      </c>
      <c r="C57" t="s">
        <v>56</v>
      </c>
      <c r="D57">
        <v>270</v>
      </c>
      <c r="E57">
        <f t="shared" si="0"/>
        <v>0.27</v>
      </c>
      <c r="F57">
        <v>0.2172</v>
      </c>
      <c r="G57">
        <f t="shared" si="1"/>
        <v>65.72596022422465</v>
      </c>
      <c r="H57">
        <f t="shared" si="2"/>
        <v>0.98588940336336972</v>
      </c>
      <c r="I57">
        <f t="shared" si="3"/>
        <v>3.6514422346791471</v>
      </c>
    </row>
    <row r="58" spans="1:9" x14ac:dyDescent="0.25">
      <c r="A58">
        <v>114</v>
      </c>
      <c r="B58" t="s">
        <v>11</v>
      </c>
      <c r="C58" t="s">
        <v>55</v>
      </c>
      <c r="D58">
        <v>270</v>
      </c>
      <c r="E58">
        <f t="shared" si="0"/>
        <v>0.27</v>
      </c>
      <c r="F58">
        <v>0.19059999999999999</v>
      </c>
      <c r="G58">
        <f t="shared" si="1"/>
        <v>57.793828564667649</v>
      </c>
      <c r="H58">
        <f t="shared" si="2"/>
        <v>0.86690742847001467</v>
      </c>
      <c r="I58">
        <f t="shared" si="3"/>
        <v>3.2107682535926467</v>
      </c>
    </row>
    <row r="59" spans="1:9" x14ac:dyDescent="0.25">
      <c r="A59">
        <v>114</v>
      </c>
      <c r="B59" t="s">
        <v>11</v>
      </c>
      <c r="C59" t="s">
        <v>57</v>
      </c>
      <c r="D59">
        <v>270</v>
      </c>
      <c r="E59">
        <f t="shared" si="0"/>
        <v>0.27</v>
      </c>
      <c r="F59">
        <v>0.32579999999999998</v>
      </c>
      <c r="G59">
        <f t="shared" si="1"/>
        <v>98.110527826776831</v>
      </c>
      <c r="H59">
        <f t="shared" si="2"/>
        <v>1.4716579174016524</v>
      </c>
      <c r="I59">
        <f t="shared" si="3"/>
        <v>5.4505848792653788</v>
      </c>
    </row>
    <row r="60" spans="1:9" x14ac:dyDescent="0.25">
      <c r="A60">
        <v>114</v>
      </c>
      <c r="B60" t="s">
        <v>11</v>
      </c>
      <c r="C60" t="s">
        <v>56</v>
      </c>
      <c r="D60">
        <v>270</v>
      </c>
      <c r="E60">
        <f t="shared" si="0"/>
        <v>0.27</v>
      </c>
      <c r="F60">
        <v>0.3266</v>
      </c>
      <c r="G60">
        <f t="shared" si="1"/>
        <v>98.349088177440194</v>
      </c>
      <c r="H60">
        <f t="shared" si="2"/>
        <v>1.4752363226616028</v>
      </c>
      <c r="I60">
        <f t="shared" si="3"/>
        <v>5.4638382320800103</v>
      </c>
    </row>
    <row r="61" spans="1:9" x14ac:dyDescent="0.25">
      <c r="A61">
        <v>114</v>
      </c>
      <c r="B61" t="s">
        <v>12</v>
      </c>
      <c r="C61" t="s">
        <v>55</v>
      </c>
      <c r="D61">
        <v>270</v>
      </c>
      <c r="E61">
        <f t="shared" si="0"/>
        <v>0.27</v>
      </c>
      <c r="F61">
        <v>0.20449999999999999</v>
      </c>
      <c r="G61">
        <f t="shared" si="1"/>
        <v>61.938814657443665</v>
      </c>
      <c r="H61">
        <f t="shared" si="2"/>
        <v>0.92908221986165496</v>
      </c>
      <c r="I61">
        <f t="shared" si="3"/>
        <v>3.4410452587468701</v>
      </c>
    </row>
    <row r="62" spans="1:9" x14ac:dyDescent="0.25">
      <c r="A62">
        <v>114</v>
      </c>
      <c r="B62" t="s">
        <v>12</v>
      </c>
      <c r="C62" t="s">
        <v>57</v>
      </c>
      <c r="D62">
        <v>270</v>
      </c>
      <c r="E62">
        <f t="shared" si="0"/>
        <v>0.27</v>
      </c>
      <c r="F62">
        <v>0.24049999999999999</v>
      </c>
      <c r="G62">
        <f t="shared" si="1"/>
        <v>72.674030437295215</v>
      </c>
      <c r="H62">
        <f t="shared" si="2"/>
        <v>1.0901104565594282</v>
      </c>
      <c r="I62">
        <f t="shared" si="3"/>
        <v>4.0374461354052888</v>
      </c>
    </row>
    <row r="63" spans="1:9" x14ac:dyDescent="0.25">
      <c r="A63">
        <v>114</v>
      </c>
      <c r="B63" t="s">
        <v>12</v>
      </c>
      <c r="C63" t="s">
        <v>56</v>
      </c>
      <c r="D63">
        <v>270</v>
      </c>
      <c r="E63">
        <f t="shared" si="0"/>
        <v>0.27</v>
      </c>
      <c r="F63">
        <v>1.1939</v>
      </c>
      <c r="G63">
        <f>F63*$Q$20+$Q$19</f>
        <v>1825.4398693757159</v>
      </c>
      <c r="H63">
        <f t="shared" si="2"/>
        <v>27.381598040635737</v>
      </c>
      <c r="I63" s="25">
        <f t="shared" si="3"/>
        <v>101.41332607642865</v>
      </c>
    </row>
    <row r="64" spans="1:9" x14ac:dyDescent="0.25">
      <c r="A64">
        <v>114</v>
      </c>
      <c r="B64" t="s">
        <v>13</v>
      </c>
      <c r="C64" t="s">
        <v>55</v>
      </c>
      <c r="D64">
        <v>270</v>
      </c>
      <c r="E64">
        <f t="shared" si="0"/>
        <v>0.27</v>
      </c>
      <c r="F64">
        <v>0.25750000000000001</v>
      </c>
      <c r="G64">
        <f t="shared" si="1"/>
        <v>77.743437888891805</v>
      </c>
      <c r="H64">
        <f t="shared" si="2"/>
        <v>1.166151568333377</v>
      </c>
      <c r="I64">
        <f t="shared" si="3"/>
        <v>4.3190798827162107</v>
      </c>
    </row>
    <row r="65" spans="1:9" x14ac:dyDescent="0.25">
      <c r="A65">
        <v>114</v>
      </c>
      <c r="B65" t="s">
        <v>13</v>
      </c>
      <c r="C65" t="s">
        <v>57</v>
      </c>
      <c r="D65">
        <v>270</v>
      </c>
      <c r="E65">
        <f t="shared" si="0"/>
        <v>0.27</v>
      </c>
      <c r="F65">
        <v>0.31900000000000001</v>
      </c>
      <c r="G65">
        <f t="shared" si="1"/>
        <v>96.082764846138218</v>
      </c>
      <c r="H65">
        <f t="shared" si="2"/>
        <v>1.4412414726920733</v>
      </c>
      <c r="I65">
        <f t="shared" si="3"/>
        <v>5.3379313803410113</v>
      </c>
    </row>
    <row r="66" spans="1:9" x14ac:dyDescent="0.25">
      <c r="A66">
        <v>114</v>
      </c>
      <c r="B66" t="s">
        <v>13</v>
      </c>
      <c r="C66" t="s">
        <v>56</v>
      </c>
      <c r="D66">
        <v>260</v>
      </c>
      <c r="E66">
        <f t="shared" si="0"/>
        <v>0.26</v>
      </c>
      <c r="F66">
        <v>1.1318999999999999</v>
      </c>
      <c r="G66">
        <f>F66*$Q$20+$Q$19</f>
        <v>1730.7372634739211</v>
      </c>
      <c r="H66">
        <f t="shared" si="2"/>
        <v>25.961058952108814</v>
      </c>
      <c r="I66" s="25">
        <f t="shared" si="3"/>
        <v>99.850226738880053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10" sqref="A10"/>
    </sheetView>
  </sheetViews>
  <sheetFormatPr defaultRowHeight="15" x14ac:dyDescent="0.25"/>
  <sheetData>
    <row r="1" spans="1:3" x14ac:dyDescent="0.25">
      <c r="A1" t="s">
        <v>79</v>
      </c>
    </row>
    <row r="4" spans="1:3" x14ac:dyDescent="0.25">
      <c r="A4" t="s">
        <v>88</v>
      </c>
      <c r="B4" t="s">
        <v>51</v>
      </c>
      <c r="C4" t="s">
        <v>52</v>
      </c>
    </row>
    <row r="5" spans="1:3" x14ac:dyDescent="0.25">
      <c r="A5">
        <v>222</v>
      </c>
      <c r="B5" t="s">
        <v>7</v>
      </c>
      <c r="C5" t="s">
        <v>55</v>
      </c>
    </row>
    <row r="6" spans="1:3" x14ac:dyDescent="0.25">
      <c r="A6">
        <v>222</v>
      </c>
      <c r="B6" t="s">
        <v>7</v>
      </c>
      <c r="C6" t="s">
        <v>57</v>
      </c>
    </row>
    <row r="7" spans="1:3" x14ac:dyDescent="0.25">
      <c r="A7">
        <v>222</v>
      </c>
      <c r="B7" t="s">
        <v>7</v>
      </c>
      <c r="C7" t="s">
        <v>56</v>
      </c>
    </row>
    <row r="8" spans="1:3" x14ac:dyDescent="0.25">
      <c r="A8">
        <v>222</v>
      </c>
      <c r="B8" t="s">
        <v>8</v>
      </c>
      <c r="C8" t="s">
        <v>55</v>
      </c>
    </row>
    <row r="9" spans="1:3" x14ac:dyDescent="0.25">
      <c r="A9">
        <v>222</v>
      </c>
      <c r="B9" t="s">
        <v>8</v>
      </c>
      <c r="C9" t="s">
        <v>57</v>
      </c>
    </row>
    <row r="10" spans="1:3" x14ac:dyDescent="0.25">
      <c r="A10">
        <v>222</v>
      </c>
      <c r="B10" t="s">
        <v>8</v>
      </c>
      <c r="C10" t="s">
        <v>56</v>
      </c>
    </row>
    <row r="11" spans="1:3" x14ac:dyDescent="0.25">
      <c r="A11">
        <v>222</v>
      </c>
      <c r="B11" t="s">
        <v>9</v>
      </c>
      <c r="C11" t="s">
        <v>55</v>
      </c>
    </row>
    <row r="12" spans="1:3" x14ac:dyDescent="0.25">
      <c r="A12">
        <v>222</v>
      </c>
      <c r="B12" t="s">
        <v>9</v>
      </c>
      <c r="C12" t="s">
        <v>57</v>
      </c>
    </row>
    <row r="13" spans="1:3" x14ac:dyDescent="0.25">
      <c r="A13">
        <v>222</v>
      </c>
      <c r="B13" t="s">
        <v>9</v>
      </c>
      <c r="C13" t="s">
        <v>56</v>
      </c>
    </row>
    <row r="14" spans="1:3" x14ac:dyDescent="0.25">
      <c r="A14">
        <v>222</v>
      </c>
      <c r="B14" t="s">
        <v>10</v>
      </c>
      <c r="C14" t="s">
        <v>55</v>
      </c>
    </row>
    <row r="15" spans="1:3" x14ac:dyDescent="0.25">
      <c r="A15">
        <v>222</v>
      </c>
      <c r="B15" t="s">
        <v>10</v>
      </c>
      <c r="C15" t="s">
        <v>57</v>
      </c>
    </row>
    <row r="16" spans="1:3" x14ac:dyDescent="0.25">
      <c r="A16">
        <v>222</v>
      </c>
      <c r="B16" t="s">
        <v>10</v>
      </c>
      <c r="C16" t="s">
        <v>56</v>
      </c>
    </row>
    <row r="17" spans="1:3" x14ac:dyDescent="0.25">
      <c r="A17">
        <v>222</v>
      </c>
      <c r="B17" t="s">
        <v>11</v>
      </c>
      <c r="C17" t="s">
        <v>55</v>
      </c>
    </row>
    <row r="18" spans="1:3" x14ac:dyDescent="0.25">
      <c r="A18">
        <v>222</v>
      </c>
      <c r="B18" t="s">
        <v>11</v>
      </c>
      <c r="C18" t="s">
        <v>57</v>
      </c>
    </row>
    <row r="19" spans="1:3" x14ac:dyDescent="0.25">
      <c r="A19">
        <v>222</v>
      </c>
      <c r="B19" t="s">
        <v>11</v>
      </c>
      <c r="C19" t="s">
        <v>56</v>
      </c>
    </row>
    <row r="20" spans="1:3" x14ac:dyDescent="0.25">
      <c r="A20">
        <v>222</v>
      </c>
      <c r="B20" t="s">
        <v>12</v>
      </c>
      <c r="C20" t="s">
        <v>55</v>
      </c>
    </row>
    <row r="21" spans="1:3" x14ac:dyDescent="0.25">
      <c r="A21">
        <v>222</v>
      </c>
      <c r="B21" t="s">
        <v>12</v>
      </c>
      <c r="C21" t="s">
        <v>57</v>
      </c>
    </row>
    <row r="22" spans="1:3" x14ac:dyDescent="0.25">
      <c r="A22">
        <v>222</v>
      </c>
      <c r="B22" t="s">
        <v>12</v>
      </c>
      <c r="C22" t="s">
        <v>56</v>
      </c>
    </row>
    <row r="23" spans="1:3" x14ac:dyDescent="0.25">
      <c r="A23">
        <v>222</v>
      </c>
      <c r="B23" t="s">
        <v>13</v>
      </c>
      <c r="C23" t="s">
        <v>55</v>
      </c>
    </row>
    <row r="24" spans="1:3" x14ac:dyDescent="0.25">
      <c r="A24">
        <v>222</v>
      </c>
      <c r="B24" t="s">
        <v>13</v>
      </c>
      <c r="C24" t="s">
        <v>57</v>
      </c>
    </row>
    <row r="25" spans="1:3" x14ac:dyDescent="0.25">
      <c r="A25">
        <v>222</v>
      </c>
      <c r="B25" t="s">
        <v>13</v>
      </c>
      <c r="C25" t="s">
        <v>56</v>
      </c>
    </row>
    <row r="26" spans="1:3" x14ac:dyDescent="0.25">
      <c r="A26">
        <v>224</v>
      </c>
      <c r="B26" t="s">
        <v>7</v>
      </c>
      <c r="C26" t="s">
        <v>55</v>
      </c>
    </row>
    <row r="27" spans="1:3" x14ac:dyDescent="0.25">
      <c r="A27">
        <v>224</v>
      </c>
      <c r="B27" t="s">
        <v>7</v>
      </c>
      <c r="C27" t="s">
        <v>57</v>
      </c>
    </row>
    <row r="28" spans="1:3" x14ac:dyDescent="0.25">
      <c r="A28">
        <v>224</v>
      </c>
      <c r="B28" t="s">
        <v>7</v>
      </c>
      <c r="C28" t="s">
        <v>56</v>
      </c>
    </row>
    <row r="29" spans="1:3" x14ac:dyDescent="0.25">
      <c r="A29">
        <v>224</v>
      </c>
      <c r="B29" t="s">
        <v>8</v>
      </c>
      <c r="C29" t="s">
        <v>55</v>
      </c>
    </row>
    <row r="30" spans="1:3" x14ac:dyDescent="0.25">
      <c r="A30">
        <v>224</v>
      </c>
      <c r="B30" t="s">
        <v>8</v>
      </c>
      <c r="C30" t="s">
        <v>57</v>
      </c>
    </row>
    <row r="31" spans="1:3" x14ac:dyDescent="0.25">
      <c r="A31">
        <v>224</v>
      </c>
      <c r="B31" t="s">
        <v>8</v>
      </c>
      <c r="C31" t="s">
        <v>56</v>
      </c>
    </row>
    <row r="32" spans="1:3" x14ac:dyDescent="0.25">
      <c r="A32">
        <v>224</v>
      </c>
      <c r="B32" t="s">
        <v>9</v>
      </c>
      <c r="C32" t="s">
        <v>55</v>
      </c>
    </row>
    <row r="33" spans="1:3" x14ac:dyDescent="0.25">
      <c r="A33">
        <v>224</v>
      </c>
      <c r="B33" t="s">
        <v>9</v>
      </c>
      <c r="C33" t="s">
        <v>57</v>
      </c>
    </row>
    <row r="34" spans="1:3" x14ac:dyDescent="0.25">
      <c r="A34">
        <v>224</v>
      </c>
      <c r="B34" t="s">
        <v>9</v>
      </c>
      <c r="C34" t="s">
        <v>56</v>
      </c>
    </row>
    <row r="35" spans="1:3" x14ac:dyDescent="0.25">
      <c r="A35">
        <v>224</v>
      </c>
      <c r="B35" t="s">
        <v>10</v>
      </c>
      <c r="C35" t="s">
        <v>55</v>
      </c>
    </row>
    <row r="36" spans="1:3" x14ac:dyDescent="0.25">
      <c r="A36">
        <v>224</v>
      </c>
      <c r="B36" t="s">
        <v>10</v>
      </c>
      <c r="C36" t="s">
        <v>57</v>
      </c>
    </row>
    <row r="37" spans="1:3" x14ac:dyDescent="0.25">
      <c r="A37">
        <v>224</v>
      </c>
      <c r="B37" t="s">
        <v>10</v>
      </c>
      <c r="C37" t="s">
        <v>56</v>
      </c>
    </row>
    <row r="38" spans="1:3" x14ac:dyDescent="0.25">
      <c r="A38">
        <v>224</v>
      </c>
      <c r="B38" t="s">
        <v>11</v>
      </c>
      <c r="C38" t="s">
        <v>55</v>
      </c>
    </row>
    <row r="39" spans="1:3" x14ac:dyDescent="0.25">
      <c r="A39">
        <v>224</v>
      </c>
      <c r="B39" t="s">
        <v>11</v>
      </c>
      <c r="C39" t="s">
        <v>57</v>
      </c>
    </row>
    <row r="40" spans="1:3" x14ac:dyDescent="0.25">
      <c r="A40">
        <v>224</v>
      </c>
      <c r="B40" t="s">
        <v>11</v>
      </c>
      <c r="C40" t="s">
        <v>56</v>
      </c>
    </row>
    <row r="41" spans="1:3" x14ac:dyDescent="0.25">
      <c r="A41">
        <v>224</v>
      </c>
      <c r="B41" t="s">
        <v>12</v>
      </c>
      <c r="C41" t="s">
        <v>55</v>
      </c>
    </row>
    <row r="42" spans="1:3" x14ac:dyDescent="0.25">
      <c r="A42">
        <v>224</v>
      </c>
      <c r="B42" t="s">
        <v>12</v>
      </c>
      <c r="C42" t="s">
        <v>57</v>
      </c>
    </row>
    <row r="43" spans="1:3" x14ac:dyDescent="0.25">
      <c r="A43">
        <v>224</v>
      </c>
      <c r="B43" t="s">
        <v>12</v>
      </c>
      <c r="C43" t="s">
        <v>56</v>
      </c>
    </row>
    <row r="44" spans="1:3" x14ac:dyDescent="0.25">
      <c r="A44">
        <v>224</v>
      </c>
      <c r="B44" t="s">
        <v>13</v>
      </c>
      <c r="C44" t="s">
        <v>55</v>
      </c>
    </row>
    <row r="45" spans="1:3" x14ac:dyDescent="0.25">
      <c r="A45">
        <v>224</v>
      </c>
      <c r="B45" t="s">
        <v>13</v>
      </c>
      <c r="C45" t="s">
        <v>57</v>
      </c>
    </row>
    <row r="46" spans="1:3" x14ac:dyDescent="0.25">
      <c r="A46">
        <v>224</v>
      </c>
      <c r="B46" t="s">
        <v>13</v>
      </c>
      <c r="C46" t="s">
        <v>56</v>
      </c>
    </row>
    <row r="47" spans="1:3" x14ac:dyDescent="0.25">
      <c r="A47">
        <v>114</v>
      </c>
      <c r="B47" t="s">
        <v>7</v>
      </c>
      <c r="C47" t="s">
        <v>55</v>
      </c>
    </row>
    <row r="48" spans="1:3" x14ac:dyDescent="0.25">
      <c r="A48">
        <v>114</v>
      </c>
      <c r="B48" t="s">
        <v>7</v>
      </c>
      <c r="C48" t="s">
        <v>57</v>
      </c>
    </row>
    <row r="49" spans="1:3" x14ac:dyDescent="0.25">
      <c r="A49">
        <v>114</v>
      </c>
      <c r="B49" t="s">
        <v>7</v>
      </c>
      <c r="C49" t="s">
        <v>56</v>
      </c>
    </row>
    <row r="50" spans="1:3" x14ac:dyDescent="0.25">
      <c r="A50">
        <v>114</v>
      </c>
      <c r="B50" t="s">
        <v>8</v>
      </c>
      <c r="C50" t="s">
        <v>55</v>
      </c>
    </row>
    <row r="51" spans="1:3" x14ac:dyDescent="0.25">
      <c r="A51">
        <v>114</v>
      </c>
      <c r="B51" t="s">
        <v>8</v>
      </c>
      <c r="C51" t="s">
        <v>57</v>
      </c>
    </row>
    <row r="52" spans="1:3" x14ac:dyDescent="0.25">
      <c r="A52">
        <v>114</v>
      </c>
      <c r="B52" t="s">
        <v>8</v>
      </c>
      <c r="C52" t="s">
        <v>56</v>
      </c>
    </row>
    <row r="53" spans="1:3" x14ac:dyDescent="0.25">
      <c r="A53">
        <v>114</v>
      </c>
      <c r="B53" t="s">
        <v>9</v>
      </c>
      <c r="C53" t="s">
        <v>55</v>
      </c>
    </row>
    <row r="54" spans="1:3" x14ac:dyDescent="0.25">
      <c r="A54">
        <v>114</v>
      </c>
      <c r="B54" t="s">
        <v>9</v>
      </c>
      <c r="C54" t="s">
        <v>57</v>
      </c>
    </row>
    <row r="55" spans="1:3" x14ac:dyDescent="0.25">
      <c r="A55">
        <v>114</v>
      </c>
      <c r="B55" t="s">
        <v>9</v>
      </c>
      <c r="C55" t="s">
        <v>56</v>
      </c>
    </row>
    <row r="56" spans="1:3" x14ac:dyDescent="0.25">
      <c r="A56">
        <v>114</v>
      </c>
      <c r="B56" t="s">
        <v>10</v>
      </c>
      <c r="C56" t="s">
        <v>55</v>
      </c>
    </row>
    <row r="57" spans="1:3" x14ac:dyDescent="0.25">
      <c r="A57">
        <v>114</v>
      </c>
      <c r="B57" t="s">
        <v>10</v>
      </c>
      <c r="C57" t="s">
        <v>57</v>
      </c>
    </row>
    <row r="58" spans="1:3" x14ac:dyDescent="0.25">
      <c r="A58">
        <v>114</v>
      </c>
      <c r="B58" t="s">
        <v>10</v>
      </c>
      <c r="C58" t="s">
        <v>56</v>
      </c>
    </row>
    <row r="59" spans="1:3" x14ac:dyDescent="0.25">
      <c r="A59">
        <v>114</v>
      </c>
      <c r="B59" t="s">
        <v>11</v>
      </c>
      <c r="C59" t="s">
        <v>55</v>
      </c>
    </row>
    <row r="60" spans="1:3" x14ac:dyDescent="0.25">
      <c r="A60">
        <v>114</v>
      </c>
      <c r="B60" t="s">
        <v>11</v>
      </c>
      <c r="C60" t="s">
        <v>57</v>
      </c>
    </row>
    <row r="61" spans="1:3" x14ac:dyDescent="0.25">
      <c r="A61">
        <v>114</v>
      </c>
      <c r="B61" t="s">
        <v>11</v>
      </c>
      <c r="C61" t="s">
        <v>56</v>
      </c>
    </row>
    <row r="62" spans="1:3" x14ac:dyDescent="0.25">
      <c r="A62">
        <v>114</v>
      </c>
      <c r="B62" t="s">
        <v>12</v>
      </c>
      <c r="C62" t="s">
        <v>55</v>
      </c>
    </row>
    <row r="63" spans="1:3" x14ac:dyDescent="0.25">
      <c r="A63">
        <v>114</v>
      </c>
      <c r="B63" t="s">
        <v>12</v>
      </c>
      <c r="C63" t="s">
        <v>57</v>
      </c>
    </row>
    <row r="64" spans="1:3" x14ac:dyDescent="0.25">
      <c r="A64">
        <v>114</v>
      </c>
      <c r="B64" t="s">
        <v>12</v>
      </c>
      <c r="C64" t="s">
        <v>56</v>
      </c>
    </row>
    <row r="65" spans="1:3" x14ac:dyDescent="0.25">
      <c r="A65">
        <v>114</v>
      </c>
      <c r="B65" t="s">
        <v>13</v>
      </c>
      <c r="C65" t="s">
        <v>55</v>
      </c>
    </row>
    <row r="66" spans="1:3" x14ac:dyDescent="0.25">
      <c r="A66">
        <v>114</v>
      </c>
      <c r="B66" t="s">
        <v>13</v>
      </c>
      <c r="C66" t="s">
        <v>57</v>
      </c>
    </row>
    <row r="67" spans="1:3" x14ac:dyDescent="0.25">
      <c r="A67">
        <v>114</v>
      </c>
      <c r="B67" t="s">
        <v>13</v>
      </c>
      <c r="C67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69"/>
  <sheetViews>
    <sheetView workbookViewId="0">
      <selection activeCell="H6" sqref="H6"/>
    </sheetView>
  </sheetViews>
  <sheetFormatPr defaultRowHeight="15" x14ac:dyDescent="0.25"/>
  <sheetData>
    <row r="6" spans="1:3" x14ac:dyDescent="0.25">
      <c r="A6" t="s">
        <v>88</v>
      </c>
      <c r="B6" t="s">
        <v>51</v>
      </c>
      <c r="C6" t="s">
        <v>52</v>
      </c>
    </row>
    <row r="7" spans="1:3" x14ac:dyDescent="0.25">
      <c r="A7">
        <v>222</v>
      </c>
      <c r="B7" t="s">
        <v>7</v>
      </c>
      <c r="C7" t="s">
        <v>55</v>
      </c>
    </row>
    <row r="8" spans="1:3" x14ac:dyDescent="0.25">
      <c r="A8">
        <v>222</v>
      </c>
      <c r="B8" t="s">
        <v>7</v>
      </c>
      <c r="C8" t="s">
        <v>57</v>
      </c>
    </row>
    <row r="9" spans="1:3" x14ac:dyDescent="0.25">
      <c r="A9">
        <v>222</v>
      </c>
      <c r="B9" t="s">
        <v>7</v>
      </c>
      <c r="C9" t="s">
        <v>56</v>
      </c>
    </row>
    <row r="10" spans="1:3" x14ac:dyDescent="0.25">
      <c r="A10">
        <v>222</v>
      </c>
      <c r="B10" t="s">
        <v>8</v>
      </c>
      <c r="C10" t="s">
        <v>55</v>
      </c>
    </row>
    <row r="11" spans="1:3" x14ac:dyDescent="0.25">
      <c r="A11">
        <v>222</v>
      </c>
      <c r="B11" t="s">
        <v>8</v>
      </c>
      <c r="C11" t="s">
        <v>57</v>
      </c>
    </row>
    <row r="12" spans="1:3" x14ac:dyDescent="0.25">
      <c r="A12">
        <v>222</v>
      </c>
      <c r="B12" t="s">
        <v>8</v>
      </c>
      <c r="C12" t="s">
        <v>56</v>
      </c>
    </row>
    <row r="13" spans="1:3" x14ac:dyDescent="0.25">
      <c r="A13">
        <v>222</v>
      </c>
      <c r="B13" t="s">
        <v>9</v>
      </c>
      <c r="C13" t="s">
        <v>55</v>
      </c>
    </row>
    <row r="14" spans="1:3" x14ac:dyDescent="0.25">
      <c r="A14">
        <v>222</v>
      </c>
      <c r="B14" t="s">
        <v>9</v>
      </c>
      <c r="C14" t="s">
        <v>57</v>
      </c>
    </row>
    <row r="15" spans="1:3" x14ac:dyDescent="0.25">
      <c r="A15">
        <v>222</v>
      </c>
      <c r="B15" t="s">
        <v>9</v>
      </c>
      <c r="C15" t="s">
        <v>56</v>
      </c>
    </row>
    <row r="16" spans="1:3" x14ac:dyDescent="0.25">
      <c r="A16">
        <v>222</v>
      </c>
      <c r="B16" t="s">
        <v>10</v>
      </c>
      <c r="C16" t="s">
        <v>55</v>
      </c>
    </row>
    <row r="17" spans="1:3" x14ac:dyDescent="0.25">
      <c r="A17">
        <v>222</v>
      </c>
      <c r="B17" t="s">
        <v>10</v>
      </c>
      <c r="C17" t="s">
        <v>57</v>
      </c>
    </row>
    <row r="18" spans="1:3" x14ac:dyDescent="0.25">
      <c r="A18">
        <v>222</v>
      </c>
      <c r="B18" t="s">
        <v>10</v>
      </c>
      <c r="C18" t="s">
        <v>56</v>
      </c>
    </row>
    <row r="19" spans="1:3" x14ac:dyDescent="0.25">
      <c r="A19">
        <v>222</v>
      </c>
      <c r="B19" t="s">
        <v>11</v>
      </c>
      <c r="C19" t="s">
        <v>55</v>
      </c>
    </row>
    <row r="20" spans="1:3" x14ac:dyDescent="0.25">
      <c r="A20">
        <v>222</v>
      </c>
      <c r="B20" t="s">
        <v>11</v>
      </c>
      <c r="C20" t="s">
        <v>57</v>
      </c>
    </row>
    <row r="21" spans="1:3" x14ac:dyDescent="0.25">
      <c r="A21">
        <v>222</v>
      </c>
      <c r="B21" t="s">
        <v>11</v>
      </c>
      <c r="C21" t="s">
        <v>56</v>
      </c>
    </row>
    <row r="22" spans="1:3" x14ac:dyDescent="0.25">
      <c r="A22">
        <v>222</v>
      </c>
      <c r="B22" t="s">
        <v>12</v>
      </c>
      <c r="C22" t="s">
        <v>55</v>
      </c>
    </row>
    <row r="23" spans="1:3" x14ac:dyDescent="0.25">
      <c r="A23">
        <v>222</v>
      </c>
      <c r="B23" t="s">
        <v>12</v>
      </c>
      <c r="C23" t="s">
        <v>57</v>
      </c>
    </row>
    <row r="24" spans="1:3" x14ac:dyDescent="0.25">
      <c r="A24">
        <v>222</v>
      </c>
      <c r="B24" t="s">
        <v>12</v>
      </c>
      <c r="C24" t="s">
        <v>56</v>
      </c>
    </row>
    <row r="25" spans="1:3" x14ac:dyDescent="0.25">
      <c r="A25">
        <v>222</v>
      </c>
      <c r="B25" t="s">
        <v>13</v>
      </c>
      <c r="C25" t="s">
        <v>55</v>
      </c>
    </row>
    <row r="26" spans="1:3" x14ac:dyDescent="0.25">
      <c r="A26">
        <v>222</v>
      </c>
      <c r="B26" t="s">
        <v>13</v>
      </c>
      <c r="C26" t="s">
        <v>57</v>
      </c>
    </row>
    <row r="27" spans="1:3" x14ac:dyDescent="0.25">
      <c r="A27">
        <v>222</v>
      </c>
      <c r="B27" t="s">
        <v>13</v>
      </c>
      <c r="C27" t="s">
        <v>56</v>
      </c>
    </row>
    <row r="28" spans="1:3" x14ac:dyDescent="0.25">
      <c r="A28">
        <v>224</v>
      </c>
      <c r="B28" t="s">
        <v>7</v>
      </c>
      <c r="C28" t="s">
        <v>55</v>
      </c>
    </row>
    <row r="29" spans="1:3" x14ac:dyDescent="0.25">
      <c r="A29">
        <v>224</v>
      </c>
      <c r="B29" t="s">
        <v>7</v>
      </c>
      <c r="C29" t="s">
        <v>57</v>
      </c>
    </row>
    <row r="30" spans="1:3" x14ac:dyDescent="0.25">
      <c r="A30">
        <v>224</v>
      </c>
      <c r="B30" t="s">
        <v>7</v>
      </c>
      <c r="C30" t="s">
        <v>56</v>
      </c>
    </row>
    <row r="31" spans="1:3" x14ac:dyDescent="0.25">
      <c r="A31">
        <v>224</v>
      </c>
      <c r="B31" t="s">
        <v>8</v>
      </c>
      <c r="C31" t="s">
        <v>55</v>
      </c>
    </row>
    <row r="32" spans="1:3" x14ac:dyDescent="0.25">
      <c r="A32">
        <v>224</v>
      </c>
      <c r="B32" t="s">
        <v>8</v>
      </c>
      <c r="C32" t="s">
        <v>57</v>
      </c>
    </row>
    <row r="33" spans="1:3" x14ac:dyDescent="0.25">
      <c r="A33">
        <v>224</v>
      </c>
      <c r="B33" t="s">
        <v>8</v>
      </c>
      <c r="C33" t="s">
        <v>56</v>
      </c>
    </row>
    <row r="34" spans="1:3" x14ac:dyDescent="0.25">
      <c r="A34">
        <v>224</v>
      </c>
      <c r="B34" t="s">
        <v>9</v>
      </c>
      <c r="C34" t="s">
        <v>55</v>
      </c>
    </row>
    <row r="35" spans="1:3" x14ac:dyDescent="0.25">
      <c r="A35">
        <v>224</v>
      </c>
      <c r="B35" t="s">
        <v>9</v>
      </c>
      <c r="C35" t="s">
        <v>57</v>
      </c>
    </row>
    <row r="36" spans="1:3" x14ac:dyDescent="0.25">
      <c r="A36">
        <v>224</v>
      </c>
      <c r="B36" t="s">
        <v>9</v>
      </c>
      <c r="C36" t="s">
        <v>56</v>
      </c>
    </row>
    <row r="37" spans="1:3" x14ac:dyDescent="0.25">
      <c r="A37">
        <v>224</v>
      </c>
      <c r="B37" t="s">
        <v>10</v>
      </c>
      <c r="C37" t="s">
        <v>55</v>
      </c>
    </row>
    <row r="38" spans="1:3" x14ac:dyDescent="0.25">
      <c r="A38">
        <v>224</v>
      </c>
      <c r="B38" t="s">
        <v>10</v>
      </c>
      <c r="C38" t="s">
        <v>57</v>
      </c>
    </row>
    <row r="39" spans="1:3" x14ac:dyDescent="0.25">
      <c r="A39">
        <v>224</v>
      </c>
      <c r="B39" t="s">
        <v>10</v>
      </c>
      <c r="C39" t="s">
        <v>56</v>
      </c>
    </row>
    <row r="40" spans="1:3" x14ac:dyDescent="0.25">
      <c r="A40">
        <v>224</v>
      </c>
      <c r="B40" t="s">
        <v>11</v>
      </c>
      <c r="C40" t="s">
        <v>55</v>
      </c>
    </row>
    <row r="41" spans="1:3" x14ac:dyDescent="0.25">
      <c r="A41">
        <v>224</v>
      </c>
      <c r="B41" t="s">
        <v>11</v>
      </c>
      <c r="C41" t="s">
        <v>57</v>
      </c>
    </row>
    <row r="42" spans="1:3" x14ac:dyDescent="0.25">
      <c r="A42">
        <v>224</v>
      </c>
      <c r="B42" t="s">
        <v>11</v>
      </c>
      <c r="C42" t="s">
        <v>56</v>
      </c>
    </row>
    <row r="43" spans="1:3" x14ac:dyDescent="0.25">
      <c r="A43">
        <v>224</v>
      </c>
      <c r="B43" t="s">
        <v>12</v>
      </c>
      <c r="C43" t="s">
        <v>55</v>
      </c>
    </row>
    <row r="44" spans="1:3" x14ac:dyDescent="0.25">
      <c r="A44">
        <v>224</v>
      </c>
      <c r="B44" t="s">
        <v>12</v>
      </c>
      <c r="C44" t="s">
        <v>57</v>
      </c>
    </row>
    <row r="45" spans="1:3" x14ac:dyDescent="0.25">
      <c r="A45">
        <v>224</v>
      </c>
      <c r="B45" t="s">
        <v>12</v>
      </c>
      <c r="C45" t="s">
        <v>56</v>
      </c>
    </row>
    <row r="46" spans="1:3" x14ac:dyDescent="0.25">
      <c r="A46">
        <v>224</v>
      </c>
      <c r="B46" t="s">
        <v>13</v>
      </c>
      <c r="C46" t="s">
        <v>55</v>
      </c>
    </row>
    <row r="47" spans="1:3" x14ac:dyDescent="0.25">
      <c r="A47">
        <v>224</v>
      </c>
      <c r="B47" t="s">
        <v>13</v>
      </c>
      <c r="C47" t="s">
        <v>57</v>
      </c>
    </row>
    <row r="48" spans="1:3" x14ac:dyDescent="0.25">
      <c r="A48">
        <v>224</v>
      </c>
      <c r="B48" t="s">
        <v>13</v>
      </c>
      <c r="C48" t="s">
        <v>56</v>
      </c>
    </row>
    <row r="49" spans="1:3" x14ac:dyDescent="0.25">
      <c r="A49">
        <v>114</v>
      </c>
      <c r="B49" t="s">
        <v>7</v>
      </c>
      <c r="C49" t="s">
        <v>55</v>
      </c>
    </row>
    <row r="50" spans="1:3" x14ac:dyDescent="0.25">
      <c r="A50">
        <v>114</v>
      </c>
      <c r="B50" t="s">
        <v>7</v>
      </c>
      <c r="C50" t="s">
        <v>57</v>
      </c>
    </row>
    <row r="51" spans="1:3" x14ac:dyDescent="0.25">
      <c r="A51">
        <v>114</v>
      </c>
      <c r="B51" t="s">
        <v>7</v>
      </c>
      <c r="C51" t="s">
        <v>56</v>
      </c>
    </row>
    <row r="52" spans="1:3" x14ac:dyDescent="0.25">
      <c r="A52">
        <v>114</v>
      </c>
      <c r="B52" t="s">
        <v>8</v>
      </c>
      <c r="C52" t="s">
        <v>55</v>
      </c>
    </row>
    <row r="53" spans="1:3" x14ac:dyDescent="0.25">
      <c r="A53">
        <v>114</v>
      </c>
      <c r="B53" t="s">
        <v>8</v>
      </c>
      <c r="C53" t="s">
        <v>57</v>
      </c>
    </row>
    <row r="54" spans="1:3" x14ac:dyDescent="0.25">
      <c r="A54">
        <v>114</v>
      </c>
      <c r="B54" t="s">
        <v>8</v>
      </c>
      <c r="C54" t="s">
        <v>56</v>
      </c>
    </row>
    <row r="55" spans="1:3" x14ac:dyDescent="0.25">
      <c r="A55">
        <v>114</v>
      </c>
      <c r="B55" t="s">
        <v>9</v>
      </c>
      <c r="C55" t="s">
        <v>55</v>
      </c>
    </row>
    <row r="56" spans="1:3" x14ac:dyDescent="0.25">
      <c r="A56">
        <v>114</v>
      </c>
      <c r="B56" t="s">
        <v>9</v>
      </c>
      <c r="C56" t="s">
        <v>57</v>
      </c>
    </row>
    <row r="57" spans="1:3" x14ac:dyDescent="0.25">
      <c r="A57">
        <v>114</v>
      </c>
      <c r="B57" t="s">
        <v>9</v>
      </c>
      <c r="C57" t="s">
        <v>56</v>
      </c>
    </row>
    <row r="58" spans="1:3" x14ac:dyDescent="0.25">
      <c r="A58">
        <v>114</v>
      </c>
      <c r="B58" t="s">
        <v>10</v>
      </c>
      <c r="C58" t="s">
        <v>55</v>
      </c>
    </row>
    <row r="59" spans="1:3" x14ac:dyDescent="0.25">
      <c r="A59">
        <v>114</v>
      </c>
      <c r="B59" t="s">
        <v>10</v>
      </c>
      <c r="C59" t="s">
        <v>57</v>
      </c>
    </row>
    <row r="60" spans="1:3" x14ac:dyDescent="0.25">
      <c r="A60">
        <v>114</v>
      </c>
      <c r="B60" t="s">
        <v>10</v>
      </c>
      <c r="C60" t="s">
        <v>56</v>
      </c>
    </row>
    <row r="61" spans="1:3" x14ac:dyDescent="0.25">
      <c r="A61">
        <v>114</v>
      </c>
      <c r="B61" t="s">
        <v>11</v>
      </c>
      <c r="C61" t="s">
        <v>55</v>
      </c>
    </row>
    <row r="62" spans="1:3" x14ac:dyDescent="0.25">
      <c r="A62">
        <v>114</v>
      </c>
      <c r="B62" t="s">
        <v>11</v>
      </c>
      <c r="C62" t="s">
        <v>57</v>
      </c>
    </row>
    <row r="63" spans="1:3" x14ac:dyDescent="0.25">
      <c r="A63">
        <v>114</v>
      </c>
      <c r="B63" t="s">
        <v>11</v>
      </c>
      <c r="C63" t="s">
        <v>56</v>
      </c>
    </row>
    <row r="64" spans="1:3" x14ac:dyDescent="0.25">
      <c r="A64">
        <v>114</v>
      </c>
      <c r="B64" t="s">
        <v>12</v>
      </c>
      <c r="C64" t="s">
        <v>55</v>
      </c>
    </row>
    <row r="65" spans="1:3" x14ac:dyDescent="0.25">
      <c r="A65">
        <v>114</v>
      </c>
      <c r="B65" t="s">
        <v>12</v>
      </c>
      <c r="C65" t="s">
        <v>57</v>
      </c>
    </row>
    <row r="66" spans="1:3" x14ac:dyDescent="0.25">
      <c r="A66">
        <v>114</v>
      </c>
      <c r="B66" t="s">
        <v>12</v>
      </c>
      <c r="C66" t="s">
        <v>56</v>
      </c>
    </row>
    <row r="67" spans="1:3" x14ac:dyDescent="0.25">
      <c r="A67">
        <v>114</v>
      </c>
      <c r="B67" t="s">
        <v>13</v>
      </c>
      <c r="C67" t="s">
        <v>55</v>
      </c>
    </row>
    <row r="68" spans="1:3" x14ac:dyDescent="0.25">
      <c r="A68">
        <v>114</v>
      </c>
      <c r="B68" t="s">
        <v>13</v>
      </c>
      <c r="C68" t="s">
        <v>57</v>
      </c>
    </row>
    <row r="69" spans="1:3" x14ac:dyDescent="0.25">
      <c r="A69">
        <v>114</v>
      </c>
      <c r="B69" t="s">
        <v>13</v>
      </c>
      <c r="C69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68"/>
  <sheetViews>
    <sheetView workbookViewId="0">
      <selection activeCell="C7" sqref="C7"/>
    </sheetView>
  </sheetViews>
  <sheetFormatPr defaultRowHeight="15" x14ac:dyDescent="0.25"/>
  <sheetData>
    <row r="5" spans="1:3" x14ac:dyDescent="0.25">
      <c r="A5" t="s">
        <v>88</v>
      </c>
      <c r="B5" t="s">
        <v>51</v>
      </c>
      <c r="C5" t="s">
        <v>52</v>
      </c>
    </row>
    <row r="6" spans="1:3" x14ac:dyDescent="0.25">
      <c r="A6">
        <v>222</v>
      </c>
      <c r="B6" t="s">
        <v>7</v>
      </c>
      <c r="C6" t="s">
        <v>55</v>
      </c>
    </row>
    <row r="7" spans="1:3" x14ac:dyDescent="0.25">
      <c r="A7">
        <v>222</v>
      </c>
      <c r="B7" t="s">
        <v>7</v>
      </c>
      <c r="C7" t="s">
        <v>57</v>
      </c>
    </row>
    <row r="8" spans="1:3" x14ac:dyDescent="0.25">
      <c r="A8">
        <v>222</v>
      </c>
      <c r="B8" t="s">
        <v>7</v>
      </c>
      <c r="C8" t="s">
        <v>56</v>
      </c>
    </row>
    <row r="9" spans="1:3" x14ac:dyDescent="0.25">
      <c r="A9">
        <v>222</v>
      </c>
      <c r="B9" t="s">
        <v>8</v>
      </c>
      <c r="C9" t="s">
        <v>55</v>
      </c>
    </row>
    <row r="10" spans="1:3" x14ac:dyDescent="0.25">
      <c r="A10">
        <v>222</v>
      </c>
      <c r="B10" t="s">
        <v>8</v>
      </c>
      <c r="C10" t="s">
        <v>57</v>
      </c>
    </row>
    <row r="11" spans="1:3" x14ac:dyDescent="0.25">
      <c r="A11">
        <v>222</v>
      </c>
      <c r="B11" t="s">
        <v>8</v>
      </c>
      <c r="C11" t="s">
        <v>56</v>
      </c>
    </row>
    <row r="12" spans="1:3" x14ac:dyDescent="0.25">
      <c r="A12">
        <v>222</v>
      </c>
      <c r="B12" t="s">
        <v>9</v>
      </c>
      <c r="C12" t="s">
        <v>55</v>
      </c>
    </row>
    <row r="13" spans="1:3" x14ac:dyDescent="0.25">
      <c r="A13">
        <v>222</v>
      </c>
      <c r="B13" t="s">
        <v>9</v>
      </c>
      <c r="C13" t="s">
        <v>57</v>
      </c>
    </row>
    <row r="14" spans="1:3" x14ac:dyDescent="0.25">
      <c r="A14">
        <v>222</v>
      </c>
      <c r="B14" t="s">
        <v>9</v>
      </c>
      <c r="C14" t="s">
        <v>56</v>
      </c>
    </row>
    <row r="15" spans="1:3" x14ac:dyDescent="0.25">
      <c r="A15">
        <v>222</v>
      </c>
      <c r="B15" t="s">
        <v>10</v>
      </c>
      <c r="C15" t="s">
        <v>55</v>
      </c>
    </row>
    <row r="16" spans="1:3" x14ac:dyDescent="0.25">
      <c r="A16">
        <v>222</v>
      </c>
      <c r="B16" t="s">
        <v>10</v>
      </c>
      <c r="C16" t="s">
        <v>57</v>
      </c>
    </row>
    <row r="17" spans="1:3" x14ac:dyDescent="0.25">
      <c r="A17">
        <v>222</v>
      </c>
      <c r="B17" t="s">
        <v>10</v>
      </c>
      <c r="C17" t="s">
        <v>56</v>
      </c>
    </row>
    <row r="18" spans="1:3" x14ac:dyDescent="0.25">
      <c r="A18">
        <v>222</v>
      </c>
      <c r="B18" t="s">
        <v>11</v>
      </c>
      <c r="C18" t="s">
        <v>55</v>
      </c>
    </row>
    <row r="19" spans="1:3" x14ac:dyDescent="0.25">
      <c r="A19">
        <v>222</v>
      </c>
      <c r="B19" t="s">
        <v>11</v>
      </c>
      <c r="C19" t="s">
        <v>57</v>
      </c>
    </row>
    <row r="20" spans="1:3" x14ac:dyDescent="0.25">
      <c r="A20">
        <v>222</v>
      </c>
      <c r="B20" t="s">
        <v>11</v>
      </c>
      <c r="C20" t="s">
        <v>56</v>
      </c>
    </row>
    <row r="21" spans="1:3" x14ac:dyDescent="0.25">
      <c r="A21">
        <v>222</v>
      </c>
      <c r="B21" t="s">
        <v>12</v>
      </c>
      <c r="C21" t="s">
        <v>55</v>
      </c>
    </row>
    <row r="22" spans="1:3" x14ac:dyDescent="0.25">
      <c r="A22">
        <v>222</v>
      </c>
      <c r="B22" t="s">
        <v>12</v>
      </c>
      <c r="C22" t="s">
        <v>57</v>
      </c>
    </row>
    <row r="23" spans="1:3" x14ac:dyDescent="0.25">
      <c r="A23">
        <v>222</v>
      </c>
      <c r="B23" t="s">
        <v>12</v>
      </c>
      <c r="C23" t="s">
        <v>56</v>
      </c>
    </row>
    <row r="24" spans="1:3" x14ac:dyDescent="0.25">
      <c r="A24">
        <v>222</v>
      </c>
      <c r="B24" t="s">
        <v>13</v>
      </c>
      <c r="C24" t="s">
        <v>55</v>
      </c>
    </row>
    <row r="25" spans="1:3" x14ac:dyDescent="0.25">
      <c r="A25">
        <v>222</v>
      </c>
      <c r="B25" t="s">
        <v>13</v>
      </c>
      <c r="C25" t="s">
        <v>57</v>
      </c>
    </row>
    <row r="26" spans="1:3" x14ac:dyDescent="0.25">
      <c r="A26">
        <v>222</v>
      </c>
      <c r="B26" t="s">
        <v>13</v>
      </c>
      <c r="C26" t="s">
        <v>56</v>
      </c>
    </row>
    <row r="27" spans="1:3" x14ac:dyDescent="0.25">
      <c r="A27">
        <v>224</v>
      </c>
      <c r="B27" t="s">
        <v>7</v>
      </c>
      <c r="C27" t="s">
        <v>55</v>
      </c>
    </row>
    <row r="28" spans="1:3" x14ac:dyDescent="0.25">
      <c r="A28">
        <v>224</v>
      </c>
      <c r="B28" t="s">
        <v>7</v>
      </c>
      <c r="C28" t="s">
        <v>57</v>
      </c>
    </row>
    <row r="29" spans="1:3" x14ac:dyDescent="0.25">
      <c r="A29">
        <v>224</v>
      </c>
      <c r="B29" t="s">
        <v>7</v>
      </c>
      <c r="C29" t="s">
        <v>56</v>
      </c>
    </row>
    <row r="30" spans="1:3" x14ac:dyDescent="0.25">
      <c r="A30">
        <v>224</v>
      </c>
      <c r="B30" t="s">
        <v>8</v>
      </c>
      <c r="C30" t="s">
        <v>55</v>
      </c>
    </row>
    <row r="31" spans="1:3" x14ac:dyDescent="0.25">
      <c r="A31">
        <v>224</v>
      </c>
      <c r="B31" t="s">
        <v>8</v>
      </c>
      <c r="C31" t="s">
        <v>57</v>
      </c>
    </row>
    <row r="32" spans="1:3" x14ac:dyDescent="0.25">
      <c r="A32">
        <v>224</v>
      </c>
      <c r="B32" t="s">
        <v>8</v>
      </c>
      <c r="C32" t="s">
        <v>56</v>
      </c>
    </row>
    <row r="33" spans="1:3" x14ac:dyDescent="0.25">
      <c r="A33">
        <v>224</v>
      </c>
      <c r="B33" t="s">
        <v>9</v>
      </c>
      <c r="C33" t="s">
        <v>55</v>
      </c>
    </row>
    <row r="34" spans="1:3" x14ac:dyDescent="0.25">
      <c r="A34">
        <v>224</v>
      </c>
      <c r="B34" t="s">
        <v>9</v>
      </c>
      <c r="C34" t="s">
        <v>57</v>
      </c>
    </row>
    <row r="35" spans="1:3" x14ac:dyDescent="0.25">
      <c r="A35">
        <v>224</v>
      </c>
      <c r="B35" t="s">
        <v>9</v>
      </c>
      <c r="C35" t="s">
        <v>56</v>
      </c>
    </row>
    <row r="36" spans="1:3" x14ac:dyDescent="0.25">
      <c r="A36">
        <v>224</v>
      </c>
      <c r="B36" t="s">
        <v>10</v>
      </c>
      <c r="C36" t="s">
        <v>55</v>
      </c>
    </row>
    <row r="37" spans="1:3" x14ac:dyDescent="0.25">
      <c r="A37">
        <v>224</v>
      </c>
      <c r="B37" t="s">
        <v>10</v>
      </c>
      <c r="C37" t="s">
        <v>57</v>
      </c>
    </row>
    <row r="38" spans="1:3" x14ac:dyDescent="0.25">
      <c r="A38">
        <v>224</v>
      </c>
      <c r="B38" t="s">
        <v>10</v>
      </c>
      <c r="C38" t="s">
        <v>56</v>
      </c>
    </row>
    <row r="39" spans="1:3" x14ac:dyDescent="0.25">
      <c r="A39">
        <v>224</v>
      </c>
      <c r="B39" t="s">
        <v>11</v>
      </c>
      <c r="C39" t="s">
        <v>55</v>
      </c>
    </row>
    <row r="40" spans="1:3" x14ac:dyDescent="0.25">
      <c r="A40">
        <v>224</v>
      </c>
      <c r="B40" t="s">
        <v>11</v>
      </c>
      <c r="C40" t="s">
        <v>57</v>
      </c>
    </row>
    <row r="41" spans="1:3" x14ac:dyDescent="0.25">
      <c r="A41">
        <v>224</v>
      </c>
      <c r="B41" t="s">
        <v>11</v>
      </c>
      <c r="C41" t="s">
        <v>56</v>
      </c>
    </row>
    <row r="42" spans="1:3" x14ac:dyDescent="0.25">
      <c r="A42">
        <v>224</v>
      </c>
      <c r="B42" t="s">
        <v>12</v>
      </c>
      <c r="C42" t="s">
        <v>55</v>
      </c>
    </row>
    <row r="43" spans="1:3" x14ac:dyDescent="0.25">
      <c r="A43">
        <v>224</v>
      </c>
      <c r="B43" t="s">
        <v>12</v>
      </c>
      <c r="C43" t="s">
        <v>57</v>
      </c>
    </row>
    <row r="44" spans="1:3" x14ac:dyDescent="0.25">
      <c r="A44">
        <v>224</v>
      </c>
      <c r="B44" t="s">
        <v>12</v>
      </c>
      <c r="C44" t="s">
        <v>56</v>
      </c>
    </row>
    <row r="45" spans="1:3" x14ac:dyDescent="0.25">
      <c r="A45">
        <v>224</v>
      </c>
      <c r="B45" t="s">
        <v>13</v>
      </c>
      <c r="C45" t="s">
        <v>55</v>
      </c>
    </row>
    <row r="46" spans="1:3" x14ac:dyDescent="0.25">
      <c r="A46">
        <v>224</v>
      </c>
      <c r="B46" t="s">
        <v>13</v>
      </c>
      <c r="C46" t="s">
        <v>57</v>
      </c>
    </row>
    <row r="47" spans="1:3" x14ac:dyDescent="0.25">
      <c r="A47">
        <v>224</v>
      </c>
      <c r="B47" t="s">
        <v>13</v>
      </c>
      <c r="C47" t="s">
        <v>56</v>
      </c>
    </row>
    <row r="48" spans="1:3" x14ac:dyDescent="0.25">
      <c r="A48">
        <v>114</v>
      </c>
      <c r="B48" t="s">
        <v>7</v>
      </c>
      <c r="C48" t="s">
        <v>55</v>
      </c>
    </row>
    <row r="49" spans="1:3" x14ac:dyDescent="0.25">
      <c r="A49">
        <v>114</v>
      </c>
      <c r="B49" t="s">
        <v>7</v>
      </c>
      <c r="C49" t="s">
        <v>57</v>
      </c>
    </row>
    <row r="50" spans="1:3" x14ac:dyDescent="0.25">
      <c r="A50">
        <v>114</v>
      </c>
      <c r="B50" t="s">
        <v>7</v>
      </c>
      <c r="C50" t="s">
        <v>56</v>
      </c>
    </row>
    <row r="51" spans="1:3" x14ac:dyDescent="0.25">
      <c r="A51">
        <v>114</v>
      </c>
      <c r="B51" t="s">
        <v>8</v>
      </c>
      <c r="C51" t="s">
        <v>55</v>
      </c>
    </row>
    <row r="52" spans="1:3" x14ac:dyDescent="0.25">
      <c r="A52">
        <v>114</v>
      </c>
      <c r="B52" t="s">
        <v>8</v>
      </c>
      <c r="C52" t="s">
        <v>57</v>
      </c>
    </row>
    <row r="53" spans="1:3" x14ac:dyDescent="0.25">
      <c r="A53">
        <v>114</v>
      </c>
      <c r="B53" t="s">
        <v>8</v>
      </c>
      <c r="C53" t="s">
        <v>56</v>
      </c>
    </row>
    <row r="54" spans="1:3" x14ac:dyDescent="0.25">
      <c r="A54">
        <v>114</v>
      </c>
      <c r="B54" t="s">
        <v>9</v>
      </c>
      <c r="C54" t="s">
        <v>55</v>
      </c>
    </row>
    <row r="55" spans="1:3" x14ac:dyDescent="0.25">
      <c r="A55">
        <v>114</v>
      </c>
      <c r="B55" t="s">
        <v>9</v>
      </c>
      <c r="C55" t="s">
        <v>57</v>
      </c>
    </row>
    <row r="56" spans="1:3" x14ac:dyDescent="0.25">
      <c r="A56">
        <v>114</v>
      </c>
      <c r="B56" t="s">
        <v>9</v>
      </c>
      <c r="C56" t="s">
        <v>56</v>
      </c>
    </row>
    <row r="57" spans="1:3" x14ac:dyDescent="0.25">
      <c r="A57">
        <v>114</v>
      </c>
      <c r="B57" t="s">
        <v>10</v>
      </c>
      <c r="C57" t="s">
        <v>55</v>
      </c>
    </row>
    <row r="58" spans="1:3" x14ac:dyDescent="0.25">
      <c r="A58">
        <v>114</v>
      </c>
      <c r="B58" t="s">
        <v>10</v>
      </c>
      <c r="C58" t="s">
        <v>57</v>
      </c>
    </row>
    <row r="59" spans="1:3" x14ac:dyDescent="0.25">
      <c r="A59">
        <v>114</v>
      </c>
      <c r="B59" t="s">
        <v>10</v>
      </c>
      <c r="C59" t="s">
        <v>56</v>
      </c>
    </row>
    <row r="60" spans="1:3" x14ac:dyDescent="0.25">
      <c r="A60">
        <v>114</v>
      </c>
      <c r="B60" t="s">
        <v>11</v>
      </c>
      <c r="C60" t="s">
        <v>55</v>
      </c>
    </row>
    <row r="61" spans="1:3" x14ac:dyDescent="0.25">
      <c r="A61">
        <v>114</v>
      </c>
      <c r="B61" t="s">
        <v>11</v>
      </c>
      <c r="C61" t="s">
        <v>57</v>
      </c>
    </row>
    <row r="62" spans="1:3" x14ac:dyDescent="0.25">
      <c r="A62">
        <v>114</v>
      </c>
      <c r="B62" t="s">
        <v>11</v>
      </c>
      <c r="C62" t="s">
        <v>56</v>
      </c>
    </row>
    <row r="63" spans="1:3" x14ac:dyDescent="0.25">
      <c r="A63">
        <v>114</v>
      </c>
      <c r="B63" t="s">
        <v>12</v>
      </c>
      <c r="C63" t="s">
        <v>55</v>
      </c>
    </row>
    <row r="64" spans="1:3" x14ac:dyDescent="0.25">
      <c r="A64">
        <v>114</v>
      </c>
      <c r="B64" t="s">
        <v>12</v>
      </c>
      <c r="C64" t="s">
        <v>57</v>
      </c>
    </row>
    <row r="65" spans="1:3" x14ac:dyDescent="0.25">
      <c r="A65">
        <v>114</v>
      </c>
      <c r="B65" t="s">
        <v>12</v>
      </c>
      <c r="C65" t="s">
        <v>56</v>
      </c>
    </row>
    <row r="66" spans="1:3" x14ac:dyDescent="0.25">
      <c r="A66">
        <v>114</v>
      </c>
      <c r="B66" t="s">
        <v>13</v>
      </c>
      <c r="C66" t="s">
        <v>55</v>
      </c>
    </row>
    <row r="67" spans="1:3" x14ac:dyDescent="0.25">
      <c r="A67">
        <v>114</v>
      </c>
      <c r="B67" t="s">
        <v>13</v>
      </c>
      <c r="C67" t="s">
        <v>57</v>
      </c>
    </row>
    <row r="68" spans="1:3" x14ac:dyDescent="0.25">
      <c r="A68">
        <v>114</v>
      </c>
      <c r="B68" t="s">
        <v>13</v>
      </c>
      <c r="C68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/>
  </sheetViews>
  <sheetFormatPr defaultRowHeight="15" x14ac:dyDescent="0.25"/>
  <cols>
    <col min="3" max="3" width="15.5703125" customWidth="1"/>
  </cols>
  <sheetData>
    <row r="1" spans="1:15" ht="39" x14ac:dyDescent="0.25">
      <c r="A1" s="23" t="s">
        <v>6</v>
      </c>
      <c r="B1" s="4" t="s">
        <v>92</v>
      </c>
      <c r="C1" s="23" t="s">
        <v>81</v>
      </c>
      <c r="D1" s="23" t="s">
        <v>102</v>
      </c>
      <c r="E1" s="23" t="s">
        <v>103</v>
      </c>
      <c r="F1" s="24" t="s">
        <v>70</v>
      </c>
      <c r="G1" s="23" t="s">
        <v>82</v>
      </c>
      <c r="H1" s="23" t="s">
        <v>100</v>
      </c>
      <c r="I1" s="23" t="s">
        <v>104</v>
      </c>
      <c r="J1" s="23" t="s">
        <v>105</v>
      </c>
      <c r="K1" s="23" t="s">
        <v>106</v>
      </c>
      <c r="L1" s="23" t="s">
        <v>108</v>
      </c>
      <c r="M1" s="23" t="s">
        <v>109</v>
      </c>
      <c r="N1" s="23" t="s">
        <v>110</v>
      </c>
      <c r="O1" s="14"/>
    </row>
    <row r="2" spans="1:15" x14ac:dyDescent="0.25">
      <c r="A2" t="s">
        <v>7</v>
      </c>
      <c r="B2" s="6">
        <v>0.16288224081067065</v>
      </c>
      <c r="C2" s="14">
        <v>10.321200295083534</v>
      </c>
      <c r="D2">
        <v>3.8758851748964309</v>
      </c>
      <c r="E2">
        <v>4.8</v>
      </c>
      <c r="F2">
        <v>7.9495882854599964</v>
      </c>
      <c r="G2">
        <v>171.68121650701519</v>
      </c>
      <c r="H2" s="22">
        <v>1.164601892498903</v>
      </c>
      <c r="I2">
        <v>9.2943957989593512E-2</v>
      </c>
      <c r="J2">
        <v>2.3713282327400661E-2</v>
      </c>
      <c r="K2">
        <v>6.3382998612804636E-2</v>
      </c>
      <c r="L2">
        <v>1.3533547908998092E-2</v>
      </c>
      <c r="M2">
        <v>0.22061379794999267</v>
      </c>
      <c r="N2">
        <v>19.018129318762345</v>
      </c>
    </row>
    <row r="3" spans="1:15" x14ac:dyDescent="0.25">
      <c r="A3" t="s">
        <v>7</v>
      </c>
      <c r="B3" s="6">
        <v>0.16001406418842531</v>
      </c>
      <c r="C3" s="14">
        <v>10.08072557270939</v>
      </c>
      <c r="D3">
        <v>4.2627250961371423</v>
      </c>
      <c r="E3">
        <v>6.59</v>
      </c>
      <c r="F3">
        <v>13.932999455460003</v>
      </c>
      <c r="G3">
        <v>148.99499751085554</v>
      </c>
      <c r="H3" s="25">
        <v>108.63922942206655</v>
      </c>
      <c r="L3">
        <v>5.1241524907351545E-2</v>
      </c>
      <c r="M3">
        <v>0.42290760111550207</v>
      </c>
      <c r="N3">
        <v>9.6287571885010959</v>
      </c>
    </row>
    <row r="4" spans="1:15" x14ac:dyDescent="0.25">
      <c r="A4" t="s">
        <v>7</v>
      </c>
      <c r="B4" s="6">
        <v>0.14501903553177414</v>
      </c>
      <c r="C4" s="14">
        <v>10.211893603095286</v>
      </c>
      <c r="D4">
        <v>4.8884444178579125</v>
      </c>
      <c r="E4">
        <v>4.3</v>
      </c>
      <c r="F4">
        <v>10.020633635859998</v>
      </c>
      <c r="G4">
        <v>157.029378956057</v>
      </c>
      <c r="H4" s="25">
        <v>131.54351289783128</v>
      </c>
      <c r="L4">
        <v>1.2603762174792114E-2</v>
      </c>
      <c r="M4">
        <v>0.23256850472303453</v>
      </c>
      <c r="N4">
        <v>21.527692955008405</v>
      </c>
    </row>
    <row r="5" spans="1:15" x14ac:dyDescent="0.25">
      <c r="A5" t="s">
        <v>8</v>
      </c>
      <c r="B5" s="6">
        <v>0.30473118639154206</v>
      </c>
      <c r="C5" s="14">
        <v>9.9276962039258461</v>
      </c>
      <c r="E5">
        <v>13.6</v>
      </c>
      <c r="F5">
        <v>13.813053975359995</v>
      </c>
      <c r="G5">
        <v>221.80728069283967</v>
      </c>
      <c r="H5" s="22">
        <v>3.7932505000821002</v>
      </c>
      <c r="I5">
        <v>1.9639998164862602E-2</v>
      </c>
      <c r="J5">
        <v>3.9901071987933105E-3</v>
      </c>
      <c r="K5">
        <v>4.7676217403373793E-2</v>
      </c>
      <c r="L5">
        <v>1.2283407864739493E-2</v>
      </c>
      <c r="M5">
        <v>0.19395934374311016</v>
      </c>
      <c r="N5">
        <v>18.422078264062236</v>
      </c>
    </row>
    <row r="6" spans="1:15" x14ac:dyDescent="0.25">
      <c r="A6" t="s">
        <v>8</v>
      </c>
      <c r="B6" s="6">
        <v>0.29466740876962849</v>
      </c>
      <c r="C6" s="14">
        <v>10.452368325469429</v>
      </c>
      <c r="D6">
        <v>3.9905572825371003</v>
      </c>
      <c r="E6">
        <v>13.6</v>
      </c>
      <c r="F6">
        <v>9.1838406529599972</v>
      </c>
      <c r="G6">
        <v>251.33249298399392</v>
      </c>
      <c r="H6" s="25">
        <v>147.38454319208304</v>
      </c>
      <c r="I6">
        <v>1.9134955572751963E-2</v>
      </c>
      <c r="J6">
        <v>1.2778451100422909E-2</v>
      </c>
      <c r="K6">
        <v>2.5685511990273191E-2</v>
      </c>
      <c r="L6">
        <v>7.3255845725319294E-3</v>
      </c>
      <c r="M6">
        <v>0.20256642502589364</v>
      </c>
      <c r="N6">
        <v>32.260564808667702</v>
      </c>
    </row>
    <row r="7" spans="1:15" x14ac:dyDescent="0.25">
      <c r="A7" t="s">
        <v>8</v>
      </c>
      <c r="B7" s="6">
        <v>0.26764616585479062</v>
      </c>
      <c r="C7" s="14">
        <v>16.857740475980663</v>
      </c>
      <c r="D7">
        <v>4.1186002485785593</v>
      </c>
      <c r="E7">
        <v>5.79</v>
      </c>
      <c r="F7">
        <v>19.50288264736</v>
      </c>
      <c r="G7">
        <v>258.42816113741691</v>
      </c>
      <c r="H7" s="22">
        <v>2.4853433775701861</v>
      </c>
      <c r="I7">
        <v>1.9043987525579151E-2</v>
      </c>
      <c r="J7">
        <v>1.6207272213204769E-3</v>
      </c>
      <c r="K7">
        <v>4.8944384606368976E-2</v>
      </c>
      <c r="L7">
        <v>9.9177144981970715E-3</v>
      </c>
      <c r="M7">
        <v>0.14552951078342893</v>
      </c>
      <c r="N7">
        <v>17.119310026337079</v>
      </c>
    </row>
    <row r="8" spans="1:15" x14ac:dyDescent="0.25">
      <c r="A8" t="s">
        <v>9</v>
      </c>
      <c r="B8" s="6">
        <v>0.24127906848537711</v>
      </c>
      <c r="C8" s="14">
        <v>10.998901785410659</v>
      </c>
      <c r="D8">
        <v>4.6038037712241566</v>
      </c>
      <c r="E8">
        <v>12.6</v>
      </c>
      <c r="F8">
        <v>10.339557773459997</v>
      </c>
      <c r="G8">
        <v>217.15954252401181</v>
      </c>
      <c r="H8" s="22">
        <v>7.0476474292225548</v>
      </c>
      <c r="I8">
        <v>11.242975811742385</v>
      </c>
      <c r="J8">
        <v>3.3152911987089292E-2</v>
      </c>
      <c r="K8">
        <v>8.5515463029459156</v>
      </c>
      <c r="L8">
        <v>2.154454969875335E-2</v>
      </c>
      <c r="M8">
        <v>0.23277796375451879</v>
      </c>
      <c r="N8">
        <v>12.605243314166502</v>
      </c>
    </row>
    <row r="9" spans="1:15" x14ac:dyDescent="0.25">
      <c r="A9" t="s">
        <v>9</v>
      </c>
      <c r="B9" s="6">
        <v>0.25078933833808542</v>
      </c>
      <c r="C9" s="14">
        <v>9.7090828199493533</v>
      </c>
      <c r="D9">
        <v>5.4955720391412175</v>
      </c>
      <c r="E9">
        <v>9.2200000000000006</v>
      </c>
      <c r="F9">
        <v>12.494400589859996</v>
      </c>
      <c r="G9">
        <v>249.22515626725166</v>
      </c>
      <c r="H9" s="25">
        <v>138.15312201854741</v>
      </c>
      <c r="I9">
        <v>10.721015890300256</v>
      </c>
      <c r="J9">
        <v>2.7354407419282536E-2</v>
      </c>
      <c r="K9">
        <v>6.8061752352267471</v>
      </c>
      <c r="L9">
        <v>1.2850697139432184E-2</v>
      </c>
      <c r="M9">
        <v>0.21800214935384662</v>
      </c>
      <c r="N9">
        <v>19.791598708866548</v>
      </c>
    </row>
    <row r="10" spans="1:15" x14ac:dyDescent="0.25">
      <c r="A10" t="s">
        <v>9</v>
      </c>
      <c r="B10" s="6">
        <v>0.17053071180332494</v>
      </c>
      <c r="C10" s="14">
        <v>12.026384690100175</v>
      </c>
      <c r="D10">
        <v>4.2972745327424118</v>
      </c>
      <c r="E10">
        <v>7.62</v>
      </c>
      <c r="F10">
        <v>18.419061701860006</v>
      </c>
      <c r="G10">
        <v>202.31564994172774</v>
      </c>
      <c r="H10" s="22">
        <v>4.1836219829857946</v>
      </c>
      <c r="I10">
        <v>11.257268650977329</v>
      </c>
      <c r="J10">
        <v>3.6720847281393007E-2</v>
      </c>
      <c r="K10">
        <v>8.8412640499668189</v>
      </c>
      <c r="L10">
        <v>1.6848844516823436E-2</v>
      </c>
      <c r="M10">
        <v>0.20028809098590536</v>
      </c>
      <c r="N10">
        <v>13.8685735541235</v>
      </c>
    </row>
    <row r="11" spans="1:15" x14ac:dyDescent="0.25">
      <c r="A11" t="s">
        <v>10</v>
      </c>
      <c r="B11" s="6">
        <v>0.12096660701540077</v>
      </c>
      <c r="C11" s="14">
        <v>9.8621121887328975</v>
      </c>
      <c r="D11">
        <v>4.1963325270780638</v>
      </c>
      <c r="E11">
        <v>9.16</v>
      </c>
      <c r="F11">
        <v>12.734053901459998</v>
      </c>
      <c r="G11">
        <v>199.44132137194114</v>
      </c>
      <c r="H11" s="22">
        <v>4.6230978372949023</v>
      </c>
      <c r="I11">
        <v>86.849224008461292</v>
      </c>
      <c r="J11">
        <v>0.29628592524774716</v>
      </c>
      <c r="K11">
        <v>71.273511010068816</v>
      </c>
      <c r="L11">
        <v>1.3889391831965808E-2</v>
      </c>
      <c r="M11">
        <v>0.23739563264113331</v>
      </c>
      <c r="N11">
        <v>19.94051105803214</v>
      </c>
    </row>
    <row r="12" spans="1:15" x14ac:dyDescent="0.25">
      <c r="A12" t="s">
        <v>10</v>
      </c>
      <c r="B12" s="6">
        <v>0.12453924807118007</v>
      </c>
      <c r="C12" s="14">
        <v>9.8621121887328975</v>
      </c>
      <c r="D12">
        <v>4.3134975066239649</v>
      </c>
      <c r="E12">
        <v>8.83</v>
      </c>
      <c r="F12">
        <v>12.09507899586</v>
      </c>
      <c r="G12">
        <v>225.31628230833027</v>
      </c>
      <c r="H12" s="22">
        <v>4.6885170924240649</v>
      </c>
      <c r="I12">
        <v>89.620505070692687</v>
      </c>
      <c r="J12">
        <v>0.19023221201913007</v>
      </c>
      <c r="K12">
        <v>77.120413814165275</v>
      </c>
      <c r="L12">
        <v>6.1616019496751206E-5</v>
      </c>
      <c r="M12">
        <v>4.4143356197518264E-3</v>
      </c>
    </row>
    <row r="13" spans="1:15" x14ac:dyDescent="0.25">
      <c r="A13" t="s">
        <v>10</v>
      </c>
      <c r="B13" s="6">
        <v>0.12177170922515385</v>
      </c>
      <c r="C13" s="14">
        <v>11.239376507784801</v>
      </c>
      <c r="D13">
        <v>7.257579226702882</v>
      </c>
      <c r="E13">
        <v>10.199999999999999</v>
      </c>
      <c r="F13">
        <v>9.8213469153599995</v>
      </c>
      <c r="G13">
        <v>176.88973540835357</v>
      </c>
      <c r="H13" s="22">
        <v>4.9154807593746286</v>
      </c>
      <c r="I13">
        <v>87.288365620717457</v>
      </c>
      <c r="J13">
        <v>0.16363043829986812</v>
      </c>
      <c r="K13">
        <v>73.856729553569082</v>
      </c>
      <c r="L13">
        <v>1.1421442043641305E-2</v>
      </c>
      <c r="M13">
        <v>0.20559749206034877</v>
      </c>
      <c r="N13">
        <v>21.001178294348012</v>
      </c>
    </row>
    <row r="14" spans="1:15" x14ac:dyDescent="0.25">
      <c r="A14" t="s">
        <v>11</v>
      </c>
      <c r="B14" s="6">
        <v>0.4848224869356848</v>
      </c>
      <c r="C14" s="14">
        <v>20.333693281206898</v>
      </c>
      <c r="D14">
        <v>4.0055145139684916</v>
      </c>
      <c r="E14">
        <v>2.79</v>
      </c>
      <c r="F14">
        <v>3.8176976134599991</v>
      </c>
      <c r="G14">
        <v>232.37562848977223</v>
      </c>
      <c r="H14" s="22">
        <v>2.5944847379986768</v>
      </c>
      <c r="I14">
        <v>1.6386899495497129E-2</v>
      </c>
      <c r="J14">
        <v>3.7889600561366891E-3</v>
      </c>
      <c r="K14">
        <v>3.3052116008624011E-2</v>
      </c>
      <c r="L14">
        <v>1.3355104182231285E-2</v>
      </c>
      <c r="M14">
        <v>0.19706699803281852</v>
      </c>
      <c r="N14">
        <v>17.215253027441587</v>
      </c>
    </row>
    <row r="15" spans="1:15" x14ac:dyDescent="0.25">
      <c r="A15" t="s">
        <v>11</v>
      </c>
      <c r="B15" s="6">
        <v>0.49986783448044553</v>
      </c>
      <c r="C15" s="14">
        <v>17.032631183161858</v>
      </c>
      <c r="D15">
        <v>4.4554046464357651</v>
      </c>
      <c r="E15">
        <v>3.28</v>
      </c>
      <c r="F15">
        <v>4.4128040689599972</v>
      </c>
      <c r="G15">
        <v>196.07194568991883</v>
      </c>
      <c r="H15" s="22">
        <v>1.2916199138076019</v>
      </c>
      <c r="I15">
        <v>1.5356718193156652E-2</v>
      </c>
      <c r="J15">
        <v>5.1766771329667524E-3</v>
      </c>
      <c r="K15">
        <v>2.1294324688713097E-2</v>
      </c>
      <c r="L15">
        <v>1.100345846245711E-2</v>
      </c>
      <c r="M15">
        <v>0.14775148198121987</v>
      </c>
      <c r="N15">
        <v>15.665686344545671</v>
      </c>
    </row>
    <row r="16" spans="1:15" x14ac:dyDescent="0.25">
      <c r="A16" t="s">
        <v>11</v>
      </c>
      <c r="B16" s="6">
        <v>0.58671823535755951</v>
      </c>
      <c r="C16" s="14">
        <v>20.464861311592792</v>
      </c>
      <c r="D16">
        <v>3.7433761933207395</v>
      </c>
      <c r="E16">
        <v>-10.3</v>
      </c>
      <c r="F16">
        <v>3.0643022433599976</v>
      </c>
      <c r="G16">
        <v>180.87897759103109</v>
      </c>
      <c r="H16" s="22">
        <v>1.7047630665473432</v>
      </c>
      <c r="I16">
        <v>1.3881966975047287E-2</v>
      </c>
      <c r="J16">
        <v>3.5760234352972251E-3</v>
      </c>
      <c r="K16">
        <v>1.9549303284755657E-2</v>
      </c>
      <c r="L16">
        <v>1.160823401493521E-2</v>
      </c>
      <c r="M16">
        <v>0.158287141305473</v>
      </c>
      <c r="N16">
        <v>15.908391516354397</v>
      </c>
    </row>
    <row r="17" spans="1:14" x14ac:dyDescent="0.25">
      <c r="A17" t="s">
        <v>12</v>
      </c>
      <c r="B17" s="6">
        <v>6.4357857892137105E-2</v>
      </c>
      <c r="C17" s="14">
        <v>23.110083257708354</v>
      </c>
      <c r="D17">
        <v>5.6770372894785268</v>
      </c>
      <c r="E17">
        <v>3.32</v>
      </c>
      <c r="F17">
        <v>2.192516796959997</v>
      </c>
      <c r="G17">
        <v>198.22835980056729</v>
      </c>
      <c r="H17">
        <v>1.6494604398026536</v>
      </c>
      <c r="I17">
        <v>12.237527731299087</v>
      </c>
      <c r="J17">
        <v>2.7853060568542361E-2</v>
      </c>
      <c r="K17">
        <v>9.2506181571451478</v>
      </c>
      <c r="L17">
        <v>1.5699185917122702E-2</v>
      </c>
      <c r="M17">
        <v>0.21373794213719399</v>
      </c>
      <c r="N17">
        <v>15.883685549670533</v>
      </c>
    </row>
    <row r="18" spans="1:14" x14ac:dyDescent="0.25">
      <c r="A18" t="s">
        <v>12</v>
      </c>
      <c r="B18" s="6">
        <v>0.10506583837277736</v>
      </c>
      <c r="C18" s="14">
        <v>24.378040884772012</v>
      </c>
      <c r="D18">
        <v>4.4689620636229748</v>
      </c>
      <c r="E18">
        <v>2.04</v>
      </c>
      <c r="F18">
        <v>3.8970287946599962</v>
      </c>
      <c r="G18">
        <v>212.2257581429003</v>
      </c>
      <c r="H18" s="22">
        <v>1.3078853922619225</v>
      </c>
      <c r="I18">
        <v>11.378673844447848</v>
      </c>
      <c r="J18">
        <v>4.2539215936899452E-2</v>
      </c>
      <c r="K18">
        <v>8.2966307805740751</v>
      </c>
      <c r="L18">
        <v>1.3282653345799651E-2</v>
      </c>
      <c r="M18">
        <v>0.22072958419243002</v>
      </c>
      <c r="N18">
        <v>19.387530602531015</v>
      </c>
    </row>
    <row r="19" spans="1:14" x14ac:dyDescent="0.25">
      <c r="A19" t="s">
        <v>12</v>
      </c>
      <c r="B19" s="6">
        <v>0.29094381104952044</v>
      </c>
      <c r="C19" s="14">
        <v>25.12132639029209</v>
      </c>
      <c r="D19">
        <v>3.8301927263288542</v>
      </c>
      <c r="E19">
        <v>12</v>
      </c>
      <c r="F19">
        <v>5.8422138553600016</v>
      </c>
      <c r="G19">
        <v>200.15325338863536</v>
      </c>
      <c r="H19" s="25">
        <v>117.69776162531254</v>
      </c>
      <c r="I19">
        <v>12.166993447514729</v>
      </c>
      <c r="J19">
        <v>4.8319390803766009E-2</v>
      </c>
      <c r="K19">
        <v>7.7127303501658178</v>
      </c>
      <c r="L19">
        <v>1.7734801967262126E-2</v>
      </c>
      <c r="M19">
        <v>0.20999848852967476</v>
      </c>
      <c r="N19">
        <v>13.814545945887231</v>
      </c>
    </row>
    <row r="20" spans="1:14" x14ac:dyDescent="0.25">
      <c r="A20" t="s">
        <v>13</v>
      </c>
      <c r="B20" s="6">
        <v>3.4569076131273017E-2</v>
      </c>
      <c r="C20" s="14">
        <v>26.979540154092277</v>
      </c>
      <c r="D20">
        <v>4.7966910682865436</v>
      </c>
      <c r="E20">
        <v>9.0500000000000007</v>
      </c>
      <c r="F20">
        <v>2.5887074649599997</v>
      </c>
      <c r="G20">
        <v>211.1597723628544</v>
      </c>
      <c r="H20" s="25">
        <v>157.09777947495706</v>
      </c>
      <c r="I20">
        <v>86.869644001726982</v>
      </c>
      <c r="J20">
        <v>0.16057103131569547</v>
      </c>
      <c r="K20">
        <v>73.768777205373766</v>
      </c>
      <c r="L20">
        <v>9.6996166099265358E-3</v>
      </c>
      <c r="M20">
        <v>0.20127651370864691</v>
      </c>
      <c r="N20">
        <v>24.209472267845982</v>
      </c>
    </row>
    <row r="21" spans="1:14" x14ac:dyDescent="0.25">
      <c r="A21" t="s">
        <v>13</v>
      </c>
      <c r="B21" s="6">
        <v>6.4357857892137105E-2</v>
      </c>
      <c r="C21" s="14">
        <v>30.127572883353771</v>
      </c>
      <c r="D21">
        <v>4.5003632081721099</v>
      </c>
      <c r="E21">
        <v>11.3</v>
      </c>
      <c r="F21">
        <v>5.6038657249599995</v>
      </c>
      <c r="G21">
        <v>182.89115074118308</v>
      </c>
      <c r="H21" s="25">
        <v>109.50038552306042</v>
      </c>
      <c r="I21">
        <v>86.302392877772533</v>
      </c>
      <c r="J21">
        <v>0.21269069974527091</v>
      </c>
      <c r="K21">
        <v>72.309304615723349</v>
      </c>
      <c r="L21">
        <v>1.2511931484993992E-2</v>
      </c>
      <c r="M21">
        <v>0.23112327158243945</v>
      </c>
      <c r="N21">
        <v>21.550934575494825</v>
      </c>
    </row>
    <row r="22" spans="1:14" x14ac:dyDescent="0.25">
      <c r="A22" t="s">
        <v>13</v>
      </c>
      <c r="B22" s="6">
        <v>0.21571707332571671</v>
      </c>
      <c r="C22" s="14">
        <v>28.794031241097166</v>
      </c>
      <c r="D22">
        <v>4.2339522303752002</v>
      </c>
      <c r="E22">
        <v>9.9</v>
      </c>
      <c r="F22">
        <v>5.8819429446600013</v>
      </c>
      <c r="G22">
        <v>224.38379045824766</v>
      </c>
      <c r="H22" s="25">
        <v>143.30819752241081</v>
      </c>
      <c r="I22">
        <v>38.448070662836976</v>
      </c>
      <c r="J22">
        <v>0.40524828340433505</v>
      </c>
      <c r="K22">
        <v>75.046281515344432</v>
      </c>
      <c r="L22">
        <v>2.3964387963448255E-2</v>
      </c>
      <c r="M22">
        <v>0.23990271976951719</v>
      </c>
      <c r="N22">
        <v>11.679267871337572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1" sqref="L1:N1"/>
    </sheetView>
  </sheetViews>
  <sheetFormatPr defaultRowHeight="15" x14ac:dyDescent="0.25"/>
  <sheetData>
    <row r="1" spans="1:14" ht="39" x14ac:dyDescent="0.25">
      <c r="A1" s="23" t="s">
        <v>6</v>
      </c>
      <c r="B1" s="4" t="s">
        <v>92</v>
      </c>
      <c r="C1" s="23" t="s">
        <v>81</v>
      </c>
      <c r="D1" s="23" t="s">
        <v>102</v>
      </c>
      <c r="E1" s="23" t="s">
        <v>103</v>
      </c>
      <c r="F1" s="24" t="s">
        <v>70</v>
      </c>
      <c r="G1" s="23" t="s">
        <v>82</v>
      </c>
      <c r="H1" s="23" t="s">
        <v>100</v>
      </c>
      <c r="I1" s="23" t="s">
        <v>104</v>
      </c>
      <c r="J1" s="23" t="s">
        <v>105</v>
      </c>
      <c r="K1" s="23" t="s">
        <v>106</v>
      </c>
      <c r="L1" s="23" t="s">
        <v>108</v>
      </c>
      <c r="M1" s="23" t="s">
        <v>109</v>
      </c>
      <c r="N1" s="23" t="s">
        <v>110</v>
      </c>
    </row>
    <row r="2" spans="1:14" x14ac:dyDescent="0.25">
      <c r="A2" t="s">
        <v>7</v>
      </c>
      <c r="B2">
        <v>0.37948284005095673</v>
      </c>
      <c r="C2" s="14">
        <v>6.8230299381008876</v>
      </c>
      <c r="D2">
        <v>10.39214950310804</v>
      </c>
      <c r="E2">
        <v>2.2400000000000002</v>
      </c>
      <c r="F2">
        <v>15.053036314660002</v>
      </c>
      <c r="G2" s="20">
        <v>356.52924000665774</v>
      </c>
      <c r="H2">
        <v>1.1956535909271104</v>
      </c>
      <c r="I2">
        <v>3.4845652944035625E-2</v>
      </c>
      <c r="J2">
        <v>3.3267330347012264E-2</v>
      </c>
      <c r="K2">
        <v>2.5475779142308801E-2</v>
      </c>
      <c r="L2">
        <v>1.7675768381181099E-2</v>
      </c>
      <c r="M2">
        <v>0.19532819059551909</v>
      </c>
      <c r="N2">
        <v>12.892389406433173</v>
      </c>
    </row>
    <row r="3" spans="1:14" x14ac:dyDescent="0.25">
      <c r="A3" t="s">
        <v>7</v>
      </c>
      <c r="B3">
        <v>0.38506432505860055</v>
      </c>
      <c r="C3" s="14">
        <v>8.5176629532215671</v>
      </c>
      <c r="D3">
        <v>10.350734473331212</v>
      </c>
      <c r="E3">
        <v>13.4</v>
      </c>
      <c r="F3">
        <v>18.980928509460004</v>
      </c>
      <c r="G3">
        <v>373.30016836635917</v>
      </c>
      <c r="H3">
        <v>1.537080076136754</v>
      </c>
      <c r="I3">
        <v>2.9966473116171729E-2</v>
      </c>
      <c r="J3">
        <v>1.3112131605912325E-2</v>
      </c>
      <c r="K3">
        <v>4.578842322211478E-2</v>
      </c>
      <c r="L3">
        <v>9.2978573420597556E-4</v>
      </c>
      <c r="M3">
        <v>-1.8678067600143978E-3</v>
      </c>
      <c r="N3">
        <v>-2.3436667250486405</v>
      </c>
    </row>
    <row r="4" spans="1:14" x14ac:dyDescent="0.25">
      <c r="A4" t="s">
        <v>7</v>
      </c>
      <c r="B4">
        <v>0.38407593708849691</v>
      </c>
      <c r="C4" s="14">
        <v>7.351227241515125</v>
      </c>
      <c r="D4">
        <v>10.245978809778052</v>
      </c>
      <c r="E4">
        <v>6.38</v>
      </c>
      <c r="F4">
        <v>11.616059059860003</v>
      </c>
      <c r="G4">
        <v>338.46995575995192</v>
      </c>
      <c r="H4">
        <v>0.68654411530687764</v>
      </c>
      <c r="I4">
        <v>2.7802254005184022E-2</v>
      </c>
      <c r="J4">
        <v>1.0905953832254744E-2</v>
      </c>
      <c r="L4">
        <v>8.4525975836906861E-4</v>
      </c>
      <c r="M4">
        <v>-1.9336958737422821E-3</v>
      </c>
      <c r="N4">
        <v>-2.6689766039719118</v>
      </c>
    </row>
    <row r="5" spans="1:14" x14ac:dyDescent="0.25">
      <c r="A5" t="s">
        <v>8</v>
      </c>
      <c r="B5">
        <v>0.46686796470188169</v>
      </c>
      <c r="C5" s="14">
        <v>7.0871858999999997</v>
      </c>
      <c r="D5">
        <v>10.277649126666216</v>
      </c>
      <c r="E5">
        <v>14.3</v>
      </c>
      <c r="F5">
        <v>18.098105605859995</v>
      </c>
      <c r="G5">
        <v>395.56276467518927</v>
      </c>
      <c r="H5">
        <v>1.1579696028474573</v>
      </c>
      <c r="I5">
        <v>2.2159262955997405E-2</v>
      </c>
      <c r="J5">
        <v>5.3339352019406714E-3</v>
      </c>
      <c r="K5">
        <v>0.29144306707527945</v>
      </c>
      <c r="L5">
        <v>1.5152063816689971E-2</v>
      </c>
      <c r="M5">
        <v>0.2505676741650979</v>
      </c>
      <c r="N5">
        <v>19.293012274051694</v>
      </c>
    </row>
    <row r="6" spans="1:14" x14ac:dyDescent="0.25">
      <c r="A6" t="s">
        <v>8</v>
      </c>
      <c r="B6">
        <v>0.54076450058433412</v>
      </c>
      <c r="C6" s="14">
        <v>8.5176629532215671</v>
      </c>
      <c r="H6">
        <v>1.3370754994241116</v>
      </c>
      <c r="I6">
        <v>1.6633440963412092E-2</v>
      </c>
      <c r="J6">
        <v>3.6402669237107044E-3</v>
      </c>
      <c r="K6">
        <v>0.29328684954176659</v>
      </c>
    </row>
    <row r="7" spans="1:14" x14ac:dyDescent="0.25">
      <c r="A7" t="s">
        <v>9</v>
      </c>
      <c r="B7">
        <v>0.4807053962833322</v>
      </c>
      <c r="C7" s="14">
        <v>6.1407750878574952</v>
      </c>
      <c r="D7">
        <v>10.133028728568513</v>
      </c>
      <c r="E7">
        <v>10.199999999999999</v>
      </c>
      <c r="F7">
        <v>12.734053901459998</v>
      </c>
      <c r="G7">
        <v>274.7715272211845</v>
      </c>
      <c r="H7">
        <v>1.3039421173875325</v>
      </c>
      <c r="I7">
        <v>10.273920771254364</v>
      </c>
      <c r="J7">
        <v>2.8146633466561388E-2</v>
      </c>
      <c r="K7">
        <v>9.3651393918108088</v>
      </c>
      <c r="L7">
        <v>2.7958452624022963E-2</v>
      </c>
      <c r="M7">
        <v>0.434829321584914</v>
      </c>
      <c r="N7">
        <v>18.144812304330014</v>
      </c>
    </row>
    <row r="8" spans="1:14" x14ac:dyDescent="0.25">
      <c r="A8" t="s">
        <v>9</v>
      </c>
      <c r="B8">
        <v>0.48983344988958327</v>
      </c>
      <c r="C8" s="14">
        <v>5.8986846571259699</v>
      </c>
      <c r="D8">
        <v>10.39347832759286</v>
      </c>
      <c r="E8">
        <v>13.3</v>
      </c>
      <c r="F8">
        <v>19.382412831460005</v>
      </c>
      <c r="G8">
        <v>269.24682755903473</v>
      </c>
      <c r="H8">
        <v>1.0471584066040462</v>
      </c>
      <c r="I8">
        <v>10.066577692332606</v>
      </c>
      <c r="J8">
        <v>2.3373574681605943E-2</v>
      </c>
      <c r="K8">
        <v>8.8532969127375178</v>
      </c>
      <c r="L8">
        <v>1.4635516186575541E-2</v>
      </c>
      <c r="M8">
        <v>0.17271004571684007</v>
      </c>
      <c r="N8">
        <v>13.767539919168359</v>
      </c>
    </row>
    <row r="9" spans="1:14" x14ac:dyDescent="0.25">
      <c r="A9" t="s">
        <v>9</v>
      </c>
      <c r="B9">
        <v>0.45965854656700839</v>
      </c>
      <c r="C9" s="14">
        <v>6.2948326346866486</v>
      </c>
      <c r="D9">
        <v>10.161598454992102</v>
      </c>
      <c r="E9">
        <v>15.4</v>
      </c>
      <c r="F9">
        <v>15.93375684546</v>
      </c>
      <c r="G9">
        <v>307.593044231585</v>
      </c>
      <c r="H9">
        <v>4.0341327972016323</v>
      </c>
      <c r="I9">
        <v>10.066577692332606</v>
      </c>
      <c r="J9">
        <v>2.5863487590000001E-2</v>
      </c>
      <c r="K9">
        <v>10.189576534155817</v>
      </c>
      <c r="L9">
        <v>2.6229140773588323E-2</v>
      </c>
      <c r="M9">
        <v>0.39348003224175609</v>
      </c>
      <c r="N9">
        <v>17.501909100950684</v>
      </c>
    </row>
    <row r="10" spans="1:14" x14ac:dyDescent="0.25">
      <c r="A10" t="s">
        <v>10</v>
      </c>
      <c r="B10">
        <v>0.19523569432987783</v>
      </c>
      <c r="C10" s="14">
        <v>7.1971696946859725</v>
      </c>
      <c r="D10">
        <v>11.354882842358746</v>
      </c>
      <c r="E10">
        <v>3.31</v>
      </c>
      <c r="F10">
        <v>5.9216732913599985</v>
      </c>
      <c r="G10">
        <v>230.14569143516496</v>
      </c>
      <c r="H10">
        <v>2.0295631839886097</v>
      </c>
      <c r="I10">
        <v>87.456090000000003</v>
      </c>
      <c r="J10">
        <v>8.4578084171488821E-2</v>
      </c>
      <c r="K10">
        <v>81.678200000000004</v>
      </c>
      <c r="L10">
        <v>1.4784000534664596E-2</v>
      </c>
      <c r="M10">
        <v>0.13360635598622403</v>
      </c>
      <c r="N10">
        <v>10.543430488820958</v>
      </c>
    </row>
    <row r="11" spans="1:14" x14ac:dyDescent="0.25">
      <c r="A11" t="s">
        <v>10</v>
      </c>
      <c r="B11">
        <v>0.1737818613317465</v>
      </c>
      <c r="C11" s="14">
        <v>9.5300411180988576</v>
      </c>
      <c r="D11">
        <v>18.927853581337025</v>
      </c>
      <c r="E11">
        <v>1.47</v>
      </c>
      <c r="F11">
        <v>6.1203438858599997</v>
      </c>
      <c r="G11">
        <v>286.46654832400253</v>
      </c>
      <c r="H11">
        <v>1.4364756455338481</v>
      </c>
      <c r="I11">
        <v>87.27607642155462</v>
      </c>
      <c r="J11">
        <v>9.7890776676983288E-2</v>
      </c>
      <c r="K11">
        <v>87.578489890757311</v>
      </c>
      <c r="L11">
        <v>3.6043545745762504E-2</v>
      </c>
      <c r="M11">
        <v>0.21720011911584455</v>
      </c>
      <c r="N11">
        <v>7.0303887624118273</v>
      </c>
    </row>
    <row r="12" spans="1:14" x14ac:dyDescent="0.25">
      <c r="A12" t="s">
        <v>10</v>
      </c>
      <c r="B12">
        <v>0.17668888477322772</v>
      </c>
      <c r="C12" s="14">
        <v>9.6840986649280119</v>
      </c>
      <c r="D12">
        <v>12.84582391432464</v>
      </c>
      <c r="E12">
        <v>-11.5</v>
      </c>
      <c r="F12">
        <v>3.8176976134599991</v>
      </c>
      <c r="G12">
        <v>249.49350593481236</v>
      </c>
      <c r="H12">
        <v>2.0295631839886097</v>
      </c>
      <c r="I12">
        <v>87.805956316477094</v>
      </c>
      <c r="J12">
        <v>0.14545433051073306</v>
      </c>
      <c r="K12">
        <v>77.050716151913562</v>
      </c>
      <c r="L12">
        <v>1.4463333643204065E-2</v>
      </c>
      <c r="M12">
        <v>0.24544651463715492</v>
      </c>
      <c r="N12">
        <v>19.798635234500793</v>
      </c>
    </row>
    <row r="13" spans="1:14" x14ac:dyDescent="0.25">
      <c r="A13" t="s">
        <v>11</v>
      </c>
      <c r="B13">
        <v>0.64582432775946474</v>
      </c>
      <c r="C13" s="14">
        <v>9.728115106879196</v>
      </c>
      <c r="D13">
        <v>11.326313115935157</v>
      </c>
      <c r="E13">
        <v>0.88600000000000001</v>
      </c>
      <c r="F13">
        <v>3.8573625753600007</v>
      </c>
      <c r="G13">
        <v>294.72532714485584</v>
      </c>
      <c r="H13">
        <v>4.1732930017552645</v>
      </c>
      <c r="I13">
        <v>1.8408681876368321E-2</v>
      </c>
      <c r="J13">
        <v>9.7456518774143245E-3</v>
      </c>
      <c r="K13">
        <v>3.4339688977579018E-2</v>
      </c>
      <c r="L13">
        <v>1.7677407786138299E-2</v>
      </c>
      <c r="M13">
        <v>0.20935834358868188</v>
      </c>
      <c r="N13">
        <v>13.817150331565662</v>
      </c>
    </row>
    <row r="14" spans="1:14" x14ac:dyDescent="0.25">
      <c r="A14" t="s">
        <v>11</v>
      </c>
      <c r="B14">
        <v>0.30413279244776381</v>
      </c>
      <c r="C14" s="14">
        <v>10.124263084439876</v>
      </c>
      <c r="D14">
        <v>10.744952403827243</v>
      </c>
      <c r="E14">
        <v>-10.8</v>
      </c>
      <c r="F14">
        <v>2.7075891846599989</v>
      </c>
      <c r="G14">
        <v>248.77737227244029</v>
      </c>
      <c r="H14">
        <v>2.4023137319001222</v>
      </c>
      <c r="I14">
        <v>1.6919077742840415E-2</v>
      </c>
      <c r="J14">
        <v>6.7388400053139431E-3</v>
      </c>
      <c r="K14">
        <v>5.4365368710756E-2</v>
      </c>
      <c r="L14">
        <v>1.6931283431528568E-2</v>
      </c>
      <c r="M14">
        <v>0.20327696664924963</v>
      </c>
      <c r="N14">
        <v>14.006998468241965</v>
      </c>
    </row>
    <row r="15" spans="1:14" x14ac:dyDescent="0.25">
      <c r="A15" t="s">
        <v>11</v>
      </c>
      <c r="B15">
        <v>0.67378989326651395</v>
      </c>
      <c r="C15" s="14">
        <v>9.5740575600500435</v>
      </c>
      <c r="D15">
        <v>10.12239813268997</v>
      </c>
      <c r="E15">
        <v>3.1600000000000003E-2</v>
      </c>
      <c r="F15">
        <v>2.469837061859999</v>
      </c>
      <c r="G15">
        <v>238.07121867466867</v>
      </c>
      <c r="H15">
        <v>3.6845756167157249</v>
      </c>
      <c r="I15">
        <v>2.2531273560190405E-2</v>
      </c>
      <c r="J15">
        <v>8.4892256697105713E-3</v>
      </c>
      <c r="K15">
        <v>3.2298613609330305E-2</v>
      </c>
      <c r="L15">
        <v>2.0776693566824888E-2</v>
      </c>
      <c r="M15">
        <v>0.2259220939368724</v>
      </c>
      <c r="N15">
        <v>12.686127145877926</v>
      </c>
    </row>
    <row r="16" spans="1:14" x14ac:dyDescent="0.25">
      <c r="A16" t="s">
        <v>12</v>
      </c>
      <c r="B16">
        <v>0.72466280349243506</v>
      </c>
      <c r="C16" s="14">
        <v>9.2439342454161455</v>
      </c>
      <c r="D16">
        <v>10.26081734985852</v>
      </c>
      <c r="E16">
        <v>4.28</v>
      </c>
      <c r="F16">
        <v>4.6509258673600025</v>
      </c>
      <c r="G16">
        <v>323.17459701699698</v>
      </c>
      <c r="H16">
        <v>3.9098826145644612</v>
      </c>
      <c r="I16">
        <v>8.3869151063564349</v>
      </c>
      <c r="J16">
        <v>2.8781550351403073E-2</v>
      </c>
      <c r="K16">
        <v>6.724004009535733</v>
      </c>
      <c r="L16">
        <v>1.6751226412261091E-2</v>
      </c>
      <c r="M16">
        <v>0.16237030573139996</v>
      </c>
      <c r="N16">
        <v>11.308546532130018</v>
      </c>
    </row>
    <row r="17" spans="1:14" x14ac:dyDescent="0.25">
      <c r="A17" t="s">
        <v>12</v>
      </c>
      <c r="B17">
        <v>0.69501116438932686</v>
      </c>
      <c r="C17" s="14">
        <v>11.488772784926656</v>
      </c>
      <c r="D17">
        <v>10.257052347151536</v>
      </c>
      <c r="E17">
        <v>2.58</v>
      </c>
      <c r="F17">
        <v>5.0478961233599984</v>
      </c>
      <c r="G17">
        <v>235.11322813569373</v>
      </c>
      <c r="H17">
        <v>4.5758635934996974</v>
      </c>
      <c r="I17">
        <v>9.883225769764719</v>
      </c>
      <c r="J17">
        <v>3.6039692265038024E-2</v>
      </c>
      <c r="K17">
        <v>9.1924859368339611</v>
      </c>
      <c r="L17">
        <v>1.9970323302873547E-2</v>
      </c>
      <c r="M17">
        <v>0.21874985463520474</v>
      </c>
      <c r="N17">
        <v>12.779370662684769</v>
      </c>
    </row>
    <row r="18" spans="1:14" x14ac:dyDescent="0.25">
      <c r="A18" t="s">
        <v>12</v>
      </c>
      <c r="B18">
        <v>0.42186724182775259</v>
      </c>
      <c r="C18" s="14">
        <v>10.696476829805301</v>
      </c>
      <c r="D18">
        <v>10.120626366710212</v>
      </c>
      <c r="E18">
        <v>-11.6</v>
      </c>
      <c r="F18">
        <v>5.0081934394600021</v>
      </c>
      <c r="G18">
        <v>215.3886343628244</v>
      </c>
      <c r="H18">
        <v>3.7955724465382645</v>
      </c>
      <c r="I18">
        <v>10.3158212179145</v>
      </c>
      <c r="J18">
        <v>4.1584265673397312E-2</v>
      </c>
      <c r="K18">
        <v>7.3707681892505184</v>
      </c>
      <c r="L18">
        <v>1.4807698729947019E-2</v>
      </c>
      <c r="M18">
        <v>0.25048765604747381</v>
      </c>
      <c r="N18">
        <v>19.735382523081515</v>
      </c>
    </row>
    <row r="19" spans="1:14" x14ac:dyDescent="0.25">
      <c r="A19" t="s">
        <v>13</v>
      </c>
      <c r="B19">
        <v>0.20174742683879571</v>
      </c>
      <c r="C19" s="14">
        <v>7.9894656498073289</v>
      </c>
      <c r="D19">
        <v>10.034252775197036</v>
      </c>
      <c r="E19">
        <v>13.2</v>
      </c>
      <c r="F19">
        <v>14.772934680960002</v>
      </c>
      <c r="G19">
        <v>268.07753383731193</v>
      </c>
      <c r="H19">
        <v>1.6998860327246503</v>
      </c>
      <c r="I19">
        <v>83.488889527144806</v>
      </c>
      <c r="J19">
        <v>9.579115893275067E-2</v>
      </c>
      <c r="K19">
        <v>81.981124363774029</v>
      </c>
      <c r="L19">
        <v>1.1765807130384259E-2</v>
      </c>
      <c r="M19">
        <v>0.18215218359648491</v>
      </c>
      <c r="N19">
        <v>18.061734185134934</v>
      </c>
    </row>
    <row r="20" spans="1:14" x14ac:dyDescent="0.25">
      <c r="A20" t="s">
        <v>13</v>
      </c>
      <c r="B20">
        <v>0.10407143920502719</v>
      </c>
      <c r="C20" s="14">
        <v>7.2191779156615654</v>
      </c>
      <c r="D20">
        <v>10.228039679233007</v>
      </c>
      <c r="E20">
        <v>13.2</v>
      </c>
      <c r="F20">
        <v>12.774000520960005</v>
      </c>
      <c r="G20">
        <v>236.93218382228358</v>
      </c>
      <c r="H20">
        <v>2.5199372381299772</v>
      </c>
      <c r="I20">
        <v>79.74272732875005</v>
      </c>
      <c r="J20">
        <v>0.14642228212048594</v>
      </c>
      <c r="K20">
        <v>78.236420764676851</v>
      </c>
      <c r="L20">
        <v>2.4422371951810292E-2</v>
      </c>
      <c r="M20">
        <v>0.29169946245461087</v>
      </c>
      <c r="N20">
        <v>13.934602265573702</v>
      </c>
    </row>
    <row r="21" spans="1:14" x14ac:dyDescent="0.25">
      <c r="A21" t="s">
        <v>13</v>
      </c>
      <c r="B21">
        <v>4.6977498814336292E-2</v>
      </c>
      <c r="C21" s="14">
        <v>7.1751614737103786</v>
      </c>
      <c r="D21">
        <v>10.707302376757397</v>
      </c>
      <c r="E21">
        <v>12.4</v>
      </c>
      <c r="F21">
        <v>11.895465351359999</v>
      </c>
      <c r="G21">
        <v>373.64664624196615</v>
      </c>
      <c r="H21">
        <v>3.6729789330029234</v>
      </c>
      <c r="I21">
        <v>76.693054004170463</v>
      </c>
      <c r="J21">
        <v>0.11925442572316768</v>
      </c>
      <c r="K21">
        <v>78.854790133252578</v>
      </c>
      <c r="L21">
        <v>2.6653857713904633E-2</v>
      </c>
      <c r="M21">
        <v>0.28589386086118218</v>
      </c>
      <c r="N21">
        <v>12.513867270229271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" sqref="L1:N1"/>
    </sheetView>
  </sheetViews>
  <sheetFormatPr defaultRowHeight="15" x14ac:dyDescent="0.25"/>
  <sheetData>
    <row r="1" spans="1:14" ht="39" x14ac:dyDescent="0.25">
      <c r="A1" s="23" t="s">
        <v>6</v>
      </c>
      <c r="B1" s="4" t="s">
        <v>92</v>
      </c>
      <c r="C1" s="23" t="s">
        <v>81</v>
      </c>
      <c r="D1" s="23" t="s">
        <v>102</v>
      </c>
      <c r="E1" s="23" t="s">
        <v>103</v>
      </c>
      <c r="F1" s="24" t="s">
        <v>70</v>
      </c>
      <c r="G1" s="23" t="s">
        <v>82</v>
      </c>
      <c r="H1" s="23" t="s">
        <v>100</v>
      </c>
      <c r="I1" s="23" t="s">
        <v>104</v>
      </c>
      <c r="J1" s="23" t="s">
        <v>105</v>
      </c>
      <c r="K1" s="23" t="s">
        <v>106</v>
      </c>
      <c r="L1" s="23" t="s">
        <v>108</v>
      </c>
      <c r="M1" s="23" t="s">
        <v>109</v>
      </c>
      <c r="N1" s="23" t="s">
        <v>110</v>
      </c>
    </row>
    <row r="2" spans="1:14" x14ac:dyDescent="0.25">
      <c r="A2" t="s">
        <v>7</v>
      </c>
      <c r="B2" s="6">
        <v>0.60044453424934341</v>
      </c>
      <c r="C2" s="14">
        <v>4.666224282492748</v>
      </c>
      <c r="D2">
        <v>9.157671556712037</v>
      </c>
      <c r="E2">
        <v>8.4</v>
      </c>
      <c r="F2">
        <v>11.057431314660001</v>
      </c>
      <c r="G2">
        <v>475.13290861493687</v>
      </c>
      <c r="H2">
        <v>1.7065127091319658</v>
      </c>
      <c r="I2">
        <v>2.1837347665868978E-2</v>
      </c>
      <c r="J2">
        <v>1.3589726534287312E-2</v>
      </c>
      <c r="K2">
        <v>3.8783324800967342E-2</v>
      </c>
      <c r="L2">
        <v>1.8710503046367163E-2</v>
      </c>
      <c r="M2">
        <v>0.29873858097481137</v>
      </c>
      <c r="N2">
        <v>18.627417104014402</v>
      </c>
    </row>
    <row r="3" spans="1:14" x14ac:dyDescent="0.25">
      <c r="A3" t="s">
        <v>7</v>
      </c>
      <c r="B3" s="6">
        <v>0.82921802384320065</v>
      </c>
      <c r="C3" s="14">
        <v>5.238438027858173</v>
      </c>
      <c r="D3">
        <v>9.6869866431645768</v>
      </c>
      <c r="E3">
        <v>6.61</v>
      </c>
      <c r="F3">
        <v>9.4627100346599988</v>
      </c>
      <c r="G3">
        <v>429.96254103959683</v>
      </c>
      <c r="H3">
        <v>1.8274495535654789</v>
      </c>
      <c r="I3">
        <v>2.669442496943851E-2</v>
      </c>
      <c r="J3">
        <v>4.136523187757505E-2</v>
      </c>
      <c r="K3">
        <v>7.765250217693484E-2</v>
      </c>
      <c r="L3">
        <v>1.888268558973864E-2</v>
      </c>
      <c r="M3">
        <v>0.29993885273917298</v>
      </c>
      <c r="N3">
        <v>18.531721023793128</v>
      </c>
    </row>
    <row r="4" spans="1:14" x14ac:dyDescent="0.25">
      <c r="A4" t="s">
        <v>7</v>
      </c>
      <c r="B4" s="6">
        <v>0.85982802361868838</v>
      </c>
      <c r="C4" s="14">
        <v>6.8230299381008876</v>
      </c>
      <c r="D4">
        <v>9.3837931898785829</v>
      </c>
      <c r="E4">
        <v>17</v>
      </c>
      <c r="F4">
        <v>21.954890015459991</v>
      </c>
      <c r="G4">
        <v>688.06485013105464</v>
      </c>
      <c r="H4">
        <v>1.739646091168545</v>
      </c>
      <c r="I4">
        <v>3.0526910743039027E-2</v>
      </c>
      <c r="J4">
        <v>2.5537994313089972E-2</v>
      </c>
      <c r="K4">
        <v>2.6761032576642335E-2</v>
      </c>
      <c r="L4">
        <v>3.1738982161475589E-2</v>
      </c>
      <c r="M4">
        <v>0.37723635436406205</v>
      </c>
      <c r="N4">
        <v>13.866515247789046</v>
      </c>
    </row>
    <row r="5" spans="1:14" x14ac:dyDescent="0.25">
      <c r="A5" t="s">
        <v>8</v>
      </c>
      <c r="B5" s="6">
        <v>0.61838306279607569</v>
      </c>
      <c r="C5" s="14">
        <v>8.781761604928688</v>
      </c>
      <c r="D5" s="14">
        <v>9.4887703241792121</v>
      </c>
      <c r="E5">
        <v>3.9</v>
      </c>
      <c r="F5">
        <v>8.4670308721599987</v>
      </c>
      <c r="G5" s="21">
        <v>403.41498264558231</v>
      </c>
      <c r="H5">
        <v>2.591174009508622</v>
      </c>
      <c r="I5">
        <v>2.0057494335704393E-2</v>
      </c>
      <c r="J5">
        <v>1.7800889039312269E-2</v>
      </c>
      <c r="K5">
        <v>1.900087955092003E-2</v>
      </c>
      <c r="L5">
        <v>2.2039365551549051E-2</v>
      </c>
      <c r="M5">
        <v>0.39892126424019553</v>
      </c>
      <c r="N5">
        <v>21.117129734292643</v>
      </c>
    </row>
    <row r="6" spans="1:14" x14ac:dyDescent="0.25">
      <c r="A6" t="s">
        <v>8</v>
      </c>
      <c r="B6" s="6">
        <v>0.86219438270357651</v>
      </c>
      <c r="C6" s="14">
        <v>13.865660650290732</v>
      </c>
      <c r="D6" s="14">
        <v>9.528413587976285</v>
      </c>
      <c r="E6">
        <v>3.56</v>
      </c>
      <c r="F6">
        <v>9.2635113321600002</v>
      </c>
      <c r="G6" s="18">
        <v>366.3310397899786</v>
      </c>
      <c r="H6">
        <v>1.892059648536808</v>
      </c>
      <c r="I6">
        <v>2.1111363351275596E-2</v>
      </c>
      <c r="J6">
        <v>2.1868733297770341E-2</v>
      </c>
      <c r="K6">
        <v>2.9912146919053334E-2</v>
      </c>
      <c r="L6">
        <v>3.236980762226966E-2</v>
      </c>
      <c r="M6">
        <v>0.2786689267885758</v>
      </c>
      <c r="N6">
        <v>10.043734325326499</v>
      </c>
    </row>
    <row r="7" spans="1:14" x14ac:dyDescent="0.25">
      <c r="A7" t="s">
        <v>8</v>
      </c>
      <c r="B7" s="6">
        <v>0.97234458139691526</v>
      </c>
      <c r="C7" s="14">
        <v>4.6001996195659673</v>
      </c>
      <c r="D7" s="14">
        <v>9.5248700560167698</v>
      </c>
      <c r="E7">
        <v>6.19</v>
      </c>
      <c r="F7">
        <v>4.611235757460002</v>
      </c>
      <c r="G7">
        <v>372.98020407842523</v>
      </c>
      <c r="H7">
        <v>2.8048843236445555</v>
      </c>
      <c r="I7">
        <v>1.7376003475388712E-2</v>
      </c>
      <c r="J7">
        <v>1.8966105778555446E-2</v>
      </c>
      <c r="K7">
        <v>1.8822654566681304E-2</v>
      </c>
      <c r="L7">
        <v>2.9098849829779606E-2</v>
      </c>
      <c r="M7">
        <v>0.50198459974004761</v>
      </c>
      <c r="N7">
        <v>20.126180351546832</v>
      </c>
    </row>
    <row r="8" spans="1:14" x14ac:dyDescent="0.25">
      <c r="A8" t="s">
        <v>9</v>
      </c>
      <c r="B8" s="6">
        <v>0.68929750117868938</v>
      </c>
      <c r="C8" s="14">
        <v>15.582301886387004</v>
      </c>
      <c r="D8" s="14">
        <v>9.2021871769534442</v>
      </c>
      <c r="E8">
        <v>3.95</v>
      </c>
      <c r="F8">
        <v>5.8819429446600013</v>
      </c>
      <c r="G8">
        <v>343.86921182891598</v>
      </c>
      <c r="H8">
        <v>2.9440445281981864</v>
      </c>
      <c r="I8">
        <v>11.034184685364041</v>
      </c>
      <c r="J8">
        <v>5.7983513955676802E-2</v>
      </c>
      <c r="K8">
        <v>7.408666149973703</v>
      </c>
      <c r="L8">
        <v>1.7108903844551365E-2</v>
      </c>
      <c r="M8">
        <v>0.25793743346968789</v>
      </c>
      <c r="N8">
        <v>17.588912092136834</v>
      </c>
    </row>
    <row r="9" spans="1:14" x14ac:dyDescent="0.25">
      <c r="A9" t="s">
        <v>9</v>
      </c>
      <c r="B9" s="6">
        <v>0.83334006870074773</v>
      </c>
      <c r="C9" s="14">
        <v>8.9578273727334334</v>
      </c>
      <c r="D9" s="14">
        <v>8.9468314051209017</v>
      </c>
      <c r="E9">
        <v>-3.9</v>
      </c>
      <c r="F9">
        <v>3.2625201738600014</v>
      </c>
      <c r="G9">
        <v>414.85298528107023</v>
      </c>
      <c r="H9">
        <v>3.9181659600736061</v>
      </c>
      <c r="I9">
        <v>11.733437593603341</v>
      </c>
      <c r="J9">
        <v>7.3521675026842107E-2</v>
      </c>
      <c r="K9">
        <v>7.8043637692242935</v>
      </c>
      <c r="L9">
        <v>3.6244646472080949E-2</v>
      </c>
      <c r="M9">
        <v>0.43053132906758362</v>
      </c>
      <c r="N9">
        <v>13.858227337539519</v>
      </c>
    </row>
    <row r="10" spans="1:14" x14ac:dyDescent="0.25">
      <c r="A10" t="s">
        <v>9</v>
      </c>
      <c r="B10" s="6"/>
      <c r="C10" s="14">
        <v>6.8670463800520736</v>
      </c>
      <c r="D10" s="14">
        <v>8.7122938835505082</v>
      </c>
      <c r="E10">
        <v>0.25600000000000001</v>
      </c>
      <c r="F10">
        <v>5.8024860234599993</v>
      </c>
      <c r="G10">
        <v>364.88076754637331</v>
      </c>
      <c r="H10">
        <v>3.078234725446332</v>
      </c>
      <c r="I10">
        <v>11.977685611317419</v>
      </c>
      <c r="J10">
        <v>6.2627040443221496E-2</v>
      </c>
      <c r="K10">
        <v>6.8565638593745462</v>
      </c>
      <c r="L10">
        <v>4.0807262779040038E-2</v>
      </c>
      <c r="M10">
        <v>0.67986487521844141</v>
      </c>
      <c r="N10">
        <v>19.437120594186229</v>
      </c>
    </row>
    <row r="11" spans="1:14" x14ac:dyDescent="0.25">
      <c r="A11" t="s">
        <v>10</v>
      </c>
      <c r="B11" s="6">
        <v>1.2191329337015331</v>
      </c>
      <c r="C11" s="14">
        <v>20.314069396139555</v>
      </c>
      <c r="E11">
        <v>8.31</v>
      </c>
      <c r="F11">
        <v>22.840368547859999</v>
      </c>
      <c r="G11">
        <v>376.84881458239397</v>
      </c>
      <c r="H11">
        <v>4.1666663253479479</v>
      </c>
      <c r="I11">
        <v>84.564154966140251</v>
      </c>
      <c r="J11">
        <v>0.25202125298573036</v>
      </c>
      <c r="K11">
        <v>68.906614502719506</v>
      </c>
      <c r="L11">
        <v>3.1296775325398839E-2</v>
      </c>
      <c r="M11">
        <v>0.45648783289773592</v>
      </c>
      <c r="N11">
        <v>17.016741592175681</v>
      </c>
    </row>
    <row r="12" spans="1:14" x14ac:dyDescent="0.25">
      <c r="A12" t="s">
        <v>10</v>
      </c>
      <c r="B12" s="6">
        <v>1.10585303428302</v>
      </c>
      <c r="C12" s="14">
        <v>13.579553777608016</v>
      </c>
      <c r="D12">
        <v>12.266899380438893</v>
      </c>
      <c r="E12">
        <v>6.79</v>
      </c>
      <c r="F12">
        <v>5.8422138553600016</v>
      </c>
      <c r="G12">
        <v>352.91799787922287</v>
      </c>
      <c r="H12">
        <v>4.0125960988778555</v>
      </c>
      <c r="I12">
        <v>89.344455390532957</v>
      </c>
      <c r="J12">
        <v>0.24723757575313246</v>
      </c>
      <c r="K12">
        <v>5.2192336557740616E-2</v>
      </c>
      <c r="L12">
        <v>3.2140741429342361E-2</v>
      </c>
      <c r="M12">
        <v>0.48822148350870093</v>
      </c>
      <c r="N12">
        <v>17.721798111357558</v>
      </c>
    </row>
    <row r="13" spans="1:14" x14ac:dyDescent="0.25">
      <c r="A13" t="s">
        <v>10</v>
      </c>
      <c r="B13" s="6">
        <v>1.2524146292180238</v>
      </c>
      <c r="C13" s="14">
        <v>7.7913916610269904</v>
      </c>
      <c r="D13">
        <v>16.051391513200805</v>
      </c>
      <c r="E13">
        <v>26.5</v>
      </c>
      <c r="F13">
        <v>7.9495882854599964</v>
      </c>
      <c r="G13">
        <v>443.49228330974103</v>
      </c>
      <c r="H13">
        <v>3.6514422346791471</v>
      </c>
      <c r="I13">
        <v>88.993818068790475</v>
      </c>
      <c r="J13">
        <v>0.33787498860066589</v>
      </c>
      <c r="K13">
        <v>62.386725669045283</v>
      </c>
      <c r="L13">
        <v>3.2198135610466194E-2</v>
      </c>
      <c r="M13">
        <v>0.458134671282036</v>
      </c>
      <c r="N13">
        <v>16.60004344025754</v>
      </c>
    </row>
    <row r="14" spans="1:14" x14ac:dyDescent="0.25">
      <c r="A14" t="s">
        <v>11</v>
      </c>
      <c r="B14" s="6">
        <v>1.1547832334253836</v>
      </c>
      <c r="C14" s="14">
        <v>22.646940819552441</v>
      </c>
      <c r="D14">
        <v>9.2774872310931347</v>
      </c>
      <c r="E14">
        <v>4.04</v>
      </c>
      <c r="F14">
        <v>5.762759448959998</v>
      </c>
      <c r="G14">
        <v>341.51988531531651</v>
      </c>
      <c r="H14">
        <v>3.2107682535926467</v>
      </c>
      <c r="I14">
        <v>1.7333423036732062E-2</v>
      </c>
      <c r="J14">
        <v>1.9661581968360722E-2</v>
      </c>
      <c r="K14">
        <v>1.8575317697205246E-2</v>
      </c>
      <c r="L14">
        <v>2.8912259110130355E-2</v>
      </c>
      <c r="M14">
        <v>0.41527766934921495</v>
      </c>
      <c r="N14">
        <v>16.757272836939734</v>
      </c>
    </row>
    <row r="15" spans="1:14" x14ac:dyDescent="0.25">
      <c r="A15" t="s">
        <v>11</v>
      </c>
      <c r="B15" s="6">
        <v>1.0702813138456702</v>
      </c>
      <c r="C15" s="14">
        <v>11.422748121999877</v>
      </c>
      <c r="D15">
        <v>9.5560974314099951</v>
      </c>
      <c r="E15">
        <v>3.86</v>
      </c>
      <c r="F15">
        <v>4.0160349969599993</v>
      </c>
      <c r="G15">
        <v>358.32386106675852</v>
      </c>
      <c r="H15">
        <v>5.4505848792653788</v>
      </c>
      <c r="I15">
        <v>1.4693986252149535E-2</v>
      </c>
      <c r="J15">
        <v>2.1204762344375377E-2</v>
      </c>
      <c r="K15">
        <v>1.4554937161775076E-2</v>
      </c>
      <c r="L15">
        <v>3.7317678768951756E-2</v>
      </c>
      <c r="M15">
        <v>0.4193228387772906</v>
      </c>
      <c r="N15">
        <v>13.109335701247517</v>
      </c>
    </row>
    <row r="16" spans="1:14" x14ac:dyDescent="0.25">
      <c r="A16" t="s">
        <v>11</v>
      </c>
      <c r="B16" s="6">
        <v>1.116463483083002</v>
      </c>
      <c r="C16" s="14">
        <v>10.01422197956191</v>
      </c>
      <c r="D16">
        <v>9.3944237857571267</v>
      </c>
      <c r="E16">
        <v>5.11E-3</v>
      </c>
      <c r="F16">
        <v>2.1529046458600023</v>
      </c>
      <c r="G16">
        <v>368.61368343619409</v>
      </c>
      <c r="H16">
        <v>5.4638382320800103</v>
      </c>
      <c r="I16">
        <v>1.5706716134535986E-2</v>
      </c>
      <c r="J16">
        <v>2.3661852839221922E-2</v>
      </c>
      <c r="K16">
        <v>2.0237910455498415E-2</v>
      </c>
      <c r="L16">
        <v>3.4034749406428609E-2</v>
      </c>
      <c r="M16">
        <v>0.43180871058370424</v>
      </c>
      <c r="N16">
        <v>14.80183746906526</v>
      </c>
    </row>
    <row r="17" spans="1:14" x14ac:dyDescent="0.25">
      <c r="A17" t="s">
        <v>12</v>
      </c>
      <c r="B17" s="6">
        <v>1.1496688444354641</v>
      </c>
      <c r="C17" s="14">
        <v>21.326447561016842</v>
      </c>
      <c r="D17">
        <v>9.1217932956219485</v>
      </c>
      <c r="E17">
        <v>4.22</v>
      </c>
      <c r="F17">
        <v>5.1670117194600005</v>
      </c>
      <c r="G17">
        <v>348.28549357276114</v>
      </c>
      <c r="H17">
        <v>3.4410452587468701</v>
      </c>
      <c r="I17">
        <v>10.414361943940166</v>
      </c>
      <c r="J17">
        <v>7.3116868202807078E-2</v>
      </c>
      <c r="K17">
        <v>7.0533754715479979</v>
      </c>
      <c r="L17">
        <v>3.5469678702118687E-2</v>
      </c>
      <c r="M17">
        <v>0.39075382969150613</v>
      </c>
      <c r="N17">
        <v>12.852652875770005</v>
      </c>
    </row>
    <row r="18" spans="1:14" x14ac:dyDescent="0.25">
      <c r="A18" t="s">
        <v>12</v>
      </c>
      <c r="B18" s="6">
        <v>1.18714891897353</v>
      </c>
      <c r="C18" s="14">
        <v>13.799635987363949</v>
      </c>
      <c r="D18">
        <v>9.0721838481887414</v>
      </c>
      <c r="E18">
        <v>1.6</v>
      </c>
      <c r="F18">
        <v>10.499050019859997</v>
      </c>
      <c r="G18">
        <v>355.0709293537343</v>
      </c>
      <c r="H18">
        <v>4.0374461354052888</v>
      </c>
      <c r="I18">
        <v>11.33828386578274</v>
      </c>
      <c r="J18">
        <v>7.0072673863641161E-2</v>
      </c>
      <c r="K18">
        <v>7.3799786178115419</v>
      </c>
      <c r="L18">
        <v>2.9156244010903429E-2</v>
      </c>
      <c r="M18">
        <v>0.3546712451940634</v>
      </c>
      <c r="N18">
        <v>14.191921265247109</v>
      </c>
    </row>
    <row r="19" spans="1:14" x14ac:dyDescent="0.25">
      <c r="A19" t="s">
        <v>12</v>
      </c>
      <c r="B19" s="6">
        <v>1.1757751285332616</v>
      </c>
      <c r="C19" s="14">
        <v>9.0458602566358053</v>
      </c>
      <c r="D19">
        <v>9.5151253431281031</v>
      </c>
      <c r="E19">
        <v>2.2999999999999998</v>
      </c>
      <c r="F19">
        <v>1.7964518689599993</v>
      </c>
      <c r="G19">
        <v>372.30192330047817</v>
      </c>
      <c r="H19" s="25">
        <v>101.41332607642865</v>
      </c>
      <c r="I19">
        <v>11.491773719955003</v>
      </c>
      <c r="J19">
        <v>5.5361325865413528E-2</v>
      </c>
      <c r="K19">
        <v>7.8606176795999838</v>
      </c>
      <c r="L19">
        <v>3.3288625051818878E-2</v>
      </c>
      <c r="M19">
        <v>0.55399637619571829</v>
      </c>
      <c r="N19">
        <v>19.415914732301513</v>
      </c>
    </row>
    <row r="20" spans="1:14" x14ac:dyDescent="0.25">
      <c r="A20" t="s">
        <v>13</v>
      </c>
      <c r="B20" s="6">
        <v>1.9114838014413689</v>
      </c>
      <c r="C20" s="14">
        <v>26.344321943452105</v>
      </c>
      <c r="D20" s="9">
        <v>9.5264203512490564</v>
      </c>
      <c r="E20">
        <v>6.3</v>
      </c>
      <c r="F20">
        <v>6.2395613313599982</v>
      </c>
      <c r="G20">
        <v>337.23023905848987</v>
      </c>
      <c r="H20">
        <v>4.3190798827162107</v>
      </c>
      <c r="I20">
        <v>84.248204634303434</v>
      </c>
      <c r="J20">
        <v>0.17741465987946248</v>
      </c>
      <c r="K20">
        <v>66.557129146346725</v>
      </c>
      <c r="L20">
        <v>2.8869273105284303E-2</v>
      </c>
      <c r="M20">
        <v>0.36923454260165117</v>
      </c>
      <c r="N20">
        <v>14.921526824186294</v>
      </c>
    </row>
    <row r="21" spans="1:14" x14ac:dyDescent="0.25">
      <c r="A21" t="s">
        <v>13</v>
      </c>
      <c r="B21" s="6">
        <v>1.6815652993870815</v>
      </c>
      <c r="C21" s="14">
        <v>15.95644164297209</v>
      </c>
      <c r="D21" s="9">
        <v>9.3906587830501422</v>
      </c>
      <c r="E21">
        <v>11.6</v>
      </c>
      <c r="F21">
        <v>6.7960590409600004</v>
      </c>
      <c r="G21">
        <v>378.09632475888156</v>
      </c>
      <c r="H21">
        <v>5.3379313803410113</v>
      </c>
      <c r="I21">
        <v>84.932197816297361</v>
      </c>
      <c r="J21">
        <v>0.34338931546874685</v>
      </c>
      <c r="K21">
        <v>70.372427628958448</v>
      </c>
      <c r="L21">
        <v>4.0329817648427704E-2</v>
      </c>
      <c r="M21">
        <v>0.53284785830327197</v>
      </c>
      <c r="N21">
        <v>15.414298177750041</v>
      </c>
    </row>
    <row r="22" spans="1:14" x14ac:dyDescent="0.25">
      <c r="A22" t="s">
        <v>13</v>
      </c>
      <c r="B22" s="6">
        <v>1.5152331559686578</v>
      </c>
      <c r="C22" s="14">
        <v>11.64283033175581</v>
      </c>
      <c r="D22" s="14">
        <v>9.3191237316174362</v>
      </c>
      <c r="E22">
        <v>4.96</v>
      </c>
      <c r="F22">
        <v>11.336714380959997</v>
      </c>
      <c r="G22">
        <v>377.08527061999058</v>
      </c>
      <c r="H22" s="25">
        <v>99.850226738880053</v>
      </c>
      <c r="I22">
        <v>90.66962280243817</v>
      </c>
      <c r="J22">
        <v>0.42542890512378378</v>
      </c>
      <c r="K22">
        <v>82.844031340063196</v>
      </c>
      <c r="L22">
        <v>3.4926566682352674E-2</v>
      </c>
      <c r="M22">
        <v>0.58436136451739029</v>
      </c>
      <c r="N22">
        <v>19.519666260662216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K1" sqref="K1"/>
    </sheetView>
  </sheetViews>
  <sheetFormatPr defaultRowHeight="15" x14ac:dyDescent="0.25"/>
  <cols>
    <col min="4" max="4" width="13.140625" bestFit="1" customWidth="1"/>
  </cols>
  <sheetData>
    <row r="1" spans="1:20" ht="102.75" x14ac:dyDescent="0.25">
      <c r="A1" t="s">
        <v>5</v>
      </c>
      <c r="B1" t="s">
        <v>6</v>
      </c>
      <c r="C1" s="1" t="s">
        <v>0</v>
      </c>
      <c r="D1" s="2" t="s">
        <v>29</v>
      </c>
      <c r="E1" s="3" t="s">
        <v>1</v>
      </c>
      <c r="F1" s="3" t="s">
        <v>24</v>
      </c>
      <c r="G1" s="3" t="s">
        <v>2</v>
      </c>
      <c r="H1" s="4" t="s">
        <v>3</v>
      </c>
      <c r="I1" s="4" t="s">
        <v>4</v>
      </c>
      <c r="J1" s="4"/>
    </row>
    <row r="2" spans="1:20" x14ac:dyDescent="0.25">
      <c r="A2">
        <v>224</v>
      </c>
      <c r="B2" t="s">
        <v>7</v>
      </c>
      <c r="C2" s="1">
        <v>60</v>
      </c>
      <c r="D2" s="2">
        <v>0.37166700000000003</v>
      </c>
      <c r="E2" s="6">
        <f t="shared" ref="E2:E22" si="0">(0.04/4.04)</f>
        <v>9.9009900990099011E-3</v>
      </c>
      <c r="F2" s="6">
        <f>(50+10)/540</f>
        <v>0.1111111111111111</v>
      </c>
      <c r="G2">
        <v>3237</v>
      </c>
      <c r="H2">
        <f t="shared" ref="H2:H22" si="1">(G2+G2*F2)*E2+(G2+G2*F2)</f>
        <v>3632.2772277227723</v>
      </c>
      <c r="I2" s="6">
        <f t="shared" ref="I2:I22" si="2">H2/C2/D2/1000</f>
        <v>0.16288224081067065</v>
      </c>
      <c r="N2" t="s">
        <v>14</v>
      </c>
    </row>
    <row r="3" spans="1:20" x14ac:dyDescent="0.25">
      <c r="A3">
        <v>224</v>
      </c>
      <c r="B3" t="s">
        <v>7</v>
      </c>
      <c r="C3" s="1">
        <v>60</v>
      </c>
      <c r="D3" s="2">
        <v>0.37166700000000003</v>
      </c>
      <c r="E3" s="6">
        <f t="shared" si="0"/>
        <v>9.9009900990099011E-3</v>
      </c>
      <c r="F3" s="6">
        <f t="shared" ref="F3:F22" si="3">(50+10)/540</f>
        <v>0.1111111111111111</v>
      </c>
      <c r="G3">
        <v>3180</v>
      </c>
      <c r="H3">
        <f t="shared" si="1"/>
        <v>3568.3168316831684</v>
      </c>
      <c r="I3" s="6">
        <f t="shared" si="2"/>
        <v>0.16001406418842531</v>
      </c>
      <c r="M3" t="s">
        <v>17</v>
      </c>
      <c r="N3" t="s">
        <v>15</v>
      </c>
      <c r="O3" t="s">
        <v>16</v>
      </c>
      <c r="P3" t="s">
        <v>19</v>
      </c>
      <c r="Q3" t="s">
        <v>25</v>
      </c>
      <c r="R3" t="s">
        <v>26</v>
      </c>
      <c r="S3" t="s">
        <v>27</v>
      </c>
      <c r="T3" t="s">
        <v>28</v>
      </c>
    </row>
    <row r="4" spans="1:20" x14ac:dyDescent="0.25">
      <c r="A4">
        <v>224</v>
      </c>
      <c r="B4" t="s">
        <v>7</v>
      </c>
      <c r="C4" s="1">
        <v>60</v>
      </c>
      <c r="D4" s="2">
        <v>0.37166700000000003</v>
      </c>
      <c r="E4" s="6">
        <f t="shared" si="0"/>
        <v>9.9009900990099011E-3</v>
      </c>
      <c r="F4" s="6">
        <f t="shared" si="3"/>
        <v>0.1111111111111111</v>
      </c>
      <c r="G4">
        <v>2882</v>
      </c>
      <c r="H4">
        <f t="shared" si="1"/>
        <v>3233.9273927392737</v>
      </c>
      <c r="I4" s="6">
        <f t="shared" si="2"/>
        <v>0.14501903553177414</v>
      </c>
      <c r="M4">
        <v>1</v>
      </c>
      <c r="N4">
        <v>4.4457000000000004</v>
      </c>
      <c r="O4">
        <v>4.3354999999999997</v>
      </c>
      <c r="P4">
        <f>N4-O4</f>
        <v>0.11020000000000074</v>
      </c>
      <c r="Q4">
        <f>P4/1</f>
        <v>0.11020000000000074</v>
      </c>
      <c r="R4">
        <f>AVERAGE(Q4:Q8)</f>
        <v>5.3922000000000157E-2</v>
      </c>
      <c r="S4">
        <f>R4*1000</f>
        <v>53.92200000000016</v>
      </c>
      <c r="T4">
        <f>S4/60</f>
        <v>0.89870000000000272</v>
      </c>
    </row>
    <row r="5" spans="1:20" x14ac:dyDescent="0.25">
      <c r="A5">
        <v>224</v>
      </c>
      <c r="B5" t="s">
        <v>8</v>
      </c>
      <c r="C5" s="1">
        <v>60</v>
      </c>
      <c r="D5" s="2">
        <v>0.37166700000000003</v>
      </c>
      <c r="E5" s="6">
        <f t="shared" si="0"/>
        <v>9.9009900990099011E-3</v>
      </c>
      <c r="F5" s="6">
        <f t="shared" si="3"/>
        <v>0.1111111111111111</v>
      </c>
      <c r="G5">
        <v>6056</v>
      </c>
      <c r="H5">
        <f t="shared" si="1"/>
        <v>6795.5115511551157</v>
      </c>
      <c r="I5" s="6">
        <f t="shared" si="2"/>
        <v>0.30473118639154206</v>
      </c>
      <c r="M5">
        <v>2</v>
      </c>
      <c r="N5">
        <v>4.4314</v>
      </c>
      <c r="O5">
        <v>4.2846000000000002</v>
      </c>
      <c r="P5">
        <f t="shared" ref="P5:P8" si="4">N5-O5</f>
        <v>0.14679999999999982</v>
      </c>
      <c r="Q5">
        <f>P5/2</f>
        <v>7.339999999999991E-2</v>
      </c>
    </row>
    <row r="6" spans="1:20" x14ac:dyDescent="0.25">
      <c r="A6">
        <v>224</v>
      </c>
      <c r="B6" t="s">
        <v>8</v>
      </c>
      <c r="C6" s="1">
        <v>60</v>
      </c>
      <c r="D6" s="2">
        <v>0.37166700000000003</v>
      </c>
      <c r="E6" s="6">
        <f t="shared" si="0"/>
        <v>9.9009900990099011E-3</v>
      </c>
      <c r="F6" s="6">
        <f t="shared" si="3"/>
        <v>0.1111111111111111</v>
      </c>
      <c r="G6">
        <v>5856</v>
      </c>
      <c r="H6">
        <f t="shared" si="1"/>
        <v>6571.0891089108918</v>
      </c>
      <c r="I6" s="6">
        <f t="shared" si="2"/>
        <v>0.29466740876962849</v>
      </c>
      <c r="M6">
        <v>3</v>
      </c>
      <c r="N6">
        <v>4.3762999999999996</v>
      </c>
      <c r="O6">
        <v>4.1698000000000004</v>
      </c>
      <c r="Q6">
        <f>P6/3</f>
        <v>0</v>
      </c>
    </row>
    <row r="7" spans="1:20" x14ac:dyDescent="0.25">
      <c r="A7">
        <v>224</v>
      </c>
      <c r="B7" t="s">
        <v>8</v>
      </c>
      <c r="C7" s="1">
        <v>60</v>
      </c>
      <c r="D7" s="2">
        <v>0.37166700000000003</v>
      </c>
      <c r="E7" s="6">
        <f t="shared" si="0"/>
        <v>9.9009900990099011E-3</v>
      </c>
      <c r="F7" s="6">
        <f t="shared" si="3"/>
        <v>0.1111111111111111</v>
      </c>
      <c r="G7">
        <v>5319</v>
      </c>
      <c r="H7">
        <f t="shared" si="1"/>
        <v>5968.5148514851489</v>
      </c>
      <c r="I7" s="6">
        <f t="shared" si="2"/>
        <v>0.26764616585479062</v>
      </c>
      <c r="M7">
        <v>4</v>
      </c>
      <c r="N7">
        <v>4.4103000000000003</v>
      </c>
      <c r="O7">
        <v>4.2301000000000002</v>
      </c>
      <c r="P7">
        <f t="shared" si="4"/>
        <v>0.18020000000000014</v>
      </c>
      <c r="Q7">
        <f>P7/4</f>
        <v>4.5050000000000034E-2</v>
      </c>
    </row>
    <row r="8" spans="1:20" x14ac:dyDescent="0.25">
      <c r="A8">
        <v>224</v>
      </c>
      <c r="B8" t="s">
        <v>9</v>
      </c>
      <c r="C8" s="1">
        <v>60</v>
      </c>
      <c r="D8" s="2">
        <v>0.37166700000000003</v>
      </c>
      <c r="E8" s="6">
        <f t="shared" si="0"/>
        <v>9.9009900990099011E-3</v>
      </c>
      <c r="F8" s="6">
        <f t="shared" si="3"/>
        <v>0.1111111111111111</v>
      </c>
      <c r="G8">
        <v>4795</v>
      </c>
      <c r="H8">
        <f t="shared" si="1"/>
        <v>5380.5280528052799</v>
      </c>
      <c r="I8" s="6">
        <f t="shared" si="2"/>
        <v>0.24127906848537711</v>
      </c>
      <c r="M8">
        <v>5</v>
      </c>
      <c r="N8">
        <v>4.3738000000000001</v>
      </c>
      <c r="O8">
        <v>4.1689999999999996</v>
      </c>
      <c r="P8">
        <f t="shared" si="4"/>
        <v>0.20480000000000054</v>
      </c>
      <c r="Q8">
        <f>P8/5</f>
        <v>4.0960000000000107E-2</v>
      </c>
    </row>
    <row r="9" spans="1:20" x14ac:dyDescent="0.25">
      <c r="A9">
        <v>224</v>
      </c>
      <c r="B9" t="s">
        <v>9</v>
      </c>
      <c r="C9" s="1">
        <v>60</v>
      </c>
      <c r="D9" s="2">
        <v>0.37166700000000003</v>
      </c>
      <c r="E9" s="6">
        <f t="shared" si="0"/>
        <v>9.9009900990099011E-3</v>
      </c>
      <c r="F9" s="6">
        <f t="shared" si="3"/>
        <v>0.1111111111111111</v>
      </c>
      <c r="G9">
        <v>4984</v>
      </c>
      <c r="H9">
        <f t="shared" si="1"/>
        <v>5592.6072607260721</v>
      </c>
      <c r="I9" s="6">
        <f t="shared" si="2"/>
        <v>0.25078933833808542</v>
      </c>
    </row>
    <row r="10" spans="1:20" x14ac:dyDescent="0.25">
      <c r="A10">
        <v>224</v>
      </c>
      <c r="B10" t="s">
        <v>9</v>
      </c>
      <c r="C10" s="1">
        <v>60</v>
      </c>
      <c r="D10" s="2">
        <v>0.37166700000000003</v>
      </c>
      <c r="E10" s="6">
        <f t="shared" si="0"/>
        <v>9.9009900990099011E-3</v>
      </c>
      <c r="F10" s="6">
        <f t="shared" si="3"/>
        <v>0.1111111111111111</v>
      </c>
      <c r="G10">
        <v>3389</v>
      </c>
      <c r="H10">
        <f t="shared" si="1"/>
        <v>3802.8382838283828</v>
      </c>
      <c r="I10" s="6">
        <f t="shared" si="2"/>
        <v>0.17053071180332494</v>
      </c>
    </row>
    <row r="11" spans="1:20" x14ac:dyDescent="0.25">
      <c r="A11">
        <v>224</v>
      </c>
      <c r="B11" t="s">
        <v>10</v>
      </c>
      <c r="C11" s="1">
        <v>60</v>
      </c>
      <c r="D11" s="2">
        <v>0.37166700000000003</v>
      </c>
      <c r="E11" s="6">
        <f t="shared" si="0"/>
        <v>9.9009900990099011E-3</v>
      </c>
      <c r="F11" s="6">
        <f t="shared" si="3"/>
        <v>0.1111111111111111</v>
      </c>
      <c r="G11">
        <v>2404</v>
      </c>
      <c r="H11">
        <f t="shared" si="1"/>
        <v>2697.5577557755778</v>
      </c>
      <c r="I11" s="6">
        <f t="shared" si="2"/>
        <v>0.12096660701540077</v>
      </c>
    </row>
    <row r="12" spans="1:20" x14ac:dyDescent="0.25">
      <c r="A12">
        <v>224</v>
      </c>
      <c r="B12" t="s">
        <v>10</v>
      </c>
      <c r="C12" s="1">
        <v>60</v>
      </c>
      <c r="D12" s="2">
        <v>0.37166700000000003</v>
      </c>
      <c r="E12" s="6">
        <f t="shared" si="0"/>
        <v>9.9009900990099011E-3</v>
      </c>
      <c r="F12" s="6">
        <f t="shared" si="3"/>
        <v>0.1111111111111111</v>
      </c>
      <c r="G12">
        <v>2475</v>
      </c>
      <c r="H12">
        <f t="shared" si="1"/>
        <v>2777.227722772277</v>
      </c>
      <c r="I12" s="6">
        <f t="shared" si="2"/>
        <v>0.12453924807118007</v>
      </c>
    </row>
    <row r="13" spans="1:20" x14ac:dyDescent="0.25">
      <c r="A13">
        <v>224</v>
      </c>
      <c r="B13" t="s">
        <v>10</v>
      </c>
      <c r="C13" s="1">
        <v>60</v>
      </c>
      <c r="D13" s="2">
        <v>0.37166700000000003</v>
      </c>
      <c r="E13" s="6">
        <f t="shared" si="0"/>
        <v>9.9009900990099011E-3</v>
      </c>
      <c r="F13" s="6">
        <f t="shared" si="3"/>
        <v>0.1111111111111111</v>
      </c>
      <c r="G13">
        <v>2420</v>
      </c>
      <c r="H13">
        <f t="shared" si="1"/>
        <v>2715.5115511551153</v>
      </c>
      <c r="I13" s="6">
        <f t="shared" si="2"/>
        <v>0.12177170922515385</v>
      </c>
    </row>
    <row r="14" spans="1:20" x14ac:dyDescent="0.25">
      <c r="A14">
        <v>224</v>
      </c>
      <c r="B14" t="s">
        <v>11</v>
      </c>
      <c r="C14" s="1">
        <v>60</v>
      </c>
      <c r="D14" s="2">
        <v>0.37166700000000003</v>
      </c>
      <c r="E14" s="6">
        <f t="shared" si="0"/>
        <v>9.9009900990099011E-3</v>
      </c>
      <c r="F14" s="6">
        <f t="shared" si="3"/>
        <v>0.1111111111111111</v>
      </c>
      <c r="G14">
        <v>9635</v>
      </c>
      <c r="H14">
        <f t="shared" si="1"/>
        <v>10811.55115511551</v>
      </c>
      <c r="I14" s="6">
        <f t="shared" si="2"/>
        <v>0.4848224869356848</v>
      </c>
    </row>
    <row r="15" spans="1:20" x14ac:dyDescent="0.25">
      <c r="A15">
        <v>224</v>
      </c>
      <c r="B15" t="s">
        <v>11</v>
      </c>
      <c r="C15" s="1">
        <v>60</v>
      </c>
      <c r="D15" s="2">
        <v>0.37166700000000003</v>
      </c>
      <c r="E15" s="6">
        <f t="shared" si="0"/>
        <v>9.9009900990099011E-3</v>
      </c>
      <c r="F15" s="6">
        <f t="shared" si="3"/>
        <v>0.1111111111111111</v>
      </c>
      <c r="G15">
        <v>9934</v>
      </c>
      <c r="H15">
        <f t="shared" si="1"/>
        <v>11147.062706270626</v>
      </c>
      <c r="I15" s="6">
        <f t="shared" si="2"/>
        <v>0.49986783448044553</v>
      </c>
      <c r="R15">
        <v>2.23E-2</v>
      </c>
      <c r="S15">
        <f>R15*1000/60</f>
        <v>0.3716666666666667</v>
      </c>
    </row>
    <row r="16" spans="1:20" x14ac:dyDescent="0.25">
      <c r="A16">
        <v>224</v>
      </c>
      <c r="B16" t="s">
        <v>11</v>
      </c>
      <c r="C16" s="1">
        <v>60</v>
      </c>
      <c r="D16" s="2">
        <v>0.37166700000000003</v>
      </c>
      <c r="E16" s="6">
        <f t="shared" si="0"/>
        <v>9.9009900990099011E-3</v>
      </c>
      <c r="F16" s="6">
        <f t="shared" si="3"/>
        <v>0.1111111111111111</v>
      </c>
      <c r="G16">
        <v>11660</v>
      </c>
      <c r="H16">
        <f t="shared" si="1"/>
        <v>13083.828382838283</v>
      </c>
      <c r="I16" s="6">
        <f t="shared" si="2"/>
        <v>0.58671823535755951</v>
      </c>
    </row>
    <row r="17" spans="1:9" x14ac:dyDescent="0.25">
      <c r="A17">
        <v>224</v>
      </c>
      <c r="B17" t="s">
        <v>12</v>
      </c>
      <c r="C17" s="1">
        <v>60</v>
      </c>
      <c r="D17" s="2">
        <v>0.37166700000000003</v>
      </c>
      <c r="E17" s="6">
        <f t="shared" si="0"/>
        <v>9.9009900990099011E-3</v>
      </c>
      <c r="F17" s="6">
        <f t="shared" si="3"/>
        <v>0.1111111111111111</v>
      </c>
      <c r="G17">
        <v>1279</v>
      </c>
      <c r="H17">
        <f t="shared" si="1"/>
        <v>1435.1815181518152</v>
      </c>
      <c r="I17" s="6">
        <f t="shared" si="2"/>
        <v>6.4357857892137105E-2</v>
      </c>
    </row>
    <row r="18" spans="1:9" x14ac:dyDescent="0.25">
      <c r="A18">
        <v>224</v>
      </c>
      <c r="B18" t="s">
        <v>12</v>
      </c>
      <c r="C18" s="1">
        <v>60</v>
      </c>
      <c r="D18" s="2">
        <v>0.37166700000000003</v>
      </c>
      <c r="E18" s="6">
        <f t="shared" si="0"/>
        <v>9.9009900990099011E-3</v>
      </c>
      <c r="F18" s="6">
        <f t="shared" si="3"/>
        <v>0.1111111111111111</v>
      </c>
      <c r="G18">
        <v>2088</v>
      </c>
      <c r="H18">
        <f t="shared" si="1"/>
        <v>2342.970297029703</v>
      </c>
      <c r="I18" s="6">
        <f t="shared" si="2"/>
        <v>0.10506583837277736</v>
      </c>
    </row>
    <row r="19" spans="1:9" x14ac:dyDescent="0.25">
      <c r="A19">
        <v>224</v>
      </c>
      <c r="B19" t="s">
        <v>12</v>
      </c>
      <c r="C19" s="1">
        <v>60</v>
      </c>
      <c r="D19" s="2">
        <v>0.37166700000000003</v>
      </c>
      <c r="E19" s="6">
        <f t="shared" si="0"/>
        <v>9.9009900990099011E-3</v>
      </c>
      <c r="F19" s="6">
        <f t="shared" si="3"/>
        <v>0.1111111111111111</v>
      </c>
      <c r="G19">
        <v>5782</v>
      </c>
      <c r="H19">
        <f t="shared" si="1"/>
        <v>6488.0528052805275</v>
      </c>
      <c r="I19" s="6">
        <f t="shared" si="2"/>
        <v>0.29094381104952044</v>
      </c>
    </row>
    <row r="20" spans="1:9" x14ac:dyDescent="0.25">
      <c r="A20">
        <v>224</v>
      </c>
      <c r="B20" t="s">
        <v>13</v>
      </c>
      <c r="C20" s="1">
        <v>60</v>
      </c>
      <c r="D20" s="2">
        <v>0.37166700000000003</v>
      </c>
      <c r="E20" s="6">
        <f t="shared" si="0"/>
        <v>9.9009900990099011E-3</v>
      </c>
      <c r="F20" s="6">
        <f t="shared" si="3"/>
        <v>0.1111111111111111</v>
      </c>
      <c r="G20">
        <v>687</v>
      </c>
      <c r="H20">
        <f t="shared" si="1"/>
        <v>770.89108910891093</v>
      </c>
      <c r="I20" s="6">
        <f t="shared" si="2"/>
        <v>3.4569076131273017E-2</v>
      </c>
    </row>
    <row r="21" spans="1:9" x14ac:dyDescent="0.25">
      <c r="A21">
        <v>224</v>
      </c>
      <c r="B21" t="s">
        <v>13</v>
      </c>
      <c r="C21" s="1">
        <v>60</v>
      </c>
      <c r="D21" s="2">
        <v>0.37166700000000003</v>
      </c>
      <c r="E21" s="6">
        <f t="shared" si="0"/>
        <v>9.9009900990099011E-3</v>
      </c>
      <c r="F21" s="6">
        <f t="shared" si="3"/>
        <v>0.1111111111111111</v>
      </c>
      <c r="G21">
        <v>1279</v>
      </c>
      <c r="H21">
        <f t="shared" si="1"/>
        <v>1435.1815181518152</v>
      </c>
      <c r="I21" s="6">
        <f t="shared" si="2"/>
        <v>6.4357857892137105E-2</v>
      </c>
    </row>
    <row r="22" spans="1:9" x14ac:dyDescent="0.25">
      <c r="A22">
        <v>224</v>
      </c>
      <c r="B22" t="s">
        <v>13</v>
      </c>
      <c r="C22" s="1">
        <v>60</v>
      </c>
      <c r="D22" s="2">
        <v>0.37166700000000003</v>
      </c>
      <c r="E22" s="6">
        <f t="shared" si="0"/>
        <v>9.9009900990099011E-3</v>
      </c>
      <c r="F22" s="6">
        <f t="shared" si="3"/>
        <v>0.1111111111111111</v>
      </c>
      <c r="G22">
        <v>4287</v>
      </c>
      <c r="H22">
        <f t="shared" si="1"/>
        <v>4810.4950495049497</v>
      </c>
      <c r="I22" s="6">
        <f t="shared" si="2"/>
        <v>0.21571707332571671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I2" sqref="I2:I22"/>
    </sheetView>
  </sheetViews>
  <sheetFormatPr defaultRowHeight="15" x14ac:dyDescent="0.25"/>
  <cols>
    <col min="4" max="4" width="13.140625" bestFit="1" customWidth="1"/>
  </cols>
  <sheetData>
    <row r="1" spans="1:20" ht="102.75" x14ac:dyDescent="0.25">
      <c r="A1" t="s">
        <v>5</v>
      </c>
      <c r="B1" t="s">
        <v>6</v>
      </c>
      <c r="C1" s="1" t="s">
        <v>0</v>
      </c>
      <c r="D1" s="2" t="s">
        <v>29</v>
      </c>
      <c r="E1" s="3" t="s">
        <v>1</v>
      </c>
      <c r="F1" s="3" t="s">
        <v>24</v>
      </c>
      <c r="G1" s="3" t="s">
        <v>2</v>
      </c>
      <c r="H1" s="4" t="s">
        <v>3</v>
      </c>
      <c r="I1" s="4" t="s">
        <v>4</v>
      </c>
      <c r="J1" s="4"/>
    </row>
    <row r="2" spans="1:20" x14ac:dyDescent="0.25">
      <c r="A2">
        <v>114</v>
      </c>
      <c r="B2" t="s">
        <v>7</v>
      </c>
      <c r="C2" s="1">
        <v>60</v>
      </c>
      <c r="D2" s="2">
        <v>0.245</v>
      </c>
      <c r="E2" s="6">
        <f t="shared" ref="E2:E22" si="0">(0.04/4.04)</f>
        <v>9.9009900990099011E-3</v>
      </c>
      <c r="F2" s="6">
        <f>(50+10)/540</f>
        <v>0.1111111111111111</v>
      </c>
      <c r="G2">
        <v>7866</v>
      </c>
      <c r="H2">
        <f t="shared" ref="H2:H22" si="1">(G2+G2*F2)*E2+(G2+G2*F2)</f>
        <v>8826.5346534653472</v>
      </c>
      <c r="I2" s="6">
        <f t="shared" ref="I2:I22" si="2">H2/C2/D2/1000</f>
        <v>0.60044453424934341</v>
      </c>
      <c r="N2" t="s">
        <v>14</v>
      </c>
    </row>
    <row r="3" spans="1:20" x14ac:dyDescent="0.25">
      <c r="A3">
        <v>114</v>
      </c>
      <c r="B3" t="s">
        <v>7</v>
      </c>
      <c r="C3" s="1">
        <v>60</v>
      </c>
      <c r="D3" s="2">
        <v>0.245</v>
      </c>
      <c r="E3" s="6">
        <f t="shared" si="0"/>
        <v>9.9009900990099011E-3</v>
      </c>
      <c r="F3" s="6">
        <f t="shared" ref="F3:F22" si="3">(50+10)/540</f>
        <v>0.1111111111111111</v>
      </c>
      <c r="G3">
        <v>10863</v>
      </c>
      <c r="H3">
        <f t="shared" si="1"/>
        <v>12189.504950495049</v>
      </c>
      <c r="I3" s="6">
        <f t="shared" si="2"/>
        <v>0.82921802384320065</v>
      </c>
      <c r="M3" t="s">
        <v>17</v>
      </c>
      <c r="N3" t="s">
        <v>15</v>
      </c>
      <c r="O3" t="s">
        <v>16</v>
      </c>
      <c r="P3" t="s">
        <v>19</v>
      </c>
      <c r="Q3" t="s">
        <v>25</v>
      </c>
      <c r="R3" t="s">
        <v>26</v>
      </c>
      <c r="S3" t="s">
        <v>27</v>
      </c>
      <c r="T3" t="s">
        <v>28</v>
      </c>
    </row>
    <row r="4" spans="1:20" x14ac:dyDescent="0.25">
      <c r="A4">
        <v>114</v>
      </c>
      <c r="B4" t="s">
        <v>7</v>
      </c>
      <c r="C4" s="1">
        <v>60</v>
      </c>
      <c r="D4" s="2">
        <v>0.245</v>
      </c>
      <c r="E4" s="6">
        <f t="shared" si="0"/>
        <v>9.9009900990099011E-3</v>
      </c>
      <c r="F4" s="6">
        <f t="shared" si="3"/>
        <v>0.1111111111111111</v>
      </c>
      <c r="G4">
        <v>11264</v>
      </c>
      <c r="H4">
        <f t="shared" si="1"/>
        <v>12639.471947194719</v>
      </c>
      <c r="I4" s="6">
        <f t="shared" si="2"/>
        <v>0.85982802361868838</v>
      </c>
      <c r="L4">
        <v>21</v>
      </c>
      <c r="M4">
        <v>1</v>
      </c>
      <c r="N4">
        <v>4.4390000000000001</v>
      </c>
      <c r="O4">
        <v>4.3330000000000002</v>
      </c>
      <c r="P4">
        <f>N4-O4</f>
        <v>0.10599999999999987</v>
      </c>
      <c r="Q4">
        <f>P4/1</f>
        <v>0.10599999999999987</v>
      </c>
      <c r="R4">
        <f>AVERAGE(Q4:Q8)</f>
        <v>5.4839999999999986E-2</v>
      </c>
      <c r="S4">
        <f>R4*1000</f>
        <v>54.839999999999989</v>
      </c>
      <c r="T4">
        <f>S4/60</f>
        <v>0.91399999999999981</v>
      </c>
    </row>
    <row r="5" spans="1:20" x14ac:dyDescent="0.25">
      <c r="A5">
        <v>114</v>
      </c>
      <c r="B5" t="s">
        <v>8</v>
      </c>
      <c r="C5" s="1">
        <v>60</v>
      </c>
      <c r="D5" s="2">
        <v>0.245</v>
      </c>
      <c r="E5" s="6">
        <f t="shared" si="0"/>
        <v>9.9009900990099011E-3</v>
      </c>
      <c r="F5" s="6">
        <f t="shared" si="3"/>
        <v>0.1111111111111111</v>
      </c>
      <c r="G5">
        <v>8101</v>
      </c>
      <c r="H5">
        <f t="shared" si="1"/>
        <v>9090.2310231023112</v>
      </c>
      <c r="I5" s="6">
        <f t="shared" si="2"/>
        <v>0.61838306279607569</v>
      </c>
      <c r="L5">
        <v>22</v>
      </c>
      <c r="M5">
        <v>2</v>
      </c>
      <c r="N5">
        <v>4.3650000000000002</v>
      </c>
      <c r="O5">
        <v>4.25</v>
      </c>
      <c r="P5">
        <f t="shared" ref="P5:P8" si="4">N5-O5</f>
        <v>0.11500000000000021</v>
      </c>
      <c r="Q5">
        <f>P5/2</f>
        <v>5.7500000000000107E-2</v>
      </c>
    </row>
    <row r="6" spans="1:20" x14ac:dyDescent="0.25">
      <c r="A6">
        <v>114</v>
      </c>
      <c r="B6" t="s">
        <v>8</v>
      </c>
      <c r="C6" s="1">
        <v>60</v>
      </c>
      <c r="D6" s="2">
        <v>0.245</v>
      </c>
      <c r="E6" s="6">
        <f t="shared" si="0"/>
        <v>9.9009900990099011E-3</v>
      </c>
      <c r="F6" s="6">
        <f t="shared" si="3"/>
        <v>0.1111111111111111</v>
      </c>
      <c r="G6">
        <v>11295</v>
      </c>
      <c r="H6">
        <f t="shared" si="1"/>
        <v>12674.257425742575</v>
      </c>
      <c r="I6" s="6">
        <f t="shared" si="2"/>
        <v>0.86219438270357651</v>
      </c>
      <c r="L6">
        <v>23</v>
      </c>
      <c r="M6">
        <v>3</v>
      </c>
      <c r="N6">
        <v>4.3819999999999997</v>
      </c>
      <c r="O6">
        <v>4.2560000000000002</v>
      </c>
      <c r="P6">
        <f t="shared" si="4"/>
        <v>0.12599999999999945</v>
      </c>
      <c r="Q6">
        <f>P6/3</f>
        <v>4.1999999999999815E-2</v>
      </c>
    </row>
    <row r="7" spans="1:20" x14ac:dyDescent="0.25">
      <c r="A7">
        <v>114</v>
      </c>
      <c r="B7" t="s">
        <v>8</v>
      </c>
      <c r="C7" s="1">
        <v>60</v>
      </c>
      <c r="D7" s="2">
        <v>0.245</v>
      </c>
      <c r="E7" s="6">
        <f t="shared" si="0"/>
        <v>9.9009900990099011E-3</v>
      </c>
      <c r="F7" s="6">
        <f t="shared" si="3"/>
        <v>0.1111111111111111</v>
      </c>
      <c r="G7">
        <v>12738</v>
      </c>
      <c r="H7">
        <f t="shared" si="1"/>
        <v>14293.465346534655</v>
      </c>
      <c r="I7" s="6">
        <f t="shared" si="2"/>
        <v>0.97234458139691526</v>
      </c>
      <c r="L7">
        <v>24</v>
      </c>
      <c r="M7">
        <v>4</v>
      </c>
      <c r="N7">
        <v>4.3550000000000004</v>
      </c>
      <c r="O7">
        <v>4.2130000000000001</v>
      </c>
      <c r="P7">
        <f t="shared" si="4"/>
        <v>0.14200000000000035</v>
      </c>
      <c r="Q7">
        <f>P7/4</f>
        <v>3.5500000000000087E-2</v>
      </c>
    </row>
    <row r="8" spans="1:20" x14ac:dyDescent="0.25">
      <c r="A8">
        <v>114</v>
      </c>
      <c r="B8" t="s">
        <v>9</v>
      </c>
      <c r="C8" s="1">
        <v>60</v>
      </c>
      <c r="D8" s="2">
        <v>0.245</v>
      </c>
      <c r="E8" s="6">
        <f t="shared" si="0"/>
        <v>9.9009900990099011E-3</v>
      </c>
      <c r="F8" s="6">
        <f t="shared" si="3"/>
        <v>0.1111111111111111</v>
      </c>
      <c r="G8">
        <v>9030</v>
      </c>
      <c r="H8">
        <f t="shared" si="1"/>
        <v>10132.673267326732</v>
      </c>
      <c r="I8" s="6">
        <f t="shared" si="2"/>
        <v>0.68929750117868938</v>
      </c>
      <c r="L8">
        <v>25</v>
      </c>
      <c r="M8">
        <v>5</v>
      </c>
      <c r="N8">
        <v>4.4370000000000003</v>
      </c>
      <c r="O8">
        <v>4.2709999999999999</v>
      </c>
      <c r="P8">
        <f t="shared" si="4"/>
        <v>0.16600000000000037</v>
      </c>
      <c r="Q8">
        <f>P8/5</f>
        <v>3.3200000000000077E-2</v>
      </c>
    </row>
    <row r="9" spans="1:20" x14ac:dyDescent="0.25">
      <c r="A9">
        <v>114</v>
      </c>
      <c r="B9" t="s">
        <v>9</v>
      </c>
      <c r="C9" s="1">
        <v>60</v>
      </c>
      <c r="D9" s="2">
        <v>0.245</v>
      </c>
      <c r="E9" s="6">
        <f t="shared" si="0"/>
        <v>9.9009900990099011E-3</v>
      </c>
      <c r="F9" s="6">
        <f t="shared" si="3"/>
        <v>0.1111111111111111</v>
      </c>
      <c r="G9">
        <v>10917</v>
      </c>
      <c r="H9">
        <f t="shared" si="1"/>
        <v>12250.09900990099</v>
      </c>
      <c r="I9" s="6">
        <f t="shared" si="2"/>
        <v>0.83334006870074773</v>
      </c>
      <c r="L9" t="s">
        <v>32</v>
      </c>
    </row>
    <row r="10" spans="1:20" x14ac:dyDescent="0.25">
      <c r="A10">
        <v>114</v>
      </c>
      <c r="B10" t="s">
        <v>9</v>
      </c>
      <c r="C10" s="1">
        <v>60</v>
      </c>
      <c r="D10" s="2">
        <v>0.245</v>
      </c>
      <c r="E10" s="6">
        <f t="shared" si="0"/>
        <v>9.9009900990099011E-3</v>
      </c>
      <c r="F10" s="6">
        <f t="shared" si="3"/>
        <v>0.1111111111111111</v>
      </c>
      <c r="G10" t="s">
        <v>31</v>
      </c>
      <c r="H10" t="e">
        <f t="shared" si="1"/>
        <v>#VALUE!</v>
      </c>
      <c r="I10" s="6" t="e">
        <f t="shared" si="2"/>
        <v>#VALUE!</v>
      </c>
    </row>
    <row r="11" spans="1:20" x14ac:dyDescent="0.25">
      <c r="A11">
        <v>114</v>
      </c>
      <c r="B11" t="s">
        <v>10</v>
      </c>
      <c r="C11" s="1">
        <v>60</v>
      </c>
      <c r="D11" s="2">
        <v>0.245</v>
      </c>
      <c r="E11" s="6">
        <f t="shared" si="0"/>
        <v>9.9009900990099011E-3</v>
      </c>
      <c r="F11" s="6">
        <f t="shared" si="3"/>
        <v>0.1111111111111111</v>
      </c>
      <c r="G11">
        <v>15971</v>
      </c>
      <c r="H11">
        <f t="shared" si="1"/>
        <v>17921.254125412539</v>
      </c>
      <c r="I11" s="6">
        <f t="shared" si="2"/>
        <v>1.2191329337015331</v>
      </c>
    </row>
    <row r="12" spans="1:20" x14ac:dyDescent="0.25">
      <c r="A12">
        <v>114</v>
      </c>
      <c r="B12" t="s">
        <v>10</v>
      </c>
      <c r="C12" s="1">
        <v>60</v>
      </c>
      <c r="D12" s="2">
        <v>0.245</v>
      </c>
      <c r="E12" s="6">
        <f t="shared" si="0"/>
        <v>9.9009900990099011E-3</v>
      </c>
      <c r="F12" s="6">
        <f t="shared" si="3"/>
        <v>0.1111111111111111</v>
      </c>
      <c r="G12">
        <v>14487</v>
      </c>
      <c r="H12">
        <f t="shared" si="1"/>
        <v>16256.039603960395</v>
      </c>
      <c r="I12" s="6">
        <f t="shared" si="2"/>
        <v>1.10585303428302</v>
      </c>
    </row>
    <row r="13" spans="1:20" x14ac:dyDescent="0.25">
      <c r="A13">
        <v>114</v>
      </c>
      <c r="B13" t="s">
        <v>10</v>
      </c>
      <c r="C13" s="1">
        <v>60</v>
      </c>
      <c r="D13" s="2">
        <v>0.245</v>
      </c>
      <c r="E13" s="6">
        <f t="shared" si="0"/>
        <v>9.9009900990099011E-3</v>
      </c>
      <c r="F13" s="6">
        <f t="shared" si="3"/>
        <v>0.1111111111111111</v>
      </c>
      <c r="G13">
        <v>16407</v>
      </c>
      <c r="H13">
        <f t="shared" si="1"/>
        <v>18410.495049504949</v>
      </c>
      <c r="I13" s="6">
        <f t="shared" si="2"/>
        <v>1.2524146292180238</v>
      </c>
    </row>
    <row r="14" spans="1:20" x14ac:dyDescent="0.25">
      <c r="A14">
        <v>114</v>
      </c>
      <c r="B14" t="s">
        <v>11</v>
      </c>
      <c r="C14" s="1">
        <v>60</v>
      </c>
      <c r="D14" s="2">
        <v>0.245</v>
      </c>
      <c r="E14" s="6">
        <f t="shared" si="0"/>
        <v>9.9009900990099011E-3</v>
      </c>
      <c r="F14" s="6">
        <f t="shared" si="3"/>
        <v>0.1111111111111111</v>
      </c>
      <c r="G14">
        <v>15128</v>
      </c>
      <c r="H14">
        <f t="shared" si="1"/>
        <v>16975.313531353138</v>
      </c>
      <c r="I14" s="6">
        <f t="shared" si="2"/>
        <v>1.1547832334253836</v>
      </c>
    </row>
    <row r="15" spans="1:20" x14ac:dyDescent="0.25">
      <c r="A15">
        <v>114</v>
      </c>
      <c r="B15" t="s">
        <v>11</v>
      </c>
      <c r="C15" s="1">
        <v>60</v>
      </c>
      <c r="D15" s="2">
        <v>0.245</v>
      </c>
      <c r="E15" s="6">
        <f t="shared" si="0"/>
        <v>9.9009900990099011E-3</v>
      </c>
      <c r="F15" s="6">
        <f t="shared" si="3"/>
        <v>0.1111111111111111</v>
      </c>
      <c r="G15">
        <v>14021</v>
      </c>
      <c r="H15">
        <f t="shared" si="1"/>
        <v>15733.135313531353</v>
      </c>
      <c r="I15" s="6">
        <f t="shared" si="2"/>
        <v>1.0702813138456702</v>
      </c>
    </row>
    <row r="16" spans="1:20" x14ac:dyDescent="0.25">
      <c r="A16">
        <v>114</v>
      </c>
      <c r="B16" t="s">
        <v>11</v>
      </c>
      <c r="C16" s="1">
        <v>60</v>
      </c>
      <c r="D16" s="2">
        <v>0.245</v>
      </c>
      <c r="E16" s="6">
        <f t="shared" si="0"/>
        <v>9.9009900990099011E-3</v>
      </c>
      <c r="F16" s="6">
        <f t="shared" si="3"/>
        <v>0.1111111111111111</v>
      </c>
      <c r="G16">
        <v>14626</v>
      </c>
      <c r="H16">
        <f t="shared" si="1"/>
        <v>16412.013201320133</v>
      </c>
      <c r="I16" s="6">
        <f t="shared" si="2"/>
        <v>1.116463483083002</v>
      </c>
    </row>
    <row r="17" spans="1:17" x14ac:dyDescent="0.25">
      <c r="A17">
        <v>114</v>
      </c>
      <c r="B17" t="s">
        <v>12</v>
      </c>
      <c r="C17" s="1">
        <v>60</v>
      </c>
      <c r="D17" s="2">
        <v>0.245</v>
      </c>
      <c r="E17" s="6">
        <f t="shared" si="0"/>
        <v>9.9009900990099011E-3</v>
      </c>
      <c r="F17" s="6">
        <f t="shared" si="3"/>
        <v>0.1111111111111111</v>
      </c>
      <c r="G17">
        <v>15061</v>
      </c>
      <c r="H17">
        <f t="shared" si="1"/>
        <v>16900.132013201321</v>
      </c>
      <c r="I17" s="6">
        <f t="shared" si="2"/>
        <v>1.1496688444354641</v>
      </c>
      <c r="P17">
        <v>1.47E-2</v>
      </c>
      <c r="Q17">
        <f>P17*1000/60</f>
        <v>0.245</v>
      </c>
    </row>
    <row r="18" spans="1:17" x14ac:dyDescent="0.25">
      <c r="A18">
        <v>114</v>
      </c>
      <c r="B18" t="s">
        <v>12</v>
      </c>
      <c r="C18" s="1">
        <v>60</v>
      </c>
      <c r="D18" s="2">
        <v>0.245</v>
      </c>
      <c r="E18" s="6">
        <f t="shared" si="0"/>
        <v>9.9009900990099011E-3</v>
      </c>
      <c r="F18" s="6">
        <f t="shared" si="3"/>
        <v>0.1111111111111111</v>
      </c>
      <c r="G18">
        <v>15552</v>
      </c>
      <c r="H18">
        <f t="shared" si="1"/>
        <v>17451.089108910892</v>
      </c>
      <c r="I18" s="6">
        <f t="shared" si="2"/>
        <v>1.18714891897353</v>
      </c>
    </row>
    <row r="19" spans="1:17" x14ac:dyDescent="0.25">
      <c r="A19">
        <v>114</v>
      </c>
      <c r="B19" t="s">
        <v>12</v>
      </c>
      <c r="C19" s="1">
        <v>60</v>
      </c>
      <c r="D19" s="2">
        <v>0.245</v>
      </c>
      <c r="E19" s="6">
        <f t="shared" si="0"/>
        <v>9.9009900990099011E-3</v>
      </c>
      <c r="F19" s="6">
        <f t="shared" si="3"/>
        <v>0.1111111111111111</v>
      </c>
      <c r="G19">
        <v>15403</v>
      </c>
      <c r="H19">
        <f t="shared" si="1"/>
        <v>17283.894389438945</v>
      </c>
      <c r="I19" s="6">
        <f t="shared" si="2"/>
        <v>1.1757751285332616</v>
      </c>
    </row>
    <row r="20" spans="1:17" x14ac:dyDescent="0.25">
      <c r="A20">
        <v>114</v>
      </c>
      <c r="B20" t="s">
        <v>13</v>
      </c>
      <c r="C20" s="1">
        <v>60</v>
      </c>
      <c r="D20" s="2">
        <v>0.245</v>
      </c>
      <c r="E20" s="6">
        <f t="shared" si="0"/>
        <v>9.9009900990099011E-3</v>
      </c>
      <c r="F20" s="6">
        <f t="shared" si="3"/>
        <v>0.1111111111111111</v>
      </c>
      <c r="G20">
        <v>25041</v>
      </c>
      <c r="H20">
        <f t="shared" si="1"/>
        <v>28098.811881188118</v>
      </c>
      <c r="I20" s="6">
        <f t="shared" si="2"/>
        <v>1.9114838014413689</v>
      </c>
    </row>
    <row r="21" spans="1:17" x14ac:dyDescent="0.25">
      <c r="A21">
        <v>114</v>
      </c>
      <c r="B21" t="s">
        <v>13</v>
      </c>
      <c r="C21" s="1">
        <v>60</v>
      </c>
      <c r="D21" s="2">
        <v>0.245</v>
      </c>
      <c r="E21" s="6">
        <f t="shared" si="0"/>
        <v>9.9009900990099011E-3</v>
      </c>
      <c r="F21" s="6">
        <f t="shared" si="3"/>
        <v>0.1111111111111111</v>
      </c>
      <c r="G21">
        <v>22029</v>
      </c>
      <c r="H21">
        <f t="shared" si="1"/>
        <v>24719.009900990099</v>
      </c>
      <c r="I21" s="6">
        <f t="shared" si="2"/>
        <v>1.6815652993870815</v>
      </c>
    </row>
    <row r="22" spans="1:17" x14ac:dyDescent="0.25">
      <c r="A22">
        <v>114</v>
      </c>
      <c r="B22" t="s">
        <v>13</v>
      </c>
      <c r="C22" s="1">
        <v>60</v>
      </c>
      <c r="D22" s="2">
        <v>0.245</v>
      </c>
      <c r="E22" s="6">
        <f t="shared" si="0"/>
        <v>9.9009900990099011E-3</v>
      </c>
      <c r="F22" s="6">
        <f t="shared" si="3"/>
        <v>0.1111111111111111</v>
      </c>
      <c r="G22">
        <v>19850</v>
      </c>
      <c r="H22">
        <f t="shared" si="1"/>
        <v>22273.927392739271</v>
      </c>
      <c r="I22" s="6">
        <f t="shared" si="2"/>
        <v>1.5152331559686578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9"/>
  <sheetViews>
    <sheetView workbookViewId="0">
      <selection activeCell="F4" sqref="F4"/>
    </sheetView>
  </sheetViews>
  <sheetFormatPr defaultRowHeight="15" x14ac:dyDescent="0.25"/>
  <cols>
    <col min="4" max="4" width="28.42578125" customWidth="1"/>
    <col min="5" max="5" width="15.7109375" customWidth="1"/>
    <col min="6" max="6" width="16.7109375" customWidth="1"/>
  </cols>
  <sheetData>
    <row r="3" spans="1:13" x14ac:dyDescent="0.25">
      <c r="A3" t="s">
        <v>37</v>
      </c>
      <c r="B3" t="s">
        <v>36</v>
      </c>
      <c r="C3" t="s">
        <v>80</v>
      </c>
      <c r="D3" t="s">
        <v>35</v>
      </c>
      <c r="E3" t="s">
        <v>38</v>
      </c>
      <c r="F3" t="s">
        <v>39</v>
      </c>
      <c r="I3" t="s">
        <v>37</v>
      </c>
      <c r="J3" t="s">
        <v>36</v>
      </c>
      <c r="K3" t="s">
        <v>80</v>
      </c>
      <c r="L3" t="s">
        <v>35</v>
      </c>
      <c r="M3" t="s">
        <v>39</v>
      </c>
    </row>
    <row r="4" spans="1:13" x14ac:dyDescent="0.25">
      <c r="A4" s="7">
        <v>114</v>
      </c>
      <c r="B4" s="8">
        <v>41117</v>
      </c>
      <c r="C4" s="13" t="s">
        <v>57</v>
      </c>
      <c r="D4" s="7" t="s">
        <v>54</v>
      </c>
      <c r="E4" s="11">
        <v>8.8918027098066545</v>
      </c>
      <c r="F4" s="11">
        <v>8.781761604928688</v>
      </c>
      <c r="I4" s="14">
        <v>114</v>
      </c>
      <c r="J4" s="13">
        <v>41117</v>
      </c>
      <c r="K4" s="13" t="s">
        <v>57</v>
      </c>
      <c r="L4" s="14" t="s">
        <v>54</v>
      </c>
      <c r="M4" s="14">
        <v>8.781761604928688</v>
      </c>
    </row>
    <row r="5" spans="1:13" x14ac:dyDescent="0.25">
      <c r="A5" s="7">
        <v>114</v>
      </c>
      <c r="B5" s="8">
        <v>41117</v>
      </c>
      <c r="C5" s="13" t="s">
        <v>57</v>
      </c>
      <c r="D5" s="7" t="s">
        <v>54</v>
      </c>
      <c r="E5" s="11">
        <v>8.6717205000507214</v>
      </c>
      <c r="F5" s="11"/>
      <c r="I5" s="14">
        <v>114</v>
      </c>
      <c r="J5" s="13">
        <v>41117</v>
      </c>
      <c r="K5" s="13" t="s">
        <v>57</v>
      </c>
      <c r="L5" s="14" t="s">
        <v>54</v>
      </c>
      <c r="M5" s="14">
        <v>13.865660650290732</v>
      </c>
    </row>
    <row r="6" spans="1:13" x14ac:dyDescent="0.25">
      <c r="A6" s="7">
        <v>114</v>
      </c>
      <c r="B6" s="8">
        <v>41117</v>
      </c>
      <c r="C6" s="13" t="s">
        <v>57</v>
      </c>
      <c r="D6" s="14" t="s">
        <v>54</v>
      </c>
      <c r="E6" s="11">
        <v>13.865660650290732</v>
      </c>
      <c r="F6" s="11">
        <v>13.865660650290732</v>
      </c>
      <c r="I6" s="14">
        <v>114</v>
      </c>
      <c r="J6" s="13">
        <v>41117</v>
      </c>
      <c r="K6" s="13" t="s">
        <v>56</v>
      </c>
      <c r="L6" s="14" t="s">
        <v>54</v>
      </c>
      <c r="M6" s="14">
        <v>4.6001996195659673</v>
      </c>
    </row>
    <row r="7" spans="1:13" x14ac:dyDescent="0.25">
      <c r="A7" s="7">
        <v>114</v>
      </c>
      <c r="B7" s="8">
        <v>41117</v>
      </c>
      <c r="C7" s="13" t="s">
        <v>57</v>
      </c>
      <c r="D7" s="14" t="s">
        <v>54</v>
      </c>
      <c r="E7" s="11">
        <v>13.865660650290732</v>
      </c>
      <c r="F7" s="11"/>
      <c r="I7" s="14">
        <v>114</v>
      </c>
      <c r="J7" s="13">
        <v>41117</v>
      </c>
      <c r="K7" s="13" t="s">
        <v>55</v>
      </c>
      <c r="L7" s="9" t="s">
        <v>58</v>
      </c>
      <c r="M7" s="14">
        <v>15.582301886387004</v>
      </c>
    </row>
    <row r="8" spans="1:13" x14ac:dyDescent="0.25">
      <c r="A8" s="7">
        <v>114</v>
      </c>
      <c r="B8" s="8">
        <v>41117</v>
      </c>
      <c r="C8" s="13" t="s">
        <v>56</v>
      </c>
      <c r="D8" s="14" t="s">
        <v>54</v>
      </c>
      <c r="E8" s="11">
        <v>7.8354081029781764</v>
      </c>
      <c r="F8" s="11">
        <v>4.6001996195659673</v>
      </c>
      <c r="I8" s="14">
        <v>114</v>
      </c>
      <c r="J8" s="13">
        <v>41117</v>
      </c>
      <c r="K8" s="13" t="s">
        <v>57</v>
      </c>
      <c r="L8" s="9" t="s">
        <v>58</v>
      </c>
      <c r="M8" s="14">
        <v>8.9578273727334334</v>
      </c>
    </row>
    <row r="9" spans="1:13" x14ac:dyDescent="0.25">
      <c r="A9" s="7">
        <v>114</v>
      </c>
      <c r="B9" s="8">
        <v>41117</v>
      </c>
      <c r="C9" s="13" t="s">
        <v>56</v>
      </c>
      <c r="D9" s="14" t="s">
        <v>54</v>
      </c>
      <c r="E9" s="11">
        <v>1.3649911361537588</v>
      </c>
      <c r="F9" s="11"/>
      <c r="I9" s="14">
        <v>114</v>
      </c>
      <c r="J9" s="13">
        <v>41117</v>
      </c>
      <c r="K9" s="13" t="s">
        <v>56</v>
      </c>
      <c r="L9" s="9" t="s">
        <v>58</v>
      </c>
      <c r="M9" s="14">
        <v>6.8670463800520736</v>
      </c>
    </row>
    <row r="10" spans="1:13" x14ac:dyDescent="0.25">
      <c r="A10" s="7">
        <v>114</v>
      </c>
      <c r="B10" s="8">
        <v>41117</v>
      </c>
      <c r="C10" s="13" t="s">
        <v>55</v>
      </c>
      <c r="D10" s="9" t="s">
        <v>58</v>
      </c>
      <c r="E10" s="11">
        <v>15.890416980045309</v>
      </c>
      <c r="F10" s="11">
        <v>15.582301886387004</v>
      </c>
      <c r="I10" s="14">
        <v>114</v>
      </c>
      <c r="J10" s="13">
        <v>41117</v>
      </c>
      <c r="K10" s="13" t="s">
        <v>55</v>
      </c>
      <c r="L10" s="14" t="s">
        <v>59</v>
      </c>
      <c r="M10" s="14">
        <v>20.314069396139555</v>
      </c>
    </row>
    <row r="11" spans="1:13" x14ac:dyDescent="0.25">
      <c r="A11" s="7">
        <v>114</v>
      </c>
      <c r="B11" s="8">
        <v>41117</v>
      </c>
      <c r="C11" s="13" t="s">
        <v>55</v>
      </c>
      <c r="D11" s="9" t="s">
        <v>58</v>
      </c>
      <c r="E11" s="11">
        <v>15.274186792728699</v>
      </c>
      <c r="F11" s="11"/>
      <c r="I11" s="14">
        <v>114</v>
      </c>
      <c r="J11" s="13">
        <v>41117</v>
      </c>
      <c r="K11" s="13" t="s">
        <v>57</v>
      </c>
      <c r="L11" s="14" t="s">
        <v>59</v>
      </c>
      <c r="M11" s="14">
        <v>13.579553777608016</v>
      </c>
    </row>
    <row r="12" spans="1:13" x14ac:dyDescent="0.25">
      <c r="A12" s="7">
        <v>114</v>
      </c>
      <c r="B12" s="8">
        <v>41117</v>
      </c>
      <c r="C12" s="13" t="s">
        <v>57</v>
      </c>
      <c r="D12" s="9" t="s">
        <v>58</v>
      </c>
      <c r="E12" s="11">
        <v>8.9798355937090246</v>
      </c>
      <c r="F12" s="11">
        <v>8.9578273727334334</v>
      </c>
      <c r="I12" s="14">
        <v>114</v>
      </c>
      <c r="J12" s="13">
        <v>41117</v>
      </c>
      <c r="K12" s="13" t="s">
        <v>56</v>
      </c>
      <c r="L12" s="14" t="s">
        <v>59</v>
      </c>
      <c r="M12" s="14">
        <v>7.7913916610269904</v>
      </c>
    </row>
    <row r="13" spans="1:13" x14ac:dyDescent="0.25">
      <c r="A13" s="7">
        <v>114</v>
      </c>
      <c r="B13" s="8">
        <v>41117</v>
      </c>
      <c r="C13" s="13" t="s">
        <v>57</v>
      </c>
      <c r="D13" s="9" t="s">
        <v>58</v>
      </c>
      <c r="E13" s="11">
        <v>8.9358191517578405</v>
      </c>
      <c r="F13" s="11"/>
      <c r="I13" s="14">
        <v>114</v>
      </c>
      <c r="J13" s="13">
        <v>41117</v>
      </c>
      <c r="K13" s="13" t="s">
        <v>55</v>
      </c>
      <c r="L13" s="14" t="s">
        <v>60</v>
      </c>
      <c r="M13" s="14">
        <v>22.646940819552441</v>
      </c>
    </row>
    <row r="14" spans="1:13" x14ac:dyDescent="0.25">
      <c r="A14" s="7">
        <v>114</v>
      </c>
      <c r="B14" s="8">
        <v>41117</v>
      </c>
      <c r="C14" s="13" t="s">
        <v>56</v>
      </c>
      <c r="D14" s="9" t="s">
        <v>58</v>
      </c>
      <c r="E14" s="11">
        <v>6.6469641702961404</v>
      </c>
      <c r="F14" s="11">
        <v>6.8670463800520736</v>
      </c>
      <c r="I14" s="14">
        <v>114</v>
      </c>
      <c r="J14" s="13">
        <v>41117</v>
      </c>
      <c r="K14" s="13" t="s">
        <v>57</v>
      </c>
      <c r="L14" s="14" t="s">
        <v>60</v>
      </c>
      <c r="M14" s="14">
        <v>11.422748121999877</v>
      </c>
    </row>
    <row r="15" spans="1:13" x14ac:dyDescent="0.25">
      <c r="A15" s="7">
        <v>114</v>
      </c>
      <c r="B15" s="8">
        <v>41117</v>
      </c>
      <c r="C15" s="13" t="s">
        <v>56</v>
      </c>
      <c r="D15" s="9" t="s">
        <v>58</v>
      </c>
      <c r="E15" s="11">
        <v>7.0871285898080059</v>
      </c>
      <c r="F15" s="11"/>
      <c r="I15" s="14">
        <v>114</v>
      </c>
      <c r="J15" s="13">
        <v>41117</v>
      </c>
      <c r="K15" s="13" t="s">
        <v>56</v>
      </c>
      <c r="L15" s="14" t="s">
        <v>60</v>
      </c>
      <c r="M15" s="14">
        <v>10.01422197956191</v>
      </c>
    </row>
    <row r="16" spans="1:13" x14ac:dyDescent="0.25">
      <c r="A16" s="7">
        <v>114</v>
      </c>
      <c r="B16" s="8">
        <v>41117</v>
      </c>
      <c r="C16" s="13" t="s">
        <v>55</v>
      </c>
      <c r="D16" s="7" t="s">
        <v>59</v>
      </c>
      <c r="E16" s="11">
        <v>20.292061175163962</v>
      </c>
      <c r="F16" s="11">
        <v>20.314069396139555</v>
      </c>
      <c r="I16" s="14">
        <v>114</v>
      </c>
      <c r="J16" s="13">
        <v>41117</v>
      </c>
      <c r="K16" s="13" t="s">
        <v>55</v>
      </c>
      <c r="L16" s="14" t="s">
        <v>61</v>
      </c>
      <c r="M16" s="14">
        <v>21.326447561016842</v>
      </c>
    </row>
    <row r="17" spans="1:13" x14ac:dyDescent="0.25">
      <c r="A17" s="7">
        <v>114</v>
      </c>
      <c r="B17" s="8">
        <v>41117</v>
      </c>
      <c r="C17" s="13" t="s">
        <v>55</v>
      </c>
      <c r="D17" s="14" t="s">
        <v>59</v>
      </c>
      <c r="E17" s="11">
        <v>20.336077617115148</v>
      </c>
      <c r="F17" s="11"/>
      <c r="I17" s="14">
        <v>114</v>
      </c>
      <c r="J17" s="13">
        <v>41117</v>
      </c>
      <c r="K17" s="13" t="s">
        <v>57</v>
      </c>
      <c r="L17" s="14" t="s">
        <v>61</v>
      </c>
      <c r="M17" s="14">
        <v>13.799635987363949</v>
      </c>
    </row>
    <row r="18" spans="1:13" x14ac:dyDescent="0.25">
      <c r="A18" s="7">
        <v>114</v>
      </c>
      <c r="B18" s="8">
        <v>41117</v>
      </c>
      <c r="C18" s="13" t="s">
        <v>57</v>
      </c>
      <c r="D18" s="14" t="s">
        <v>59</v>
      </c>
      <c r="E18" s="11">
        <v>13.909677092241916</v>
      </c>
      <c r="F18" s="11">
        <v>13.579553777608016</v>
      </c>
      <c r="I18" s="14">
        <v>114</v>
      </c>
      <c r="J18" s="13">
        <v>41117</v>
      </c>
      <c r="K18" s="13" t="s">
        <v>56</v>
      </c>
      <c r="L18" s="14" t="s">
        <v>61</v>
      </c>
      <c r="M18" s="14">
        <v>9.0458602566358053</v>
      </c>
    </row>
    <row r="19" spans="1:13" x14ac:dyDescent="0.25">
      <c r="A19" s="7">
        <v>114</v>
      </c>
      <c r="B19" s="8">
        <v>41117</v>
      </c>
      <c r="C19" s="13" t="s">
        <v>57</v>
      </c>
      <c r="D19" s="14" t="s">
        <v>59</v>
      </c>
      <c r="E19" s="11">
        <v>13.249430462974118</v>
      </c>
      <c r="F19" s="11"/>
      <c r="I19" s="14">
        <v>114</v>
      </c>
      <c r="J19" s="13">
        <v>41117</v>
      </c>
      <c r="K19" s="13" t="s">
        <v>55</v>
      </c>
      <c r="L19" s="14" t="s">
        <v>62</v>
      </c>
      <c r="M19" s="14">
        <v>26.344321943452105</v>
      </c>
    </row>
    <row r="20" spans="1:13" x14ac:dyDescent="0.25">
      <c r="A20" s="7">
        <v>114</v>
      </c>
      <c r="B20" s="8">
        <v>41117</v>
      </c>
      <c r="C20" s="13" t="s">
        <v>56</v>
      </c>
      <c r="D20" s="14" t="s">
        <v>59</v>
      </c>
      <c r="E20" s="11">
        <v>7.8794245449293632</v>
      </c>
      <c r="F20" s="11">
        <v>7.7913916610269904</v>
      </c>
      <c r="I20" s="14">
        <v>114</v>
      </c>
      <c r="J20" s="13">
        <v>41117</v>
      </c>
      <c r="K20" s="13" t="s">
        <v>57</v>
      </c>
      <c r="L20" s="14" t="s">
        <v>62</v>
      </c>
      <c r="M20" s="14">
        <v>15.95644164297209</v>
      </c>
    </row>
    <row r="21" spans="1:13" x14ac:dyDescent="0.25">
      <c r="A21" s="7">
        <v>114</v>
      </c>
      <c r="B21" s="8">
        <v>41117</v>
      </c>
      <c r="C21" s="13" t="s">
        <v>56</v>
      </c>
      <c r="D21" s="14" t="s">
        <v>59</v>
      </c>
      <c r="E21" s="11">
        <v>7.7033587771246177</v>
      </c>
      <c r="F21" s="11"/>
      <c r="I21" s="14">
        <v>114</v>
      </c>
      <c r="J21" s="13">
        <v>41117</v>
      </c>
      <c r="K21" s="13" t="s">
        <v>56</v>
      </c>
      <c r="L21" s="14" t="s">
        <v>62</v>
      </c>
      <c r="M21" s="14">
        <v>11.64283033175581</v>
      </c>
    </row>
    <row r="22" spans="1:13" x14ac:dyDescent="0.25">
      <c r="A22" s="7">
        <v>114</v>
      </c>
      <c r="B22" s="8">
        <v>41117</v>
      </c>
      <c r="C22" s="13" t="s">
        <v>55</v>
      </c>
      <c r="D22" s="7" t="s">
        <v>60</v>
      </c>
      <c r="E22" s="11">
        <v>22.316817504918543</v>
      </c>
      <c r="F22" s="11">
        <v>22.646940819552441</v>
      </c>
      <c r="I22" s="14">
        <v>114</v>
      </c>
      <c r="J22" s="13">
        <v>41114</v>
      </c>
      <c r="K22" s="13" t="s">
        <v>55</v>
      </c>
      <c r="L22" s="14" t="s">
        <v>7</v>
      </c>
      <c r="M22" s="14">
        <v>4.666224282492748</v>
      </c>
    </row>
    <row r="23" spans="1:13" x14ac:dyDescent="0.25">
      <c r="A23" s="7">
        <v>114</v>
      </c>
      <c r="B23" s="8">
        <v>41117</v>
      </c>
      <c r="C23" s="13" t="s">
        <v>55</v>
      </c>
      <c r="D23" s="14" t="s">
        <v>60</v>
      </c>
      <c r="E23" s="11">
        <v>22.977064134186335</v>
      </c>
      <c r="F23" s="11"/>
      <c r="I23" s="14">
        <v>114</v>
      </c>
      <c r="J23" s="13">
        <v>41114</v>
      </c>
      <c r="K23" s="13" t="s">
        <v>57</v>
      </c>
      <c r="L23" s="14" t="s">
        <v>7</v>
      </c>
      <c r="M23" s="14">
        <v>5.238438027858173</v>
      </c>
    </row>
    <row r="24" spans="1:13" x14ac:dyDescent="0.25">
      <c r="A24" s="7">
        <v>114</v>
      </c>
      <c r="B24" s="8">
        <v>41117</v>
      </c>
      <c r="C24" s="13" t="s">
        <v>57</v>
      </c>
      <c r="D24" s="14" t="s">
        <v>60</v>
      </c>
      <c r="E24" s="11">
        <v>11.708854994682589</v>
      </c>
      <c r="F24" s="11">
        <v>11.422748121999877</v>
      </c>
      <c r="I24" s="14">
        <v>114</v>
      </c>
      <c r="J24" s="13">
        <v>41114</v>
      </c>
      <c r="K24" s="13" t="s">
        <v>56</v>
      </c>
      <c r="L24" s="14" t="s">
        <v>7</v>
      </c>
      <c r="M24" s="14">
        <v>6.8230299381008876</v>
      </c>
    </row>
    <row r="25" spans="1:13" x14ac:dyDescent="0.25">
      <c r="A25" s="7">
        <v>114</v>
      </c>
      <c r="B25" s="8">
        <v>41117</v>
      </c>
      <c r="C25" s="13" t="s">
        <v>57</v>
      </c>
      <c r="D25" s="14" t="s">
        <v>60</v>
      </c>
      <c r="E25" s="11">
        <v>11.136641249317165</v>
      </c>
      <c r="F25" s="11"/>
      <c r="I25" s="14">
        <v>222</v>
      </c>
      <c r="J25" s="13">
        <v>41112</v>
      </c>
      <c r="K25" s="13" t="s">
        <v>55</v>
      </c>
      <c r="L25" s="14" t="s">
        <v>54</v>
      </c>
      <c r="M25" s="14">
        <v>7.0871858999999997</v>
      </c>
    </row>
    <row r="26" spans="1:13" x14ac:dyDescent="0.25">
      <c r="A26" s="7">
        <v>114</v>
      </c>
      <c r="B26" s="8">
        <v>41117</v>
      </c>
      <c r="C26" s="13" t="s">
        <v>56</v>
      </c>
      <c r="D26" s="14" t="s">
        <v>60</v>
      </c>
      <c r="E26" s="11">
        <v>10.256312410293436</v>
      </c>
      <c r="F26" s="11">
        <v>10.01422197956191</v>
      </c>
      <c r="I26" s="14">
        <v>222</v>
      </c>
      <c r="J26" s="13">
        <v>41112</v>
      </c>
      <c r="K26" s="13" t="s">
        <v>57</v>
      </c>
      <c r="L26" s="14" t="s">
        <v>54</v>
      </c>
      <c r="M26" s="14">
        <v>8.5176629532215671</v>
      </c>
    </row>
    <row r="27" spans="1:13" x14ac:dyDescent="0.25">
      <c r="A27" s="7">
        <v>114</v>
      </c>
      <c r="B27" s="8">
        <v>41117</v>
      </c>
      <c r="C27" s="13" t="s">
        <v>56</v>
      </c>
      <c r="D27" s="14" t="s">
        <v>60</v>
      </c>
      <c r="E27" s="11">
        <v>9.7721315488303837</v>
      </c>
      <c r="F27" s="11"/>
      <c r="I27" s="14">
        <v>222</v>
      </c>
      <c r="J27" s="13">
        <v>41112</v>
      </c>
      <c r="K27" s="13" t="s">
        <v>55</v>
      </c>
      <c r="L27" s="14" t="s">
        <v>58</v>
      </c>
      <c r="M27" s="14">
        <v>6.1407750878574952</v>
      </c>
    </row>
    <row r="28" spans="1:13" x14ac:dyDescent="0.25">
      <c r="A28" s="7">
        <v>114</v>
      </c>
      <c r="B28" s="8">
        <v>41117</v>
      </c>
      <c r="C28" s="13" t="s">
        <v>55</v>
      </c>
      <c r="D28" s="7" t="s">
        <v>61</v>
      </c>
      <c r="E28" s="11">
        <v>21.172390014187691</v>
      </c>
      <c r="F28" s="11">
        <v>21.326447561016842</v>
      </c>
      <c r="I28" s="14">
        <v>222</v>
      </c>
      <c r="J28" s="13">
        <v>41112</v>
      </c>
      <c r="K28" s="13" t="s">
        <v>57</v>
      </c>
      <c r="L28" s="14" t="s">
        <v>58</v>
      </c>
      <c r="M28" s="14">
        <v>5.8986846571259699</v>
      </c>
    </row>
    <row r="29" spans="1:13" x14ac:dyDescent="0.25">
      <c r="A29" s="7">
        <v>114</v>
      </c>
      <c r="B29" s="8">
        <v>41117</v>
      </c>
      <c r="C29" s="13" t="s">
        <v>55</v>
      </c>
      <c r="D29" s="14" t="s">
        <v>61</v>
      </c>
      <c r="E29" s="11">
        <v>21.480505107845996</v>
      </c>
      <c r="F29" s="11"/>
      <c r="I29" s="14">
        <v>222</v>
      </c>
      <c r="J29" s="13">
        <v>41112</v>
      </c>
      <c r="K29" s="13" t="s">
        <v>56</v>
      </c>
      <c r="L29" s="14" t="s">
        <v>58</v>
      </c>
      <c r="M29" s="14">
        <v>6.2948326346866486</v>
      </c>
    </row>
    <row r="30" spans="1:13" x14ac:dyDescent="0.25">
      <c r="A30" s="7">
        <v>114</v>
      </c>
      <c r="B30" s="8">
        <v>41117</v>
      </c>
      <c r="C30" s="13" t="s">
        <v>57</v>
      </c>
      <c r="D30" s="14" t="s">
        <v>61</v>
      </c>
      <c r="E30" s="11">
        <v>14.701973047363273</v>
      </c>
      <c r="F30" s="11">
        <v>13.799635987363949</v>
      </c>
      <c r="I30" s="14">
        <v>222</v>
      </c>
      <c r="J30" s="13">
        <v>41112</v>
      </c>
      <c r="K30" s="13" t="s">
        <v>55</v>
      </c>
      <c r="L30" s="14" t="s">
        <v>59</v>
      </c>
      <c r="M30" s="14">
        <v>7.1971696946859725</v>
      </c>
    </row>
    <row r="31" spans="1:13" x14ac:dyDescent="0.25">
      <c r="A31" s="7">
        <v>114</v>
      </c>
      <c r="B31" s="8">
        <v>41117</v>
      </c>
      <c r="C31" s="13" t="s">
        <v>57</v>
      </c>
      <c r="D31" s="14" t="s">
        <v>61</v>
      </c>
      <c r="E31" s="11">
        <v>12.897298927364625</v>
      </c>
      <c r="F31" s="11"/>
      <c r="I31" s="14">
        <v>222</v>
      </c>
      <c r="J31" s="13">
        <v>41112</v>
      </c>
      <c r="K31" s="13" t="s">
        <v>57</v>
      </c>
      <c r="L31" s="14" t="s">
        <v>59</v>
      </c>
      <c r="M31" s="14">
        <v>9.5300411180988576</v>
      </c>
    </row>
    <row r="32" spans="1:13" x14ac:dyDescent="0.25">
      <c r="A32" s="7">
        <v>114</v>
      </c>
      <c r="B32" s="8">
        <v>41117</v>
      </c>
      <c r="C32" s="13" t="s">
        <v>56</v>
      </c>
      <c r="D32" s="14" t="s">
        <v>61</v>
      </c>
      <c r="E32" s="11">
        <v>9.0238520356602123</v>
      </c>
      <c r="F32" s="11">
        <v>9.0458602566358053</v>
      </c>
      <c r="I32" s="14">
        <v>222</v>
      </c>
      <c r="J32" s="13">
        <v>41112</v>
      </c>
      <c r="K32" s="13" t="s">
        <v>56</v>
      </c>
      <c r="L32" s="14" t="s">
        <v>59</v>
      </c>
      <c r="M32" s="14">
        <v>9.6840986649280119</v>
      </c>
    </row>
    <row r="33" spans="1:13" x14ac:dyDescent="0.25">
      <c r="A33" s="7">
        <v>114</v>
      </c>
      <c r="B33" s="8">
        <v>41117</v>
      </c>
      <c r="C33" s="13" t="s">
        <v>56</v>
      </c>
      <c r="D33" s="14" t="s">
        <v>61</v>
      </c>
      <c r="E33" s="11">
        <v>9.0678684776113982</v>
      </c>
      <c r="F33" s="11"/>
      <c r="I33" s="14">
        <v>222</v>
      </c>
      <c r="J33" s="13">
        <v>41112</v>
      </c>
      <c r="K33" s="13" t="s">
        <v>55</v>
      </c>
      <c r="L33" s="14" t="s">
        <v>60</v>
      </c>
      <c r="M33" s="14">
        <v>9.728115106879196</v>
      </c>
    </row>
    <row r="34" spans="1:13" x14ac:dyDescent="0.25">
      <c r="A34" s="7">
        <v>114</v>
      </c>
      <c r="B34" s="8">
        <v>41117</v>
      </c>
      <c r="C34" s="13" t="s">
        <v>55</v>
      </c>
      <c r="D34" s="14" t="s">
        <v>62</v>
      </c>
      <c r="E34" s="11">
        <v>26.542395932232445</v>
      </c>
      <c r="F34" s="11">
        <v>26.344321943452105</v>
      </c>
      <c r="I34" s="14">
        <v>222</v>
      </c>
      <c r="J34" s="13">
        <v>41112</v>
      </c>
      <c r="K34" s="13" t="s">
        <v>57</v>
      </c>
      <c r="L34" s="14" t="s">
        <v>60</v>
      </c>
      <c r="M34" s="14">
        <v>10.124263084439876</v>
      </c>
    </row>
    <row r="35" spans="1:13" x14ac:dyDescent="0.25">
      <c r="A35" s="7">
        <v>114</v>
      </c>
      <c r="B35" s="8">
        <v>41117</v>
      </c>
      <c r="C35" s="13" t="s">
        <v>55</v>
      </c>
      <c r="D35" s="14" t="s">
        <v>62</v>
      </c>
      <c r="E35" s="11">
        <v>26.146247954671765</v>
      </c>
      <c r="F35" s="11"/>
      <c r="I35" s="14">
        <v>222</v>
      </c>
      <c r="J35" s="13">
        <v>41112</v>
      </c>
      <c r="K35" s="13" t="s">
        <v>56</v>
      </c>
      <c r="L35" s="14" t="s">
        <v>60</v>
      </c>
      <c r="M35" s="14">
        <v>9.5740575600500435</v>
      </c>
    </row>
    <row r="36" spans="1:13" x14ac:dyDescent="0.25">
      <c r="A36" s="7">
        <v>114</v>
      </c>
      <c r="B36" s="8">
        <v>41117</v>
      </c>
      <c r="C36" s="13" t="s">
        <v>57</v>
      </c>
      <c r="D36" s="14" t="s">
        <v>62</v>
      </c>
      <c r="E36" s="11">
        <v>15.890416980045309</v>
      </c>
      <c r="F36" s="11">
        <v>15.95644164297209</v>
      </c>
      <c r="I36" s="14">
        <v>222</v>
      </c>
      <c r="J36" s="13">
        <v>41112</v>
      </c>
      <c r="K36" s="13" t="s">
        <v>55</v>
      </c>
      <c r="L36" s="14" t="s">
        <v>61</v>
      </c>
      <c r="M36" s="14">
        <v>9.2439342454161455</v>
      </c>
    </row>
    <row r="37" spans="1:13" x14ac:dyDescent="0.25">
      <c r="A37" s="7">
        <v>114</v>
      </c>
      <c r="B37" s="8">
        <v>41117</v>
      </c>
      <c r="C37" s="13" t="s">
        <v>57</v>
      </c>
      <c r="D37" s="14" t="s">
        <v>62</v>
      </c>
      <c r="E37" s="11">
        <v>16.02246630589887</v>
      </c>
      <c r="F37" s="11"/>
      <c r="I37" s="14">
        <v>222</v>
      </c>
      <c r="J37" s="13">
        <v>41112</v>
      </c>
      <c r="K37" s="13" t="s">
        <v>57</v>
      </c>
      <c r="L37" s="14" t="s">
        <v>61</v>
      </c>
      <c r="M37" s="14">
        <v>11.488772784926656</v>
      </c>
    </row>
    <row r="38" spans="1:13" x14ac:dyDescent="0.25">
      <c r="A38" s="7">
        <v>114</v>
      </c>
      <c r="B38" s="8">
        <v>41117</v>
      </c>
      <c r="C38" s="13" t="s">
        <v>56</v>
      </c>
      <c r="D38" s="14" t="s">
        <v>62</v>
      </c>
      <c r="E38" s="11">
        <v>11.620822110780217</v>
      </c>
      <c r="F38" s="11">
        <v>11.64283033175581</v>
      </c>
      <c r="I38" s="14">
        <v>222</v>
      </c>
      <c r="J38" s="13">
        <v>41112</v>
      </c>
      <c r="K38" s="13" t="s">
        <v>56</v>
      </c>
      <c r="L38" s="14" t="s">
        <v>61</v>
      </c>
      <c r="M38" s="14">
        <v>10.696476829805301</v>
      </c>
    </row>
    <row r="39" spans="1:13" x14ac:dyDescent="0.25">
      <c r="A39" s="7">
        <v>114</v>
      </c>
      <c r="B39" s="8">
        <v>41117</v>
      </c>
      <c r="C39" s="13" t="s">
        <v>56</v>
      </c>
      <c r="D39" s="14" t="s">
        <v>62</v>
      </c>
      <c r="E39" s="11">
        <v>11.664838552731403</v>
      </c>
      <c r="F39" s="11"/>
      <c r="I39" s="14">
        <v>222</v>
      </c>
      <c r="J39" s="13">
        <v>41112</v>
      </c>
      <c r="K39" s="13" t="s">
        <v>55</v>
      </c>
      <c r="L39" s="14" t="s">
        <v>62</v>
      </c>
      <c r="M39" s="14">
        <v>7.9894656498073289</v>
      </c>
    </row>
    <row r="40" spans="1:13" x14ac:dyDescent="0.25">
      <c r="A40" s="7">
        <v>114</v>
      </c>
      <c r="B40" s="8">
        <v>41114</v>
      </c>
      <c r="C40" s="13" t="s">
        <v>55</v>
      </c>
      <c r="D40" s="7" t="s">
        <v>7</v>
      </c>
      <c r="E40" s="11">
        <v>4.666224282492748</v>
      </c>
      <c r="F40" s="11">
        <v>4.666224282492748</v>
      </c>
      <c r="I40" s="14">
        <v>222</v>
      </c>
      <c r="J40" s="13">
        <v>41112</v>
      </c>
      <c r="K40" s="13" t="s">
        <v>57</v>
      </c>
      <c r="L40" s="14" t="s">
        <v>62</v>
      </c>
      <c r="M40" s="14">
        <v>7.2191779156615654</v>
      </c>
    </row>
    <row r="41" spans="1:13" x14ac:dyDescent="0.25">
      <c r="A41" s="7">
        <v>114</v>
      </c>
      <c r="B41" s="8">
        <v>41114</v>
      </c>
      <c r="C41" s="13" t="s">
        <v>55</v>
      </c>
      <c r="D41" s="14" t="s">
        <v>7</v>
      </c>
      <c r="E41" s="11">
        <v>4.666224282492748</v>
      </c>
      <c r="F41" s="11"/>
      <c r="I41" s="14">
        <v>222</v>
      </c>
      <c r="J41" s="13">
        <v>41112</v>
      </c>
      <c r="K41" s="13" t="s">
        <v>56</v>
      </c>
      <c r="L41" s="14" t="s">
        <v>62</v>
      </c>
      <c r="M41" s="14">
        <v>7.1751614737103786</v>
      </c>
    </row>
    <row r="42" spans="1:13" x14ac:dyDescent="0.25">
      <c r="A42" s="7">
        <v>114</v>
      </c>
      <c r="B42" s="8">
        <v>41114</v>
      </c>
      <c r="C42" s="13" t="s">
        <v>57</v>
      </c>
      <c r="D42" s="14" t="s">
        <v>7</v>
      </c>
      <c r="E42" s="11">
        <v>5.282454469809359</v>
      </c>
      <c r="F42" s="11">
        <v>5.238438027858173</v>
      </c>
      <c r="I42" s="14">
        <v>222</v>
      </c>
      <c r="J42" s="13">
        <v>41112</v>
      </c>
      <c r="K42" s="13" t="s">
        <v>55</v>
      </c>
      <c r="L42" s="14" t="s">
        <v>63</v>
      </c>
      <c r="M42" s="14">
        <v>6.8230299381008876</v>
      </c>
    </row>
    <row r="43" spans="1:13" x14ac:dyDescent="0.25">
      <c r="A43" s="7">
        <v>114</v>
      </c>
      <c r="B43" s="8">
        <v>41114</v>
      </c>
      <c r="C43" s="13" t="s">
        <v>57</v>
      </c>
      <c r="D43" s="14" t="s">
        <v>7</v>
      </c>
      <c r="E43" s="11">
        <v>5.1944215859069862</v>
      </c>
      <c r="F43" s="11"/>
      <c r="I43" s="14">
        <v>222</v>
      </c>
      <c r="J43" s="13">
        <v>41112</v>
      </c>
      <c r="K43" s="13" t="s">
        <v>57</v>
      </c>
      <c r="L43" s="14" t="s">
        <v>63</v>
      </c>
      <c r="M43" s="14">
        <v>8.5176629532215671</v>
      </c>
    </row>
    <row r="44" spans="1:13" x14ac:dyDescent="0.25">
      <c r="A44" s="7">
        <v>114</v>
      </c>
      <c r="B44" s="8">
        <v>41114</v>
      </c>
      <c r="C44" s="13" t="s">
        <v>56</v>
      </c>
      <c r="D44" s="14" t="s">
        <v>7</v>
      </c>
      <c r="E44" s="11">
        <v>6.9110628220032604</v>
      </c>
      <c r="F44" s="11">
        <v>6.8230299381008876</v>
      </c>
      <c r="I44" s="14">
        <v>222</v>
      </c>
      <c r="J44" s="13">
        <v>41112</v>
      </c>
      <c r="K44" s="13" t="s">
        <v>56</v>
      </c>
      <c r="L44" s="14" t="s">
        <v>63</v>
      </c>
      <c r="M44" s="14">
        <v>7.351227241515125</v>
      </c>
    </row>
    <row r="45" spans="1:13" x14ac:dyDescent="0.25">
      <c r="A45" s="7">
        <v>114</v>
      </c>
      <c r="B45" s="8">
        <v>41114</v>
      </c>
      <c r="C45" s="13" t="s">
        <v>56</v>
      </c>
      <c r="D45" s="14" t="s">
        <v>7</v>
      </c>
      <c r="E45" s="11">
        <v>6.734997054198514</v>
      </c>
      <c r="F45" s="11"/>
      <c r="I45" s="14">
        <v>224</v>
      </c>
      <c r="J45" s="13">
        <v>41110</v>
      </c>
      <c r="K45" s="13" t="s">
        <v>55</v>
      </c>
      <c r="L45" s="14" t="s">
        <v>54</v>
      </c>
      <c r="M45" s="14">
        <v>9.9276962039258461</v>
      </c>
    </row>
    <row r="46" spans="1:13" x14ac:dyDescent="0.25">
      <c r="A46" s="7">
        <v>222</v>
      </c>
      <c r="B46" s="8">
        <v>41112</v>
      </c>
      <c r="C46" s="13" t="s">
        <v>55</v>
      </c>
      <c r="D46" s="7" t="s">
        <v>54</v>
      </c>
      <c r="E46" s="11">
        <v>7.0871285898080059</v>
      </c>
      <c r="F46" s="11">
        <v>7.0871858999999997</v>
      </c>
      <c r="I46" s="14">
        <v>224</v>
      </c>
      <c r="J46" s="13">
        <v>41110</v>
      </c>
      <c r="K46" s="13" t="s">
        <v>57</v>
      </c>
      <c r="L46" s="14" t="s">
        <v>54</v>
      </c>
      <c r="M46" s="14">
        <v>10.452368325469429</v>
      </c>
    </row>
    <row r="47" spans="1:13" x14ac:dyDescent="0.25">
      <c r="A47" s="7">
        <v>222</v>
      </c>
      <c r="B47" s="8">
        <v>41112</v>
      </c>
      <c r="C47" s="13" t="s">
        <v>55</v>
      </c>
      <c r="D47" s="14" t="s">
        <v>54</v>
      </c>
      <c r="E47" s="11"/>
      <c r="F47" s="11"/>
      <c r="I47" s="14">
        <v>224</v>
      </c>
      <c r="J47" s="13">
        <v>41110</v>
      </c>
      <c r="K47" s="13" t="s">
        <v>56</v>
      </c>
      <c r="L47" s="14" t="s">
        <v>54</v>
      </c>
      <c r="M47" s="14">
        <v>16.857740475980663</v>
      </c>
    </row>
    <row r="48" spans="1:13" x14ac:dyDescent="0.25">
      <c r="A48" s="7">
        <v>222</v>
      </c>
      <c r="B48" s="8">
        <v>41112</v>
      </c>
      <c r="C48" s="13" t="s">
        <v>57</v>
      </c>
      <c r="D48" s="14" t="s">
        <v>54</v>
      </c>
      <c r="E48" s="11">
        <v>7.2631943576127513</v>
      </c>
      <c r="F48" s="11">
        <v>8.5176629532215671</v>
      </c>
      <c r="I48" s="14">
        <v>224</v>
      </c>
      <c r="J48" s="13">
        <v>41110</v>
      </c>
      <c r="K48" s="13" t="s">
        <v>55</v>
      </c>
      <c r="L48" s="14" t="s">
        <v>58</v>
      </c>
      <c r="M48" s="14">
        <v>10.998901785410659</v>
      </c>
    </row>
    <row r="49" spans="1:13" x14ac:dyDescent="0.25">
      <c r="A49" s="7">
        <v>222</v>
      </c>
      <c r="B49" s="8">
        <v>41112</v>
      </c>
      <c r="C49" s="13" t="s">
        <v>57</v>
      </c>
      <c r="D49" s="14" t="s">
        <v>54</v>
      </c>
      <c r="E49" s="11">
        <v>9.7721315488303837</v>
      </c>
      <c r="F49" s="11"/>
      <c r="I49" s="14">
        <v>224</v>
      </c>
      <c r="J49" s="13">
        <v>41110</v>
      </c>
      <c r="K49" s="13" t="s">
        <v>57</v>
      </c>
      <c r="L49" s="14" t="s">
        <v>58</v>
      </c>
      <c r="M49" s="14">
        <v>9.7090828199493533</v>
      </c>
    </row>
    <row r="50" spans="1:13" x14ac:dyDescent="0.25">
      <c r="A50" s="7">
        <v>222</v>
      </c>
      <c r="B50" s="8">
        <v>41112</v>
      </c>
      <c r="C50" s="13" t="s">
        <v>55</v>
      </c>
      <c r="D50" s="14" t="s">
        <v>58</v>
      </c>
      <c r="E50" s="11">
        <v>6.1627833088330881</v>
      </c>
      <c r="F50" s="11">
        <v>6.1407750878574952</v>
      </c>
      <c r="I50" s="14">
        <v>224</v>
      </c>
      <c r="J50" s="13">
        <v>41110</v>
      </c>
      <c r="K50" s="13" t="s">
        <v>56</v>
      </c>
      <c r="L50" s="14" t="s">
        <v>58</v>
      </c>
      <c r="M50" s="14">
        <v>12.026384690100175</v>
      </c>
    </row>
    <row r="51" spans="1:13" x14ac:dyDescent="0.25">
      <c r="A51" s="7">
        <v>222</v>
      </c>
      <c r="B51" s="8">
        <v>41112</v>
      </c>
      <c r="C51" s="13" t="s">
        <v>55</v>
      </c>
      <c r="D51" s="14" t="s">
        <v>58</v>
      </c>
      <c r="E51" s="11">
        <v>6.1187668668819031</v>
      </c>
      <c r="F51" s="11"/>
      <c r="I51" s="14">
        <v>224</v>
      </c>
      <c r="J51" s="13">
        <v>41110</v>
      </c>
      <c r="K51" s="13" t="s">
        <v>55</v>
      </c>
      <c r="L51" s="14" t="s">
        <v>59</v>
      </c>
      <c r="M51" s="14">
        <v>9.8621121887328975</v>
      </c>
    </row>
    <row r="52" spans="1:13" x14ac:dyDescent="0.25">
      <c r="A52" s="7">
        <v>222</v>
      </c>
      <c r="B52" s="8">
        <v>41112</v>
      </c>
      <c r="C52" s="13" t="s">
        <v>57</v>
      </c>
      <c r="D52" s="7" t="s">
        <v>58</v>
      </c>
      <c r="E52" s="11">
        <v>5.9427010990771567</v>
      </c>
      <c r="F52" s="11">
        <v>5.8986846571259699</v>
      </c>
      <c r="I52" s="14">
        <v>224</v>
      </c>
      <c r="J52" s="13">
        <v>41110</v>
      </c>
      <c r="K52" s="13" t="s">
        <v>57</v>
      </c>
      <c r="L52" s="14" t="s">
        <v>59</v>
      </c>
      <c r="M52" s="14">
        <v>9.8621121887328975</v>
      </c>
    </row>
    <row r="53" spans="1:13" x14ac:dyDescent="0.25">
      <c r="A53" s="7">
        <v>222</v>
      </c>
      <c r="B53" s="8">
        <v>41112</v>
      </c>
      <c r="C53" s="13" t="s">
        <v>57</v>
      </c>
      <c r="D53" s="14" t="s">
        <v>58</v>
      </c>
      <c r="E53" s="11">
        <v>5.8546682151747831</v>
      </c>
      <c r="F53" s="11"/>
      <c r="I53" s="14">
        <v>224</v>
      </c>
      <c r="J53" s="13">
        <v>41110</v>
      </c>
      <c r="K53" s="13" t="s">
        <v>56</v>
      </c>
      <c r="L53" s="14" t="s">
        <v>59</v>
      </c>
      <c r="M53" s="14">
        <v>11.239376507784801</v>
      </c>
    </row>
    <row r="54" spans="1:13" x14ac:dyDescent="0.25">
      <c r="A54" s="7">
        <v>222</v>
      </c>
      <c r="B54" s="8">
        <v>41112</v>
      </c>
      <c r="C54" s="13" t="s">
        <v>56</v>
      </c>
      <c r="D54" s="14" t="s">
        <v>58</v>
      </c>
      <c r="E54" s="11">
        <v>5.8106517732235972</v>
      </c>
      <c r="F54" s="11">
        <v>6.2948326346866486</v>
      </c>
      <c r="I54" s="14">
        <v>224</v>
      </c>
      <c r="J54" s="13">
        <v>41110</v>
      </c>
      <c r="K54" s="13" t="s">
        <v>55</v>
      </c>
      <c r="L54" s="14" t="s">
        <v>60</v>
      </c>
      <c r="M54" s="14">
        <v>20.333693281206898</v>
      </c>
    </row>
    <row r="55" spans="1:13" x14ac:dyDescent="0.25">
      <c r="A55" s="7">
        <v>222</v>
      </c>
      <c r="B55" s="8">
        <v>41112</v>
      </c>
      <c r="C55" s="13" t="s">
        <v>56</v>
      </c>
      <c r="D55" s="14" t="s">
        <v>58</v>
      </c>
      <c r="E55" s="11">
        <v>6.7790134961496999</v>
      </c>
      <c r="F55" s="11"/>
      <c r="I55" s="14">
        <v>224</v>
      </c>
      <c r="J55" s="13">
        <v>41110</v>
      </c>
      <c r="K55" s="13" t="s">
        <v>57</v>
      </c>
      <c r="L55" s="14" t="s">
        <v>60</v>
      </c>
      <c r="M55" s="14">
        <v>17.032631183161858</v>
      </c>
    </row>
    <row r="56" spans="1:13" x14ac:dyDescent="0.25">
      <c r="A56" s="7">
        <v>222</v>
      </c>
      <c r="B56" s="8">
        <v>41112</v>
      </c>
      <c r="C56" s="13" t="s">
        <v>55</v>
      </c>
      <c r="D56" s="14" t="s">
        <v>59</v>
      </c>
      <c r="E56" s="11">
        <v>7.1751614737103786</v>
      </c>
      <c r="F56" s="11">
        <v>7.1971696946859725</v>
      </c>
      <c r="I56" s="14">
        <v>224</v>
      </c>
      <c r="J56" s="13">
        <v>41110</v>
      </c>
      <c r="K56" s="13" t="s">
        <v>56</v>
      </c>
      <c r="L56" s="14" t="s">
        <v>60</v>
      </c>
      <c r="M56" s="14">
        <v>20.464861311592792</v>
      </c>
    </row>
    <row r="57" spans="1:13" x14ac:dyDescent="0.25">
      <c r="A57" s="7">
        <v>222</v>
      </c>
      <c r="B57" s="8">
        <v>41112</v>
      </c>
      <c r="C57" s="13" t="s">
        <v>55</v>
      </c>
      <c r="D57" s="14" t="s">
        <v>59</v>
      </c>
      <c r="E57" s="11">
        <v>7.2191779156615663</v>
      </c>
      <c r="F57" s="11"/>
      <c r="I57" s="14">
        <v>224</v>
      </c>
      <c r="J57" s="13">
        <v>41110</v>
      </c>
      <c r="K57" s="13" t="s">
        <v>55</v>
      </c>
      <c r="L57" s="14" t="s">
        <v>61</v>
      </c>
      <c r="M57" s="14">
        <v>23.110083257708354</v>
      </c>
    </row>
    <row r="58" spans="1:13" x14ac:dyDescent="0.25">
      <c r="A58" s="7">
        <v>222</v>
      </c>
      <c r="B58" s="8">
        <v>41112</v>
      </c>
      <c r="C58" s="13" t="s">
        <v>57</v>
      </c>
      <c r="D58" s="7" t="s">
        <v>59</v>
      </c>
      <c r="E58" s="11">
        <v>9.6840986649280101</v>
      </c>
      <c r="F58" s="11">
        <v>9.5300411180988576</v>
      </c>
      <c r="I58" s="14">
        <v>224</v>
      </c>
      <c r="J58" s="13">
        <v>41110</v>
      </c>
      <c r="K58" s="13" t="s">
        <v>57</v>
      </c>
      <c r="L58" s="14" t="s">
        <v>61</v>
      </c>
      <c r="M58" s="14">
        <v>24.378040884772012</v>
      </c>
    </row>
    <row r="59" spans="1:13" x14ac:dyDescent="0.25">
      <c r="A59" s="7">
        <v>222</v>
      </c>
      <c r="B59" s="8">
        <v>41112</v>
      </c>
      <c r="C59" s="13" t="s">
        <v>57</v>
      </c>
      <c r="D59" s="14" t="s">
        <v>59</v>
      </c>
      <c r="E59" s="11">
        <v>9.3759835712697051</v>
      </c>
      <c r="F59" s="11"/>
      <c r="I59" s="14">
        <v>224</v>
      </c>
      <c r="J59" s="13">
        <v>41110</v>
      </c>
      <c r="K59" s="13" t="s">
        <v>56</v>
      </c>
      <c r="L59" s="14" t="s">
        <v>61</v>
      </c>
      <c r="M59" s="14">
        <v>25.12132639029209</v>
      </c>
    </row>
    <row r="60" spans="1:13" x14ac:dyDescent="0.25">
      <c r="A60" s="7">
        <v>222</v>
      </c>
      <c r="B60" s="8">
        <v>41112</v>
      </c>
      <c r="C60" s="13" t="s">
        <v>56</v>
      </c>
      <c r="D60" s="14" t="s">
        <v>59</v>
      </c>
      <c r="E60" s="11">
        <v>10.476394620049367</v>
      </c>
      <c r="F60" s="11">
        <v>9.6840986649280119</v>
      </c>
      <c r="I60" s="14">
        <v>224</v>
      </c>
      <c r="J60" s="13">
        <v>41110</v>
      </c>
      <c r="K60" s="13" t="s">
        <v>55</v>
      </c>
      <c r="L60" s="14" t="s">
        <v>62</v>
      </c>
      <c r="M60" s="14">
        <v>26.979540154092277</v>
      </c>
    </row>
    <row r="61" spans="1:13" x14ac:dyDescent="0.25">
      <c r="A61" s="7">
        <v>222</v>
      </c>
      <c r="B61" s="8">
        <v>41112</v>
      </c>
      <c r="C61" s="13" t="s">
        <v>56</v>
      </c>
      <c r="D61" s="14" t="s">
        <v>59</v>
      </c>
      <c r="E61" s="11">
        <v>8.8918027098066545</v>
      </c>
      <c r="F61" s="11"/>
      <c r="I61" s="14">
        <v>224</v>
      </c>
      <c r="J61" s="13">
        <v>41110</v>
      </c>
      <c r="K61" s="13" t="s">
        <v>57</v>
      </c>
      <c r="L61" s="14" t="s">
        <v>62</v>
      </c>
      <c r="M61" s="14">
        <v>30.127572883353771</v>
      </c>
    </row>
    <row r="62" spans="1:13" x14ac:dyDescent="0.25">
      <c r="A62" s="7">
        <v>222</v>
      </c>
      <c r="B62" s="8">
        <v>41112</v>
      </c>
      <c r="C62" s="13" t="s">
        <v>55</v>
      </c>
      <c r="D62" s="14" t="s">
        <v>60</v>
      </c>
      <c r="E62" s="11">
        <v>9.0678684776113982</v>
      </c>
      <c r="F62" s="11">
        <v>9.728115106879196</v>
      </c>
      <c r="I62" s="14">
        <v>224</v>
      </c>
      <c r="J62" s="13">
        <v>41110</v>
      </c>
      <c r="K62" s="13" t="s">
        <v>56</v>
      </c>
      <c r="L62" s="14" t="s">
        <v>62</v>
      </c>
      <c r="M62" s="14">
        <v>28.794031241097166</v>
      </c>
    </row>
    <row r="63" spans="1:13" x14ac:dyDescent="0.25">
      <c r="A63" s="7">
        <v>222</v>
      </c>
      <c r="B63" s="8">
        <v>41112</v>
      </c>
      <c r="C63" s="13" t="s">
        <v>55</v>
      </c>
      <c r="D63" s="14" t="s">
        <v>60</v>
      </c>
      <c r="E63" s="11">
        <v>10.388361736146994</v>
      </c>
      <c r="F63" s="11"/>
      <c r="I63" s="14">
        <v>224</v>
      </c>
      <c r="J63" s="13">
        <v>41107</v>
      </c>
      <c r="K63" s="13" t="s">
        <v>55</v>
      </c>
      <c r="L63" s="14" t="s">
        <v>63</v>
      </c>
      <c r="M63" s="14">
        <v>10.321200295083534</v>
      </c>
    </row>
    <row r="64" spans="1:13" x14ac:dyDescent="0.25">
      <c r="A64" s="7">
        <v>222</v>
      </c>
      <c r="B64" s="8">
        <v>41112</v>
      </c>
      <c r="C64" s="13" t="s">
        <v>57</v>
      </c>
      <c r="D64" s="7" t="s">
        <v>60</v>
      </c>
      <c r="E64" s="11">
        <v>10.124263084439876</v>
      </c>
      <c r="F64" s="11">
        <v>10.124263084439876</v>
      </c>
      <c r="I64" s="14">
        <v>224</v>
      </c>
      <c r="J64" s="13">
        <v>41107</v>
      </c>
      <c r="K64" s="13" t="s">
        <v>57</v>
      </c>
      <c r="L64" s="14" t="s">
        <v>63</v>
      </c>
      <c r="M64" s="14">
        <v>10.08072557270939</v>
      </c>
    </row>
    <row r="65" spans="1:13" x14ac:dyDescent="0.25">
      <c r="A65" s="7">
        <v>222</v>
      </c>
      <c r="B65" s="8">
        <v>41112</v>
      </c>
      <c r="C65" s="13" t="s">
        <v>57</v>
      </c>
      <c r="D65" s="14" t="s">
        <v>60</v>
      </c>
      <c r="E65" s="11">
        <v>10.124263084439876</v>
      </c>
      <c r="F65" s="11"/>
      <c r="I65" s="14">
        <v>224</v>
      </c>
      <c r="J65" s="13">
        <v>41107</v>
      </c>
      <c r="K65" s="13" t="s">
        <v>56</v>
      </c>
      <c r="L65" s="14" t="s">
        <v>63</v>
      </c>
      <c r="M65" s="14">
        <v>10.211893603095286</v>
      </c>
    </row>
    <row r="66" spans="1:13" x14ac:dyDescent="0.25">
      <c r="A66" s="7">
        <v>222</v>
      </c>
      <c r="B66" s="8">
        <v>41112</v>
      </c>
      <c r="C66" s="13" t="s">
        <v>56</v>
      </c>
      <c r="D66" s="14" t="s">
        <v>60</v>
      </c>
      <c r="E66" s="11">
        <v>9.2439342454161455</v>
      </c>
      <c r="F66" s="11">
        <v>9.5740575600500435</v>
      </c>
      <c r="I66" s="14"/>
      <c r="J66" s="13"/>
      <c r="K66" s="13"/>
      <c r="L66" s="14"/>
      <c r="M66" s="14"/>
    </row>
    <row r="67" spans="1:13" x14ac:dyDescent="0.25">
      <c r="A67" s="7">
        <v>222</v>
      </c>
      <c r="B67" s="8">
        <v>41112</v>
      </c>
      <c r="C67" s="13" t="s">
        <v>56</v>
      </c>
      <c r="D67" s="14" t="s">
        <v>60</v>
      </c>
      <c r="E67" s="11">
        <v>9.9041808746839433</v>
      </c>
      <c r="F67" s="11"/>
      <c r="I67" s="14"/>
      <c r="J67" s="13"/>
      <c r="K67" s="13"/>
      <c r="L67" s="14"/>
      <c r="M67" s="14"/>
    </row>
    <row r="68" spans="1:13" x14ac:dyDescent="0.25">
      <c r="A68" s="7">
        <v>222</v>
      </c>
      <c r="B68" s="8">
        <v>41112</v>
      </c>
      <c r="C68" s="13" t="s">
        <v>55</v>
      </c>
      <c r="D68" s="14" t="s">
        <v>61</v>
      </c>
      <c r="E68" s="11">
        <v>9.1999178034649578</v>
      </c>
      <c r="F68" s="11">
        <v>9.2439342454161455</v>
      </c>
      <c r="I68" s="14"/>
      <c r="J68" s="13"/>
      <c r="K68" s="13"/>
      <c r="L68" s="14"/>
      <c r="M68" s="14"/>
    </row>
    <row r="69" spans="1:13" x14ac:dyDescent="0.25">
      <c r="A69" s="7">
        <v>222</v>
      </c>
      <c r="B69" s="8">
        <v>41112</v>
      </c>
      <c r="C69" s="13" t="s">
        <v>55</v>
      </c>
      <c r="D69" s="14" t="s">
        <v>61</v>
      </c>
      <c r="E69" s="11">
        <v>9.2879506873673314</v>
      </c>
      <c r="F69" s="11"/>
      <c r="I69" s="14"/>
      <c r="J69" s="13"/>
      <c r="K69" s="13"/>
      <c r="L69" s="9"/>
      <c r="M69" s="14"/>
    </row>
    <row r="70" spans="1:13" x14ac:dyDescent="0.25">
      <c r="A70" s="7">
        <v>222</v>
      </c>
      <c r="B70" s="8">
        <v>41112</v>
      </c>
      <c r="C70" s="13" t="s">
        <v>57</v>
      </c>
      <c r="D70" s="7" t="s">
        <v>61</v>
      </c>
      <c r="E70" s="11">
        <v>11.180657691268351</v>
      </c>
      <c r="F70" s="11">
        <v>11.488772784926656</v>
      </c>
      <c r="I70" s="14"/>
      <c r="J70" s="13"/>
      <c r="K70" s="13"/>
      <c r="L70" s="9"/>
      <c r="M70" s="14"/>
    </row>
    <row r="71" spans="1:13" x14ac:dyDescent="0.25">
      <c r="A71" s="7">
        <v>222</v>
      </c>
      <c r="B71" s="8">
        <v>41112</v>
      </c>
      <c r="C71" s="13" t="s">
        <v>57</v>
      </c>
      <c r="D71" s="14" t="s">
        <v>61</v>
      </c>
      <c r="E71" s="11">
        <v>11.796887878584963</v>
      </c>
      <c r="F71" s="11"/>
      <c r="I71" s="14"/>
      <c r="J71" s="13"/>
      <c r="K71" s="13"/>
      <c r="L71" s="9"/>
      <c r="M71" s="14"/>
    </row>
    <row r="72" spans="1:13" x14ac:dyDescent="0.25">
      <c r="A72" s="7">
        <v>222</v>
      </c>
      <c r="B72" s="8">
        <v>41112</v>
      </c>
      <c r="C72" s="13" t="s">
        <v>56</v>
      </c>
      <c r="D72" s="14" t="s">
        <v>61</v>
      </c>
      <c r="E72" s="11">
        <v>11.092624807365979</v>
      </c>
      <c r="F72" s="11">
        <v>10.696476829805301</v>
      </c>
      <c r="I72" s="14"/>
      <c r="J72" s="13"/>
      <c r="K72" s="13"/>
      <c r="L72" s="14"/>
      <c r="M72" s="14"/>
    </row>
    <row r="73" spans="1:13" x14ac:dyDescent="0.25">
      <c r="A73" s="7">
        <v>222</v>
      </c>
      <c r="B73" s="8">
        <v>41112</v>
      </c>
      <c r="C73" s="13" t="s">
        <v>56</v>
      </c>
      <c r="D73" s="14" t="s">
        <v>61</v>
      </c>
      <c r="E73" s="11">
        <v>10.300328852244622</v>
      </c>
      <c r="F73" s="11"/>
      <c r="I73" s="14"/>
      <c r="J73" s="13"/>
      <c r="K73" s="13"/>
      <c r="L73" s="14"/>
      <c r="M73" s="14"/>
    </row>
    <row r="74" spans="1:13" x14ac:dyDescent="0.25">
      <c r="A74" s="7">
        <v>222</v>
      </c>
      <c r="B74" s="8">
        <v>41112</v>
      </c>
      <c r="C74" s="13" t="s">
        <v>55</v>
      </c>
      <c r="D74" s="14" t="s">
        <v>62</v>
      </c>
      <c r="E74" s="11">
        <v>6.8670463800520727</v>
      </c>
      <c r="F74" s="11">
        <v>7.9894656498073289</v>
      </c>
      <c r="I74" s="14"/>
      <c r="J74" s="13"/>
      <c r="K74" s="13"/>
      <c r="L74" s="14"/>
      <c r="M74" s="14"/>
    </row>
    <row r="75" spans="1:13" x14ac:dyDescent="0.25">
      <c r="A75" s="7">
        <v>222</v>
      </c>
      <c r="B75" s="8">
        <v>41112</v>
      </c>
      <c r="C75" s="13" t="s">
        <v>55</v>
      </c>
      <c r="D75" s="14" t="s">
        <v>62</v>
      </c>
      <c r="E75" s="11">
        <v>9.1118849195625859</v>
      </c>
      <c r="F75" s="11"/>
      <c r="I75" s="14"/>
      <c r="J75" s="13"/>
      <c r="K75" s="13"/>
      <c r="L75" s="14"/>
      <c r="M75" s="14"/>
    </row>
    <row r="76" spans="1:13" x14ac:dyDescent="0.25">
      <c r="A76" s="7">
        <v>222</v>
      </c>
      <c r="B76" s="8">
        <v>41112</v>
      </c>
      <c r="C76" s="13" t="s">
        <v>57</v>
      </c>
      <c r="D76" s="14" t="s">
        <v>62</v>
      </c>
      <c r="E76" s="11">
        <v>7.4392601254174977</v>
      </c>
      <c r="F76" s="11">
        <v>7.2191779156615654</v>
      </c>
      <c r="I76" s="14"/>
      <c r="J76" s="13"/>
      <c r="K76" s="13"/>
      <c r="L76" s="14"/>
      <c r="M76" s="14"/>
    </row>
    <row r="77" spans="1:13" x14ac:dyDescent="0.25">
      <c r="A77" s="7">
        <v>222</v>
      </c>
      <c r="B77" s="8">
        <v>41112</v>
      </c>
      <c r="C77" s="13" t="s">
        <v>57</v>
      </c>
      <c r="D77" s="7" t="s">
        <v>62</v>
      </c>
      <c r="E77" s="11">
        <v>6.9990957059056331</v>
      </c>
      <c r="F77" s="11"/>
      <c r="I77" s="14"/>
      <c r="J77" s="13"/>
      <c r="K77" s="13"/>
      <c r="L77" s="14"/>
      <c r="M77" s="14"/>
    </row>
    <row r="78" spans="1:13" x14ac:dyDescent="0.25">
      <c r="A78" s="7">
        <v>222</v>
      </c>
      <c r="B78" s="8">
        <v>41112</v>
      </c>
      <c r="C78" s="13" t="s">
        <v>56</v>
      </c>
      <c r="D78" s="14" t="s">
        <v>62</v>
      </c>
      <c r="E78" s="11">
        <v>7.65934233517343</v>
      </c>
      <c r="F78" s="11">
        <v>7.1751614737103786</v>
      </c>
      <c r="I78" s="14"/>
      <c r="J78" s="13"/>
      <c r="K78" s="13"/>
      <c r="L78" s="14"/>
      <c r="M78" s="14"/>
    </row>
    <row r="79" spans="1:13" x14ac:dyDescent="0.25">
      <c r="A79" s="7">
        <v>222</v>
      </c>
      <c r="B79" s="8">
        <v>41112</v>
      </c>
      <c r="C79" s="13" t="s">
        <v>56</v>
      </c>
      <c r="D79" s="14" t="s">
        <v>62</v>
      </c>
      <c r="E79" s="11">
        <v>6.6909806122473272</v>
      </c>
      <c r="F79" s="11"/>
      <c r="I79" s="14"/>
      <c r="J79" s="13"/>
      <c r="K79" s="13"/>
      <c r="L79" s="14"/>
      <c r="M79" s="14"/>
    </row>
    <row r="80" spans="1:13" x14ac:dyDescent="0.25">
      <c r="A80" s="7">
        <v>222</v>
      </c>
      <c r="B80" s="8">
        <v>41112</v>
      </c>
      <c r="C80" s="13" t="s">
        <v>55</v>
      </c>
      <c r="D80" s="14" t="s">
        <v>63</v>
      </c>
      <c r="E80" s="11">
        <v>6.8230299381008876</v>
      </c>
      <c r="F80" s="11">
        <v>6.8230299381008876</v>
      </c>
      <c r="I80" s="14"/>
      <c r="J80" s="13"/>
      <c r="K80" s="13"/>
      <c r="L80" s="14"/>
      <c r="M80" s="14"/>
    </row>
    <row r="81" spans="1:13" x14ac:dyDescent="0.25">
      <c r="A81" s="7">
        <v>222</v>
      </c>
      <c r="B81" s="8">
        <v>41112</v>
      </c>
      <c r="C81" s="13" t="s">
        <v>55</v>
      </c>
      <c r="D81" s="14" t="s">
        <v>63</v>
      </c>
      <c r="E81" s="11">
        <v>6.8230299381008876</v>
      </c>
      <c r="F81" s="11"/>
      <c r="I81" s="14"/>
      <c r="J81" s="13"/>
      <c r="K81" s="13"/>
      <c r="L81" s="14"/>
      <c r="M81" s="14"/>
    </row>
    <row r="82" spans="1:13" x14ac:dyDescent="0.25">
      <c r="A82" s="7">
        <v>222</v>
      </c>
      <c r="B82" s="8">
        <v>41112</v>
      </c>
      <c r="C82" s="13" t="s">
        <v>57</v>
      </c>
      <c r="D82" s="14" t="s">
        <v>63</v>
      </c>
      <c r="E82" s="11">
        <v>9.0678684776113982</v>
      </c>
      <c r="F82" s="11">
        <v>8.5176629532215671</v>
      </c>
      <c r="I82" s="14"/>
      <c r="J82" s="13"/>
      <c r="K82" s="13"/>
      <c r="L82" s="14"/>
      <c r="M82" s="14"/>
    </row>
    <row r="83" spans="1:13" x14ac:dyDescent="0.25">
      <c r="A83" s="7">
        <v>222</v>
      </c>
      <c r="B83" s="8">
        <v>41112</v>
      </c>
      <c r="C83" s="13" t="s">
        <v>57</v>
      </c>
      <c r="D83" s="7" t="s">
        <v>63</v>
      </c>
      <c r="E83" s="11">
        <v>7.9674574288317359</v>
      </c>
      <c r="F83" s="11"/>
      <c r="I83" s="14"/>
      <c r="J83" s="13"/>
      <c r="K83" s="13"/>
      <c r="L83" s="14"/>
      <c r="M83" s="14"/>
    </row>
    <row r="84" spans="1:13" x14ac:dyDescent="0.25">
      <c r="A84" s="7">
        <v>222</v>
      </c>
      <c r="B84" s="8">
        <v>41112</v>
      </c>
      <c r="C84" s="13" t="s">
        <v>56</v>
      </c>
      <c r="D84" s="7" t="s">
        <v>63</v>
      </c>
      <c r="E84" s="11">
        <v>7.92344098688055</v>
      </c>
      <c r="F84" s="11">
        <v>7.351227241515125</v>
      </c>
      <c r="I84" s="14"/>
      <c r="J84" s="13"/>
      <c r="K84" s="13"/>
      <c r="L84" s="14"/>
      <c r="M84" s="14"/>
    </row>
    <row r="85" spans="1:13" x14ac:dyDescent="0.25">
      <c r="A85" s="7">
        <v>222</v>
      </c>
      <c r="B85" s="8">
        <v>41112</v>
      </c>
      <c r="C85" s="13" t="s">
        <v>56</v>
      </c>
      <c r="D85" s="7" t="s">
        <v>63</v>
      </c>
      <c r="E85" s="11">
        <v>6.7790134961496999</v>
      </c>
      <c r="F85" s="11"/>
      <c r="I85" s="14"/>
      <c r="J85" s="13"/>
      <c r="K85" s="13"/>
      <c r="L85" s="14"/>
      <c r="M85" s="14"/>
    </row>
    <row r="86" spans="1:13" x14ac:dyDescent="0.25">
      <c r="A86" s="12">
        <v>224</v>
      </c>
      <c r="B86" s="13">
        <v>41110</v>
      </c>
      <c r="C86" s="13" t="s">
        <v>55</v>
      </c>
      <c r="D86" s="12" t="s">
        <v>54</v>
      </c>
      <c r="E86" s="14">
        <v>9.6872214815517044</v>
      </c>
      <c r="F86" s="14">
        <v>9.9276962039258461</v>
      </c>
      <c r="I86" s="14"/>
      <c r="J86" s="13"/>
      <c r="K86" s="13"/>
      <c r="L86" s="14"/>
      <c r="M86" s="14"/>
    </row>
    <row r="87" spans="1:13" x14ac:dyDescent="0.25">
      <c r="A87" s="12">
        <v>224</v>
      </c>
      <c r="B87" s="13">
        <v>41110</v>
      </c>
      <c r="C87" s="13" t="s">
        <v>55</v>
      </c>
      <c r="D87" s="14" t="s">
        <v>54</v>
      </c>
      <c r="E87" s="14">
        <v>10.168170926299988</v>
      </c>
      <c r="F87" s="14"/>
      <c r="I87" s="14"/>
      <c r="J87" s="13"/>
      <c r="K87" s="13"/>
      <c r="L87" s="14"/>
      <c r="M87" s="14"/>
    </row>
    <row r="88" spans="1:13" x14ac:dyDescent="0.25">
      <c r="A88" s="12">
        <v>224</v>
      </c>
      <c r="B88" s="13">
        <v>41110</v>
      </c>
      <c r="C88" s="13" t="s">
        <v>57</v>
      </c>
      <c r="D88" s="14" t="s">
        <v>54</v>
      </c>
      <c r="E88" s="14">
        <v>10.43050698707178</v>
      </c>
      <c r="F88" s="14">
        <v>10.452368325469429</v>
      </c>
      <c r="I88" s="14"/>
      <c r="J88" s="13"/>
      <c r="K88" s="13"/>
      <c r="L88" s="14"/>
      <c r="M88" s="14"/>
    </row>
    <row r="89" spans="1:13" x14ac:dyDescent="0.25">
      <c r="A89" s="12">
        <v>224</v>
      </c>
      <c r="B89" s="13">
        <v>41110</v>
      </c>
      <c r="C89" s="13" t="s">
        <v>57</v>
      </c>
      <c r="D89" s="14" t="s">
        <v>54</v>
      </c>
      <c r="E89" s="14">
        <v>10.474229663867078</v>
      </c>
      <c r="F89" s="14"/>
      <c r="I89" s="14"/>
      <c r="J89" s="13"/>
      <c r="K89" s="13"/>
      <c r="L89" s="14"/>
      <c r="M89" s="14"/>
    </row>
    <row r="90" spans="1:13" x14ac:dyDescent="0.25">
      <c r="A90" s="12">
        <v>224</v>
      </c>
      <c r="B90" s="13">
        <v>41110</v>
      </c>
      <c r="C90" s="13" t="s">
        <v>56</v>
      </c>
      <c r="D90" s="14" t="s">
        <v>54</v>
      </c>
      <c r="E90" s="14">
        <v>15.633505525712305</v>
      </c>
      <c r="F90" s="14">
        <v>16.857740475980663</v>
      </c>
      <c r="I90" s="14"/>
      <c r="J90" s="13"/>
      <c r="K90" s="13"/>
      <c r="L90" s="14"/>
      <c r="M90" s="14"/>
    </row>
    <row r="91" spans="1:13" x14ac:dyDescent="0.25">
      <c r="A91" s="12">
        <v>224</v>
      </c>
      <c r="B91" s="13">
        <v>41110</v>
      </c>
      <c r="C91" s="13" t="s">
        <v>56</v>
      </c>
      <c r="D91" s="14" t="s">
        <v>54</v>
      </c>
      <c r="E91" s="14">
        <v>18.081975426249024</v>
      </c>
      <c r="F91" s="14"/>
      <c r="I91" s="14"/>
      <c r="J91" s="13"/>
      <c r="K91" s="13"/>
      <c r="L91" s="14"/>
      <c r="M91" s="14"/>
    </row>
    <row r="92" spans="1:13" x14ac:dyDescent="0.25">
      <c r="A92" s="12">
        <v>224</v>
      </c>
      <c r="B92" s="13">
        <v>41110</v>
      </c>
      <c r="C92" s="13" t="s">
        <v>55</v>
      </c>
      <c r="D92" s="12" t="s">
        <v>58</v>
      </c>
      <c r="E92" s="14">
        <v>10.561675017457674</v>
      </c>
      <c r="F92" s="14">
        <v>10.998901785410659</v>
      </c>
      <c r="I92" s="14"/>
      <c r="J92" s="13"/>
      <c r="K92" s="13"/>
      <c r="L92" s="14"/>
      <c r="M92" s="14"/>
    </row>
    <row r="93" spans="1:13" x14ac:dyDescent="0.25">
      <c r="A93" s="12">
        <v>224</v>
      </c>
      <c r="B93" s="13">
        <v>41110</v>
      </c>
      <c r="C93" s="13" t="s">
        <v>55</v>
      </c>
      <c r="D93" s="14" t="s">
        <v>58</v>
      </c>
      <c r="E93" s="14">
        <v>11.436128553363645</v>
      </c>
      <c r="F93" s="14"/>
      <c r="I93" s="14"/>
      <c r="J93" s="13"/>
      <c r="K93" s="13"/>
      <c r="L93" s="14"/>
      <c r="M93" s="14"/>
    </row>
    <row r="94" spans="1:13" x14ac:dyDescent="0.25">
      <c r="A94" s="12">
        <v>224</v>
      </c>
      <c r="B94" s="13">
        <v>41110</v>
      </c>
      <c r="C94" s="13" t="s">
        <v>57</v>
      </c>
      <c r="D94" s="14" t="s">
        <v>58</v>
      </c>
      <c r="E94" s="14">
        <v>9.5560534511658091</v>
      </c>
      <c r="F94" s="14">
        <v>9.7090828199493533</v>
      </c>
      <c r="I94" s="14"/>
      <c r="J94" s="13"/>
      <c r="K94" s="13"/>
      <c r="L94" s="14"/>
      <c r="M94" s="14"/>
    </row>
    <row r="95" spans="1:13" x14ac:dyDescent="0.25">
      <c r="A95" s="12">
        <v>224</v>
      </c>
      <c r="B95" s="13">
        <v>41110</v>
      </c>
      <c r="C95" s="13" t="s">
        <v>57</v>
      </c>
      <c r="D95" s="14" t="s">
        <v>58</v>
      </c>
      <c r="E95" s="14">
        <v>9.8621121887328975</v>
      </c>
      <c r="F95" s="14"/>
      <c r="I95" s="14"/>
      <c r="J95" s="13"/>
      <c r="K95" s="13"/>
      <c r="L95" s="14"/>
      <c r="M95" s="14"/>
    </row>
    <row r="96" spans="1:13" x14ac:dyDescent="0.25">
      <c r="A96" s="12">
        <v>224</v>
      </c>
      <c r="B96" s="13">
        <v>41110</v>
      </c>
      <c r="C96" s="13" t="s">
        <v>56</v>
      </c>
      <c r="D96" s="14" t="s">
        <v>58</v>
      </c>
      <c r="E96" s="14">
        <v>11.130069815796555</v>
      </c>
      <c r="F96" s="14">
        <v>12.026384690100175</v>
      </c>
      <c r="I96" s="14"/>
      <c r="J96" s="13"/>
      <c r="K96" s="13"/>
      <c r="L96" s="14"/>
      <c r="M96" s="14"/>
    </row>
    <row r="97" spans="1:13" x14ac:dyDescent="0.25">
      <c r="A97" s="12">
        <v>224</v>
      </c>
      <c r="B97" s="13">
        <v>41110</v>
      </c>
      <c r="C97" s="13" t="s">
        <v>56</v>
      </c>
      <c r="D97" s="14" t="s">
        <v>58</v>
      </c>
      <c r="E97" s="14">
        <v>12.922699564403795</v>
      </c>
      <c r="F97" s="14"/>
      <c r="I97" s="14"/>
      <c r="J97" s="13"/>
      <c r="K97" s="13"/>
      <c r="L97" s="14"/>
      <c r="M97" s="14"/>
    </row>
    <row r="98" spans="1:13" x14ac:dyDescent="0.25">
      <c r="A98" s="12">
        <v>224</v>
      </c>
      <c r="B98" s="13">
        <v>41110</v>
      </c>
      <c r="C98" s="13" t="s">
        <v>55</v>
      </c>
      <c r="D98" s="12" t="s">
        <v>59</v>
      </c>
      <c r="E98" s="14">
        <v>9.8621121887328975</v>
      </c>
      <c r="F98" s="14">
        <v>9.8621121887328975</v>
      </c>
      <c r="I98" s="14"/>
      <c r="J98" s="13"/>
      <c r="K98" s="13"/>
      <c r="L98" s="14"/>
      <c r="M98" s="14"/>
    </row>
    <row r="99" spans="1:13" x14ac:dyDescent="0.25">
      <c r="A99" s="12">
        <v>224</v>
      </c>
      <c r="B99" s="13">
        <v>41110</v>
      </c>
      <c r="C99" s="13" t="s">
        <v>55</v>
      </c>
      <c r="D99" s="14" t="s">
        <v>59</v>
      </c>
      <c r="E99" s="14">
        <v>9.8621121887328975</v>
      </c>
      <c r="F99" s="14"/>
      <c r="I99" s="14"/>
      <c r="J99" s="13"/>
      <c r="K99" s="13"/>
      <c r="L99" s="14"/>
      <c r="M99" s="14"/>
    </row>
    <row r="100" spans="1:13" x14ac:dyDescent="0.25">
      <c r="A100" s="12">
        <v>224</v>
      </c>
      <c r="B100" s="13">
        <v>41110</v>
      </c>
      <c r="C100" s="13" t="s">
        <v>57</v>
      </c>
      <c r="D100" s="14" t="s">
        <v>59</v>
      </c>
      <c r="E100" s="14">
        <v>9.3811627439846141</v>
      </c>
      <c r="F100" s="14">
        <v>9.8621121887328975</v>
      </c>
      <c r="I100" s="14"/>
      <c r="J100" s="13"/>
      <c r="K100" s="13"/>
      <c r="L100" s="14"/>
      <c r="M100" s="14"/>
    </row>
    <row r="101" spans="1:13" x14ac:dyDescent="0.25">
      <c r="A101" s="12">
        <v>224</v>
      </c>
      <c r="B101" s="13">
        <v>41110</v>
      </c>
      <c r="C101" s="13" t="s">
        <v>57</v>
      </c>
      <c r="D101" s="14" t="s">
        <v>59</v>
      </c>
      <c r="E101" s="14">
        <v>10.343061633481181</v>
      </c>
      <c r="F101" s="14"/>
      <c r="I101" s="14"/>
      <c r="J101" s="13"/>
      <c r="K101" s="13"/>
      <c r="L101" s="14"/>
      <c r="M101" s="14"/>
    </row>
    <row r="102" spans="1:13" x14ac:dyDescent="0.25">
      <c r="A102" s="12">
        <v>224</v>
      </c>
      <c r="B102" s="13">
        <v>41110</v>
      </c>
      <c r="C102" s="13" t="s">
        <v>56</v>
      </c>
      <c r="D102" s="14" t="s">
        <v>59</v>
      </c>
      <c r="E102" s="14">
        <v>10.867733755024764</v>
      </c>
      <c r="F102" s="14">
        <v>11.239376507784801</v>
      </c>
      <c r="I102" s="14"/>
      <c r="J102" s="13"/>
      <c r="K102" s="13"/>
      <c r="L102" s="14"/>
      <c r="M102" s="14"/>
    </row>
    <row r="103" spans="1:13" x14ac:dyDescent="0.25">
      <c r="A103" s="12">
        <v>224</v>
      </c>
      <c r="B103" s="13">
        <v>41110</v>
      </c>
      <c r="C103" s="13" t="s">
        <v>56</v>
      </c>
      <c r="D103" s="14" t="s">
        <v>59</v>
      </c>
      <c r="E103" s="14">
        <v>11.61101926054484</v>
      </c>
      <c r="F103" s="14"/>
      <c r="I103" s="14"/>
      <c r="J103" s="13"/>
      <c r="K103" s="13"/>
      <c r="L103" s="14"/>
      <c r="M103" s="14"/>
    </row>
    <row r="104" spans="1:13" x14ac:dyDescent="0.25">
      <c r="A104" s="12">
        <v>224</v>
      </c>
      <c r="B104" s="13">
        <v>41110</v>
      </c>
      <c r="C104" s="13" t="s">
        <v>55</v>
      </c>
      <c r="D104" s="12" t="s">
        <v>60</v>
      </c>
      <c r="E104" s="14">
        <v>20.57416800358104</v>
      </c>
      <c r="F104" s="14">
        <v>20.333693281206898</v>
      </c>
      <c r="I104" s="14"/>
      <c r="J104" s="13"/>
      <c r="K104" s="13"/>
      <c r="L104" s="14"/>
      <c r="M104" s="14"/>
    </row>
    <row r="105" spans="1:13" x14ac:dyDescent="0.25">
      <c r="A105" s="12">
        <v>224</v>
      </c>
      <c r="B105" s="13">
        <v>41110</v>
      </c>
      <c r="C105" s="13" t="s">
        <v>55</v>
      </c>
      <c r="D105" s="14" t="s">
        <v>60</v>
      </c>
      <c r="E105" s="14">
        <v>20.093218558832756</v>
      </c>
      <c r="F105" s="14"/>
      <c r="I105" s="14"/>
      <c r="J105" s="13"/>
      <c r="K105" s="13"/>
      <c r="L105" s="14"/>
      <c r="M105" s="14"/>
    </row>
    <row r="106" spans="1:13" x14ac:dyDescent="0.25">
      <c r="A106" s="12">
        <v>224</v>
      </c>
      <c r="B106" s="13">
        <v>41110</v>
      </c>
      <c r="C106" s="13" t="s">
        <v>57</v>
      </c>
      <c r="D106" s="14" t="s">
        <v>60</v>
      </c>
      <c r="E106" s="14">
        <v>16.770295122390067</v>
      </c>
      <c r="F106" s="14">
        <v>17.032631183161858</v>
      </c>
      <c r="I106" s="14"/>
      <c r="J106" s="13"/>
      <c r="K106" s="13"/>
      <c r="L106" s="14"/>
      <c r="M106" s="14"/>
    </row>
    <row r="107" spans="1:13" x14ac:dyDescent="0.25">
      <c r="A107" s="12">
        <v>224</v>
      </c>
      <c r="B107" s="13">
        <v>41110</v>
      </c>
      <c r="C107" s="13" t="s">
        <v>57</v>
      </c>
      <c r="D107" s="14" t="s">
        <v>60</v>
      </c>
      <c r="E107" s="14">
        <v>17.294967243933648</v>
      </c>
      <c r="F107" s="14"/>
      <c r="I107" s="14"/>
      <c r="J107" s="13"/>
      <c r="K107" s="13"/>
      <c r="L107" s="14"/>
      <c r="M107" s="14"/>
    </row>
    <row r="108" spans="1:13" x14ac:dyDescent="0.25">
      <c r="A108" s="12">
        <v>224</v>
      </c>
      <c r="B108" s="13">
        <v>41110</v>
      </c>
      <c r="C108" s="13" t="s">
        <v>56</v>
      </c>
      <c r="D108" s="14" t="s">
        <v>60</v>
      </c>
      <c r="E108" s="14">
        <v>20.442999973195143</v>
      </c>
      <c r="F108" s="14">
        <v>20.464861311592792</v>
      </c>
      <c r="I108" s="14"/>
      <c r="J108" s="13"/>
      <c r="K108" s="13"/>
      <c r="L108" s="14"/>
      <c r="M108" s="14"/>
    </row>
    <row r="109" spans="1:13" x14ac:dyDescent="0.25">
      <c r="A109" s="12">
        <v>224</v>
      </c>
      <c r="B109" s="13">
        <v>41110</v>
      </c>
      <c r="C109" s="13" t="s">
        <v>56</v>
      </c>
      <c r="D109" s="14" t="s">
        <v>60</v>
      </c>
      <c r="E109" s="14">
        <v>20.486722649990444</v>
      </c>
      <c r="F109" s="14"/>
      <c r="I109" s="14"/>
      <c r="J109" s="13"/>
      <c r="K109" s="13"/>
      <c r="L109" s="14"/>
      <c r="M109" s="14"/>
    </row>
    <row r="110" spans="1:13" x14ac:dyDescent="0.25">
      <c r="A110" s="12">
        <v>224</v>
      </c>
      <c r="B110" s="13">
        <v>41110</v>
      </c>
      <c r="C110" s="13" t="s">
        <v>55</v>
      </c>
      <c r="D110" s="12" t="s">
        <v>61</v>
      </c>
      <c r="E110" s="14">
        <v>22.978915227322457</v>
      </c>
      <c r="F110" s="14">
        <v>23.110083257708354</v>
      </c>
      <c r="I110" s="14"/>
      <c r="J110" s="13"/>
      <c r="K110" s="13"/>
      <c r="L110" s="14"/>
      <c r="M110" s="14"/>
    </row>
    <row r="111" spans="1:13" x14ac:dyDescent="0.25">
      <c r="A111" s="12">
        <v>224</v>
      </c>
      <c r="B111" s="13">
        <v>41110</v>
      </c>
      <c r="C111" s="13" t="s">
        <v>55</v>
      </c>
      <c r="D111" s="14" t="s">
        <v>61</v>
      </c>
      <c r="E111" s="14">
        <v>23.241251288094254</v>
      </c>
      <c r="F111" s="14"/>
      <c r="I111" s="14"/>
      <c r="J111" s="13"/>
      <c r="K111" s="13"/>
      <c r="L111" s="14"/>
      <c r="M111" s="14"/>
    </row>
    <row r="112" spans="1:13" x14ac:dyDescent="0.25">
      <c r="A112" s="12">
        <v>224</v>
      </c>
      <c r="B112" s="13">
        <v>41110</v>
      </c>
      <c r="C112" s="13" t="s">
        <v>57</v>
      </c>
      <c r="D112" s="14" t="s">
        <v>61</v>
      </c>
      <c r="E112" s="14">
        <v>24.727822299134399</v>
      </c>
      <c r="F112" s="14">
        <v>24.378040884772012</v>
      </c>
      <c r="I112" s="14"/>
      <c r="J112" s="13"/>
      <c r="K112" s="13"/>
      <c r="L112" s="14"/>
      <c r="M112" s="14"/>
    </row>
    <row r="113" spans="1:13" x14ac:dyDescent="0.25">
      <c r="A113" s="12">
        <v>224</v>
      </c>
      <c r="B113" s="13">
        <v>41110</v>
      </c>
      <c r="C113" s="13" t="s">
        <v>57</v>
      </c>
      <c r="D113" s="14" t="s">
        <v>61</v>
      </c>
      <c r="E113" s="14">
        <v>24.028259470409623</v>
      </c>
      <c r="F113" s="14"/>
      <c r="I113" s="14"/>
      <c r="J113" s="13"/>
      <c r="K113" s="13"/>
      <c r="L113" s="14"/>
      <c r="M113" s="14"/>
    </row>
    <row r="114" spans="1:13" x14ac:dyDescent="0.25">
      <c r="A114" s="12">
        <v>224</v>
      </c>
      <c r="B114" s="13">
        <v>41110</v>
      </c>
      <c r="C114" s="13" t="s">
        <v>56</v>
      </c>
      <c r="D114" s="14" t="s">
        <v>61</v>
      </c>
      <c r="E114" s="14">
        <v>24.946435683110895</v>
      </c>
      <c r="F114" s="14">
        <v>25.12132639029209</v>
      </c>
      <c r="I114" s="14"/>
      <c r="J114" s="13"/>
      <c r="K114" s="13"/>
      <c r="L114" s="14"/>
      <c r="M114" s="14"/>
    </row>
    <row r="115" spans="1:13" x14ac:dyDescent="0.25">
      <c r="A115" s="12">
        <v>224</v>
      </c>
      <c r="B115" s="13">
        <v>41110</v>
      </c>
      <c r="C115" s="13" t="s">
        <v>56</v>
      </c>
      <c r="D115" s="14" t="s">
        <v>61</v>
      </c>
      <c r="E115" s="14">
        <v>25.296217097473285</v>
      </c>
      <c r="F115" s="14"/>
      <c r="I115" s="14"/>
      <c r="J115" s="13"/>
      <c r="K115" s="13"/>
      <c r="L115" s="14"/>
      <c r="M115" s="14"/>
    </row>
    <row r="116" spans="1:13" x14ac:dyDescent="0.25">
      <c r="A116" s="12">
        <v>224</v>
      </c>
      <c r="B116" s="13">
        <v>41110</v>
      </c>
      <c r="C116" s="13" t="s">
        <v>55</v>
      </c>
      <c r="D116" s="12" t="s">
        <v>62</v>
      </c>
      <c r="E116" s="14">
        <v>27.001401492489922</v>
      </c>
      <c r="F116" s="14">
        <v>26.979540154092277</v>
      </c>
      <c r="I116" s="14"/>
      <c r="J116" s="13"/>
      <c r="K116" s="13"/>
      <c r="L116" s="14"/>
      <c r="M116" s="14"/>
    </row>
    <row r="117" spans="1:13" x14ac:dyDescent="0.25">
      <c r="A117" s="12">
        <v>224</v>
      </c>
      <c r="B117" s="13">
        <v>41110</v>
      </c>
      <c r="C117" s="13" t="s">
        <v>55</v>
      </c>
      <c r="D117" s="14" t="s">
        <v>62</v>
      </c>
      <c r="E117" s="14">
        <v>26.957678815694628</v>
      </c>
      <c r="F117" s="14"/>
      <c r="I117" s="14"/>
      <c r="J117" s="13"/>
      <c r="K117" s="13"/>
      <c r="L117" s="14"/>
      <c r="M117" s="14"/>
    </row>
    <row r="118" spans="1:13" x14ac:dyDescent="0.25">
      <c r="A118" s="12">
        <v>224</v>
      </c>
      <c r="B118" s="13">
        <v>41110</v>
      </c>
      <c r="C118" s="13" t="s">
        <v>57</v>
      </c>
      <c r="D118" s="14" t="s">
        <v>62</v>
      </c>
      <c r="E118" s="14">
        <v>31.94206397035866</v>
      </c>
      <c r="F118" s="14">
        <v>30.127572883353771</v>
      </c>
      <c r="I118" s="14"/>
      <c r="J118" s="13"/>
      <c r="K118" s="13"/>
      <c r="L118" s="14"/>
      <c r="M118" s="14"/>
    </row>
    <row r="119" spans="1:13" x14ac:dyDescent="0.25">
      <c r="A119" s="12">
        <v>224</v>
      </c>
      <c r="B119" s="13">
        <v>41110</v>
      </c>
      <c r="C119" s="13" t="s">
        <v>57</v>
      </c>
      <c r="D119" s="14" t="s">
        <v>62</v>
      </c>
      <c r="E119" s="14">
        <v>28.313081796348882</v>
      </c>
      <c r="F119" s="14"/>
      <c r="I119" s="14"/>
      <c r="J119" s="13"/>
      <c r="K119" s="13"/>
      <c r="L119" s="14"/>
      <c r="M119" s="14"/>
    </row>
    <row r="120" spans="1:13" x14ac:dyDescent="0.25">
      <c r="A120" s="12">
        <v>224</v>
      </c>
      <c r="B120" s="13">
        <v>41110</v>
      </c>
      <c r="C120" s="13" t="s">
        <v>56</v>
      </c>
      <c r="D120" s="14" t="s">
        <v>62</v>
      </c>
      <c r="E120" s="14">
        <v>30.236879575342016</v>
      </c>
      <c r="F120" s="14">
        <v>28.794031241097166</v>
      </c>
      <c r="I120" s="14"/>
      <c r="J120" s="13"/>
      <c r="K120" s="13"/>
      <c r="L120" s="14"/>
      <c r="M120" s="14"/>
    </row>
    <row r="121" spans="1:13" x14ac:dyDescent="0.25">
      <c r="A121" s="12">
        <v>224</v>
      </c>
      <c r="B121" s="13">
        <v>41110</v>
      </c>
      <c r="C121" s="13" t="s">
        <v>56</v>
      </c>
      <c r="D121" s="14" t="s">
        <v>62</v>
      </c>
      <c r="E121" s="14">
        <v>27.351182906852312</v>
      </c>
      <c r="F121" s="14"/>
      <c r="I121" s="14"/>
      <c r="J121" s="13"/>
      <c r="K121" s="13"/>
      <c r="L121" s="14"/>
      <c r="M121" s="14"/>
    </row>
    <row r="122" spans="1:13" x14ac:dyDescent="0.25">
      <c r="A122" s="12">
        <v>224</v>
      </c>
      <c r="B122" s="13">
        <v>41107</v>
      </c>
      <c r="C122" s="13" t="s">
        <v>55</v>
      </c>
      <c r="D122" s="12" t="s">
        <v>63</v>
      </c>
      <c r="E122" s="14">
        <v>10.43050698707178</v>
      </c>
      <c r="F122" s="14">
        <v>10.321200295083534</v>
      </c>
      <c r="I122" s="14"/>
      <c r="J122" s="13"/>
      <c r="K122" s="13"/>
      <c r="L122" s="14"/>
      <c r="M122" s="14"/>
    </row>
    <row r="123" spans="1:13" x14ac:dyDescent="0.25">
      <c r="A123" s="12">
        <v>224</v>
      </c>
      <c r="B123" s="13">
        <v>41107</v>
      </c>
      <c r="C123" s="13" t="s">
        <v>55</v>
      </c>
      <c r="D123" s="14" t="s">
        <v>63</v>
      </c>
      <c r="E123" s="14">
        <v>10.211893603095287</v>
      </c>
      <c r="F123" s="14"/>
      <c r="I123" s="14"/>
      <c r="J123" s="13"/>
      <c r="K123" s="13"/>
      <c r="L123" s="14"/>
      <c r="M123" s="14"/>
    </row>
    <row r="124" spans="1:13" x14ac:dyDescent="0.25">
      <c r="A124" s="12">
        <v>224</v>
      </c>
      <c r="B124" s="13">
        <v>41107</v>
      </c>
      <c r="C124" s="13" t="s">
        <v>57</v>
      </c>
      <c r="D124" s="14" t="s">
        <v>63</v>
      </c>
      <c r="E124" s="14">
        <v>10.037002895914092</v>
      </c>
      <c r="F124" s="14">
        <v>10.08072557270939</v>
      </c>
      <c r="I124" s="14"/>
      <c r="J124" s="13"/>
      <c r="K124" s="13"/>
      <c r="L124" s="14"/>
      <c r="M124" s="14"/>
    </row>
    <row r="125" spans="1:13" x14ac:dyDescent="0.25">
      <c r="A125" s="12">
        <v>224</v>
      </c>
      <c r="B125" s="13">
        <v>41107</v>
      </c>
      <c r="C125" s="13" t="s">
        <v>57</v>
      </c>
      <c r="D125" s="14" t="s">
        <v>63</v>
      </c>
      <c r="E125" s="14">
        <v>10.124448249504688</v>
      </c>
      <c r="F125" s="14"/>
      <c r="I125" s="14"/>
      <c r="J125" s="13"/>
      <c r="K125" s="13"/>
      <c r="L125" s="14"/>
      <c r="M125" s="14"/>
    </row>
    <row r="126" spans="1:13" x14ac:dyDescent="0.25">
      <c r="A126" s="12">
        <v>224</v>
      </c>
      <c r="B126" s="13">
        <v>41107</v>
      </c>
      <c r="C126" s="13" t="s">
        <v>56</v>
      </c>
      <c r="D126" s="14" t="s">
        <v>63</v>
      </c>
      <c r="E126" s="14">
        <v>10.605397694252972</v>
      </c>
      <c r="F126" s="14">
        <v>10.211893603095286</v>
      </c>
      <c r="I126" s="14"/>
      <c r="J126" s="13"/>
      <c r="K126" s="13"/>
      <c r="L126" s="14"/>
      <c r="M126" s="14"/>
    </row>
    <row r="127" spans="1:13" x14ac:dyDescent="0.25">
      <c r="A127" s="12">
        <v>224</v>
      </c>
      <c r="B127" s="13">
        <v>41107</v>
      </c>
      <c r="C127" s="13" t="s">
        <v>56</v>
      </c>
      <c r="D127" s="14" t="s">
        <v>63</v>
      </c>
      <c r="E127" s="14">
        <v>9.8183895119375997</v>
      </c>
      <c r="F127" s="14"/>
      <c r="I127" s="14"/>
      <c r="J127" s="13"/>
      <c r="K127" s="13"/>
      <c r="L127" s="14"/>
      <c r="M127" s="14"/>
    </row>
    <row r="128" spans="1:13" x14ac:dyDescent="0.25">
      <c r="A128" s="12" t="s">
        <v>33</v>
      </c>
      <c r="B128" s="12"/>
      <c r="C128" s="14"/>
      <c r="D128" s="12" t="s">
        <v>34</v>
      </c>
      <c r="E128" s="14">
        <v>8.681599915259838</v>
      </c>
      <c r="F128" s="14">
        <v>8.528570546476292</v>
      </c>
    </row>
    <row r="129" spans="1:6" x14ac:dyDescent="0.25">
      <c r="A129" s="12" t="s">
        <v>33</v>
      </c>
      <c r="B129" s="12"/>
      <c r="C129" s="14"/>
      <c r="D129" s="12" t="s">
        <v>34</v>
      </c>
      <c r="E129" s="14">
        <v>8.3755411776927478</v>
      </c>
      <c r="F129" s="14"/>
    </row>
  </sheetData>
  <sortState ref="I4:M126">
    <sortCondition ref="I4:I126"/>
    <sortCondition ref="L4:L126"/>
    <sortCondition ref="K4:K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2" workbookViewId="0">
      <selection activeCell="I25" sqref="I25"/>
    </sheetView>
  </sheetViews>
  <sheetFormatPr defaultRowHeight="15" x14ac:dyDescent="0.25"/>
  <sheetData>
    <row r="1" spans="1:12" x14ac:dyDescent="0.25">
      <c r="A1" s="10" t="s">
        <v>40</v>
      </c>
      <c r="B1" s="10"/>
    </row>
    <row r="2" spans="1:12" x14ac:dyDescent="0.2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</row>
    <row r="3" spans="1:12" x14ac:dyDescent="0.25">
      <c r="A3">
        <v>1</v>
      </c>
      <c r="B3">
        <f>[1]Bioassay!M81</f>
        <v>10.39214950310804</v>
      </c>
      <c r="C3">
        <f>[1]Bioassay!M93</f>
        <v>10.277649126666216</v>
      </c>
      <c r="D3">
        <f>[1]Bioassay!M97</f>
        <v>11.326313115935157</v>
      </c>
      <c r="E3">
        <f>[1]Bioassay!M109</f>
        <v>10.26081734985852</v>
      </c>
      <c r="F3">
        <f>[1]Bioassay!M121</f>
        <v>10.034252775197036</v>
      </c>
      <c r="G3">
        <f>[1]Bioassay!M133</f>
        <v>10.133028728568513</v>
      </c>
      <c r="H3">
        <f>[1]Bioassay!M145</f>
        <v>11.354882842358746</v>
      </c>
    </row>
    <row r="4" spans="1:12" x14ac:dyDescent="0.25">
      <c r="A4">
        <v>2</v>
      </c>
      <c r="B4">
        <f>[1]Bioassay!M85</f>
        <v>10.350734473331212</v>
      </c>
      <c r="D4">
        <f>[1]Bioassay!M101</f>
        <v>10.744952403827243</v>
      </c>
      <c r="E4">
        <f>[1]Bioassay!M113</f>
        <v>10.257052347151536</v>
      </c>
      <c r="F4">
        <f>[1]Bioassay!M125</f>
        <v>10.228039679233007</v>
      </c>
      <c r="G4">
        <f>[1]Bioassay!M137</f>
        <v>10.39347832759286</v>
      </c>
      <c r="H4">
        <f>[1]Bioassay!M149</f>
        <v>18.927853581337025</v>
      </c>
    </row>
    <row r="5" spans="1:12" x14ac:dyDescent="0.25">
      <c r="A5">
        <v>3</v>
      </c>
      <c r="B5">
        <f>[1]Bioassay!M89</f>
        <v>10.245978809778052</v>
      </c>
      <c r="D5">
        <f>[1]Bioassay!M105</f>
        <v>10.12239813268997</v>
      </c>
      <c r="E5">
        <f>[1]Bioassay!M117</f>
        <v>10.120626366710212</v>
      </c>
      <c r="F5">
        <f>[1]Bioassay!M129</f>
        <v>10.707302376757397</v>
      </c>
      <c r="G5">
        <f>[1]Bioassay!M141</f>
        <v>10.161598454992102</v>
      </c>
      <c r="H5">
        <f>[1]Bioassay!M153</f>
        <v>12.84582391432464</v>
      </c>
      <c r="K5" s="10"/>
      <c r="L5" s="10"/>
    </row>
    <row r="9" spans="1:12" x14ac:dyDescent="0.25">
      <c r="A9" s="10" t="s">
        <v>48</v>
      </c>
      <c r="B9" s="10"/>
    </row>
    <row r="10" spans="1:12" x14ac:dyDescent="0.25"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 t="s">
        <v>47</v>
      </c>
    </row>
    <row r="11" spans="1:12" x14ac:dyDescent="0.25">
      <c r="A11">
        <v>1</v>
      </c>
      <c r="B11">
        <f>[1]Bioassay!M157</f>
        <v>9.157671556712037</v>
      </c>
      <c r="C11">
        <f>[1]Bioassay!M169</f>
        <v>9.4887703241792121</v>
      </c>
      <c r="D11">
        <f>[1]Bioassay!M181</f>
        <v>9.2774872310931347</v>
      </c>
      <c r="E11">
        <f>[1]Bioassay!M193</f>
        <v>9.1217932956219485</v>
      </c>
      <c r="F11">
        <f>[1]Bioassay!M205</f>
        <v>9.5264203512490564</v>
      </c>
      <c r="G11">
        <f>[1]Bioassay!M217</f>
        <v>9.2021871769534442</v>
      </c>
    </row>
    <row r="12" spans="1:12" x14ac:dyDescent="0.25">
      <c r="A12">
        <v>2</v>
      </c>
      <c r="B12">
        <f>[1]Bioassay!M161</f>
        <v>9.6869866431645768</v>
      </c>
      <c r="C12">
        <f>[1]Bioassay!M173</f>
        <v>9.528413587976285</v>
      </c>
      <c r="D12">
        <f>[1]Bioassay!M185</f>
        <v>9.5560974314099951</v>
      </c>
      <c r="E12">
        <f>[1]Bioassay!M197</f>
        <v>9.0721838481887414</v>
      </c>
      <c r="F12">
        <f>[1]Bioassay!M209</f>
        <v>9.3906587830501422</v>
      </c>
      <c r="G12">
        <f>[1]Bioassay!M225</f>
        <v>8.9468314051209017</v>
      </c>
      <c r="H12">
        <f>[1]Bioassay!M233</f>
        <v>12.266899380438893</v>
      </c>
    </row>
    <row r="13" spans="1:12" x14ac:dyDescent="0.25">
      <c r="A13">
        <v>3</v>
      </c>
      <c r="B13">
        <f>[1]Bioassay!M165</f>
        <v>9.3837931898785829</v>
      </c>
      <c r="C13">
        <f>[1]Bioassay!M177</f>
        <v>9.5248700560167698</v>
      </c>
      <c r="D13">
        <f>[1]Bioassay!M189</f>
        <v>9.3944237857571267</v>
      </c>
      <c r="E13">
        <f>[1]Bioassay!M201</f>
        <v>9.5151253431281031</v>
      </c>
      <c r="F13">
        <f>[1]Bioassay!M213</f>
        <v>9.3191237316174362</v>
      </c>
      <c r="G13">
        <f>[1]Bioassay!M229</f>
        <v>8.7122938835505082</v>
      </c>
      <c r="H13">
        <f>[1]Bioassay!M237</f>
        <v>16.051391513200805</v>
      </c>
    </row>
    <row r="17" spans="1:8" x14ac:dyDescent="0.25">
      <c r="A17" s="10" t="s">
        <v>49</v>
      </c>
      <c r="B17" s="10"/>
    </row>
    <row r="18" spans="1:8" x14ac:dyDescent="0.25"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</row>
    <row r="19" spans="1:8" x14ac:dyDescent="0.25">
      <c r="A19">
        <v>1</v>
      </c>
      <c r="B19">
        <f>'[1]Mesocosm - Bioassay'!M185</f>
        <v>3.8758851748964309</v>
      </c>
      <c r="D19">
        <f>'[1]Mesocosm - Bioassay'!M205</f>
        <v>4.0055145139684916</v>
      </c>
      <c r="E19">
        <f>[1]Bioassay!M61</f>
        <v>5.6770372894785268</v>
      </c>
      <c r="F19">
        <f>[1]Bioassay!M69</f>
        <v>4.7966910682865436</v>
      </c>
      <c r="G19">
        <f>'[1]Mesocosm - Bioassay'!M189</f>
        <v>4.6038037712241566</v>
      </c>
      <c r="H19">
        <f>'[1]Mesocosm - Bioassay'!M193</f>
        <v>4.1963325270780638</v>
      </c>
    </row>
    <row r="20" spans="1:8" x14ac:dyDescent="0.25">
      <c r="A20">
        <v>2</v>
      </c>
      <c r="B20">
        <f>[1]Bioassay!M45</f>
        <v>4.2627250961371423</v>
      </c>
      <c r="C20">
        <f>'[1]Mesocosm - Bioassay'!M213</f>
        <v>3.9905572825371003</v>
      </c>
      <c r="D20">
        <f>[1]Bioassay!M53</f>
        <v>4.4554046464357651</v>
      </c>
      <c r="E20">
        <f>'[1]Mesocosm - Bioassay'!M209</f>
        <v>4.4689620636229748</v>
      </c>
      <c r="F20">
        <f>[1]Bioassay!M73</f>
        <v>4.5003632081721099</v>
      </c>
      <c r="G20">
        <f>'[1]Mesocosm - Bioassay'!M197</f>
        <v>5.4955720391412175</v>
      </c>
      <c r="H20">
        <f>'[1]Mesocosm - Bioassay'!M201</f>
        <v>4.3134975066239649</v>
      </c>
    </row>
    <row r="21" spans="1:8" x14ac:dyDescent="0.25">
      <c r="A21">
        <v>3</v>
      </c>
      <c r="B21">
        <f>'[1]Mesocosm - Bioassay'!M181</f>
        <v>4.8884444178579125</v>
      </c>
      <c r="C21">
        <f>'[1]Mesocosm - Bioassay'!M217</f>
        <v>4.1186002485785593</v>
      </c>
      <c r="D21">
        <f>[1]Bioassay!M57</f>
        <v>3.7433761933207395</v>
      </c>
      <c r="E21">
        <f>[1]Bioassay!M65</f>
        <v>3.8301927263288542</v>
      </c>
      <c r="F21">
        <f>'[1]Mesocosm - Bioassay'!M221</f>
        <v>4.2339522303752002</v>
      </c>
      <c r="G21">
        <f>[1]Bioassay!M77</f>
        <v>4.2972745327424118</v>
      </c>
      <c r="H21">
        <f>'[1]Mesocosm - Bioassay'!M225</f>
        <v>7.257579226702882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6"/>
  <sheetViews>
    <sheetView workbookViewId="0">
      <selection activeCell="A25" sqref="A25"/>
    </sheetView>
  </sheetViews>
  <sheetFormatPr defaultRowHeight="15" x14ac:dyDescent="0.25"/>
  <sheetData>
    <row r="3" spans="1:4" ht="30" x14ac:dyDescent="0.25">
      <c r="A3" s="15" t="s">
        <v>50</v>
      </c>
      <c r="B3" s="15" t="s">
        <v>51</v>
      </c>
      <c r="C3" s="15" t="s">
        <v>52</v>
      </c>
      <c r="D3" s="15" t="s">
        <v>67</v>
      </c>
    </row>
    <row r="4" spans="1:4" x14ac:dyDescent="0.25">
      <c r="A4" t="s">
        <v>53</v>
      </c>
      <c r="B4" t="s">
        <v>54</v>
      </c>
      <c r="C4" t="s">
        <v>55</v>
      </c>
      <c r="D4">
        <v>3.9</v>
      </c>
    </row>
    <row r="5" spans="1:4" x14ac:dyDescent="0.25">
      <c r="A5" t="s">
        <v>53</v>
      </c>
      <c r="B5" t="s">
        <v>54</v>
      </c>
      <c r="C5" t="s">
        <v>56</v>
      </c>
      <c r="D5">
        <v>3.56</v>
      </c>
    </row>
    <row r="6" spans="1:4" x14ac:dyDescent="0.25">
      <c r="A6" t="s">
        <v>53</v>
      </c>
      <c r="B6" t="s">
        <v>54</v>
      </c>
      <c r="C6" t="s">
        <v>57</v>
      </c>
      <c r="D6">
        <v>6.19</v>
      </c>
    </row>
    <row r="7" spans="1:4" x14ac:dyDescent="0.25">
      <c r="A7" t="s">
        <v>53</v>
      </c>
      <c r="B7" t="s">
        <v>58</v>
      </c>
      <c r="C7" t="s">
        <v>55</v>
      </c>
      <c r="D7">
        <v>3.95</v>
      </c>
    </row>
    <row r="8" spans="1:4" x14ac:dyDescent="0.25">
      <c r="A8" t="s">
        <v>53</v>
      </c>
      <c r="B8" t="s">
        <v>58</v>
      </c>
      <c r="C8" t="s">
        <v>57</v>
      </c>
      <c r="D8">
        <v>-3.9</v>
      </c>
    </row>
    <row r="9" spans="1:4" x14ac:dyDescent="0.25">
      <c r="A9" t="s">
        <v>53</v>
      </c>
      <c r="B9" t="s">
        <v>58</v>
      </c>
      <c r="C9" t="s">
        <v>56</v>
      </c>
      <c r="D9">
        <v>0.25600000000000001</v>
      </c>
    </row>
    <row r="10" spans="1:4" x14ac:dyDescent="0.25">
      <c r="A10" t="s">
        <v>53</v>
      </c>
      <c r="B10" t="s">
        <v>59</v>
      </c>
      <c r="C10" t="s">
        <v>55</v>
      </c>
      <c r="D10">
        <v>8.31</v>
      </c>
    </row>
    <row r="11" spans="1:4" x14ac:dyDescent="0.25">
      <c r="A11" t="s">
        <v>53</v>
      </c>
      <c r="B11" t="s">
        <v>59</v>
      </c>
      <c r="C11" t="s">
        <v>57</v>
      </c>
      <c r="D11">
        <v>6.79</v>
      </c>
    </row>
    <row r="12" spans="1:4" x14ac:dyDescent="0.25">
      <c r="A12" t="s">
        <v>53</v>
      </c>
      <c r="B12" t="s">
        <v>59</v>
      </c>
      <c r="C12" t="s">
        <v>56</v>
      </c>
      <c r="D12">
        <v>26.5</v>
      </c>
    </row>
    <row r="13" spans="1:4" x14ac:dyDescent="0.25">
      <c r="A13" t="s">
        <v>53</v>
      </c>
      <c r="B13" t="s">
        <v>60</v>
      </c>
      <c r="C13" t="s">
        <v>55</v>
      </c>
      <c r="D13">
        <v>4.04</v>
      </c>
    </row>
    <row r="14" spans="1:4" x14ac:dyDescent="0.25">
      <c r="A14" t="s">
        <v>53</v>
      </c>
      <c r="B14" t="s">
        <v>60</v>
      </c>
      <c r="C14" t="s">
        <v>57</v>
      </c>
      <c r="D14">
        <v>3.86</v>
      </c>
    </row>
    <row r="15" spans="1:4" x14ac:dyDescent="0.25">
      <c r="A15" t="s">
        <v>53</v>
      </c>
      <c r="B15" t="s">
        <v>60</v>
      </c>
      <c r="C15" t="s">
        <v>56</v>
      </c>
      <c r="D15">
        <v>5.11E-3</v>
      </c>
    </row>
    <row r="16" spans="1:4" x14ac:dyDescent="0.25">
      <c r="A16" t="s">
        <v>53</v>
      </c>
      <c r="B16" t="s">
        <v>61</v>
      </c>
      <c r="C16" t="s">
        <v>55</v>
      </c>
      <c r="D16">
        <v>4.22</v>
      </c>
    </row>
    <row r="17" spans="1:4" x14ac:dyDescent="0.25">
      <c r="A17" t="s">
        <v>53</v>
      </c>
      <c r="B17" t="s">
        <v>61</v>
      </c>
      <c r="C17" t="s">
        <v>57</v>
      </c>
      <c r="D17">
        <v>1.6</v>
      </c>
    </row>
    <row r="18" spans="1:4" x14ac:dyDescent="0.25">
      <c r="A18" t="s">
        <v>53</v>
      </c>
      <c r="B18" t="s">
        <v>61</v>
      </c>
      <c r="C18" t="s">
        <v>56</v>
      </c>
      <c r="D18">
        <v>2.2999999999999998</v>
      </c>
    </row>
    <row r="19" spans="1:4" x14ac:dyDescent="0.25">
      <c r="A19" t="s">
        <v>53</v>
      </c>
      <c r="B19" t="s">
        <v>62</v>
      </c>
      <c r="C19" t="s">
        <v>55</v>
      </c>
      <c r="D19">
        <v>6.3</v>
      </c>
    </row>
    <row r="20" spans="1:4" x14ac:dyDescent="0.25">
      <c r="A20" t="s">
        <v>53</v>
      </c>
      <c r="B20" t="s">
        <v>62</v>
      </c>
      <c r="C20" t="s">
        <v>57</v>
      </c>
      <c r="D20">
        <v>11.6</v>
      </c>
    </row>
    <row r="21" spans="1:4" x14ac:dyDescent="0.25">
      <c r="A21" t="s">
        <v>53</v>
      </c>
      <c r="B21" t="s">
        <v>62</v>
      </c>
      <c r="C21" t="s">
        <v>56</v>
      </c>
      <c r="D21">
        <v>4.96</v>
      </c>
    </row>
    <row r="22" spans="1:4" x14ac:dyDescent="0.25">
      <c r="A22" t="s">
        <v>53</v>
      </c>
      <c r="B22" t="s">
        <v>63</v>
      </c>
      <c r="C22" t="s">
        <v>55</v>
      </c>
      <c r="D22">
        <v>8.4</v>
      </c>
    </row>
    <row r="23" spans="1:4" x14ac:dyDescent="0.25">
      <c r="A23" t="s">
        <v>53</v>
      </c>
      <c r="B23" t="s">
        <v>63</v>
      </c>
      <c r="C23" t="s">
        <v>57</v>
      </c>
      <c r="D23">
        <v>6.61</v>
      </c>
    </row>
    <row r="24" spans="1:4" x14ac:dyDescent="0.25">
      <c r="A24" t="s">
        <v>53</v>
      </c>
      <c r="B24" t="s">
        <v>63</v>
      </c>
      <c r="C24" t="s">
        <v>56</v>
      </c>
      <c r="D24">
        <v>17</v>
      </c>
    </row>
    <row r="25" spans="1:4" x14ac:dyDescent="0.25">
      <c r="A25" t="s">
        <v>64</v>
      </c>
      <c r="B25" t="s">
        <v>54</v>
      </c>
      <c r="C25" t="s">
        <v>55</v>
      </c>
      <c r="D25">
        <v>14.3</v>
      </c>
    </row>
    <row r="26" spans="1:4" x14ac:dyDescent="0.25">
      <c r="A26" t="s">
        <v>64</v>
      </c>
      <c r="B26" t="s">
        <v>58</v>
      </c>
      <c r="C26" t="s">
        <v>55</v>
      </c>
      <c r="D26">
        <v>10.199999999999999</v>
      </c>
    </row>
    <row r="27" spans="1:4" x14ac:dyDescent="0.25">
      <c r="A27" t="s">
        <v>64</v>
      </c>
      <c r="B27" t="s">
        <v>58</v>
      </c>
      <c r="C27" t="s">
        <v>57</v>
      </c>
      <c r="D27">
        <v>13.3</v>
      </c>
    </row>
    <row r="28" spans="1:4" x14ac:dyDescent="0.25">
      <c r="A28" t="s">
        <v>64</v>
      </c>
      <c r="B28" t="s">
        <v>58</v>
      </c>
      <c r="C28" t="s">
        <v>56</v>
      </c>
      <c r="D28">
        <v>15.4</v>
      </c>
    </row>
    <row r="29" spans="1:4" x14ac:dyDescent="0.25">
      <c r="A29" t="s">
        <v>64</v>
      </c>
      <c r="B29" t="s">
        <v>59</v>
      </c>
      <c r="C29" t="s">
        <v>55</v>
      </c>
      <c r="D29">
        <v>3.31</v>
      </c>
    </row>
    <row r="30" spans="1:4" x14ac:dyDescent="0.25">
      <c r="A30" t="s">
        <v>64</v>
      </c>
      <c r="B30" t="s">
        <v>59</v>
      </c>
      <c r="C30" t="s">
        <v>57</v>
      </c>
      <c r="D30">
        <v>1.47</v>
      </c>
    </row>
    <row r="31" spans="1:4" x14ac:dyDescent="0.25">
      <c r="A31" t="s">
        <v>64</v>
      </c>
      <c r="B31" t="s">
        <v>59</v>
      </c>
      <c r="C31" t="s">
        <v>56</v>
      </c>
      <c r="D31">
        <v>-11.5</v>
      </c>
    </row>
    <row r="32" spans="1:4" x14ac:dyDescent="0.25">
      <c r="A32" t="s">
        <v>64</v>
      </c>
      <c r="B32" t="s">
        <v>60</v>
      </c>
      <c r="C32" t="s">
        <v>55</v>
      </c>
      <c r="D32">
        <v>0.88600000000000001</v>
      </c>
    </row>
    <row r="33" spans="1:4" x14ac:dyDescent="0.25">
      <c r="A33" t="s">
        <v>64</v>
      </c>
      <c r="B33" t="s">
        <v>60</v>
      </c>
      <c r="C33" t="s">
        <v>57</v>
      </c>
      <c r="D33">
        <v>-10.8</v>
      </c>
    </row>
    <row r="34" spans="1:4" x14ac:dyDescent="0.25">
      <c r="A34" t="s">
        <v>64</v>
      </c>
      <c r="B34" t="s">
        <v>60</v>
      </c>
      <c r="C34" t="s">
        <v>56</v>
      </c>
      <c r="D34">
        <v>3.1600000000000003E-2</v>
      </c>
    </row>
    <row r="35" spans="1:4" x14ac:dyDescent="0.25">
      <c r="A35" t="s">
        <v>64</v>
      </c>
      <c r="B35" t="s">
        <v>61</v>
      </c>
      <c r="C35" t="s">
        <v>55</v>
      </c>
      <c r="D35">
        <v>4.28</v>
      </c>
    </row>
    <row r="36" spans="1:4" x14ac:dyDescent="0.25">
      <c r="A36" t="s">
        <v>64</v>
      </c>
      <c r="B36" t="s">
        <v>61</v>
      </c>
      <c r="C36" t="s">
        <v>57</v>
      </c>
      <c r="D36">
        <v>2.58</v>
      </c>
    </row>
    <row r="37" spans="1:4" x14ac:dyDescent="0.25">
      <c r="A37" t="s">
        <v>64</v>
      </c>
      <c r="B37" t="s">
        <v>61</v>
      </c>
      <c r="C37" t="s">
        <v>56</v>
      </c>
      <c r="D37">
        <v>-11.6</v>
      </c>
    </row>
    <row r="38" spans="1:4" x14ac:dyDescent="0.25">
      <c r="A38" t="s">
        <v>64</v>
      </c>
      <c r="B38" t="s">
        <v>62</v>
      </c>
      <c r="C38" t="s">
        <v>55</v>
      </c>
      <c r="D38">
        <v>13.2</v>
      </c>
    </row>
    <row r="39" spans="1:4" x14ac:dyDescent="0.25">
      <c r="A39" t="s">
        <v>64</v>
      </c>
      <c r="B39" t="s">
        <v>62</v>
      </c>
      <c r="C39" t="s">
        <v>57</v>
      </c>
      <c r="D39">
        <v>13.2</v>
      </c>
    </row>
    <row r="40" spans="1:4" x14ac:dyDescent="0.25">
      <c r="A40" t="s">
        <v>64</v>
      </c>
      <c r="B40" t="s">
        <v>62</v>
      </c>
      <c r="C40" t="s">
        <v>56</v>
      </c>
      <c r="D40">
        <v>12.4</v>
      </c>
    </row>
    <row r="41" spans="1:4" x14ac:dyDescent="0.25">
      <c r="A41" t="s">
        <v>64</v>
      </c>
      <c r="B41" t="s">
        <v>65</v>
      </c>
      <c r="D41">
        <v>642</v>
      </c>
    </row>
    <row r="42" spans="1:4" x14ac:dyDescent="0.25">
      <c r="A42" t="s">
        <v>64</v>
      </c>
      <c r="B42" t="s">
        <v>63</v>
      </c>
      <c r="C42" t="s">
        <v>55</v>
      </c>
      <c r="D42">
        <v>2.2400000000000002</v>
      </c>
    </row>
    <row r="43" spans="1:4" x14ac:dyDescent="0.25">
      <c r="A43" t="s">
        <v>64</v>
      </c>
      <c r="B43" t="s">
        <v>63</v>
      </c>
      <c r="C43" t="s">
        <v>57</v>
      </c>
      <c r="D43">
        <v>13.4</v>
      </c>
    </row>
    <row r="44" spans="1:4" x14ac:dyDescent="0.25">
      <c r="A44" t="s">
        <v>64</v>
      </c>
      <c r="B44" t="s">
        <v>63</v>
      </c>
      <c r="C44" t="s">
        <v>56</v>
      </c>
      <c r="D44">
        <v>6.38</v>
      </c>
    </row>
    <row r="45" spans="1:4" x14ac:dyDescent="0.25">
      <c r="A45" t="s">
        <v>66</v>
      </c>
      <c r="B45" t="s">
        <v>54</v>
      </c>
      <c r="C45" t="s">
        <v>55</v>
      </c>
      <c r="D45">
        <v>13.6</v>
      </c>
    </row>
    <row r="46" spans="1:4" x14ac:dyDescent="0.25">
      <c r="A46" t="s">
        <v>66</v>
      </c>
      <c r="B46" t="s">
        <v>54</v>
      </c>
      <c r="C46" t="s">
        <v>57</v>
      </c>
      <c r="D46">
        <v>13.6</v>
      </c>
    </row>
    <row r="47" spans="1:4" x14ac:dyDescent="0.25">
      <c r="A47" t="s">
        <v>66</v>
      </c>
      <c r="B47" t="s">
        <v>54</v>
      </c>
      <c r="C47" t="s">
        <v>56</v>
      </c>
      <c r="D47">
        <v>5.79</v>
      </c>
    </row>
    <row r="48" spans="1:4" x14ac:dyDescent="0.25">
      <c r="A48" t="s">
        <v>66</v>
      </c>
      <c r="B48" t="s">
        <v>58</v>
      </c>
      <c r="C48" t="s">
        <v>55</v>
      </c>
      <c r="D48">
        <v>12.6</v>
      </c>
    </row>
    <row r="49" spans="1:4" x14ac:dyDescent="0.25">
      <c r="A49" t="s">
        <v>66</v>
      </c>
      <c r="B49" t="s">
        <v>58</v>
      </c>
      <c r="C49" t="s">
        <v>57</v>
      </c>
      <c r="D49">
        <v>9.2200000000000006</v>
      </c>
    </row>
    <row r="50" spans="1:4" x14ac:dyDescent="0.25">
      <c r="A50" t="s">
        <v>66</v>
      </c>
      <c r="B50" t="s">
        <v>58</v>
      </c>
      <c r="C50" t="s">
        <v>56</v>
      </c>
      <c r="D50">
        <v>7.62</v>
      </c>
    </row>
    <row r="51" spans="1:4" x14ac:dyDescent="0.25">
      <c r="A51" t="s">
        <v>66</v>
      </c>
      <c r="B51" t="s">
        <v>59</v>
      </c>
      <c r="C51" t="s">
        <v>55</v>
      </c>
      <c r="D51">
        <v>9.16</v>
      </c>
    </row>
    <row r="52" spans="1:4" x14ac:dyDescent="0.25">
      <c r="A52" t="s">
        <v>66</v>
      </c>
      <c r="B52" t="s">
        <v>59</v>
      </c>
      <c r="C52" t="s">
        <v>57</v>
      </c>
      <c r="D52">
        <v>8.83</v>
      </c>
    </row>
    <row r="53" spans="1:4" x14ac:dyDescent="0.25">
      <c r="A53" t="s">
        <v>66</v>
      </c>
      <c r="B53" t="s">
        <v>59</v>
      </c>
      <c r="C53" t="s">
        <v>56</v>
      </c>
      <c r="D53">
        <v>10.199999999999999</v>
      </c>
    </row>
    <row r="54" spans="1:4" x14ac:dyDescent="0.25">
      <c r="A54" t="s">
        <v>66</v>
      </c>
      <c r="B54" t="s">
        <v>60</v>
      </c>
      <c r="C54" t="s">
        <v>55</v>
      </c>
      <c r="D54">
        <v>2.79</v>
      </c>
    </row>
    <row r="55" spans="1:4" x14ac:dyDescent="0.25">
      <c r="A55" t="s">
        <v>66</v>
      </c>
      <c r="B55" t="s">
        <v>60</v>
      </c>
      <c r="C55" t="s">
        <v>57</v>
      </c>
      <c r="D55">
        <v>3.28</v>
      </c>
    </row>
    <row r="56" spans="1:4" x14ac:dyDescent="0.25">
      <c r="A56" t="s">
        <v>66</v>
      </c>
      <c r="B56" t="s">
        <v>60</v>
      </c>
      <c r="C56" t="s">
        <v>56</v>
      </c>
      <c r="D56">
        <v>-10.3</v>
      </c>
    </row>
    <row r="57" spans="1:4" x14ac:dyDescent="0.25">
      <c r="A57" t="s">
        <v>66</v>
      </c>
      <c r="B57" t="s">
        <v>61</v>
      </c>
      <c r="C57" t="s">
        <v>55</v>
      </c>
      <c r="D57">
        <v>3.32</v>
      </c>
    </row>
    <row r="58" spans="1:4" x14ac:dyDescent="0.25">
      <c r="A58" t="s">
        <v>66</v>
      </c>
      <c r="B58" t="s">
        <v>61</v>
      </c>
      <c r="C58" t="s">
        <v>57</v>
      </c>
      <c r="D58">
        <v>2.04</v>
      </c>
    </row>
    <row r="59" spans="1:4" x14ac:dyDescent="0.25">
      <c r="A59" t="s">
        <v>66</v>
      </c>
      <c r="B59" t="s">
        <v>61</v>
      </c>
      <c r="C59" t="s">
        <v>56</v>
      </c>
      <c r="D59">
        <v>12</v>
      </c>
    </row>
    <row r="60" spans="1:4" x14ac:dyDescent="0.25">
      <c r="A60" t="s">
        <v>66</v>
      </c>
      <c r="B60" t="s">
        <v>62</v>
      </c>
      <c r="C60" t="s">
        <v>55</v>
      </c>
      <c r="D60">
        <v>9.0500000000000007</v>
      </c>
    </row>
    <row r="61" spans="1:4" x14ac:dyDescent="0.25">
      <c r="A61" t="s">
        <v>66</v>
      </c>
      <c r="B61" t="s">
        <v>62</v>
      </c>
      <c r="C61" t="s">
        <v>57</v>
      </c>
      <c r="D61">
        <v>11.3</v>
      </c>
    </row>
    <row r="62" spans="1:4" x14ac:dyDescent="0.25">
      <c r="A62" t="s">
        <v>66</v>
      </c>
      <c r="B62" t="s">
        <v>62</v>
      </c>
      <c r="C62" t="s">
        <v>56</v>
      </c>
      <c r="D62">
        <v>9.9</v>
      </c>
    </row>
    <row r="63" spans="1:4" x14ac:dyDescent="0.25">
      <c r="A63" t="s">
        <v>66</v>
      </c>
      <c r="B63" t="s">
        <v>65</v>
      </c>
      <c r="D63">
        <v>6.18</v>
      </c>
    </row>
    <row r="64" spans="1:4" x14ac:dyDescent="0.25">
      <c r="A64" t="s">
        <v>66</v>
      </c>
      <c r="B64" t="s">
        <v>63</v>
      </c>
      <c r="C64">
        <v>1</v>
      </c>
      <c r="D64">
        <v>4.8</v>
      </c>
    </row>
    <row r="65" spans="1:4" x14ac:dyDescent="0.25">
      <c r="A65" t="s">
        <v>66</v>
      </c>
      <c r="B65" t="s">
        <v>63</v>
      </c>
      <c r="C65">
        <v>2</v>
      </c>
      <c r="D65">
        <v>6.59</v>
      </c>
    </row>
    <row r="66" spans="1:4" x14ac:dyDescent="0.25">
      <c r="A66" t="s">
        <v>66</v>
      </c>
      <c r="B66" t="s">
        <v>63</v>
      </c>
      <c r="C66">
        <v>3</v>
      </c>
      <c r="D66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5"/>
  <sheetViews>
    <sheetView workbookViewId="0">
      <selection activeCell="A25" sqref="A25"/>
    </sheetView>
  </sheetViews>
  <sheetFormatPr defaultRowHeight="15" x14ac:dyDescent="0.25"/>
  <sheetData>
    <row r="4" spans="1:4" ht="30" x14ac:dyDescent="0.25">
      <c r="A4" t="s">
        <v>68</v>
      </c>
      <c r="B4" t="s">
        <v>6</v>
      </c>
      <c r="C4" t="s">
        <v>69</v>
      </c>
      <c r="D4" s="15" t="s">
        <v>70</v>
      </c>
    </row>
    <row r="5" spans="1:4" x14ac:dyDescent="0.25">
      <c r="A5" t="s">
        <v>53</v>
      </c>
      <c r="B5" t="s">
        <v>54</v>
      </c>
      <c r="C5" t="s">
        <v>55</v>
      </c>
      <c r="D5">
        <v>8.4670308721599987</v>
      </c>
    </row>
    <row r="6" spans="1:4" x14ac:dyDescent="0.25">
      <c r="A6" t="s">
        <v>53</v>
      </c>
      <c r="B6" t="s">
        <v>54</v>
      </c>
      <c r="C6" t="s">
        <v>57</v>
      </c>
      <c r="D6">
        <v>9.2635113321600002</v>
      </c>
    </row>
    <row r="7" spans="1:4" x14ac:dyDescent="0.25">
      <c r="A7" t="s">
        <v>53</v>
      </c>
      <c r="B7" t="s">
        <v>54</v>
      </c>
      <c r="C7" t="s">
        <v>56</v>
      </c>
      <c r="D7">
        <v>4.611235757460002</v>
      </c>
    </row>
    <row r="8" spans="1:4" x14ac:dyDescent="0.25">
      <c r="A8" t="s">
        <v>53</v>
      </c>
      <c r="B8" t="s">
        <v>58</v>
      </c>
      <c r="C8" t="s">
        <v>55</v>
      </c>
      <c r="D8">
        <v>5.8819429446600013</v>
      </c>
    </row>
    <row r="9" spans="1:4" x14ac:dyDescent="0.25">
      <c r="A9" t="s">
        <v>53</v>
      </c>
      <c r="B9" t="s">
        <v>58</v>
      </c>
      <c r="C9" t="s">
        <v>57</v>
      </c>
      <c r="D9">
        <v>3.2625201738600014</v>
      </c>
    </row>
    <row r="10" spans="1:4" x14ac:dyDescent="0.25">
      <c r="A10" t="s">
        <v>53</v>
      </c>
      <c r="B10" t="s">
        <v>58</v>
      </c>
      <c r="C10" t="s">
        <v>56</v>
      </c>
      <c r="D10">
        <v>5.8024860234599993</v>
      </c>
    </row>
    <row r="11" spans="1:4" x14ac:dyDescent="0.25">
      <c r="A11" t="s">
        <v>53</v>
      </c>
      <c r="B11" t="s">
        <v>59</v>
      </c>
      <c r="C11" t="s">
        <v>55</v>
      </c>
      <c r="D11">
        <v>22.840368547859999</v>
      </c>
    </row>
    <row r="12" spans="1:4" x14ac:dyDescent="0.25">
      <c r="A12" t="s">
        <v>53</v>
      </c>
      <c r="B12" t="s">
        <v>59</v>
      </c>
      <c r="C12" t="s">
        <v>57</v>
      </c>
      <c r="D12">
        <v>5.8422138553600016</v>
      </c>
    </row>
    <row r="13" spans="1:4" x14ac:dyDescent="0.25">
      <c r="A13" t="s">
        <v>53</v>
      </c>
      <c r="B13" t="s">
        <v>59</v>
      </c>
      <c r="C13" t="s">
        <v>56</v>
      </c>
      <c r="D13">
        <v>7.9495882854599964</v>
      </c>
    </row>
    <row r="14" spans="1:4" x14ac:dyDescent="0.25">
      <c r="A14" t="s">
        <v>53</v>
      </c>
      <c r="B14" t="s">
        <v>60</v>
      </c>
      <c r="C14" t="s">
        <v>55</v>
      </c>
      <c r="D14">
        <v>5.762759448959998</v>
      </c>
    </row>
    <row r="15" spans="1:4" x14ac:dyDescent="0.25">
      <c r="A15" t="s">
        <v>53</v>
      </c>
      <c r="B15" t="s">
        <v>60</v>
      </c>
      <c r="C15" t="s">
        <v>57</v>
      </c>
      <c r="D15">
        <v>4.0160349969599993</v>
      </c>
    </row>
    <row r="16" spans="1:4" x14ac:dyDescent="0.25">
      <c r="A16" t="s">
        <v>53</v>
      </c>
      <c r="B16" t="s">
        <v>60</v>
      </c>
      <c r="C16" t="s">
        <v>56</v>
      </c>
      <c r="D16">
        <v>2.1529046458600023</v>
      </c>
    </row>
    <row r="17" spans="1:4" x14ac:dyDescent="0.25">
      <c r="A17" t="s">
        <v>53</v>
      </c>
      <c r="B17" t="s">
        <v>61</v>
      </c>
      <c r="C17" t="s">
        <v>55</v>
      </c>
      <c r="D17">
        <v>5.1670117194600005</v>
      </c>
    </row>
    <row r="18" spans="1:4" x14ac:dyDescent="0.25">
      <c r="A18" t="s">
        <v>53</v>
      </c>
      <c r="B18" t="s">
        <v>61</v>
      </c>
      <c r="C18" t="s">
        <v>57</v>
      </c>
      <c r="D18">
        <v>10.499050019859997</v>
      </c>
    </row>
    <row r="19" spans="1:4" x14ac:dyDescent="0.25">
      <c r="A19" t="s">
        <v>53</v>
      </c>
      <c r="B19" t="s">
        <v>61</v>
      </c>
      <c r="C19" t="s">
        <v>56</v>
      </c>
      <c r="D19">
        <v>1.7964518689599993</v>
      </c>
    </row>
    <row r="20" spans="1:4" x14ac:dyDescent="0.25">
      <c r="A20" t="s">
        <v>53</v>
      </c>
      <c r="B20" t="s">
        <v>62</v>
      </c>
      <c r="C20" t="s">
        <v>55</v>
      </c>
      <c r="D20">
        <v>6.2395613313599982</v>
      </c>
    </row>
    <row r="21" spans="1:4" x14ac:dyDescent="0.25">
      <c r="A21" t="s">
        <v>53</v>
      </c>
      <c r="B21" t="s">
        <v>62</v>
      </c>
      <c r="C21" t="s">
        <v>57</v>
      </c>
      <c r="D21">
        <v>6.7960590409600004</v>
      </c>
    </row>
    <row r="22" spans="1:4" x14ac:dyDescent="0.25">
      <c r="A22" t="s">
        <v>53</v>
      </c>
      <c r="B22" t="s">
        <v>62</v>
      </c>
      <c r="C22" t="s">
        <v>56</v>
      </c>
      <c r="D22">
        <v>11.336714380959997</v>
      </c>
    </row>
    <row r="23" spans="1:4" x14ac:dyDescent="0.25">
      <c r="A23" t="s">
        <v>53</v>
      </c>
      <c r="B23" t="s">
        <v>63</v>
      </c>
      <c r="C23" t="s">
        <v>55</v>
      </c>
      <c r="D23">
        <v>11.057431314660001</v>
      </c>
    </row>
    <row r="24" spans="1:4" x14ac:dyDescent="0.25">
      <c r="A24" t="s">
        <v>53</v>
      </c>
      <c r="B24" t="s">
        <v>63</v>
      </c>
      <c r="C24" t="s">
        <v>57</v>
      </c>
      <c r="D24">
        <v>9.4627100346599988</v>
      </c>
    </row>
    <row r="25" spans="1:4" x14ac:dyDescent="0.25">
      <c r="A25" t="s">
        <v>53</v>
      </c>
      <c r="B25" t="s">
        <v>63</v>
      </c>
      <c r="C25" t="s">
        <v>56</v>
      </c>
      <c r="D25">
        <v>21.954890015459991</v>
      </c>
    </row>
    <row r="26" spans="1:4" x14ac:dyDescent="0.25">
      <c r="A26" t="s">
        <v>64</v>
      </c>
      <c r="B26" t="s">
        <v>54</v>
      </c>
      <c r="C26" t="s">
        <v>55</v>
      </c>
      <c r="D26">
        <v>18.098105605859995</v>
      </c>
    </row>
    <row r="27" spans="1:4" x14ac:dyDescent="0.25">
      <c r="A27" t="s">
        <v>64</v>
      </c>
      <c r="B27" t="s">
        <v>58</v>
      </c>
      <c r="C27" t="s">
        <v>55</v>
      </c>
      <c r="D27">
        <v>12.734053901459998</v>
      </c>
    </row>
    <row r="28" spans="1:4" x14ac:dyDescent="0.25">
      <c r="A28" t="s">
        <v>64</v>
      </c>
      <c r="B28" t="s">
        <v>58</v>
      </c>
      <c r="C28" t="s">
        <v>57</v>
      </c>
      <c r="D28">
        <v>19.382412831460005</v>
      </c>
    </row>
    <row r="29" spans="1:4" x14ac:dyDescent="0.25">
      <c r="A29" t="s">
        <v>64</v>
      </c>
      <c r="B29" t="s">
        <v>58</v>
      </c>
      <c r="C29" t="s">
        <v>56</v>
      </c>
      <c r="D29">
        <v>15.93375684546</v>
      </c>
    </row>
    <row r="30" spans="1:4" x14ac:dyDescent="0.25">
      <c r="A30" t="s">
        <v>64</v>
      </c>
      <c r="B30" t="s">
        <v>59</v>
      </c>
      <c r="C30" t="s">
        <v>55</v>
      </c>
      <c r="D30">
        <v>5.9216732913599985</v>
      </c>
    </row>
    <row r="31" spans="1:4" x14ac:dyDescent="0.25">
      <c r="A31" t="s">
        <v>64</v>
      </c>
      <c r="B31" t="s">
        <v>59</v>
      </c>
      <c r="C31" t="s">
        <v>57</v>
      </c>
      <c r="D31">
        <v>6.1203438858599997</v>
      </c>
    </row>
    <row r="32" spans="1:4" x14ac:dyDescent="0.25">
      <c r="A32" t="s">
        <v>64</v>
      </c>
      <c r="B32" t="s">
        <v>59</v>
      </c>
      <c r="C32" t="s">
        <v>56</v>
      </c>
      <c r="D32">
        <v>3.8176976134599991</v>
      </c>
    </row>
    <row r="33" spans="1:4" x14ac:dyDescent="0.25">
      <c r="A33" t="s">
        <v>64</v>
      </c>
      <c r="B33" t="s">
        <v>60</v>
      </c>
      <c r="C33" t="s">
        <v>55</v>
      </c>
      <c r="D33">
        <v>3.8573625753600007</v>
      </c>
    </row>
    <row r="34" spans="1:4" x14ac:dyDescent="0.25">
      <c r="A34" t="s">
        <v>64</v>
      </c>
      <c r="B34" t="s">
        <v>60</v>
      </c>
      <c r="C34" t="s">
        <v>57</v>
      </c>
      <c r="D34">
        <v>2.7075891846599989</v>
      </c>
    </row>
    <row r="35" spans="1:4" x14ac:dyDescent="0.25">
      <c r="A35" t="s">
        <v>64</v>
      </c>
      <c r="B35" t="s">
        <v>60</v>
      </c>
      <c r="C35" t="s">
        <v>56</v>
      </c>
      <c r="D35">
        <v>2.469837061859999</v>
      </c>
    </row>
    <row r="36" spans="1:4" x14ac:dyDescent="0.25">
      <c r="A36" t="s">
        <v>64</v>
      </c>
      <c r="B36" t="s">
        <v>61</v>
      </c>
      <c r="C36" t="s">
        <v>55</v>
      </c>
      <c r="D36">
        <v>4.6509258673600025</v>
      </c>
    </row>
    <row r="37" spans="1:4" x14ac:dyDescent="0.25">
      <c r="A37" t="s">
        <v>64</v>
      </c>
      <c r="B37" t="s">
        <v>61</v>
      </c>
      <c r="C37" t="s">
        <v>57</v>
      </c>
      <c r="D37">
        <v>5.0478961233599984</v>
      </c>
    </row>
    <row r="38" spans="1:4" x14ac:dyDescent="0.25">
      <c r="A38" t="s">
        <v>64</v>
      </c>
      <c r="B38" t="s">
        <v>61</v>
      </c>
      <c r="C38" t="s">
        <v>56</v>
      </c>
      <c r="D38">
        <v>5.0081934394600021</v>
      </c>
    </row>
    <row r="39" spans="1:4" x14ac:dyDescent="0.25">
      <c r="A39" t="s">
        <v>64</v>
      </c>
      <c r="B39" t="s">
        <v>62</v>
      </c>
      <c r="C39" t="s">
        <v>55</v>
      </c>
      <c r="D39">
        <v>14.772934680960002</v>
      </c>
    </row>
    <row r="40" spans="1:4" x14ac:dyDescent="0.25">
      <c r="A40" t="s">
        <v>64</v>
      </c>
      <c r="B40" t="s">
        <v>62</v>
      </c>
      <c r="C40" t="s">
        <v>57</v>
      </c>
      <c r="D40">
        <v>12.774000520960005</v>
      </c>
    </row>
    <row r="41" spans="1:4" x14ac:dyDescent="0.25">
      <c r="A41" t="s">
        <v>64</v>
      </c>
      <c r="B41" t="s">
        <v>62</v>
      </c>
      <c r="C41" t="s">
        <v>56</v>
      </c>
      <c r="D41">
        <v>11.895465351359999</v>
      </c>
    </row>
    <row r="42" spans="1:4" x14ac:dyDescent="0.25">
      <c r="A42" t="s">
        <v>64</v>
      </c>
      <c r="B42" t="s">
        <v>63</v>
      </c>
      <c r="C42" t="s">
        <v>55</v>
      </c>
      <c r="D42">
        <v>15.053036314660002</v>
      </c>
    </row>
    <row r="43" spans="1:4" x14ac:dyDescent="0.25">
      <c r="A43" t="s">
        <v>64</v>
      </c>
      <c r="B43" t="s">
        <v>63</v>
      </c>
      <c r="C43" t="s">
        <v>57</v>
      </c>
      <c r="D43">
        <v>18.980928509460004</v>
      </c>
    </row>
    <row r="44" spans="1:4" x14ac:dyDescent="0.25">
      <c r="A44" t="s">
        <v>64</v>
      </c>
      <c r="B44" t="s">
        <v>63</v>
      </c>
      <c r="C44" t="s">
        <v>56</v>
      </c>
      <c r="D44">
        <v>11.616059059860003</v>
      </c>
    </row>
    <row r="45" spans="1:4" x14ac:dyDescent="0.25">
      <c r="A45" t="s">
        <v>66</v>
      </c>
      <c r="B45" t="s">
        <v>54</v>
      </c>
      <c r="C45" t="s">
        <v>57</v>
      </c>
      <c r="D45">
        <v>13.813053975359995</v>
      </c>
    </row>
    <row r="46" spans="1:4" x14ac:dyDescent="0.25">
      <c r="A46" t="s">
        <v>66</v>
      </c>
      <c r="B46" t="s">
        <v>54</v>
      </c>
      <c r="C46" t="s">
        <v>56</v>
      </c>
      <c r="D46">
        <v>9.1838406529599972</v>
      </c>
    </row>
    <row r="47" spans="1:4" x14ac:dyDescent="0.25">
      <c r="A47" t="s">
        <v>66</v>
      </c>
      <c r="B47" t="s">
        <v>54</v>
      </c>
      <c r="C47" t="s">
        <v>55</v>
      </c>
      <c r="D47">
        <v>19.50288264736</v>
      </c>
    </row>
    <row r="48" spans="1:4" x14ac:dyDescent="0.25">
      <c r="A48" t="s">
        <v>66</v>
      </c>
      <c r="B48" t="s">
        <v>58</v>
      </c>
      <c r="C48" t="s">
        <v>55</v>
      </c>
      <c r="D48">
        <v>10.339557773459997</v>
      </c>
    </row>
    <row r="49" spans="1:4" x14ac:dyDescent="0.25">
      <c r="A49" t="s">
        <v>66</v>
      </c>
      <c r="B49" t="s">
        <v>58</v>
      </c>
      <c r="C49" t="s">
        <v>57</v>
      </c>
      <c r="D49">
        <v>12.494400589859996</v>
      </c>
    </row>
    <row r="50" spans="1:4" x14ac:dyDescent="0.25">
      <c r="A50" t="s">
        <v>66</v>
      </c>
      <c r="B50" t="s">
        <v>58</v>
      </c>
      <c r="C50" t="s">
        <v>56</v>
      </c>
      <c r="D50">
        <v>18.419061701860006</v>
      </c>
    </row>
    <row r="51" spans="1:4" x14ac:dyDescent="0.25">
      <c r="A51" t="s">
        <v>66</v>
      </c>
      <c r="B51" t="s">
        <v>59</v>
      </c>
      <c r="C51" t="s">
        <v>55</v>
      </c>
      <c r="D51">
        <v>12.734053901459998</v>
      </c>
    </row>
    <row r="52" spans="1:4" x14ac:dyDescent="0.25">
      <c r="A52" t="s">
        <v>66</v>
      </c>
      <c r="B52" t="s">
        <v>59</v>
      </c>
      <c r="C52" t="s">
        <v>57</v>
      </c>
      <c r="D52">
        <v>12.09507899586</v>
      </c>
    </row>
    <row r="53" spans="1:4" x14ac:dyDescent="0.25">
      <c r="A53" t="s">
        <v>66</v>
      </c>
      <c r="B53" t="s">
        <v>59</v>
      </c>
      <c r="C53" t="s">
        <v>56</v>
      </c>
      <c r="D53">
        <v>9.8213469153599995</v>
      </c>
    </row>
    <row r="54" spans="1:4" x14ac:dyDescent="0.25">
      <c r="A54" t="s">
        <v>66</v>
      </c>
      <c r="B54" t="s">
        <v>60</v>
      </c>
      <c r="C54" t="s">
        <v>55</v>
      </c>
      <c r="D54">
        <v>3.8176976134599991</v>
      </c>
    </row>
    <row r="55" spans="1:4" x14ac:dyDescent="0.25">
      <c r="A55" t="s">
        <v>66</v>
      </c>
      <c r="B55" t="s">
        <v>60</v>
      </c>
      <c r="C55" t="s">
        <v>57</v>
      </c>
      <c r="D55">
        <v>4.4128040689599972</v>
      </c>
    </row>
    <row r="56" spans="1:4" x14ac:dyDescent="0.25">
      <c r="A56" t="s">
        <v>66</v>
      </c>
      <c r="B56" t="s">
        <v>60</v>
      </c>
      <c r="C56" t="s">
        <v>56</v>
      </c>
      <c r="D56">
        <v>3.0643022433599976</v>
      </c>
    </row>
    <row r="57" spans="1:4" x14ac:dyDescent="0.25">
      <c r="A57" t="s">
        <v>66</v>
      </c>
      <c r="B57" t="s">
        <v>61</v>
      </c>
      <c r="C57" t="s">
        <v>55</v>
      </c>
      <c r="D57">
        <v>2.192516796959997</v>
      </c>
    </row>
    <row r="58" spans="1:4" x14ac:dyDescent="0.25">
      <c r="A58" t="s">
        <v>66</v>
      </c>
      <c r="B58" t="s">
        <v>61</v>
      </c>
      <c r="C58" t="s">
        <v>57</v>
      </c>
      <c r="D58">
        <v>3.8970287946599962</v>
      </c>
    </row>
    <row r="59" spans="1:4" x14ac:dyDescent="0.25">
      <c r="A59" t="s">
        <v>66</v>
      </c>
      <c r="B59" t="s">
        <v>61</v>
      </c>
      <c r="C59" t="s">
        <v>56</v>
      </c>
      <c r="D59">
        <v>5.8422138553600016</v>
      </c>
    </row>
    <row r="60" spans="1:4" x14ac:dyDescent="0.25">
      <c r="A60" t="s">
        <v>66</v>
      </c>
      <c r="B60" t="s">
        <v>62</v>
      </c>
      <c r="C60" t="s">
        <v>55</v>
      </c>
      <c r="D60">
        <v>2.5887074649599997</v>
      </c>
    </row>
    <row r="61" spans="1:4" x14ac:dyDescent="0.25">
      <c r="A61" t="s">
        <v>66</v>
      </c>
      <c r="B61" t="s">
        <v>62</v>
      </c>
      <c r="C61" t="s">
        <v>57</v>
      </c>
      <c r="D61">
        <v>5.6038657249599995</v>
      </c>
    </row>
    <row r="62" spans="1:4" x14ac:dyDescent="0.25">
      <c r="A62" t="s">
        <v>66</v>
      </c>
      <c r="B62" t="s">
        <v>62</v>
      </c>
      <c r="C62" t="s">
        <v>56</v>
      </c>
      <c r="D62">
        <v>5.8819429446600013</v>
      </c>
    </row>
    <row r="63" spans="1:4" x14ac:dyDescent="0.25">
      <c r="A63" t="s">
        <v>66</v>
      </c>
      <c r="B63" t="s">
        <v>63</v>
      </c>
      <c r="C63">
        <v>1</v>
      </c>
      <c r="D63">
        <v>7.9495882854599964</v>
      </c>
    </row>
    <row r="64" spans="1:4" x14ac:dyDescent="0.25">
      <c r="A64" t="s">
        <v>66</v>
      </c>
      <c r="B64" t="s">
        <v>63</v>
      </c>
      <c r="C64">
        <v>2</v>
      </c>
      <c r="D64">
        <v>13.932999455460003</v>
      </c>
    </row>
    <row r="65" spans="1:4" x14ac:dyDescent="0.25">
      <c r="A65" t="s">
        <v>66</v>
      </c>
      <c r="B65" t="s">
        <v>63</v>
      </c>
      <c r="C65">
        <v>3</v>
      </c>
      <c r="D65">
        <v>10.020633635859998</v>
      </c>
    </row>
  </sheetData>
  <autoFilter ref="A4:D22"/>
  <sortState ref="A5:D68">
    <sortCondition ref="A5:A68"/>
    <sortCondition ref="B5:B68"/>
    <sortCondition ref="C5:C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3"/>
  <sheetViews>
    <sheetView workbookViewId="0">
      <selection activeCell="A14" sqref="A14"/>
    </sheetView>
  </sheetViews>
  <sheetFormatPr defaultRowHeight="15" x14ac:dyDescent="0.25"/>
  <cols>
    <col min="3" max="3" width="17.7109375" customWidth="1"/>
  </cols>
  <sheetData>
    <row r="2" spans="2:14" x14ac:dyDescent="0.25">
      <c r="B2" t="s">
        <v>50</v>
      </c>
      <c r="C2" t="s">
        <v>51</v>
      </c>
      <c r="D2" t="s">
        <v>52</v>
      </c>
      <c r="E2" t="s">
        <v>71</v>
      </c>
      <c r="F2" t="s">
        <v>72</v>
      </c>
      <c r="J2">
        <v>114</v>
      </c>
      <c r="K2" t="s">
        <v>42</v>
      </c>
      <c r="L2" t="s">
        <v>55</v>
      </c>
      <c r="M2" s="21"/>
      <c r="N2" s="21">
        <v>403.41498264558231</v>
      </c>
    </row>
    <row r="3" spans="2:14" x14ac:dyDescent="0.25">
      <c r="B3">
        <v>114</v>
      </c>
      <c r="C3" t="s">
        <v>42</v>
      </c>
      <c r="D3" t="s">
        <v>55</v>
      </c>
      <c r="E3" s="18">
        <v>397.09414761797842</v>
      </c>
      <c r="F3" s="18">
        <v>403.41498264558231</v>
      </c>
      <c r="G3" s="19"/>
      <c r="J3">
        <v>114</v>
      </c>
      <c r="K3" t="s">
        <v>42</v>
      </c>
      <c r="L3" t="s">
        <v>57</v>
      </c>
      <c r="M3" s="18"/>
      <c r="N3" s="18">
        <v>366.3310397899786</v>
      </c>
    </row>
    <row r="4" spans="2:14" x14ac:dyDescent="0.25">
      <c r="B4">
        <v>114</v>
      </c>
      <c r="C4" t="s">
        <v>42</v>
      </c>
      <c r="D4" t="s">
        <v>55</v>
      </c>
      <c r="E4">
        <v>429.817701834856</v>
      </c>
      <c r="J4">
        <v>114</v>
      </c>
      <c r="K4" t="s">
        <v>42</v>
      </c>
      <c r="L4" t="s">
        <v>56</v>
      </c>
      <c r="N4">
        <v>372.98020407842523</v>
      </c>
    </row>
    <row r="5" spans="2:14" x14ac:dyDescent="0.25">
      <c r="B5">
        <v>114</v>
      </c>
      <c r="C5" t="s">
        <v>42</v>
      </c>
      <c r="D5" t="s">
        <v>55</v>
      </c>
      <c r="E5" s="16">
        <v>383.33309848391258</v>
      </c>
      <c r="J5">
        <v>114</v>
      </c>
      <c r="K5" t="s">
        <v>46</v>
      </c>
      <c r="L5" t="s">
        <v>55</v>
      </c>
      <c r="N5">
        <v>343.86921182891598</v>
      </c>
    </row>
    <row r="6" spans="2:14" x14ac:dyDescent="0.25">
      <c r="B6">
        <v>114</v>
      </c>
      <c r="C6" t="s">
        <v>42</v>
      </c>
      <c r="D6" t="s">
        <v>57</v>
      </c>
      <c r="E6">
        <v>352.70611258737819</v>
      </c>
      <c r="F6">
        <v>366.3310397899786</v>
      </c>
      <c r="J6">
        <v>114</v>
      </c>
      <c r="K6" t="s">
        <v>46</v>
      </c>
      <c r="L6" t="s">
        <v>57</v>
      </c>
      <c r="N6">
        <v>414.85298528107023</v>
      </c>
    </row>
    <row r="7" spans="2:14" x14ac:dyDescent="0.25">
      <c r="B7">
        <v>114</v>
      </c>
      <c r="C7" t="s">
        <v>42</v>
      </c>
      <c r="D7" t="s">
        <v>57</v>
      </c>
      <c r="E7">
        <v>377.62572019720255</v>
      </c>
      <c r="J7">
        <v>114</v>
      </c>
      <c r="K7" t="s">
        <v>46</v>
      </c>
      <c r="L7" t="s">
        <v>56</v>
      </c>
      <c r="M7" s="16"/>
      <c r="N7">
        <v>364.88076754637331</v>
      </c>
    </row>
    <row r="8" spans="2:14" x14ac:dyDescent="0.25">
      <c r="B8">
        <v>114</v>
      </c>
      <c r="C8" t="s">
        <v>42</v>
      </c>
      <c r="D8" t="s">
        <v>57</v>
      </c>
      <c r="E8">
        <v>368.66128658535513</v>
      </c>
      <c r="J8">
        <v>114</v>
      </c>
      <c r="K8" t="s">
        <v>46</v>
      </c>
      <c r="L8" t="s">
        <v>56</v>
      </c>
      <c r="N8">
        <v>297.47232792027944</v>
      </c>
    </row>
    <row r="9" spans="2:14" x14ac:dyDescent="0.25">
      <c r="B9">
        <v>114</v>
      </c>
      <c r="C9" t="s">
        <v>42</v>
      </c>
      <c r="D9" t="s">
        <v>56</v>
      </c>
      <c r="E9">
        <v>348.85442384917945</v>
      </c>
      <c r="F9">
        <v>372.98020407842523</v>
      </c>
      <c r="J9">
        <v>114</v>
      </c>
      <c r="K9" t="s">
        <v>73</v>
      </c>
      <c r="L9" t="s">
        <v>55</v>
      </c>
      <c r="M9" s="16"/>
      <c r="N9">
        <v>376.84881458239397</v>
      </c>
    </row>
    <row r="10" spans="2:14" x14ac:dyDescent="0.25">
      <c r="B10">
        <v>114</v>
      </c>
      <c r="C10" t="s">
        <v>42</v>
      </c>
      <c r="D10" t="s">
        <v>56</v>
      </c>
      <c r="E10">
        <v>408.18841620333046</v>
      </c>
      <c r="J10">
        <v>114</v>
      </c>
      <c r="K10" t="s">
        <v>73</v>
      </c>
      <c r="L10" t="s">
        <v>57</v>
      </c>
      <c r="N10">
        <v>352.91799787922287</v>
      </c>
    </row>
    <row r="11" spans="2:14" x14ac:dyDescent="0.25">
      <c r="B11">
        <v>114</v>
      </c>
      <c r="C11" t="s">
        <v>42</v>
      </c>
      <c r="D11" t="s">
        <v>56</v>
      </c>
      <c r="E11" s="16">
        <v>361.89777218276583</v>
      </c>
      <c r="J11">
        <v>114</v>
      </c>
      <c r="K11" t="s">
        <v>73</v>
      </c>
      <c r="L11" t="s">
        <v>56</v>
      </c>
      <c r="N11">
        <v>443.49228330974103</v>
      </c>
    </row>
    <row r="12" spans="2:14" x14ac:dyDescent="0.25">
      <c r="B12">
        <v>114</v>
      </c>
      <c r="C12" t="s">
        <v>46</v>
      </c>
      <c r="D12" t="s">
        <v>55</v>
      </c>
      <c r="E12">
        <v>326.60973718296583</v>
      </c>
      <c r="F12">
        <v>343.86921182891598</v>
      </c>
      <c r="J12">
        <v>114</v>
      </c>
      <c r="K12" t="s">
        <v>43</v>
      </c>
      <c r="L12" t="s">
        <v>57</v>
      </c>
      <c r="M12" s="16"/>
      <c r="N12">
        <v>323.49575845200656</v>
      </c>
    </row>
    <row r="13" spans="2:14" x14ac:dyDescent="0.25">
      <c r="B13">
        <v>114</v>
      </c>
      <c r="C13" t="s">
        <v>46</v>
      </c>
      <c r="D13" t="s">
        <v>55</v>
      </c>
      <c r="E13">
        <v>344.87838577161034</v>
      </c>
      <c r="J13">
        <v>114</v>
      </c>
      <c r="K13" t="s">
        <v>78</v>
      </c>
      <c r="L13" t="s">
        <v>55</v>
      </c>
      <c r="N13">
        <v>341.51988531531651</v>
      </c>
    </row>
    <row r="14" spans="2:14" x14ac:dyDescent="0.25">
      <c r="B14">
        <v>114</v>
      </c>
      <c r="C14" t="s">
        <v>46</v>
      </c>
      <c r="D14" t="s">
        <v>55</v>
      </c>
      <c r="E14">
        <v>360.11951253217177</v>
      </c>
      <c r="J14">
        <v>114</v>
      </c>
      <c r="K14" t="s">
        <v>78</v>
      </c>
      <c r="L14" t="s">
        <v>57</v>
      </c>
      <c r="M14" s="16"/>
      <c r="N14">
        <v>358.32386106675852</v>
      </c>
    </row>
    <row r="15" spans="2:14" x14ac:dyDescent="0.25">
      <c r="B15">
        <v>114</v>
      </c>
      <c r="C15" t="s">
        <v>46</v>
      </c>
      <c r="D15" t="s">
        <v>57</v>
      </c>
      <c r="E15">
        <v>466.2896835601768</v>
      </c>
      <c r="F15">
        <v>414.85298528107023</v>
      </c>
      <c r="J15">
        <v>114</v>
      </c>
      <c r="K15" t="s">
        <v>78</v>
      </c>
      <c r="L15" t="s">
        <v>56</v>
      </c>
      <c r="M15" s="16"/>
      <c r="N15">
        <v>368.61368343619409</v>
      </c>
    </row>
    <row r="16" spans="2:14" x14ac:dyDescent="0.25">
      <c r="B16">
        <v>114</v>
      </c>
      <c r="C16" t="s">
        <v>46</v>
      </c>
      <c r="D16" t="s">
        <v>57</v>
      </c>
      <c r="E16">
        <v>423.85489462165577</v>
      </c>
      <c r="J16">
        <v>114</v>
      </c>
      <c r="K16" t="s">
        <v>74</v>
      </c>
      <c r="L16" t="s">
        <v>55</v>
      </c>
      <c r="N16">
        <v>348.28549357276114</v>
      </c>
    </row>
    <row r="17" spans="2:14" x14ac:dyDescent="0.25">
      <c r="B17">
        <v>114</v>
      </c>
      <c r="C17" t="s">
        <v>46</v>
      </c>
      <c r="D17" t="s">
        <v>57</v>
      </c>
      <c r="E17">
        <v>354.41437766137818</v>
      </c>
      <c r="J17">
        <v>114</v>
      </c>
      <c r="K17" t="s">
        <v>74</v>
      </c>
      <c r="L17" t="s">
        <v>57</v>
      </c>
      <c r="N17">
        <v>355.0709293537343</v>
      </c>
    </row>
    <row r="18" spans="2:14" x14ac:dyDescent="0.25">
      <c r="B18">
        <v>114</v>
      </c>
      <c r="C18" t="s">
        <v>46</v>
      </c>
      <c r="D18" t="s">
        <v>56</v>
      </c>
      <c r="E18" s="16">
        <v>365.8856683158935</v>
      </c>
      <c r="F18">
        <v>364.88076754637331</v>
      </c>
      <c r="J18">
        <v>114</v>
      </c>
      <c r="K18" t="s">
        <v>74</v>
      </c>
      <c r="L18" t="s">
        <v>56</v>
      </c>
      <c r="N18">
        <v>372.30192330047817</v>
      </c>
    </row>
    <row r="19" spans="2:14" x14ac:dyDescent="0.25">
      <c r="B19">
        <v>114</v>
      </c>
      <c r="C19" t="s">
        <v>46</v>
      </c>
      <c r="D19" t="s">
        <v>56</v>
      </c>
      <c r="E19" s="16">
        <v>320.78288097430402</v>
      </c>
      <c r="J19">
        <v>114</v>
      </c>
      <c r="K19" t="s">
        <v>45</v>
      </c>
      <c r="L19" t="s">
        <v>55</v>
      </c>
      <c r="N19">
        <v>337.23023905848987</v>
      </c>
    </row>
    <row r="20" spans="2:14" x14ac:dyDescent="0.25">
      <c r="B20">
        <v>114</v>
      </c>
      <c r="C20" t="s">
        <v>46</v>
      </c>
      <c r="D20" t="s">
        <v>56</v>
      </c>
      <c r="E20" s="16">
        <v>407.97375334892251</v>
      </c>
      <c r="J20">
        <v>114</v>
      </c>
      <c r="K20" t="s">
        <v>45</v>
      </c>
      <c r="L20" t="s">
        <v>57</v>
      </c>
      <c r="N20">
        <v>378.09632475888156</v>
      </c>
    </row>
    <row r="21" spans="2:14" x14ac:dyDescent="0.25">
      <c r="B21">
        <v>114</v>
      </c>
      <c r="C21" t="s">
        <v>46</v>
      </c>
      <c r="D21" t="s">
        <v>56</v>
      </c>
      <c r="E21">
        <v>290.75918293311338</v>
      </c>
      <c r="F21">
        <v>297.47232792027944</v>
      </c>
      <c r="J21">
        <v>114</v>
      </c>
      <c r="K21" t="s">
        <v>45</v>
      </c>
      <c r="L21" t="s">
        <v>56</v>
      </c>
      <c r="N21">
        <v>377.08527061999058</v>
      </c>
    </row>
    <row r="22" spans="2:14" x14ac:dyDescent="0.25">
      <c r="B22">
        <v>114</v>
      </c>
      <c r="C22" t="s">
        <v>46</v>
      </c>
      <c r="D22" t="s">
        <v>56</v>
      </c>
      <c r="E22">
        <v>309.40329683310819</v>
      </c>
      <c r="J22">
        <v>114</v>
      </c>
      <c r="K22" t="s">
        <v>41</v>
      </c>
      <c r="L22" t="s">
        <v>55</v>
      </c>
      <c r="M22" s="16"/>
      <c r="N22">
        <v>475.13290861493687</v>
      </c>
    </row>
    <row r="23" spans="2:14" x14ac:dyDescent="0.25">
      <c r="B23">
        <v>114</v>
      </c>
      <c r="C23" t="s">
        <v>46</v>
      </c>
      <c r="D23" t="s">
        <v>56</v>
      </c>
      <c r="E23" s="16">
        <v>292.25450399461675</v>
      </c>
      <c r="J23">
        <v>114</v>
      </c>
      <c r="K23" t="s">
        <v>41</v>
      </c>
      <c r="L23" t="s">
        <v>57</v>
      </c>
      <c r="M23" s="16"/>
      <c r="N23">
        <v>429.96254103959683</v>
      </c>
    </row>
    <row r="24" spans="2:14" x14ac:dyDescent="0.25">
      <c r="B24">
        <v>114</v>
      </c>
      <c r="C24" t="s">
        <v>73</v>
      </c>
      <c r="D24" t="s">
        <v>55</v>
      </c>
      <c r="E24" s="16">
        <v>412.37995040407651</v>
      </c>
      <c r="F24">
        <v>376.84881458239397</v>
      </c>
      <c r="J24">
        <v>114</v>
      </c>
      <c r="K24" t="s">
        <v>41</v>
      </c>
      <c r="L24" t="s">
        <v>56</v>
      </c>
      <c r="N24">
        <v>688.06485013105464</v>
      </c>
    </row>
    <row r="25" spans="2:14" x14ac:dyDescent="0.25">
      <c r="B25">
        <v>114</v>
      </c>
      <c r="C25" t="s">
        <v>73</v>
      </c>
      <c r="D25" t="s">
        <v>55</v>
      </c>
      <c r="E25" s="16">
        <v>350.63082466944269</v>
      </c>
      <c r="J25">
        <v>222</v>
      </c>
      <c r="K25" t="s">
        <v>54</v>
      </c>
      <c r="L25" t="s">
        <v>55</v>
      </c>
      <c r="N25">
        <v>395.56276467518927</v>
      </c>
    </row>
    <row r="26" spans="2:14" x14ac:dyDescent="0.25">
      <c r="B26">
        <v>114</v>
      </c>
      <c r="C26" t="s">
        <v>73</v>
      </c>
      <c r="D26" t="s">
        <v>55</v>
      </c>
      <c r="E26">
        <v>367.53566867366271</v>
      </c>
      <c r="J26">
        <v>222</v>
      </c>
      <c r="K26" t="s">
        <v>46</v>
      </c>
      <c r="L26" t="s">
        <v>55</v>
      </c>
      <c r="M26" s="16"/>
      <c r="N26">
        <v>274.7715272211845</v>
      </c>
    </row>
    <row r="27" spans="2:14" x14ac:dyDescent="0.25">
      <c r="B27">
        <v>114</v>
      </c>
      <c r="C27" t="s">
        <v>73</v>
      </c>
      <c r="D27" t="s">
        <v>57</v>
      </c>
      <c r="E27">
        <v>356.85027866348781</v>
      </c>
      <c r="F27">
        <v>352.91799787922287</v>
      </c>
      <c r="J27">
        <v>222</v>
      </c>
      <c r="K27" t="s">
        <v>46</v>
      </c>
      <c r="L27" t="s">
        <v>57</v>
      </c>
      <c r="M27" s="16"/>
      <c r="N27">
        <v>269.24682755903473</v>
      </c>
    </row>
    <row r="28" spans="2:14" x14ac:dyDescent="0.25">
      <c r="B28">
        <v>114</v>
      </c>
      <c r="C28" t="s">
        <v>73</v>
      </c>
      <c r="D28" t="s">
        <v>57</v>
      </c>
      <c r="E28">
        <v>362.85186492324419</v>
      </c>
      <c r="J28">
        <v>222</v>
      </c>
      <c r="K28" t="s">
        <v>46</v>
      </c>
      <c r="L28" t="s">
        <v>56</v>
      </c>
      <c r="N28">
        <v>307.593044231585</v>
      </c>
    </row>
    <row r="29" spans="2:14" x14ac:dyDescent="0.25">
      <c r="B29">
        <v>114</v>
      </c>
      <c r="C29" t="s">
        <v>73</v>
      </c>
      <c r="D29" t="s">
        <v>57</v>
      </c>
      <c r="E29">
        <v>339.05185005093659</v>
      </c>
      <c r="J29">
        <v>222</v>
      </c>
      <c r="K29" t="s">
        <v>73</v>
      </c>
      <c r="L29" t="s">
        <v>55</v>
      </c>
      <c r="N29">
        <v>230.14569143516496</v>
      </c>
    </row>
    <row r="30" spans="2:14" x14ac:dyDescent="0.25">
      <c r="B30">
        <v>114</v>
      </c>
      <c r="C30" t="s">
        <v>73</v>
      </c>
      <c r="D30" t="s">
        <v>56</v>
      </c>
      <c r="E30">
        <v>421.48501414508814</v>
      </c>
      <c r="F30">
        <v>443.49228330974103</v>
      </c>
      <c r="J30">
        <v>222</v>
      </c>
      <c r="K30" t="s">
        <v>73</v>
      </c>
      <c r="L30" t="s">
        <v>57</v>
      </c>
      <c r="N30">
        <v>286.46654832400253</v>
      </c>
    </row>
    <row r="31" spans="2:14" x14ac:dyDescent="0.25">
      <c r="B31">
        <v>114</v>
      </c>
      <c r="C31" t="s">
        <v>73</v>
      </c>
      <c r="D31" t="s">
        <v>56</v>
      </c>
      <c r="E31">
        <v>493.62679616159562</v>
      </c>
      <c r="J31">
        <v>222</v>
      </c>
      <c r="K31" t="s">
        <v>73</v>
      </c>
      <c r="L31" t="s">
        <v>56</v>
      </c>
      <c r="M31" s="16"/>
      <c r="N31">
        <v>249.49350593481236</v>
      </c>
    </row>
    <row r="32" spans="2:14" x14ac:dyDescent="0.25">
      <c r="B32">
        <v>114</v>
      </c>
      <c r="C32" t="s">
        <v>73</v>
      </c>
      <c r="D32" t="s">
        <v>56</v>
      </c>
      <c r="E32" s="16">
        <v>415.36503962253943</v>
      </c>
      <c r="J32">
        <v>222</v>
      </c>
      <c r="K32" t="s">
        <v>43</v>
      </c>
      <c r="L32" t="s">
        <v>55</v>
      </c>
      <c r="M32" s="16"/>
      <c r="N32">
        <v>294.72532714485584</v>
      </c>
    </row>
    <row r="33" spans="2:14" x14ac:dyDescent="0.25">
      <c r="B33">
        <v>114</v>
      </c>
      <c r="C33" t="s">
        <v>43</v>
      </c>
      <c r="D33" t="s">
        <v>57</v>
      </c>
      <c r="E33" s="16">
        <v>324.25342400711759</v>
      </c>
      <c r="F33">
        <v>323.49575845200656</v>
      </c>
      <c r="J33">
        <v>222</v>
      </c>
      <c r="K33" t="s">
        <v>43</v>
      </c>
      <c r="L33" t="s">
        <v>57</v>
      </c>
      <c r="M33" s="16"/>
      <c r="N33">
        <v>248.77737227244029</v>
      </c>
    </row>
    <row r="34" spans="2:14" x14ac:dyDescent="0.25">
      <c r="B34">
        <v>114</v>
      </c>
      <c r="C34" t="s">
        <v>43</v>
      </c>
      <c r="D34" t="s">
        <v>57</v>
      </c>
      <c r="E34">
        <v>322.66024837478653</v>
      </c>
      <c r="J34">
        <v>222</v>
      </c>
      <c r="K34" t="s">
        <v>43</v>
      </c>
      <c r="L34" t="s">
        <v>56</v>
      </c>
      <c r="N34">
        <v>238.07121867466867</v>
      </c>
    </row>
    <row r="35" spans="2:14" x14ac:dyDescent="0.25">
      <c r="B35">
        <v>114</v>
      </c>
      <c r="C35" t="s">
        <v>43</v>
      </c>
      <c r="D35" t="s">
        <v>57</v>
      </c>
      <c r="E35">
        <v>323.57360297411543</v>
      </c>
      <c r="J35">
        <v>222</v>
      </c>
      <c r="K35" t="s">
        <v>74</v>
      </c>
      <c r="L35" t="s">
        <v>55</v>
      </c>
      <c r="N35">
        <v>323.17459701699698</v>
      </c>
    </row>
    <row r="36" spans="2:14" x14ac:dyDescent="0.25">
      <c r="B36">
        <v>114</v>
      </c>
      <c r="C36" t="s">
        <v>78</v>
      </c>
      <c r="D36" t="s">
        <v>55</v>
      </c>
      <c r="E36">
        <v>322.26494562632558</v>
      </c>
      <c r="F36">
        <v>341.51988531531651</v>
      </c>
      <c r="J36">
        <v>222</v>
      </c>
      <c r="K36" t="s">
        <v>74</v>
      </c>
      <c r="L36" t="s">
        <v>57</v>
      </c>
      <c r="N36">
        <v>235.11322813569373</v>
      </c>
    </row>
    <row r="37" spans="2:14" x14ac:dyDescent="0.25">
      <c r="B37">
        <v>114</v>
      </c>
      <c r="C37" t="s">
        <v>78</v>
      </c>
      <c r="D37" t="s">
        <v>55</v>
      </c>
      <c r="E37">
        <v>312.09695142408765</v>
      </c>
      <c r="J37">
        <v>222</v>
      </c>
      <c r="K37" t="s">
        <v>74</v>
      </c>
      <c r="L37" t="s">
        <v>56</v>
      </c>
      <c r="N37">
        <v>215.3886343628244</v>
      </c>
    </row>
    <row r="38" spans="2:14" x14ac:dyDescent="0.25">
      <c r="B38">
        <v>114</v>
      </c>
      <c r="C38" t="s">
        <v>78</v>
      </c>
      <c r="D38" t="s">
        <v>55</v>
      </c>
      <c r="E38">
        <v>390.19775889553614</v>
      </c>
      <c r="J38">
        <v>222</v>
      </c>
      <c r="K38" t="s">
        <v>75</v>
      </c>
      <c r="L38" t="s">
        <v>55</v>
      </c>
      <c r="N38">
        <v>268.07753383731193</v>
      </c>
    </row>
    <row r="39" spans="2:14" x14ac:dyDescent="0.25">
      <c r="B39">
        <v>114</v>
      </c>
      <c r="C39" t="s">
        <v>78</v>
      </c>
      <c r="D39" t="s">
        <v>57</v>
      </c>
      <c r="E39" s="16">
        <v>340.24348848817101</v>
      </c>
      <c r="F39">
        <v>358.32386106675852</v>
      </c>
      <c r="J39">
        <v>222</v>
      </c>
      <c r="K39" t="s">
        <v>75</v>
      </c>
      <c r="L39" t="s">
        <v>57</v>
      </c>
      <c r="N39">
        <v>236.93218382228358</v>
      </c>
    </row>
    <row r="40" spans="2:14" x14ac:dyDescent="0.25">
      <c r="B40">
        <v>114</v>
      </c>
      <c r="C40" t="s">
        <v>78</v>
      </c>
      <c r="D40" t="s">
        <v>57</v>
      </c>
      <c r="E40" s="16">
        <v>288.20796908629239</v>
      </c>
      <c r="J40">
        <v>222</v>
      </c>
      <c r="K40" t="s">
        <v>75</v>
      </c>
      <c r="L40" t="s">
        <v>56</v>
      </c>
      <c r="N40">
        <v>373.64664624196615</v>
      </c>
    </row>
    <row r="41" spans="2:14" x14ac:dyDescent="0.25">
      <c r="B41">
        <v>114</v>
      </c>
      <c r="C41" t="s">
        <v>78</v>
      </c>
      <c r="D41" t="s">
        <v>57</v>
      </c>
      <c r="E41" s="16">
        <v>446.52012562581223</v>
      </c>
      <c r="J41">
        <v>222</v>
      </c>
      <c r="K41" t="s">
        <v>41</v>
      </c>
      <c r="L41" t="s">
        <v>55</v>
      </c>
      <c r="M41" s="20"/>
      <c r="N41" s="20">
        <v>356.52924000665774</v>
      </c>
    </row>
    <row r="42" spans="2:14" x14ac:dyDescent="0.25">
      <c r="B42">
        <v>114</v>
      </c>
      <c r="C42" t="s">
        <v>78</v>
      </c>
      <c r="D42" t="s">
        <v>56</v>
      </c>
      <c r="E42" s="16">
        <v>396.70744681157555</v>
      </c>
      <c r="F42">
        <v>368.61368343619409</v>
      </c>
      <c r="J42">
        <v>222</v>
      </c>
      <c r="K42" t="s">
        <v>41</v>
      </c>
      <c r="L42" t="s">
        <v>57</v>
      </c>
      <c r="N42">
        <v>373.30016836635917</v>
      </c>
    </row>
    <row r="43" spans="2:14" x14ac:dyDescent="0.25">
      <c r="B43">
        <v>114</v>
      </c>
      <c r="C43" t="s">
        <v>78</v>
      </c>
      <c r="D43" t="s">
        <v>56</v>
      </c>
      <c r="E43" s="16">
        <v>352.84424291023549</v>
      </c>
      <c r="J43">
        <v>222</v>
      </c>
      <c r="K43" t="s">
        <v>41</v>
      </c>
      <c r="L43" t="s">
        <v>56</v>
      </c>
      <c r="N43">
        <v>338.46995575995192</v>
      </c>
    </row>
    <row r="44" spans="2:14" x14ac:dyDescent="0.25">
      <c r="B44">
        <v>114</v>
      </c>
      <c r="C44" t="s">
        <v>78</v>
      </c>
      <c r="D44" t="s">
        <v>56</v>
      </c>
      <c r="E44">
        <v>356.28936058677118</v>
      </c>
      <c r="J44">
        <v>224</v>
      </c>
      <c r="K44" t="s">
        <v>42</v>
      </c>
      <c r="L44" t="s">
        <v>55</v>
      </c>
      <c r="N44">
        <v>187.48861173568685</v>
      </c>
    </row>
    <row r="45" spans="2:14" x14ac:dyDescent="0.25">
      <c r="B45">
        <v>114</v>
      </c>
      <c r="C45" t="s">
        <v>74</v>
      </c>
      <c r="D45" t="s">
        <v>55</v>
      </c>
      <c r="E45">
        <v>348.65482393021068</v>
      </c>
      <c r="F45">
        <v>348.28549357276114</v>
      </c>
      <c r="J45">
        <v>224</v>
      </c>
      <c r="K45" t="s">
        <v>76</v>
      </c>
      <c r="L45" t="s">
        <v>55</v>
      </c>
      <c r="M45" s="16"/>
      <c r="N45">
        <v>221.80728069283967</v>
      </c>
    </row>
    <row r="46" spans="2:14" x14ac:dyDescent="0.25">
      <c r="B46">
        <v>114</v>
      </c>
      <c r="C46" t="s">
        <v>74</v>
      </c>
      <c r="D46" t="s">
        <v>55</v>
      </c>
      <c r="E46">
        <v>357.06795410498353</v>
      </c>
      <c r="J46">
        <v>224</v>
      </c>
      <c r="K46" t="s">
        <v>76</v>
      </c>
      <c r="L46" t="s">
        <v>57</v>
      </c>
      <c r="M46" s="16"/>
      <c r="N46">
        <v>251.33249298399392</v>
      </c>
    </row>
    <row r="47" spans="2:14" x14ac:dyDescent="0.25">
      <c r="B47">
        <v>114</v>
      </c>
      <c r="C47" t="s">
        <v>74</v>
      </c>
      <c r="D47" t="s">
        <v>55</v>
      </c>
      <c r="E47">
        <v>339.13370268308921</v>
      </c>
      <c r="J47">
        <v>224</v>
      </c>
      <c r="K47" t="s">
        <v>76</v>
      </c>
      <c r="L47" t="s">
        <v>56</v>
      </c>
      <c r="N47">
        <v>258.42816113741691</v>
      </c>
    </row>
    <row r="48" spans="2:14" x14ac:dyDescent="0.25">
      <c r="B48">
        <v>114</v>
      </c>
      <c r="C48" t="s">
        <v>74</v>
      </c>
      <c r="D48" t="s">
        <v>57</v>
      </c>
      <c r="E48">
        <v>306.66269300080921</v>
      </c>
      <c r="F48">
        <v>355.0709293537343</v>
      </c>
      <c r="J48">
        <v>224</v>
      </c>
      <c r="K48" t="s">
        <v>77</v>
      </c>
      <c r="L48" t="s">
        <v>55</v>
      </c>
      <c r="N48">
        <v>217.15954252401181</v>
      </c>
    </row>
    <row r="49" spans="2:14" x14ac:dyDescent="0.25">
      <c r="B49">
        <v>114</v>
      </c>
      <c r="C49" t="s">
        <v>74</v>
      </c>
      <c r="D49" t="s">
        <v>57</v>
      </c>
      <c r="E49" s="16">
        <v>366.78540629359554</v>
      </c>
      <c r="J49">
        <v>224</v>
      </c>
      <c r="K49" t="s">
        <v>77</v>
      </c>
      <c r="L49" t="s">
        <v>57</v>
      </c>
      <c r="N49">
        <v>249.22515626725166</v>
      </c>
    </row>
    <row r="50" spans="2:14" x14ac:dyDescent="0.25">
      <c r="B50">
        <v>114</v>
      </c>
      <c r="C50" t="s">
        <v>74</v>
      </c>
      <c r="D50" t="s">
        <v>57</v>
      </c>
      <c r="E50">
        <v>391.76468876679814</v>
      </c>
      <c r="J50">
        <v>224</v>
      </c>
      <c r="K50" t="s">
        <v>77</v>
      </c>
      <c r="L50" t="s">
        <v>56</v>
      </c>
      <c r="N50">
        <v>202.31564994172774</v>
      </c>
    </row>
    <row r="51" spans="2:14" x14ac:dyDescent="0.25">
      <c r="B51">
        <v>114</v>
      </c>
      <c r="C51" t="s">
        <v>74</v>
      </c>
      <c r="D51" t="s">
        <v>56</v>
      </c>
      <c r="E51">
        <v>404.21519842005631</v>
      </c>
      <c r="F51">
        <v>372.30192330047817</v>
      </c>
      <c r="J51">
        <v>224</v>
      </c>
      <c r="K51" t="s">
        <v>73</v>
      </c>
      <c r="L51" t="s">
        <v>55</v>
      </c>
      <c r="N51">
        <v>199.44132137194114</v>
      </c>
    </row>
    <row r="52" spans="2:14" x14ac:dyDescent="0.25">
      <c r="B52">
        <v>114</v>
      </c>
      <c r="C52" t="s">
        <v>74</v>
      </c>
      <c r="D52" t="s">
        <v>56</v>
      </c>
      <c r="E52" s="16">
        <v>353.09947954393289</v>
      </c>
      <c r="J52">
        <v>224</v>
      </c>
      <c r="K52" t="s">
        <v>73</v>
      </c>
      <c r="L52" t="s">
        <v>57</v>
      </c>
      <c r="N52">
        <v>225.31628230833027</v>
      </c>
    </row>
    <row r="53" spans="2:14" x14ac:dyDescent="0.25">
      <c r="B53">
        <v>114</v>
      </c>
      <c r="C53" t="s">
        <v>74</v>
      </c>
      <c r="D53" t="s">
        <v>56</v>
      </c>
      <c r="E53">
        <v>359.5910919374453</v>
      </c>
      <c r="J53">
        <v>224</v>
      </c>
      <c r="K53" t="s">
        <v>73</v>
      </c>
      <c r="L53" t="s">
        <v>56</v>
      </c>
      <c r="N53">
        <v>176.88973540835357</v>
      </c>
    </row>
    <row r="54" spans="2:14" x14ac:dyDescent="0.25">
      <c r="B54">
        <v>114</v>
      </c>
      <c r="C54" t="s">
        <v>45</v>
      </c>
      <c r="D54" t="s">
        <v>55</v>
      </c>
      <c r="E54">
        <v>344.06787164978635</v>
      </c>
      <c r="F54">
        <v>337.23023905848987</v>
      </c>
      <c r="J54">
        <v>224</v>
      </c>
      <c r="K54" t="s">
        <v>78</v>
      </c>
      <c r="L54" t="s">
        <v>55</v>
      </c>
      <c r="N54">
        <v>232.37562848977223</v>
      </c>
    </row>
    <row r="55" spans="2:14" x14ac:dyDescent="0.25">
      <c r="B55">
        <v>114</v>
      </c>
      <c r="C55" t="s">
        <v>45</v>
      </c>
      <c r="D55" t="s">
        <v>55</v>
      </c>
      <c r="E55">
        <v>287.65788350357246</v>
      </c>
      <c r="J55">
        <v>224</v>
      </c>
      <c r="K55" t="s">
        <v>78</v>
      </c>
      <c r="L55" t="s">
        <v>57</v>
      </c>
      <c r="N55">
        <v>196.07194568991883</v>
      </c>
    </row>
    <row r="56" spans="2:14" x14ac:dyDescent="0.25">
      <c r="B56">
        <v>114</v>
      </c>
      <c r="C56" t="s">
        <v>45</v>
      </c>
      <c r="D56" t="s">
        <v>55</v>
      </c>
      <c r="E56" s="16">
        <v>379.9649620221108</v>
      </c>
      <c r="J56">
        <v>224</v>
      </c>
      <c r="K56" t="s">
        <v>78</v>
      </c>
      <c r="L56" t="s">
        <v>56</v>
      </c>
      <c r="N56">
        <v>180.87897759103109</v>
      </c>
    </row>
    <row r="57" spans="2:14" x14ac:dyDescent="0.25">
      <c r="B57">
        <v>114</v>
      </c>
      <c r="C57" t="s">
        <v>45</v>
      </c>
      <c r="D57" t="s">
        <v>57</v>
      </c>
      <c r="E57">
        <v>366.8696946344574</v>
      </c>
      <c r="F57">
        <v>378.09632475888156</v>
      </c>
      <c r="J57">
        <v>224</v>
      </c>
      <c r="K57" t="s">
        <v>44</v>
      </c>
      <c r="L57" t="s">
        <v>55</v>
      </c>
      <c r="N57">
        <v>198.22835980056729</v>
      </c>
    </row>
    <row r="58" spans="2:14" x14ac:dyDescent="0.25">
      <c r="B58">
        <v>114</v>
      </c>
      <c r="C58" t="s">
        <v>45</v>
      </c>
      <c r="D58" t="s">
        <v>57</v>
      </c>
      <c r="E58">
        <v>394.9761066024347</v>
      </c>
      <c r="J58">
        <v>224</v>
      </c>
      <c r="K58" t="s">
        <v>44</v>
      </c>
      <c r="L58" t="s">
        <v>57</v>
      </c>
      <c r="N58">
        <v>212.2257581429003</v>
      </c>
    </row>
    <row r="59" spans="2:14" x14ac:dyDescent="0.25">
      <c r="B59">
        <v>114</v>
      </c>
      <c r="C59" t="s">
        <v>45</v>
      </c>
      <c r="D59" t="s">
        <v>57</v>
      </c>
      <c r="E59" s="16">
        <v>372.44317303975265</v>
      </c>
      <c r="J59">
        <v>224</v>
      </c>
      <c r="K59" t="s">
        <v>44</v>
      </c>
      <c r="L59" t="s">
        <v>56</v>
      </c>
      <c r="M59" s="16"/>
      <c r="N59">
        <v>200.15325338863536</v>
      </c>
    </row>
    <row r="60" spans="2:14" x14ac:dyDescent="0.25">
      <c r="B60">
        <v>114</v>
      </c>
      <c r="C60" t="s">
        <v>45</v>
      </c>
      <c r="D60" t="s">
        <v>56</v>
      </c>
      <c r="E60">
        <v>377.88941771378489</v>
      </c>
      <c r="F60">
        <v>377.08527061999058</v>
      </c>
      <c r="J60">
        <v>224</v>
      </c>
      <c r="K60" t="s">
        <v>74</v>
      </c>
      <c r="L60" t="s">
        <v>57</v>
      </c>
      <c r="N60">
        <v>116.78294613692276</v>
      </c>
    </row>
    <row r="61" spans="2:14" x14ac:dyDescent="0.25">
      <c r="B61">
        <v>114</v>
      </c>
      <c r="C61" t="s">
        <v>45</v>
      </c>
      <c r="D61" t="s">
        <v>56</v>
      </c>
      <c r="E61">
        <v>382.6798157690348</v>
      </c>
      <c r="J61">
        <v>224</v>
      </c>
      <c r="K61" t="s">
        <v>75</v>
      </c>
      <c r="L61" t="s">
        <v>55</v>
      </c>
      <c r="N61">
        <v>211.1597723628544</v>
      </c>
    </row>
    <row r="62" spans="2:14" x14ac:dyDescent="0.25">
      <c r="B62">
        <v>114</v>
      </c>
      <c r="C62" t="s">
        <v>45</v>
      </c>
      <c r="D62" t="s">
        <v>56</v>
      </c>
      <c r="E62">
        <v>370.68657837715199</v>
      </c>
      <c r="J62">
        <v>224</v>
      </c>
      <c r="K62" t="s">
        <v>75</v>
      </c>
      <c r="L62" t="s">
        <v>57</v>
      </c>
      <c r="N62">
        <v>182.89115074118308</v>
      </c>
    </row>
    <row r="63" spans="2:14" x14ac:dyDescent="0.25">
      <c r="B63">
        <v>114</v>
      </c>
      <c r="C63" t="s">
        <v>41</v>
      </c>
      <c r="D63" t="s">
        <v>55</v>
      </c>
      <c r="E63" s="16">
        <v>394.59395672546236</v>
      </c>
      <c r="F63">
        <v>475.13290861493687</v>
      </c>
      <c r="J63">
        <v>224</v>
      </c>
      <c r="K63" t="s">
        <v>75</v>
      </c>
      <c r="L63" t="s">
        <v>56</v>
      </c>
      <c r="M63" s="16"/>
      <c r="N63">
        <v>224.38379045824766</v>
      </c>
    </row>
    <row r="64" spans="2:14" x14ac:dyDescent="0.25">
      <c r="B64">
        <v>114</v>
      </c>
      <c r="C64" t="s">
        <v>41</v>
      </c>
      <c r="D64" t="s">
        <v>55</v>
      </c>
      <c r="E64">
        <v>413.83868353056675</v>
      </c>
      <c r="J64">
        <v>224</v>
      </c>
      <c r="K64" t="s">
        <v>41</v>
      </c>
      <c r="L64">
        <v>1</v>
      </c>
      <c r="N64">
        <v>119.81234875987514</v>
      </c>
    </row>
    <row r="65" spans="2:14" x14ac:dyDescent="0.25">
      <c r="B65">
        <v>114</v>
      </c>
      <c r="C65" t="s">
        <v>41</v>
      </c>
      <c r="D65" t="s">
        <v>55</v>
      </c>
      <c r="E65">
        <v>616.96608558878154</v>
      </c>
      <c r="J65">
        <v>224</v>
      </c>
      <c r="K65" t="s">
        <v>41</v>
      </c>
      <c r="L65">
        <v>1</v>
      </c>
      <c r="N65">
        <v>171.68121650701519</v>
      </c>
    </row>
    <row r="66" spans="2:14" x14ac:dyDescent="0.25">
      <c r="B66">
        <v>114</v>
      </c>
      <c r="C66" t="s">
        <v>41</v>
      </c>
      <c r="D66" t="s">
        <v>57</v>
      </c>
      <c r="E66" s="16">
        <v>422.77427322348808</v>
      </c>
      <c r="F66">
        <v>429.96254103959683</v>
      </c>
      <c r="J66">
        <v>224</v>
      </c>
      <c r="K66" t="s">
        <v>41</v>
      </c>
      <c r="L66">
        <v>2</v>
      </c>
      <c r="M66" s="16"/>
      <c r="N66">
        <v>148.99499751085554</v>
      </c>
    </row>
    <row r="67" spans="2:14" x14ac:dyDescent="0.25">
      <c r="B67">
        <v>114</v>
      </c>
      <c r="C67" t="s">
        <v>41</v>
      </c>
      <c r="D67" t="s">
        <v>57</v>
      </c>
      <c r="E67">
        <v>433.52286346491007</v>
      </c>
      <c r="J67">
        <v>224</v>
      </c>
      <c r="K67" t="s">
        <v>41</v>
      </c>
      <c r="L67">
        <v>3</v>
      </c>
      <c r="N67">
        <v>88.475834138138381</v>
      </c>
    </row>
    <row r="68" spans="2:14" x14ac:dyDescent="0.25">
      <c r="B68">
        <v>114</v>
      </c>
      <c r="C68" t="s">
        <v>41</v>
      </c>
      <c r="D68" t="s">
        <v>57</v>
      </c>
      <c r="E68">
        <v>433.59048643039239</v>
      </c>
      <c r="J68">
        <v>224</v>
      </c>
      <c r="K68" t="s">
        <v>41</v>
      </c>
      <c r="L68">
        <v>3</v>
      </c>
      <c r="N68">
        <v>157.029378956057</v>
      </c>
    </row>
    <row r="69" spans="2:14" x14ac:dyDescent="0.25">
      <c r="B69">
        <v>114</v>
      </c>
      <c r="C69" t="s">
        <v>41</v>
      </c>
      <c r="D69" t="s">
        <v>56</v>
      </c>
      <c r="E69">
        <v>703.17094461931003</v>
      </c>
      <c r="F69">
        <v>688.06485013105464</v>
      </c>
      <c r="J69" t="s">
        <v>50</v>
      </c>
      <c r="K69" t="s">
        <v>51</v>
      </c>
      <c r="L69" t="s">
        <v>52</v>
      </c>
      <c r="M69" t="s">
        <v>71</v>
      </c>
      <c r="N69" t="s">
        <v>72</v>
      </c>
    </row>
    <row r="70" spans="2:14" x14ac:dyDescent="0.25">
      <c r="B70">
        <v>114</v>
      </c>
      <c r="C70" t="s">
        <v>41</v>
      </c>
      <c r="D70" t="s">
        <v>56</v>
      </c>
      <c r="E70">
        <v>649.3340904316965</v>
      </c>
    </row>
    <row r="71" spans="2:14" x14ac:dyDescent="0.25">
      <c r="B71">
        <v>114</v>
      </c>
      <c r="C71" t="s">
        <v>41</v>
      </c>
      <c r="D71" t="s">
        <v>56</v>
      </c>
      <c r="E71">
        <v>711.68951534215728</v>
      </c>
      <c r="M71" s="16"/>
    </row>
    <row r="72" spans="2:14" x14ac:dyDescent="0.25">
      <c r="B72">
        <v>222</v>
      </c>
      <c r="C72" t="s">
        <v>54</v>
      </c>
      <c r="D72" t="s">
        <v>55</v>
      </c>
      <c r="E72">
        <v>342.08305188329518</v>
      </c>
      <c r="F72">
        <v>395.56276467518927</v>
      </c>
    </row>
    <row r="73" spans="2:14" x14ac:dyDescent="0.25">
      <c r="B73">
        <v>222</v>
      </c>
      <c r="C73" t="s">
        <v>54</v>
      </c>
      <c r="D73" t="s">
        <v>55</v>
      </c>
      <c r="E73">
        <v>342.87541748282513</v>
      </c>
    </row>
    <row r="74" spans="2:14" x14ac:dyDescent="0.25">
      <c r="B74">
        <v>222</v>
      </c>
      <c r="C74" t="s">
        <v>54</v>
      </c>
      <c r="D74" t="s">
        <v>55</v>
      </c>
      <c r="E74">
        <v>501.72982465944744</v>
      </c>
    </row>
    <row r="75" spans="2:14" x14ac:dyDescent="0.25">
      <c r="B75">
        <v>222</v>
      </c>
      <c r="C75" t="s">
        <v>46</v>
      </c>
      <c r="D75" t="s">
        <v>55</v>
      </c>
      <c r="E75" s="16">
        <v>263.18567620633547</v>
      </c>
      <c r="F75">
        <v>274.7715272211845</v>
      </c>
      <c r="M75" s="16"/>
    </row>
    <row r="76" spans="2:14" x14ac:dyDescent="0.25">
      <c r="B76">
        <v>222</v>
      </c>
      <c r="C76" t="s">
        <v>46</v>
      </c>
      <c r="D76" t="s">
        <v>55</v>
      </c>
      <c r="E76">
        <v>269.83941657569204</v>
      </c>
    </row>
    <row r="77" spans="2:14" x14ac:dyDescent="0.25">
      <c r="B77">
        <v>222</v>
      </c>
      <c r="C77" t="s">
        <v>46</v>
      </c>
      <c r="D77" t="s">
        <v>55</v>
      </c>
      <c r="E77">
        <v>291.2894888815261</v>
      </c>
    </row>
    <row r="78" spans="2:14" x14ac:dyDescent="0.25">
      <c r="B78">
        <v>222</v>
      </c>
      <c r="C78" t="s">
        <v>46</v>
      </c>
      <c r="D78" t="s">
        <v>57</v>
      </c>
      <c r="E78" s="16">
        <v>285.15214811994628</v>
      </c>
      <c r="F78">
        <v>269.24682755903473</v>
      </c>
    </row>
    <row r="79" spans="2:14" x14ac:dyDescent="0.25">
      <c r="B79">
        <v>222</v>
      </c>
      <c r="C79" t="s">
        <v>46</v>
      </c>
      <c r="D79" t="s">
        <v>57</v>
      </c>
      <c r="E79">
        <v>270.98302321789271</v>
      </c>
    </row>
    <row r="80" spans="2:14" x14ac:dyDescent="0.25">
      <c r="B80">
        <v>222</v>
      </c>
      <c r="C80" t="s">
        <v>46</v>
      </c>
      <c r="D80" t="s">
        <v>57</v>
      </c>
      <c r="E80">
        <v>251.60531133926514</v>
      </c>
      <c r="M80" s="16"/>
    </row>
    <row r="81" spans="2:13" x14ac:dyDescent="0.25">
      <c r="B81">
        <v>222</v>
      </c>
      <c r="C81" t="s">
        <v>46</v>
      </c>
      <c r="D81" t="s">
        <v>56</v>
      </c>
      <c r="E81">
        <v>295.81383840374383</v>
      </c>
      <c r="F81">
        <v>307.593044231585</v>
      </c>
      <c r="M81" s="16"/>
    </row>
    <row r="82" spans="2:13" x14ac:dyDescent="0.25">
      <c r="B82">
        <v>222</v>
      </c>
      <c r="C82" t="s">
        <v>46</v>
      </c>
      <c r="D82" t="s">
        <v>56</v>
      </c>
      <c r="E82" s="17">
        <v>316.84658072389834</v>
      </c>
    </row>
    <row r="83" spans="2:13" x14ac:dyDescent="0.25">
      <c r="B83">
        <v>222</v>
      </c>
      <c r="C83" t="s">
        <v>46</v>
      </c>
      <c r="D83" t="s">
        <v>56</v>
      </c>
      <c r="E83">
        <v>310.11871356711288</v>
      </c>
      <c r="M83" s="16"/>
    </row>
    <row r="84" spans="2:13" x14ac:dyDescent="0.25">
      <c r="B84">
        <v>222</v>
      </c>
      <c r="C84" t="s">
        <v>73</v>
      </c>
      <c r="D84" t="s">
        <v>55</v>
      </c>
      <c r="E84">
        <v>203.50991236597372</v>
      </c>
      <c r="F84">
        <v>230.14569143516496</v>
      </c>
      <c r="M84" s="16"/>
    </row>
    <row r="85" spans="2:13" x14ac:dyDescent="0.25">
      <c r="B85">
        <v>222</v>
      </c>
      <c r="C85" t="s">
        <v>73</v>
      </c>
      <c r="D85" t="s">
        <v>55</v>
      </c>
      <c r="E85" s="16">
        <v>243.01113325905561</v>
      </c>
    </row>
    <row r="86" spans="2:13" x14ac:dyDescent="0.25">
      <c r="B86">
        <v>222</v>
      </c>
      <c r="C86" t="s">
        <v>73</v>
      </c>
      <c r="D86" t="s">
        <v>55</v>
      </c>
      <c r="E86">
        <v>243.91602868046562</v>
      </c>
    </row>
    <row r="87" spans="2:13" x14ac:dyDescent="0.25">
      <c r="B87">
        <v>222</v>
      </c>
      <c r="C87" t="s">
        <v>73</v>
      </c>
      <c r="D87" t="s">
        <v>57</v>
      </c>
      <c r="E87">
        <v>269.51420283876234</v>
      </c>
      <c r="F87">
        <v>286.46654832400253</v>
      </c>
    </row>
    <row r="88" spans="2:13" x14ac:dyDescent="0.25">
      <c r="B88">
        <v>222</v>
      </c>
      <c r="C88" t="s">
        <v>73</v>
      </c>
      <c r="D88" t="s">
        <v>57</v>
      </c>
      <c r="E88">
        <v>275.12959405237052</v>
      </c>
    </row>
    <row r="89" spans="2:13" x14ac:dyDescent="0.25">
      <c r="B89">
        <v>222</v>
      </c>
      <c r="C89" t="s">
        <v>73</v>
      </c>
      <c r="D89" t="s">
        <v>57</v>
      </c>
      <c r="E89">
        <v>314.75584808087473</v>
      </c>
      <c r="M89" s="16"/>
    </row>
    <row r="90" spans="2:13" x14ac:dyDescent="0.25">
      <c r="B90">
        <v>222</v>
      </c>
      <c r="C90" t="s">
        <v>73</v>
      </c>
      <c r="D90" t="s">
        <v>56</v>
      </c>
      <c r="E90" s="16">
        <v>243.39478084907046</v>
      </c>
      <c r="F90">
        <v>249.49350593481236</v>
      </c>
    </row>
    <row r="91" spans="2:13" x14ac:dyDescent="0.25">
      <c r="B91">
        <v>222</v>
      </c>
      <c r="C91" t="s">
        <v>73</v>
      </c>
      <c r="D91" t="s">
        <v>56</v>
      </c>
      <c r="E91">
        <v>244.42694214046367</v>
      </c>
    </row>
    <row r="92" spans="2:13" x14ac:dyDescent="0.25">
      <c r="B92">
        <v>222</v>
      </c>
      <c r="C92" t="s">
        <v>73</v>
      </c>
      <c r="D92" t="s">
        <v>56</v>
      </c>
      <c r="E92">
        <v>260.65879481490293</v>
      </c>
    </row>
    <row r="93" spans="2:13" x14ac:dyDescent="0.25">
      <c r="B93">
        <v>222</v>
      </c>
      <c r="C93" t="s">
        <v>43</v>
      </c>
      <c r="D93" t="s">
        <v>55</v>
      </c>
      <c r="E93" s="16">
        <v>239.7323944522733</v>
      </c>
      <c r="F93">
        <v>294.72532714485584</v>
      </c>
    </row>
    <row r="94" spans="2:13" x14ac:dyDescent="0.25">
      <c r="B94">
        <v>222</v>
      </c>
      <c r="C94" t="s">
        <v>43</v>
      </c>
      <c r="D94" t="s">
        <v>55</v>
      </c>
      <c r="E94">
        <v>250.65123196509472</v>
      </c>
      <c r="M94" s="16"/>
    </row>
    <row r="95" spans="2:13" x14ac:dyDescent="0.25">
      <c r="B95">
        <v>222</v>
      </c>
      <c r="C95" t="s">
        <v>43</v>
      </c>
      <c r="D95" t="s">
        <v>55</v>
      </c>
      <c r="E95">
        <v>393.79235501719955</v>
      </c>
      <c r="M95" s="16"/>
    </row>
    <row r="96" spans="2:13" x14ac:dyDescent="0.25">
      <c r="B96">
        <v>222</v>
      </c>
      <c r="C96" t="s">
        <v>43</v>
      </c>
      <c r="D96" t="s">
        <v>57</v>
      </c>
      <c r="E96" s="16">
        <v>230.94805117987329</v>
      </c>
      <c r="F96">
        <v>248.77737227244029</v>
      </c>
      <c r="M96" s="16"/>
    </row>
    <row r="97" spans="2:13" x14ac:dyDescent="0.25">
      <c r="B97">
        <v>222</v>
      </c>
      <c r="C97" t="s">
        <v>43</v>
      </c>
      <c r="D97" t="s">
        <v>57</v>
      </c>
      <c r="E97">
        <v>279.33849007731146</v>
      </c>
    </row>
    <row r="98" spans="2:13" x14ac:dyDescent="0.25">
      <c r="B98">
        <v>222</v>
      </c>
      <c r="C98" t="s">
        <v>43</v>
      </c>
      <c r="D98" t="s">
        <v>57</v>
      </c>
      <c r="E98" s="16">
        <v>236.04557556013611</v>
      </c>
    </row>
    <row r="99" spans="2:13" x14ac:dyDescent="0.25">
      <c r="B99">
        <v>222</v>
      </c>
      <c r="C99" t="s">
        <v>43</v>
      </c>
      <c r="D99" t="s">
        <v>56</v>
      </c>
      <c r="E99">
        <v>244.08788544925511</v>
      </c>
      <c r="F99">
        <v>238.07121867466867</v>
      </c>
    </row>
    <row r="100" spans="2:13" x14ac:dyDescent="0.25">
      <c r="B100">
        <v>222</v>
      </c>
      <c r="C100" t="s">
        <v>43</v>
      </c>
      <c r="D100" t="s">
        <v>56</v>
      </c>
      <c r="E100">
        <v>234.6061634847963</v>
      </c>
      <c r="M100" s="16"/>
    </row>
    <row r="101" spans="2:13" x14ac:dyDescent="0.25">
      <c r="B101">
        <v>222</v>
      </c>
      <c r="C101" t="s">
        <v>43</v>
      </c>
      <c r="D101" t="s">
        <v>56</v>
      </c>
      <c r="E101">
        <v>235.51960708995455</v>
      </c>
    </row>
    <row r="102" spans="2:13" x14ac:dyDescent="0.25">
      <c r="B102">
        <v>222</v>
      </c>
      <c r="C102" t="s">
        <v>74</v>
      </c>
      <c r="D102" t="s">
        <v>55</v>
      </c>
      <c r="E102">
        <v>240.72092173110087</v>
      </c>
      <c r="F102">
        <v>323.17459701699698</v>
      </c>
      <c r="M102" s="16"/>
    </row>
    <row r="103" spans="2:13" x14ac:dyDescent="0.25">
      <c r="B103">
        <v>222</v>
      </c>
      <c r="C103" t="s">
        <v>74</v>
      </c>
      <c r="D103" t="s">
        <v>55</v>
      </c>
      <c r="E103">
        <v>527.95469551283975</v>
      </c>
    </row>
    <row r="104" spans="2:13" x14ac:dyDescent="0.25">
      <c r="B104">
        <v>222</v>
      </c>
      <c r="C104" t="s">
        <v>74</v>
      </c>
      <c r="D104" t="s">
        <v>55</v>
      </c>
      <c r="E104" s="16">
        <v>200.84817380705016</v>
      </c>
    </row>
    <row r="105" spans="2:13" x14ac:dyDescent="0.25">
      <c r="B105">
        <v>222</v>
      </c>
      <c r="C105" t="s">
        <v>74</v>
      </c>
      <c r="D105" t="s">
        <v>57</v>
      </c>
      <c r="E105">
        <v>241.16166353346404</v>
      </c>
      <c r="F105">
        <v>235.11322813569373</v>
      </c>
      <c r="M105" s="16"/>
    </row>
    <row r="106" spans="2:13" x14ac:dyDescent="0.25">
      <c r="B106">
        <v>222</v>
      </c>
      <c r="C106" t="s">
        <v>74</v>
      </c>
      <c r="D106" t="s">
        <v>57</v>
      </c>
      <c r="E106">
        <v>229.49377547159816</v>
      </c>
    </row>
    <row r="107" spans="2:13" x14ac:dyDescent="0.25">
      <c r="B107">
        <v>222</v>
      </c>
      <c r="C107" t="s">
        <v>74</v>
      </c>
      <c r="D107" t="s">
        <v>57</v>
      </c>
      <c r="E107">
        <v>234.68424540201909</v>
      </c>
      <c r="M107" s="16"/>
    </row>
    <row r="108" spans="2:13" x14ac:dyDescent="0.25">
      <c r="B108">
        <v>222</v>
      </c>
      <c r="C108" t="s">
        <v>74</v>
      </c>
      <c r="D108" t="s">
        <v>56</v>
      </c>
      <c r="E108">
        <v>234.74676196973019</v>
      </c>
      <c r="F108">
        <v>215.3886343628244</v>
      </c>
    </row>
    <row r="109" spans="2:13" x14ac:dyDescent="0.25">
      <c r="B109">
        <v>222</v>
      </c>
      <c r="C109" t="s">
        <v>74</v>
      </c>
      <c r="D109" t="s">
        <v>56</v>
      </c>
      <c r="E109">
        <v>200.97461037562505</v>
      </c>
    </row>
    <row r="110" spans="2:13" x14ac:dyDescent="0.25">
      <c r="B110">
        <v>222</v>
      </c>
      <c r="C110" t="s">
        <v>74</v>
      </c>
      <c r="D110" t="s">
        <v>56</v>
      </c>
      <c r="E110">
        <v>210.44453074311792</v>
      </c>
    </row>
    <row r="111" spans="2:13" x14ac:dyDescent="0.25">
      <c r="B111">
        <v>222</v>
      </c>
      <c r="C111" t="s">
        <v>75</v>
      </c>
      <c r="D111" t="s">
        <v>55</v>
      </c>
      <c r="E111">
        <v>246.26677921123456</v>
      </c>
      <c r="F111">
        <v>268.07753383731193</v>
      </c>
    </row>
    <row r="112" spans="2:13" x14ac:dyDescent="0.25">
      <c r="B112">
        <v>222</v>
      </c>
      <c r="C112" t="s">
        <v>75</v>
      </c>
      <c r="D112" t="s">
        <v>55</v>
      </c>
      <c r="E112" s="16">
        <v>271.66732446466494</v>
      </c>
    </row>
    <row r="113" spans="2:13" x14ac:dyDescent="0.25">
      <c r="B113">
        <v>222</v>
      </c>
      <c r="C113" t="s">
        <v>75</v>
      </c>
      <c r="D113" t="s">
        <v>55</v>
      </c>
      <c r="E113">
        <v>286.29849783603629</v>
      </c>
    </row>
    <row r="114" spans="2:13" x14ac:dyDescent="0.25">
      <c r="B114">
        <v>222</v>
      </c>
      <c r="C114" t="s">
        <v>75</v>
      </c>
      <c r="D114" t="s">
        <v>57</v>
      </c>
      <c r="E114">
        <v>239.16183508328561</v>
      </c>
      <c r="F114">
        <v>236.93218382228358</v>
      </c>
    </row>
    <row r="115" spans="2:13" x14ac:dyDescent="0.25">
      <c r="B115">
        <v>222</v>
      </c>
      <c r="C115" t="s">
        <v>75</v>
      </c>
      <c r="D115" t="s">
        <v>57</v>
      </c>
      <c r="E115">
        <v>240.62823135060677</v>
      </c>
    </row>
    <row r="116" spans="2:13" x14ac:dyDescent="0.25">
      <c r="B116">
        <v>222</v>
      </c>
      <c r="C116" t="s">
        <v>75</v>
      </c>
      <c r="D116" t="s">
        <v>57</v>
      </c>
      <c r="E116">
        <v>231.00648503295832</v>
      </c>
    </row>
    <row r="117" spans="2:13" x14ac:dyDescent="0.25">
      <c r="B117">
        <v>222</v>
      </c>
      <c r="C117" t="s">
        <v>75</v>
      </c>
      <c r="D117" t="s">
        <v>56</v>
      </c>
      <c r="E117">
        <v>249.01355306072838</v>
      </c>
      <c r="F117">
        <v>373.64664624196615</v>
      </c>
    </row>
    <row r="118" spans="2:13" x14ac:dyDescent="0.25">
      <c r="B118">
        <v>222</v>
      </c>
      <c r="C118" t="s">
        <v>75</v>
      </c>
      <c r="D118" t="s">
        <v>56</v>
      </c>
      <c r="E118">
        <v>588.54766671090556</v>
      </c>
    </row>
    <row r="119" spans="2:13" x14ac:dyDescent="0.25">
      <c r="B119">
        <v>222</v>
      </c>
      <c r="C119" t="s">
        <v>75</v>
      </c>
      <c r="D119" t="s">
        <v>56</v>
      </c>
      <c r="E119" s="16">
        <v>283.37871895426446</v>
      </c>
    </row>
    <row r="120" spans="2:13" x14ac:dyDescent="0.25">
      <c r="B120">
        <v>222</v>
      </c>
      <c r="C120" t="s">
        <v>41</v>
      </c>
      <c r="D120" t="s">
        <v>55</v>
      </c>
      <c r="E120" s="20">
        <v>356.71974967789481</v>
      </c>
      <c r="F120" s="20">
        <v>356.52924000665774</v>
      </c>
    </row>
    <row r="121" spans="2:13" x14ac:dyDescent="0.25">
      <c r="B121">
        <v>222</v>
      </c>
      <c r="C121" t="s">
        <v>41</v>
      </c>
      <c r="D121" t="s">
        <v>55</v>
      </c>
      <c r="E121">
        <v>366.12475488283394</v>
      </c>
    </row>
    <row r="122" spans="2:13" x14ac:dyDescent="0.25">
      <c r="B122">
        <v>222</v>
      </c>
      <c r="C122" t="s">
        <v>41</v>
      </c>
      <c r="D122" t="s">
        <v>55</v>
      </c>
      <c r="E122">
        <v>346.74321545924437</v>
      </c>
      <c r="M122" s="17"/>
    </row>
    <row r="123" spans="2:13" x14ac:dyDescent="0.25">
      <c r="B123">
        <v>222</v>
      </c>
      <c r="C123" t="s">
        <v>41</v>
      </c>
      <c r="D123" t="s">
        <v>57</v>
      </c>
      <c r="E123">
        <v>360.56945612512749</v>
      </c>
      <c r="F123">
        <v>373.30016836635917</v>
      </c>
    </row>
    <row r="124" spans="2:13" x14ac:dyDescent="0.25">
      <c r="B124">
        <v>222</v>
      </c>
      <c r="C124" t="s">
        <v>41</v>
      </c>
      <c r="D124" t="s">
        <v>57</v>
      </c>
      <c r="E124">
        <v>405.60383980755284</v>
      </c>
      <c r="M124" s="16"/>
    </row>
    <row r="125" spans="2:13" x14ac:dyDescent="0.25">
      <c r="B125">
        <v>222</v>
      </c>
      <c r="C125" t="s">
        <v>41</v>
      </c>
      <c r="D125" t="s">
        <v>57</v>
      </c>
      <c r="E125" s="16">
        <v>353.72720916639719</v>
      </c>
    </row>
    <row r="126" spans="2:13" x14ac:dyDescent="0.25">
      <c r="B126">
        <v>222</v>
      </c>
      <c r="C126" t="s">
        <v>41</v>
      </c>
      <c r="D126" t="s">
        <v>56</v>
      </c>
      <c r="E126">
        <v>328.91801960958088</v>
      </c>
      <c r="F126">
        <v>338.46995575995192</v>
      </c>
    </row>
    <row r="127" spans="2:13" x14ac:dyDescent="0.25">
      <c r="B127">
        <v>222</v>
      </c>
      <c r="C127" t="s">
        <v>41</v>
      </c>
      <c r="D127" t="s">
        <v>56</v>
      </c>
      <c r="E127">
        <v>342.35136278512459</v>
      </c>
    </row>
    <row r="128" spans="2:13" x14ac:dyDescent="0.25">
      <c r="B128">
        <v>222</v>
      </c>
      <c r="C128" t="s">
        <v>41</v>
      </c>
      <c r="D128" t="s">
        <v>56</v>
      </c>
      <c r="E128">
        <v>344.14048488515022</v>
      </c>
    </row>
    <row r="129" spans="2:13" x14ac:dyDescent="0.25">
      <c r="B129">
        <v>224</v>
      </c>
      <c r="C129" t="s">
        <v>42</v>
      </c>
      <c r="D129" t="s">
        <v>55</v>
      </c>
      <c r="E129">
        <v>180.09476291925148</v>
      </c>
      <c r="F129">
        <v>187.48861173568685</v>
      </c>
    </row>
    <row r="130" spans="2:13" x14ac:dyDescent="0.25">
      <c r="B130">
        <v>224</v>
      </c>
      <c r="C130" t="s">
        <v>42</v>
      </c>
      <c r="D130" t="s">
        <v>55</v>
      </c>
      <c r="E130">
        <v>182.7449852202185</v>
      </c>
    </row>
    <row r="131" spans="2:13" x14ac:dyDescent="0.25">
      <c r="B131">
        <v>224</v>
      </c>
      <c r="C131" t="s">
        <v>42</v>
      </c>
      <c r="D131" t="s">
        <v>55</v>
      </c>
      <c r="E131">
        <v>199.62608706759062</v>
      </c>
    </row>
    <row r="132" spans="2:13" x14ac:dyDescent="0.25">
      <c r="B132">
        <v>224</v>
      </c>
      <c r="C132" t="s">
        <v>76</v>
      </c>
      <c r="D132" t="s">
        <v>55</v>
      </c>
      <c r="E132" s="16">
        <v>197.73183844358644</v>
      </c>
      <c r="F132">
        <v>221.80728069283967</v>
      </c>
    </row>
    <row r="133" spans="2:13" x14ac:dyDescent="0.25">
      <c r="B133">
        <v>224</v>
      </c>
      <c r="C133" t="s">
        <v>76</v>
      </c>
      <c r="D133" t="s">
        <v>55</v>
      </c>
      <c r="E133" s="16">
        <v>249.2159903107929</v>
      </c>
      <c r="M133" s="16"/>
    </row>
    <row r="134" spans="2:13" x14ac:dyDescent="0.25">
      <c r="B134">
        <v>224</v>
      </c>
      <c r="C134" t="s">
        <v>76</v>
      </c>
      <c r="D134" t="s">
        <v>55</v>
      </c>
      <c r="E134" s="16">
        <v>218.47401332413975</v>
      </c>
    </row>
    <row r="135" spans="2:13" x14ac:dyDescent="0.25">
      <c r="B135">
        <v>224</v>
      </c>
      <c r="C135" t="s">
        <v>76</v>
      </c>
      <c r="D135" t="s">
        <v>57</v>
      </c>
      <c r="E135" s="16">
        <v>243.927938507671</v>
      </c>
      <c r="F135">
        <v>251.33249298399392</v>
      </c>
    </row>
    <row r="136" spans="2:13" x14ac:dyDescent="0.25">
      <c r="B136">
        <v>224</v>
      </c>
      <c r="C136" t="s">
        <v>76</v>
      </c>
      <c r="D136" t="s">
        <v>57</v>
      </c>
      <c r="E136">
        <v>252.50656867948226</v>
      </c>
    </row>
    <row r="137" spans="2:13" x14ac:dyDescent="0.25">
      <c r="B137">
        <v>224</v>
      </c>
      <c r="C137" t="s">
        <v>76</v>
      </c>
      <c r="D137" t="s">
        <v>57</v>
      </c>
      <c r="E137">
        <v>257.56297176482855</v>
      </c>
      <c r="M137" s="16"/>
    </row>
    <row r="138" spans="2:13" x14ac:dyDescent="0.25">
      <c r="B138">
        <v>224</v>
      </c>
      <c r="C138" t="s">
        <v>76</v>
      </c>
      <c r="D138" t="s">
        <v>56</v>
      </c>
      <c r="E138">
        <v>239.11337565812084</v>
      </c>
      <c r="F138">
        <v>258.42816113741691</v>
      </c>
    </row>
    <row r="139" spans="2:13" x14ac:dyDescent="0.25">
      <c r="B139">
        <v>224</v>
      </c>
      <c r="C139" t="s">
        <v>76</v>
      </c>
      <c r="D139" t="s">
        <v>56</v>
      </c>
      <c r="E139">
        <v>257.74295781892755</v>
      </c>
    </row>
    <row r="140" spans="2:13" x14ac:dyDescent="0.25">
      <c r="B140">
        <v>224</v>
      </c>
      <c r="C140" t="s">
        <v>76</v>
      </c>
      <c r="D140" t="s">
        <v>56</v>
      </c>
      <c r="E140">
        <v>278.42814993520233</v>
      </c>
    </row>
    <row r="141" spans="2:13" x14ac:dyDescent="0.25">
      <c r="B141">
        <v>224</v>
      </c>
      <c r="C141" t="s">
        <v>77</v>
      </c>
      <c r="D141" t="s">
        <v>55</v>
      </c>
      <c r="E141">
        <v>240.89471199340034</v>
      </c>
      <c r="F141">
        <v>217.15954252401181</v>
      </c>
    </row>
    <row r="142" spans="2:13" x14ac:dyDescent="0.25">
      <c r="B142">
        <v>224</v>
      </c>
      <c r="C142" t="s">
        <v>77</v>
      </c>
      <c r="D142" t="s">
        <v>55</v>
      </c>
      <c r="E142">
        <v>216.6435141314906</v>
      </c>
      <c r="M142" s="16"/>
    </row>
    <row r="143" spans="2:13" x14ac:dyDescent="0.25">
      <c r="B143">
        <v>224</v>
      </c>
      <c r="C143" t="s">
        <v>77</v>
      </c>
      <c r="D143" t="s">
        <v>55</v>
      </c>
      <c r="E143">
        <v>193.94040144714452</v>
      </c>
    </row>
    <row r="144" spans="2:13" x14ac:dyDescent="0.25">
      <c r="B144">
        <v>224</v>
      </c>
      <c r="C144" t="s">
        <v>77</v>
      </c>
      <c r="D144" t="s">
        <v>57</v>
      </c>
      <c r="E144">
        <v>258.73211194530057</v>
      </c>
      <c r="F144">
        <v>249.22515626725166</v>
      </c>
    </row>
    <row r="145" spans="2:13" x14ac:dyDescent="0.25">
      <c r="B145">
        <v>224</v>
      </c>
      <c r="C145" t="s">
        <v>77</v>
      </c>
      <c r="D145" t="s">
        <v>57</v>
      </c>
      <c r="E145">
        <v>253.34079891242322</v>
      </c>
    </row>
    <row r="146" spans="2:13" x14ac:dyDescent="0.25">
      <c r="B146">
        <v>224</v>
      </c>
      <c r="C146" t="s">
        <v>77</v>
      </c>
      <c r="D146" t="s">
        <v>57</v>
      </c>
      <c r="E146">
        <v>235.60255794403116</v>
      </c>
    </row>
    <row r="147" spans="2:13" x14ac:dyDescent="0.25">
      <c r="B147">
        <v>224</v>
      </c>
      <c r="C147" t="s">
        <v>77</v>
      </c>
      <c r="D147" t="s">
        <v>56</v>
      </c>
      <c r="E147">
        <v>175.03584059257545</v>
      </c>
      <c r="F147">
        <v>202.31564994172774</v>
      </c>
      <c r="M147" s="16"/>
    </row>
    <row r="148" spans="2:13" x14ac:dyDescent="0.25">
      <c r="B148">
        <v>224</v>
      </c>
      <c r="C148" t="s">
        <v>77</v>
      </c>
      <c r="D148" t="s">
        <v>56</v>
      </c>
      <c r="E148" s="16">
        <v>212.79695320110096</v>
      </c>
    </row>
    <row r="149" spans="2:13" x14ac:dyDescent="0.25">
      <c r="B149">
        <v>224</v>
      </c>
      <c r="C149" t="s">
        <v>77</v>
      </c>
      <c r="D149" t="s">
        <v>56</v>
      </c>
      <c r="E149">
        <v>219.11415603150678</v>
      </c>
    </row>
    <row r="150" spans="2:13" x14ac:dyDescent="0.25">
      <c r="B150">
        <v>224</v>
      </c>
      <c r="C150" t="s">
        <v>73</v>
      </c>
      <c r="D150" t="s">
        <v>55</v>
      </c>
      <c r="E150">
        <v>204.19806818844387</v>
      </c>
      <c r="F150">
        <v>199.44132137194114</v>
      </c>
    </row>
    <row r="151" spans="2:13" x14ac:dyDescent="0.25">
      <c r="B151">
        <v>224</v>
      </c>
      <c r="C151" t="s">
        <v>73</v>
      </c>
      <c r="D151" t="s">
        <v>55</v>
      </c>
      <c r="E151">
        <v>195.55726334694754</v>
      </c>
      <c r="M151" s="16"/>
    </row>
    <row r="152" spans="2:13" x14ac:dyDescent="0.25">
      <c r="B152">
        <v>224</v>
      </c>
      <c r="C152" t="s">
        <v>73</v>
      </c>
      <c r="D152" t="s">
        <v>55</v>
      </c>
      <c r="E152">
        <v>198.56863258043197</v>
      </c>
    </row>
    <row r="153" spans="2:13" x14ac:dyDescent="0.25">
      <c r="B153">
        <v>224</v>
      </c>
      <c r="C153" t="s">
        <v>73</v>
      </c>
      <c r="D153" t="s">
        <v>57</v>
      </c>
      <c r="E153">
        <v>291.72570934092425</v>
      </c>
      <c r="F153">
        <v>225.31628230833027</v>
      </c>
    </row>
    <row r="154" spans="2:13" x14ac:dyDescent="0.25">
      <c r="B154">
        <v>224</v>
      </c>
      <c r="C154" t="s">
        <v>73</v>
      </c>
      <c r="D154" t="s">
        <v>57</v>
      </c>
      <c r="E154" s="16">
        <v>210.23663876202335</v>
      </c>
    </row>
    <row r="155" spans="2:13" x14ac:dyDescent="0.25">
      <c r="B155">
        <v>224</v>
      </c>
      <c r="C155" t="s">
        <v>73</v>
      </c>
      <c r="D155" t="s">
        <v>57</v>
      </c>
      <c r="E155">
        <v>173.98649882204322</v>
      </c>
    </row>
    <row r="156" spans="2:13" x14ac:dyDescent="0.25">
      <c r="B156">
        <v>224</v>
      </c>
      <c r="C156" t="s">
        <v>73</v>
      </c>
      <c r="D156" t="s">
        <v>56</v>
      </c>
      <c r="E156">
        <v>162.98703058356168</v>
      </c>
      <c r="F156">
        <v>176.88973540835357</v>
      </c>
      <c r="M156" s="16"/>
    </row>
    <row r="157" spans="2:13" x14ac:dyDescent="0.25">
      <c r="B157">
        <v>224</v>
      </c>
      <c r="C157" t="s">
        <v>73</v>
      </c>
      <c r="D157" t="s">
        <v>56</v>
      </c>
      <c r="E157">
        <v>176.76936012003523</v>
      </c>
      <c r="M157" s="16"/>
    </row>
    <row r="158" spans="2:13" x14ac:dyDescent="0.25">
      <c r="B158">
        <v>224</v>
      </c>
      <c r="C158" t="s">
        <v>73</v>
      </c>
      <c r="D158" t="s">
        <v>56</v>
      </c>
      <c r="E158">
        <v>190.91281552146378</v>
      </c>
    </row>
    <row r="159" spans="2:13" x14ac:dyDescent="0.25">
      <c r="B159">
        <v>224</v>
      </c>
      <c r="C159" t="s">
        <v>78</v>
      </c>
      <c r="D159" t="s">
        <v>55</v>
      </c>
      <c r="E159">
        <v>342.32505797067262</v>
      </c>
      <c r="F159">
        <v>232.37562848977223</v>
      </c>
    </row>
    <row r="160" spans="2:13" x14ac:dyDescent="0.25">
      <c r="B160">
        <v>224</v>
      </c>
      <c r="C160" t="s">
        <v>78</v>
      </c>
      <c r="D160" t="s">
        <v>55</v>
      </c>
      <c r="E160" s="16">
        <v>182.13016269644854</v>
      </c>
    </row>
    <row r="161" spans="2:13" x14ac:dyDescent="0.25">
      <c r="B161">
        <v>224</v>
      </c>
      <c r="C161" t="s">
        <v>78</v>
      </c>
      <c r="D161" t="s">
        <v>55</v>
      </c>
      <c r="E161">
        <v>172.67166480219549</v>
      </c>
    </row>
    <row r="162" spans="2:13" x14ac:dyDescent="0.25">
      <c r="B162">
        <v>224</v>
      </c>
      <c r="C162" t="s">
        <v>78</v>
      </c>
      <c r="D162" t="s">
        <v>57</v>
      </c>
      <c r="E162">
        <v>168.66524446335751</v>
      </c>
      <c r="F162">
        <v>196.07194568991883</v>
      </c>
    </row>
    <row r="163" spans="2:13" x14ac:dyDescent="0.25">
      <c r="B163">
        <v>224</v>
      </c>
      <c r="C163" t="s">
        <v>78</v>
      </c>
      <c r="D163" t="s">
        <v>57</v>
      </c>
      <c r="E163" s="16">
        <v>213.94154400168694</v>
      </c>
    </row>
    <row r="164" spans="2:13" x14ac:dyDescent="0.25">
      <c r="B164">
        <v>224</v>
      </c>
      <c r="C164" t="s">
        <v>78</v>
      </c>
      <c r="D164" t="s">
        <v>57</v>
      </c>
      <c r="E164">
        <v>205.609048604712</v>
      </c>
    </row>
    <row r="165" spans="2:13" x14ac:dyDescent="0.25">
      <c r="B165">
        <v>224</v>
      </c>
      <c r="C165" t="s">
        <v>78</v>
      </c>
      <c r="D165" t="s">
        <v>56</v>
      </c>
      <c r="E165">
        <v>173.22989077981234</v>
      </c>
      <c r="F165">
        <v>180.87897759103109</v>
      </c>
    </row>
    <row r="166" spans="2:13" x14ac:dyDescent="0.25">
      <c r="B166">
        <v>224</v>
      </c>
      <c r="C166" t="s">
        <v>78</v>
      </c>
      <c r="D166" t="s">
        <v>56</v>
      </c>
      <c r="E166">
        <v>185.29222538192258</v>
      </c>
      <c r="M166" s="16"/>
    </row>
    <row r="167" spans="2:13" x14ac:dyDescent="0.25">
      <c r="B167">
        <v>224</v>
      </c>
      <c r="C167" t="s">
        <v>78</v>
      </c>
      <c r="D167" t="s">
        <v>56</v>
      </c>
      <c r="E167">
        <v>184.11481661135835</v>
      </c>
    </row>
    <row r="168" spans="2:13" x14ac:dyDescent="0.25">
      <c r="B168">
        <v>224</v>
      </c>
      <c r="C168" t="s">
        <v>44</v>
      </c>
      <c r="D168" t="s">
        <v>55</v>
      </c>
      <c r="E168">
        <v>183.2486657748058</v>
      </c>
      <c r="F168">
        <v>198.22835980056729</v>
      </c>
    </row>
    <row r="169" spans="2:13" x14ac:dyDescent="0.25">
      <c r="B169">
        <v>224</v>
      </c>
      <c r="C169" t="s">
        <v>44</v>
      </c>
      <c r="D169" t="s">
        <v>55</v>
      </c>
      <c r="E169">
        <v>203.48645665973771</v>
      </c>
    </row>
    <row r="170" spans="2:13" x14ac:dyDescent="0.25">
      <c r="B170">
        <v>224</v>
      </c>
      <c r="C170" t="s">
        <v>44</v>
      </c>
      <c r="D170" t="s">
        <v>55</v>
      </c>
      <c r="E170">
        <v>207.94995696715827</v>
      </c>
      <c r="M170" s="16"/>
    </row>
    <row r="171" spans="2:13" x14ac:dyDescent="0.25">
      <c r="B171">
        <v>224</v>
      </c>
      <c r="C171" t="s">
        <v>44</v>
      </c>
      <c r="D171" t="s">
        <v>57</v>
      </c>
      <c r="E171">
        <v>197.56191571231278</v>
      </c>
      <c r="F171">
        <v>212.2257581429003</v>
      </c>
    </row>
    <row r="172" spans="2:13" x14ac:dyDescent="0.25">
      <c r="B172">
        <v>224</v>
      </c>
      <c r="C172" t="s">
        <v>44</v>
      </c>
      <c r="D172" t="s">
        <v>57</v>
      </c>
      <c r="E172" s="16">
        <v>208.84469533224643</v>
      </c>
    </row>
    <row r="173" spans="2:13" x14ac:dyDescent="0.25">
      <c r="B173">
        <v>224</v>
      </c>
      <c r="C173" t="s">
        <v>44</v>
      </c>
      <c r="D173" t="s">
        <v>57</v>
      </c>
      <c r="E173" s="16">
        <v>230.27066338414164</v>
      </c>
    </row>
    <row r="174" spans="2:13" x14ac:dyDescent="0.25">
      <c r="B174">
        <v>224</v>
      </c>
      <c r="C174" t="s">
        <v>44</v>
      </c>
      <c r="D174" t="s">
        <v>56</v>
      </c>
      <c r="E174" s="16">
        <v>200.97549737082261</v>
      </c>
      <c r="F174">
        <v>200.15325338863536</v>
      </c>
      <c r="M174" s="16"/>
    </row>
    <row r="175" spans="2:13" x14ac:dyDescent="0.25">
      <c r="B175">
        <v>224</v>
      </c>
      <c r="C175" t="s">
        <v>44</v>
      </c>
      <c r="D175" t="s">
        <v>56</v>
      </c>
      <c r="E175">
        <v>198.41960566598038</v>
      </c>
    </row>
    <row r="176" spans="2:13" x14ac:dyDescent="0.25">
      <c r="B176">
        <v>224</v>
      </c>
      <c r="C176" t="s">
        <v>44</v>
      </c>
      <c r="D176" t="s">
        <v>56</v>
      </c>
      <c r="E176">
        <v>201.0646571291031</v>
      </c>
      <c r="M176" s="16"/>
    </row>
    <row r="177" spans="2:13" x14ac:dyDescent="0.25">
      <c r="B177">
        <v>224</v>
      </c>
      <c r="C177" t="s">
        <v>74</v>
      </c>
      <c r="D177" t="s">
        <v>57</v>
      </c>
      <c r="E177">
        <v>115.41207671326595</v>
      </c>
      <c r="F177">
        <v>116.78294613692276</v>
      </c>
    </row>
    <row r="178" spans="2:13" x14ac:dyDescent="0.25">
      <c r="B178">
        <v>224</v>
      </c>
      <c r="C178" t="s">
        <v>74</v>
      </c>
      <c r="D178" t="s">
        <v>57</v>
      </c>
      <c r="E178">
        <v>126.3068012592378</v>
      </c>
    </row>
    <row r="179" spans="2:13" x14ac:dyDescent="0.25">
      <c r="B179">
        <v>224</v>
      </c>
      <c r="C179" t="s">
        <v>74</v>
      </c>
      <c r="D179" t="s">
        <v>57</v>
      </c>
      <c r="E179">
        <v>108.62996043826456</v>
      </c>
    </row>
    <row r="180" spans="2:13" x14ac:dyDescent="0.25">
      <c r="B180">
        <v>224</v>
      </c>
      <c r="C180" t="s">
        <v>75</v>
      </c>
      <c r="D180" t="s">
        <v>55</v>
      </c>
      <c r="E180">
        <v>191.87549734002241</v>
      </c>
      <c r="F180">
        <v>211.1597723628544</v>
      </c>
    </row>
    <row r="181" spans="2:13" x14ac:dyDescent="0.25">
      <c r="B181">
        <v>224</v>
      </c>
      <c r="C181" t="s">
        <v>75</v>
      </c>
      <c r="D181" t="s">
        <v>55</v>
      </c>
      <c r="E181">
        <v>215.3609853008401</v>
      </c>
    </row>
    <row r="182" spans="2:13" x14ac:dyDescent="0.25">
      <c r="B182">
        <v>224</v>
      </c>
      <c r="C182" t="s">
        <v>75</v>
      </c>
      <c r="D182" t="s">
        <v>55</v>
      </c>
      <c r="E182">
        <v>226.24283444770072</v>
      </c>
      <c r="M182" s="16"/>
    </row>
    <row r="183" spans="2:13" x14ac:dyDescent="0.25">
      <c r="B183">
        <v>224</v>
      </c>
      <c r="C183" t="s">
        <v>75</v>
      </c>
      <c r="D183" t="s">
        <v>57</v>
      </c>
      <c r="E183">
        <v>234.03530758478115</v>
      </c>
      <c r="F183">
        <v>182.89115074118308</v>
      </c>
      <c r="M183" s="16"/>
    </row>
    <row r="184" spans="2:13" x14ac:dyDescent="0.25">
      <c r="B184">
        <v>224</v>
      </c>
      <c r="C184" t="s">
        <v>75</v>
      </c>
      <c r="D184" t="s">
        <v>57</v>
      </c>
      <c r="E184">
        <v>215.29329823776018</v>
      </c>
    </row>
    <row r="185" spans="2:13" x14ac:dyDescent="0.25">
      <c r="B185">
        <v>224</v>
      </c>
      <c r="C185" t="s">
        <v>75</v>
      </c>
      <c r="D185" t="s">
        <v>57</v>
      </c>
      <c r="E185">
        <v>99.344846401007857</v>
      </c>
    </row>
    <row r="186" spans="2:13" x14ac:dyDescent="0.25">
      <c r="B186">
        <v>224</v>
      </c>
      <c r="C186" t="s">
        <v>75</v>
      </c>
      <c r="D186" t="s">
        <v>56</v>
      </c>
      <c r="E186" s="16">
        <v>175.0196879979768</v>
      </c>
      <c r="F186">
        <v>224.38379045824766</v>
      </c>
    </row>
    <row r="187" spans="2:13" x14ac:dyDescent="0.25">
      <c r="B187">
        <v>224</v>
      </c>
      <c r="C187" t="s">
        <v>75</v>
      </c>
      <c r="D187" t="s">
        <v>56</v>
      </c>
      <c r="E187">
        <v>199.77930800415766</v>
      </c>
    </row>
    <row r="188" spans="2:13" x14ac:dyDescent="0.25">
      <c r="B188">
        <v>224</v>
      </c>
      <c r="C188" t="s">
        <v>75</v>
      </c>
      <c r="D188" t="s">
        <v>56</v>
      </c>
      <c r="E188">
        <v>298.35237537260855</v>
      </c>
    </row>
    <row r="189" spans="2:13" x14ac:dyDescent="0.25">
      <c r="B189">
        <v>224</v>
      </c>
      <c r="C189" t="s">
        <v>41</v>
      </c>
      <c r="D189">
        <v>1</v>
      </c>
      <c r="E189">
        <v>117.77009835303562</v>
      </c>
      <c r="F189">
        <v>119.81234875987514</v>
      </c>
    </row>
    <row r="190" spans="2:13" x14ac:dyDescent="0.25">
      <c r="B190">
        <v>224</v>
      </c>
      <c r="C190" t="s">
        <v>41</v>
      </c>
      <c r="D190">
        <v>1</v>
      </c>
      <c r="E190" s="16">
        <v>82.250034559661259</v>
      </c>
    </row>
    <row r="191" spans="2:13" x14ac:dyDescent="0.25">
      <c r="B191">
        <v>224</v>
      </c>
      <c r="C191" t="s">
        <v>41</v>
      </c>
      <c r="D191">
        <v>1</v>
      </c>
      <c r="E191" s="16">
        <v>159.4169133669285</v>
      </c>
    </row>
    <row r="192" spans="2:13" x14ac:dyDescent="0.25">
      <c r="B192">
        <v>224</v>
      </c>
      <c r="C192" t="s">
        <v>41</v>
      </c>
      <c r="D192">
        <v>1</v>
      </c>
      <c r="E192">
        <v>159.72919629858859</v>
      </c>
      <c r="F192">
        <v>171.68121650701519</v>
      </c>
    </row>
    <row r="193" spans="2:13" x14ac:dyDescent="0.25">
      <c r="B193">
        <v>224</v>
      </c>
      <c r="C193" t="s">
        <v>41</v>
      </c>
      <c r="D193">
        <v>1</v>
      </c>
      <c r="E193" s="16">
        <v>177.66123314813265</v>
      </c>
    </row>
    <row r="194" spans="2:13" x14ac:dyDescent="0.25">
      <c r="B194">
        <v>224</v>
      </c>
      <c r="C194" t="s">
        <v>41</v>
      </c>
      <c r="D194">
        <v>1</v>
      </c>
      <c r="E194">
        <v>177.65322007432439</v>
      </c>
      <c r="M194" s="16"/>
    </row>
    <row r="195" spans="2:13" x14ac:dyDescent="0.25">
      <c r="B195">
        <v>224</v>
      </c>
      <c r="C195" t="s">
        <v>41</v>
      </c>
      <c r="D195">
        <v>2</v>
      </c>
      <c r="E195" s="16">
        <v>165.5578902962221</v>
      </c>
      <c r="F195">
        <v>148.99499751085554</v>
      </c>
      <c r="M195" s="16"/>
    </row>
    <row r="196" spans="2:13" x14ac:dyDescent="0.25">
      <c r="B196">
        <v>224</v>
      </c>
      <c r="C196" t="s">
        <v>41</v>
      </c>
      <c r="D196">
        <v>2</v>
      </c>
      <c r="E196">
        <v>147.30120254451992</v>
      </c>
      <c r="M196" s="16"/>
    </row>
    <row r="197" spans="2:13" x14ac:dyDescent="0.25">
      <c r="B197">
        <v>224</v>
      </c>
      <c r="C197" t="s">
        <v>41</v>
      </c>
      <c r="D197">
        <v>2</v>
      </c>
      <c r="E197">
        <v>134.12589969182451</v>
      </c>
    </row>
    <row r="198" spans="2:13" x14ac:dyDescent="0.25">
      <c r="B198">
        <v>224</v>
      </c>
      <c r="C198" t="s">
        <v>41</v>
      </c>
      <c r="D198">
        <v>3</v>
      </c>
      <c r="E198">
        <v>101.6657029258277</v>
      </c>
      <c r="F198">
        <v>88.475834138138381</v>
      </c>
    </row>
    <row r="199" spans="2:13" x14ac:dyDescent="0.25">
      <c r="B199">
        <v>224</v>
      </c>
      <c r="C199" t="s">
        <v>41</v>
      </c>
      <c r="D199">
        <v>3</v>
      </c>
      <c r="E199" s="16">
        <v>98.624909830843677</v>
      </c>
    </row>
    <row r="200" spans="2:13" x14ac:dyDescent="0.25">
      <c r="B200">
        <v>224</v>
      </c>
      <c r="C200" t="s">
        <v>41</v>
      </c>
      <c r="D200">
        <v>3</v>
      </c>
      <c r="E200" s="16">
        <v>65.136889657743765</v>
      </c>
      <c r="M200" s="16"/>
    </row>
    <row r="201" spans="2:13" x14ac:dyDescent="0.25">
      <c r="B201">
        <v>224</v>
      </c>
      <c r="C201" t="s">
        <v>41</v>
      </c>
      <c r="D201">
        <v>3</v>
      </c>
      <c r="E201">
        <v>138.75416071666351</v>
      </c>
      <c r="F201">
        <v>157.029378956057</v>
      </c>
      <c r="M201" s="16"/>
    </row>
    <row r="202" spans="2:13" x14ac:dyDescent="0.25">
      <c r="B202">
        <v>224</v>
      </c>
      <c r="C202" t="s">
        <v>41</v>
      </c>
      <c r="D202">
        <v>3</v>
      </c>
      <c r="E202" s="16">
        <v>167.61603024064436</v>
      </c>
      <c r="M202" s="16"/>
    </row>
    <row r="203" spans="2:13" x14ac:dyDescent="0.25">
      <c r="B203">
        <v>224</v>
      </c>
      <c r="C203" t="s">
        <v>41</v>
      </c>
      <c r="D203">
        <v>3</v>
      </c>
      <c r="E203">
        <v>164.71794591086316</v>
      </c>
    </row>
  </sheetData>
  <sortState ref="J2:N201">
    <sortCondition ref="J2:J201"/>
    <sortCondition ref="K2:K201"/>
    <sortCondition ref="L2:L201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40" workbookViewId="0">
      <selection activeCell="K43" sqref="K43:P63"/>
    </sheetView>
  </sheetViews>
  <sheetFormatPr defaultRowHeight="15" x14ac:dyDescent="0.25"/>
  <sheetData>
    <row r="1" spans="1:16" x14ac:dyDescent="0.25">
      <c r="A1" t="s">
        <v>83</v>
      </c>
      <c r="B1" t="s">
        <v>87</v>
      </c>
      <c r="C1" t="s">
        <v>88</v>
      </c>
      <c r="D1" t="s">
        <v>51</v>
      </c>
      <c r="E1" t="s">
        <v>52</v>
      </c>
      <c r="F1" t="s">
        <v>95</v>
      </c>
      <c r="G1" t="s">
        <v>96</v>
      </c>
      <c r="H1" t="s">
        <v>101</v>
      </c>
      <c r="K1" t="s">
        <v>107</v>
      </c>
      <c r="L1" t="s">
        <v>6</v>
      </c>
      <c r="M1" t="s">
        <v>69</v>
      </c>
      <c r="N1" t="s">
        <v>108</v>
      </c>
      <c r="O1" t="s">
        <v>109</v>
      </c>
      <c r="P1" t="s">
        <v>110</v>
      </c>
    </row>
    <row r="2" spans="1:16" x14ac:dyDescent="0.25">
      <c r="A2" t="s">
        <v>55</v>
      </c>
      <c r="B2">
        <v>5</v>
      </c>
      <c r="C2">
        <v>114</v>
      </c>
      <c r="D2" t="s">
        <v>54</v>
      </c>
      <c r="E2" t="s">
        <v>57</v>
      </c>
      <c r="F2">
        <v>270</v>
      </c>
      <c r="G2">
        <v>270</v>
      </c>
      <c r="H2">
        <f>F2+G2</f>
        <v>540</v>
      </c>
      <c r="K2">
        <v>114</v>
      </c>
      <c r="L2" t="s">
        <v>54</v>
      </c>
      <c r="M2" t="s">
        <v>55</v>
      </c>
      <c r="N2">
        <v>2.2039365551549051E-2</v>
      </c>
      <c r="O2">
        <v>0.39892126424019553</v>
      </c>
      <c r="P2">
        <v>21.117129734292643</v>
      </c>
    </row>
    <row r="3" spans="1:16" x14ac:dyDescent="0.25">
      <c r="A3" t="s">
        <v>56</v>
      </c>
      <c r="B3">
        <v>7</v>
      </c>
      <c r="C3">
        <v>114</v>
      </c>
      <c r="D3" t="s">
        <v>54</v>
      </c>
      <c r="E3" t="s">
        <v>56</v>
      </c>
      <c r="F3">
        <v>270</v>
      </c>
      <c r="G3">
        <v>270</v>
      </c>
      <c r="H3">
        <f t="shared" ref="H3:H62" si="0">F3+G3</f>
        <v>540</v>
      </c>
      <c r="K3">
        <v>114</v>
      </c>
      <c r="L3" t="s">
        <v>54</v>
      </c>
      <c r="M3" t="s">
        <v>57</v>
      </c>
      <c r="N3">
        <v>3.236980762226966E-2</v>
      </c>
      <c r="O3">
        <v>0.2786689267885758</v>
      </c>
      <c r="P3">
        <v>10.043734325326499</v>
      </c>
    </row>
    <row r="4" spans="1:16" x14ac:dyDescent="0.25">
      <c r="A4" t="s">
        <v>86</v>
      </c>
      <c r="B4">
        <v>4</v>
      </c>
      <c r="C4">
        <v>114</v>
      </c>
      <c r="D4" t="s">
        <v>54</v>
      </c>
      <c r="E4" t="s">
        <v>55</v>
      </c>
      <c r="F4">
        <v>270</v>
      </c>
      <c r="G4">
        <v>270</v>
      </c>
      <c r="H4">
        <f t="shared" si="0"/>
        <v>540</v>
      </c>
      <c r="K4">
        <v>114</v>
      </c>
      <c r="L4" t="s">
        <v>54</v>
      </c>
      <c r="M4" t="s">
        <v>56</v>
      </c>
      <c r="N4">
        <v>2.9098849829779606E-2</v>
      </c>
      <c r="O4">
        <v>0.50198459974004761</v>
      </c>
      <c r="P4">
        <v>20.126180351546832</v>
      </c>
    </row>
    <row r="5" spans="1:16" x14ac:dyDescent="0.25">
      <c r="A5" t="s">
        <v>57</v>
      </c>
      <c r="B5">
        <v>1</v>
      </c>
      <c r="C5">
        <v>114</v>
      </c>
      <c r="D5" t="s">
        <v>58</v>
      </c>
      <c r="E5" t="s">
        <v>57</v>
      </c>
      <c r="F5">
        <v>270</v>
      </c>
      <c r="G5">
        <v>270</v>
      </c>
      <c r="H5">
        <f t="shared" si="0"/>
        <v>540</v>
      </c>
      <c r="K5">
        <v>114</v>
      </c>
      <c r="L5" t="s">
        <v>58</v>
      </c>
      <c r="M5" t="s">
        <v>55</v>
      </c>
      <c r="N5">
        <v>1.7108903844551365E-2</v>
      </c>
      <c r="O5">
        <v>0.25793743346968789</v>
      </c>
      <c r="P5">
        <v>17.588912092136834</v>
      </c>
    </row>
    <row r="6" spans="1:16" x14ac:dyDescent="0.25">
      <c r="A6" t="s">
        <v>57</v>
      </c>
      <c r="B6">
        <v>4</v>
      </c>
      <c r="C6">
        <v>114</v>
      </c>
      <c r="D6" t="s">
        <v>58</v>
      </c>
      <c r="E6" t="s">
        <v>55</v>
      </c>
      <c r="F6">
        <v>270</v>
      </c>
      <c r="G6">
        <v>270</v>
      </c>
      <c r="H6">
        <f t="shared" si="0"/>
        <v>540</v>
      </c>
      <c r="K6">
        <v>114</v>
      </c>
      <c r="L6" t="s">
        <v>58</v>
      </c>
      <c r="M6" t="s">
        <v>57</v>
      </c>
      <c r="N6">
        <v>3.6244646472080949E-2</v>
      </c>
      <c r="O6">
        <v>0.43053132906758362</v>
      </c>
      <c r="P6">
        <v>13.858227337539519</v>
      </c>
    </row>
    <row r="7" spans="1:16" x14ac:dyDescent="0.25">
      <c r="A7" t="s">
        <v>86</v>
      </c>
      <c r="B7">
        <v>6</v>
      </c>
      <c r="C7">
        <v>114</v>
      </c>
      <c r="D7" t="s">
        <v>58</v>
      </c>
      <c r="E7" t="s">
        <v>56</v>
      </c>
      <c r="F7">
        <v>270</v>
      </c>
      <c r="G7">
        <v>270</v>
      </c>
      <c r="H7">
        <f t="shared" si="0"/>
        <v>540</v>
      </c>
      <c r="K7">
        <v>114</v>
      </c>
      <c r="L7" t="s">
        <v>58</v>
      </c>
      <c r="M7" t="s">
        <v>56</v>
      </c>
      <c r="N7">
        <v>4.0807262779040038E-2</v>
      </c>
      <c r="O7">
        <v>0.67986487521844141</v>
      </c>
      <c r="P7">
        <v>19.437120594186229</v>
      </c>
    </row>
    <row r="8" spans="1:16" x14ac:dyDescent="0.25">
      <c r="A8" t="s">
        <v>55</v>
      </c>
      <c r="B8">
        <v>7</v>
      </c>
      <c r="C8">
        <v>114</v>
      </c>
      <c r="D8" t="s">
        <v>59</v>
      </c>
      <c r="E8" t="s">
        <v>55</v>
      </c>
      <c r="F8">
        <v>270</v>
      </c>
      <c r="G8">
        <v>270</v>
      </c>
      <c r="H8">
        <f t="shared" si="0"/>
        <v>540</v>
      </c>
      <c r="K8">
        <v>114</v>
      </c>
      <c r="L8" t="s">
        <v>59</v>
      </c>
      <c r="M8" t="s">
        <v>55</v>
      </c>
      <c r="N8">
        <v>3.1296775325398839E-2</v>
      </c>
      <c r="O8">
        <v>0.45648783289773592</v>
      </c>
      <c r="P8">
        <v>17.016741592175681</v>
      </c>
    </row>
    <row r="9" spans="1:16" x14ac:dyDescent="0.25">
      <c r="A9" t="s">
        <v>84</v>
      </c>
      <c r="B9">
        <v>1</v>
      </c>
      <c r="C9">
        <v>114</v>
      </c>
      <c r="D9" t="s">
        <v>59</v>
      </c>
      <c r="E9" t="s">
        <v>57</v>
      </c>
      <c r="F9">
        <v>270</v>
      </c>
      <c r="G9">
        <v>270</v>
      </c>
      <c r="H9">
        <f t="shared" si="0"/>
        <v>540</v>
      </c>
      <c r="K9">
        <v>114</v>
      </c>
      <c r="L9" t="s">
        <v>59</v>
      </c>
      <c r="M9" t="s">
        <v>57</v>
      </c>
      <c r="N9">
        <v>3.2140741429342361E-2</v>
      </c>
      <c r="O9">
        <v>0.48822148350870093</v>
      </c>
      <c r="P9">
        <v>17.721798111357558</v>
      </c>
    </row>
    <row r="10" spans="1:16" x14ac:dyDescent="0.25">
      <c r="A10" t="s">
        <v>85</v>
      </c>
      <c r="B10">
        <v>5</v>
      </c>
      <c r="C10">
        <v>114</v>
      </c>
      <c r="D10" t="s">
        <v>59</v>
      </c>
      <c r="E10" t="s">
        <v>56</v>
      </c>
      <c r="F10">
        <v>270</v>
      </c>
      <c r="G10">
        <v>270</v>
      </c>
      <c r="H10">
        <f t="shared" si="0"/>
        <v>540</v>
      </c>
      <c r="K10">
        <v>114</v>
      </c>
      <c r="L10" t="s">
        <v>59</v>
      </c>
      <c r="M10" t="s">
        <v>56</v>
      </c>
      <c r="N10">
        <v>3.2198135610466194E-2</v>
      </c>
      <c r="O10">
        <v>0.458134671282036</v>
      </c>
      <c r="P10">
        <v>16.60004344025754</v>
      </c>
    </row>
    <row r="11" spans="1:16" x14ac:dyDescent="0.25">
      <c r="A11" t="s">
        <v>55</v>
      </c>
      <c r="B11">
        <v>3</v>
      </c>
      <c r="C11">
        <v>114</v>
      </c>
      <c r="D11" t="s">
        <v>60</v>
      </c>
      <c r="E11" t="s">
        <v>57</v>
      </c>
      <c r="F11">
        <v>270</v>
      </c>
      <c r="G11">
        <v>270</v>
      </c>
      <c r="H11">
        <f t="shared" si="0"/>
        <v>540</v>
      </c>
      <c r="K11">
        <v>114</v>
      </c>
      <c r="L11" t="s">
        <v>60</v>
      </c>
      <c r="M11" t="s">
        <v>55</v>
      </c>
      <c r="N11">
        <v>2.8912259110130355E-2</v>
      </c>
      <c r="O11">
        <v>0.41527766934921495</v>
      </c>
      <c r="P11">
        <v>16.757272836939734</v>
      </c>
    </row>
    <row r="12" spans="1:16" x14ac:dyDescent="0.25">
      <c r="A12" t="s">
        <v>57</v>
      </c>
      <c r="B12">
        <v>5</v>
      </c>
      <c r="C12">
        <v>114</v>
      </c>
      <c r="D12" t="s">
        <v>60</v>
      </c>
      <c r="E12" t="s">
        <v>55</v>
      </c>
      <c r="F12">
        <v>270</v>
      </c>
      <c r="G12">
        <v>270</v>
      </c>
      <c r="H12">
        <f t="shared" si="0"/>
        <v>540</v>
      </c>
      <c r="K12">
        <v>114</v>
      </c>
      <c r="L12" t="s">
        <v>60</v>
      </c>
      <c r="M12" t="s">
        <v>57</v>
      </c>
      <c r="N12">
        <v>3.7317678768951756E-2</v>
      </c>
      <c r="O12">
        <v>0.4193228387772906</v>
      </c>
      <c r="P12">
        <v>13.109335701247517</v>
      </c>
    </row>
    <row r="13" spans="1:16" x14ac:dyDescent="0.25">
      <c r="A13" t="s">
        <v>91</v>
      </c>
      <c r="B13">
        <v>5</v>
      </c>
      <c r="C13">
        <v>114</v>
      </c>
      <c r="D13" t="s">
        <v>60</v>
      </c>
      <c r="E13" t="s">
        <v>56</v>
      </c>
      <c r="F13">
        <v>270</v>
      </c>
      <c r="G13">
        <v>270</v>
      </c>
      <c r="H13">
        <f t="shared" si="0"/>
        <v>540</v>
      </c>
      <c r="K13">
        <v>114</v>
      </c>
      <c r="L13" t="s">
        <v>60</v>
      </c>
      <c r="M13" t="s">
        <v>56</v>
      </c>
      <c r="N13">
        <v>3.4034749406428609E-2</v>
      </c>
      <c r="O13">
        <v>0.43180871058370424</v>
      </c>
      <c r="P13">
        <v>14.80183746906526</v>
      </c>
    </row>
    <row r="14" spans="1:16" x14ac:dyDescent="0.25">
      <c r="A14" t="s">
        <v>57</v>
      </c>
      <c r="B14">
        <v>8</v>
      </c>
      <c r="C14">
        <v>114</v>
      </c>
      <c r="D14" t="s">
        <v>61</v>
      </c>
      <c r="E14" t="s">
        <v>55</v>
      </c>
      <c r="F14">
        <v>270</v>
      </c>
      <c r="G14">
        <v>270</v>
      </c>
      <c r="H14">
        <f t="shared" si="0"/>
        <v>540</v>
      </c>
      <c r="K14">
        <v>114</v>
      </c>
      <c r="L14" t="s">
        <v>61</v>
      </c>
      <c r="M14" t="s">
        <v>55</v>
      </c>
      <c r="N14">
        <v>3.5469678702118687E-2</v>
      </c>
      <c r="O14">
        <v>0.39075382969150613</v>
      </c>
      <c r="P14">
        <v>12.852652875770005</v>
      </c>
    </row>
    <row r="15" spans="1:16" x14ac:dyDescent="0.25">
      <c r="A15" t="s">
        <v>56</v>
      </c>
      <c r="B15">
        <v>1</v>
      </c>
      <c r="C15">
        <v>114</v>
      </c>
      <c r="D15" t="s">
        <v>61</v>
      </c>
      <c r="E15" t="s">
        <v>57</v>
      </c>
      <c r="F15">
        <v>270</v>
      </c>
      <c r="G15">
        <v>270</v>
      </c>
      <c r="H15">
        <f t="shared" si="0"/>
        <v>540</v>
      </c>
      <c r="K15">
        <v>114</v>
      </c>
      <c r="L15" t="s">
        <v>61</v>
      </c>
      <c r="M15" t="s">
        <v>57</v>
      </c>
      <c r="N15">
        <v>2.9156244010903429E-2</v>
      </c>
      <c r="O15">
        <v>0.3546712451940634</v>
      </c>
      <c r="P15">
        <v>14.191921265247109</v>
      </c>
    </row>
    <row r="16" spans="1:16" x14ac:dyDescent="0.25">
      <c r="A16" t="s">
        <v>84</v>
      </c>
      <c r="B16">
        <v>4</v>
      </c>
      <c r="C16">
        <v>114</v>
      </c>
      <c r="D16" t="s">
        <v>61</v>
      </c>
      <c r="E16" t="s">
        <v>56</v>
      </c>
      <c r="F16">
        <v>270</v>
      </c>
      <c r="G16">
        <v>270</v>
      </c>
      <c r="H16">
        <f t="shared" si="0"/>
        <v>540</v>
      </c>
      <c r="K16">
        <v>114</v>
      </c>
      <c r="L16" t="s">
        <v>61</v>
      </c>
      <c r="M16" t="s">
        <v>56</v>
      </c>
      <c r="N16">
        <v>3.3288625051818878E-2</v>
      </c>
      <c r="O16">
        <v>0.55399637619571829</v>
      </c>
      <c r="P16">
        <v>19.415914732301513</v>
      </c>
    </row>
    <row r="17" spans="1:16" x14ac:dyDescent="0.25">
      <c r="A17" t="s">
        <v>55</v>
      </c>
      <c r="B17">
        <v>8</v>
      </c>
      <c r="C17">
        <v>114</v>
      </c>
      <c r="D17" t="s">
        <v>62</v>
      </c>
      <c r="E17" t="s">
        <v>57</v>
      </c>
      <c r="F17">
        <v>265</v>
      </c>
      <c r="G17">
        <v>265</v>
      </c>
      <c r="H17">
        <f t="shared" si="0"/>
        <v>530</v>
      </c>
      <c r="K17">
        <v>114</v>
      </c>
      <c r="L17" t="s">
        <v>62</v>
      </c>
      <c r="M17" t="s">
        <v>55</v>
      </c>
      <c r="N17">
        <v>2.8869273105284303E-2</v>
      </c>
      <c r="O17">
        <v>0.36923454260165117</v>
      </c>
      <c r="P17">
        <v>14.921526824186294</v>
      </c>
    </row>
    <row r="18" spans="1:16" x14ac:dyDescent="0.25">
      <c r="A18" t="s">
        <v>56</v>
      </c>
      <c r="B18">
        <v>8</v>
      </c>
      <c r="C18">
        <v>114</v>
      </c>
      <c r="D18" t="s">
        <v>62</v>
      </c>
      <c r="E18" t="s">
        <v>55</v>
      </c>
      <c r="F18">
        <v>270</v>
      </c>
      <c r="G18">
        <v>270</v>
      </c>
      <c r="H18">
        <f t="shared" si="0"/>
        <v>540</v>
      </c>
      <c r="K18">
        <v>114</v>
      </c>
      <c r="L18" t="s">
        <v>62</v>
      </c>
      <c r="M18" t="s">
        <v>57</v>
      </c>
      <c r="N18">
        <v>4.0329817648427704E-2</v>
      </c>
      <c r="O18">
        <v>0.53284785830327197</v>
      </c>
      <c r="P18">
        <v>15.414298177750041</v>
      </c>
    </row>
    <row r="19" spans="1:16" x14ac:dyDescent="0.25">
      <c r="A19" t="s">
        <v>86</v>
      </c>
      <c r="B19">
        <v>7</v>
      </c>
      <c r="C19">
        <v>114</v>
      </c>
      <c r="D19" t="s">
        <v>62</v>
      </c>
      <c r="E19" t="s">
        <v>56</v>
      </c>
      <c r="F19">
        <v>260</v>
      </c>
      <c r="G19">
        <v>260</v>
      </c>
      <c r="H19">
        <f t="shared" si="0"/>
        <v>520</v>
      </c>
      <c r="K19">
        <v>114</v>
      </c>
      <c r="L19" t="s">
        <v>62</v>
      </c>
      <c r="M19" t="s">
        <v>56</v>
      </c>
      <c r="N19">
        <v>3.4926566682352674E-2</v>
      </c>
      <c r="O19">
        <v>0.58436136451739029</v>
      </c>
      <c r="P19">
        <v>19.519666260662216</v>
      </c>
    </row>
    <row r="20" spans="1:16" x14ac:dyDescent="0.25">
      <c r="A20" t="s">
        <v>84</v>
      </c>
      <c r="B20">
        <v>7</v>
      </c>
      <c r="C20">
        <v>114</v>
      </c>
      <c r="D20" t="s">
        <v>63</v>
      </c>
      <c r="E20" t="s">
        <v>56</v>
      </c>
      <c r="F20">
        <v>270</v>
      </c>
      <c r="G20">
        <v>270</v>
      </c>
      <c r="H20">
        <f t="shared" si="0"/>
        <v>540</v>
      </c>
      <c r="K20">
        <v>114</v>
      </c>
      <c r="L20" t="s">
        <v>63</v>
      </c>
      <c r="M20" t="s">
        <v>55</v>
      </c>
      <c r="N20">
        <v>1.8710503046367163E-2</v>
      </c>
      <c r="O20">
        <v>0.29873858097481137</v>
      </c>
      <c r="P20">
        <v>18.627417104014402</v>
      </c>
    </row>
    <row r="21" spans="1:16" x14ac:dyDescent="0.25">
      <c r="A21" t="s">
        <v>84</v>
      </c>
      <c r="B21">
        <v>8</v>
      </c>
      <c r="C21">
        <v>114</v>
      </c>
      <c r="D21" t="s">
        <v>63</v>
      </c>
      <c r="E21" t="s">
        <v>57</v>
      </c>
      <c r="F21">
        <v>270</v>
      </c>
      <c r="G21">
        <v>270</v>
      </c>
      <c r="H21">
        <f t="shared" si="0"/>
        <v>540</v>
      </c>
      <c r="K21">
        <v>114</v>
      </c>
      <c r="L21" t="s">
        <v>63</v>
      </c>
      <c r="M21" t="s">
        <v>57</v>
      </c>
      <c r="N21">
        <v>1.888268558973864E-2</v>
      </c>
      <c r="O21">
        <v>0.29993885273917298</v>
      </c>
      <c r="P21">
        <v>18.531721023793128</v>
      </c>
    </row>
    <row r="22" spans="1:16" x14ac:dyDescent="0.25">
      <c r="A22" t="s">
        <v>90</v>
      </c>
      <c r="B22">
        <v>8</v>
      </c>
      <c r="C22">
        <v>222</v>
      </c>
      <c r="D22" t="s">
        <v>54</v>
      </c>
      <c r="E22" t="s">
        <v>57</v>
      </c>
      <c r="F22">
        <v>270</v>
      </c>
      <c r="G22">
        <v>270</v>
      </c>
      <c r="H22">
        <f t="shared" si="0"/>
        <v>540</v>
      </c>
      <c r="K22">
        <v>114</v>
      </c>
      <c r="L22" t="s">
        <v>63</v>
      </c>
      <c r="M22" t="s">
        <v>56</v>
      </c>
      <c r="N22">
        <v>3.1738982161475589E-2</v>
      </c>
      <c r="O22">
        <v>0.37723635436406205</v>
      </c>
      <c r="P22">
        <v>13.866515247789046</v>
      </c>
    </row>
    <row r="23" spans="1:16" x14ac:dyDescent="0.25">
      <c r="A23" t="s">
        <v>57</v>
      </c>
      <c r="B23">
        <v>2</v>
      </c>
      <c r="C23">
        <v>222</v>
      </c>
      <c r="D23" t="s">
        <v>54</v>
      </c>
      <c r="E23" t="s">
        <v>55</v>
      </c>
      <c r="F23">
        <v>260</v>
      </c>
      <c r="G23">
        <v>260</v>
      </c>
      <c r="H23">
        <f t="shared" si="0"/>
        <v>520</v>
      </c>
      <c r="K23">
        <v>222</v>
      </c>
      <c r="L23" t="s">
        <v>54</v>
      </c>
      <c r="M23" t="s">
        <v>55</v>
      </c>
    </row>
    <row r="24" spans="1:16" x14ac:dyDescent="0.25">
      <c r="A24" t="s">
        <v>57</v>
      </c>
      <c r="B24">
        <v>3</v>
      </c>
      <c r="C24">
        <v>222</v>
      </c>
      <c r="D24" t="s">
        <v>58</v>
      </c>
      <c r="E24" t="s">
        <v>55</v>
      </c>
      <c r="F24">
        <v>270</v>
      </c>
      <c r="G24">
        <v>270</v>
      </c>
      <c r="H24">
        <f t="shared" si="0"/>
        <v>540</v>
      </c>
      <c r="K24">
        <v>222</v>
      </c>
      <c r="L24" t="s">
        <v>54</v>
      </c>
      <c r="M24" t="s">
        <v>57</v>
      </c>
      <c r="N24">
        <v>1.5152063816689971E-2</v>
      </c>
      <c r="O24">
        <v>0.2505676741650979</v>
      </c>
      <c r="P24">
        <v>19.293012274051694</v>
      </c>
    </row>
    <row r="25" spans="1:16" x14ac:dyDescent="0.25">
      <c r="A25" t="s">
        <v>56</v>
      </c>
      <c r="B25">
        <v>6</v>
      </c>
      <c r="C25">
        <v>222</v>
      </c>
      <c r="D25" t="s">
        <v>58</v>
      </c>
      <c r="E25" t="s">
        <v>57</v>
      </c>
      <c r="F25">
        <v>270</v>
      </c>
      <c r="G25">
        <v>270</v>
      </c>
      <c r="H25">
        <f t="shared" si="0"/>
        <v>540</v>
      </c>
      <c r="K25">
        <v>222</v>
      </c>
      <c r="L25" t="s">
        <v>58</v>
      </c>
      <c r="M25" t="s">
        <v>55</v>
      </c>
      <c r="N25">
        <v>2.7958452624022963E-2</v>
      </c>
      <c r="O25">
        <v>0.434829321584914</v>
      </c>
      <c r="P25">
        <v>18.144812304330014</v>
      </c>
    </row>
    <row r="26" spans="1:16" x14ac:dyDescent="0.25">
      <c r="A26" t="s">
        <v>86</v>
      </c>
      <c r="B26">
        <v>2</v>
      </c>
      <c r="C26">
        <v>222</v>
      </c>
      <c r="D26" t="s">
        <v>58</v>
      </c>
      <c r="E26" t="s">
        <v>56</v>
      </c>
      <c r="F26">
        <v>270</v>
      </c>
      <c r="G26">
        <v>270</v>
      </c>
      <c r="H26">
        <f t="shared" si="0"/>
        <v>540</v>
      </c>
      <c r="K26">
        <v>222</v>
      </c>
      <c r="L26" t="s">
        <v>58</v>
      </c>
      <c r="M26" t="s">
        <v>57</v>
      </c>
      <c r="N26">
        <v>1.4635516186575541E-2</v>
      </c>
      <c r="O26">
        <v>0.17271004571684007</v>
      </c>
      <c r="P26">
        <v>13.767539919168359</v>
      </c>
    </row>
    <row r="27" spans="1:16" x14ac:dyDescent="0.25">
      <c r="A27" t="s">
        <v>55</v>
      </c>
      <c r="B27">
        <v>6</v>
      </c>
      <c r="C27">
        <v>222</v>
      </c>
      <c r="D27" t="s">
        <v>59</v>
      </c>
      <c r="E27" t="s">
        <v>55</v>
      </c>
      <c r="F27">
        <v>270</v>
      </c>
      <c r="G27">
        <v>270</v>
      </c>
      <c r="H27">
        <f t="shared" si="0"/>
        <v>540</v>
      </c>
      <c r="K27">
        <v>222</v>
      </c>
      <c r="L27" t="s">
        <v>58</v>
      </c>
      <c r="M27" t="s">
        <v>56</v>
      </c>
      <c r="N27">
        <v>2.6229140773588323E-2</v>
      </c>
      <c r="O27">
        <v>0.39348003224175609</v>
      </c>
      <c r="P27">
        <v>17.501909100950684</v>
      </c>
    </row>
    <row r="28" spans="1:16" x14ac:dyDescent="0.25">
      <c r="A28" t="s">
        <v>91</v>
      </c>
      <c r="B28">
        <v>1</v>
      </c>
      <c r="C28">
        <v>222</v>
      </c>
      <c r="D28" t="s">
        <v>59</v>
      </c>
      <c r="E28" t="s">
        <v>56</v>
      </c>
      <c r="F28">
        <v>270</v>
      </c>
      <c r="G28">
        <v>270</v>
      </c>
      <c r="H28">
        <f t="shared" si="0"/>
        <v>540</v>
      </c>
      <c r="K28">
        <v>222</v>
      </c>
      <c r="L28" t="s">
        <v>59</v>
      </c>
      <c r="M28" t="s">
        <v>55</v>
      </c>
      <c r="N28">
        <v>1.4784000534664596E-2</v>
      </c>
      <c r="O28">
        <v>0.13360635598622403</v>
      </c>
      <c r="P28">
        <v>10.543430488820958</v>
      </c>
    </row>
    <row r="29" spans="1:16" x14ac:dyDescent="0.25">
      <c r="A29" t="s">
        <v>91</v>
      </c>
      <c r="B29">
        <v>2</v>
      </c>
      <c r="C29">
        <v>222</v>
      </c>
      <c r="D29" t="s">
        <v>59</v>
      </c>
      <c r="E29" t="s">
        <v>57</v>
      </c>
      <c r="F29">
        <v>270</v>
      </c>
      <c r="G29">
        <v>270</v>
      </c>
      <c r="H29">
        <f t="shared" si="0"/>
        <v>540</v>
      </c>
      <c r="K29">
        <v>222</v>
      </c>
      <c r="L29" t="s">
        <v>59</v>
      </c>
      <c r="M29" t="s">
        <v>57</v>
      </c>
      <c r="N29">
        <v>3.6043545745762504E-2</v>
      </c>
      <c r="O29">
        <v>0.21720011911584455</v>
      </c>
      <c r="P29">
        <v>7.0303887624118273</v>
      </c>
    </row>
    <row r="30" spans="1:16" x14ac:dyDescent="0.25">
      <c r="A30" t="s">
        <v>90</v>
      </c>
      <c r="B30">
        <v>7</v>
      </c>
      <c r="C30">
        <v>222</v>
      </c>
      <c r="D30" t="s">
        <v>60</v>
      </c>
      <c r="E30" t="s">
        <v>55</v>
      </c>
      <c r="F30">
        <v>270</v>
      </c>
      <c r="G30">
        <v>270</v>
      </c>
      <c r="H30">
        <f t="shared" si="0"/>
        <v>540</v>
      </c>
      <c r="K30">
        <v>222</v>
      </c>
      <c r="L30" t="s">
        <v>59</v>
      </c>
      <c r="M30" t="s">
        <v>56</v>
      </c>
      <c r="N30">
        <v>1.4463333643204065E-2</v>
      </c>
      <c r="O30">
        <v>0.24544651463715492</v>
      </c>
      <c r="P30">
        <v>19.798635234500793</v>
      </c>
    </row>
    <row r="31" spans="1:16" x14ac:dyDescent="0.25">
      <c r="A31" t="s">
        <v>56</v>
      </c>
      <c r="B31">
        <v>3</v>
      </c>
      <c r="C31">
        <v>222</v>
      </c>
      <c r="D31" t="s">
        <v>60</v>
      </c>
      <c r="E31" t="s">
        <v>57</v>
      </c>
      <c r="F31">
        <v>270</v>
      </c>
      <c r="G31">
        <v>270</v>
      </c>
      <c r="H31">
        <f t="shared" si="0"/>
        <v>540</v>
      </c>
      <c r="K31">
        <v>222</v>
      </c>
      <c r="L31" t="s">
        <v>60</v>
      </c>
      <c r="M31" t="s">
        <v>55</v>
      </c>
      <c r="N31">
        <v>1.7677407786138299E-2</v>
      </c>
      <c r="O31">
        <v>0.20935834358868188</v>
      </c>
      <c r="P31">
        <v>13.817150331565662</v>
      </c>
    </row>
    <row r="32" spans="1:16" x14ac:dyDescent="0.25">
      <c r="A32" t="s">
        <v>84</v>
      </c>
      <c r="B32">
        <v>6</v>
      </c>
      <c r="C32">
        <v>222</v>
      </c>
      <c r="D32" t="s">
        <v>60</v>
      </c>
      <c r="E32" t="s">
        <v>56</v>
      </c>
      <c r="F32">
        <v>270</v>
      </c>
      <c r="G32">
        <v>270</v>
      </c>
      <c r="H32">
        <f t="shared" si="0"/>
        <v>540</v>
      </c>
      <c r="K32">
        <v>222</v>
      </c>
      <c r="L32" t="s">
        <v>60</v>
      </c>
      <c r="M32" t="s">
        <v>57</v>
      </c>
      <c r="N32">
        <v>1.6931283431528568E-2</v>
      </c>
      <c r="O32">
        <v>0.20327696664924963</v>
      </c>
      <c r="P32">
        <v>14.006998468241965</v>
      </c>
    </row>
    <row r="33" spans="1:16" x14ac:dyDescent="0.25">
      <c r="A33" t="s">
        <v>55</v>
      </c>
      <c r="B33">
        <v>4</v>
      </c>
      <c r="C33">
        <v>222</v>
      </c>
      <c r="D33" t="s">
        <v>61</v>
      </c>
      <c r="E33" t="s">
        <v>55</v>
      </c>
      <c r="F33">
        <v>270</v>
      </c>
      <c r="G33">
        <v>270</v>
      </c>
      <c r="H33">
        <f t="shared" si="0"/>
        <v>540</v>
      </c>
      <c r="K33">
        <v>222</v>
      </c>
      <c r="L33" t="s">
        <v>60</v>
      </c>
      <c r="M33" t="s">
        <v>56</v>
      </c>
      <c r="N33">
        <v>2.0776693566824888E-2</v>
      </c>
      <c r="O33">
        <v>0.2259220939368724</v>
      </c>
      <c r="P33">
        <v>12.686127145877926</v>
      </c>
    </row>
    <row r="34" spans="1:16" x14ac:dyDescent="0.25">
      <c r="A34" t="s">
        <v>90</v>
      </c>
      <c r="B34">
        <v>6</v>
      </c>
      <c r="C34">
        <v>222</v>
      </c>
      <c r="D34" t="s">
        <v>61</v>
      </c>
      <c r="E34" t="s">
        <v>56</v>
      </c>
      <c r="F34">
        <v>270</v>
      </c>
      <c r="G34">
        <v>270</v>
      </c>
      <c r="H34">
        <f t="shared" si="0"/>
        <v>540</v>
      </c>
      <c r="K34">
        <v>222</v>
      </c>
      <c r="L34" t="s">
        <v>61</v>
      </c>
      <c r="M34" t="s">
        <v>55</v>
      </c>
      <c r="N34">
        <v>1.6751226412261091E-2</v>
      </c>
      <c r="O34">
        <v>0.16237030573139996</v>
      </c>
      <c r="P34">
        <v>11.308546532130018</v>
      </c>
    </row>
    <row r="35" spans="1:16" x14ac:dyDescent="0.25">
      <c r="A35" t="s">
        <v>57</v>
      </c>
      <c r="B35">
        <v>7</v>
      </c>
      <c r="C35">
        <v>222</v>
      </c>
      <c r="D35" t="s">
        <v>61</v>
      </c>
      <c r="E35" t="s">
        <v>57</v>
      </c>
      <c r="F35">
        <v>270</v>
      </c>
      <c r="G35">
        <v>270</v>
      </c>
      <c r="H35">
        <f t="shared" si="0"/>
        <v>540</v>
      </c>
      <c r="K35">
        <v>222</v>
      </c>
      <c r="L35" t="s">
        <v>61</v>
      </c>
      <c r="M35" t="s">
        <v>57</v>
      </c>
      <c r="N35">
        <v>1.9970323302873547E-2</v>
      </c>
      <c r="O35">
        <v>0.21874985463520474</v>
      </c>
      <c r="P35">
        <v>12.779370662684769</v>
      </c>
    </row>
    <row r="36" spans="1:16" x14ac:dyDescent="0.25">
      <c r="A36" t="s">
        <v>85</v>
      </c>
      <c r="B36">
        <v>4</v>
      </c>
      <c r="C36">
        <v>222</v>
      </c>
      <c r="D36" t="s">
        <v>62</v>
      </c>
      <c r="E36" t="s">
        <v>55</v>
      </c>
      <c r="F36">
        <v>270</v>
      </c>
      <c r="G36">
        <v>270</v>
      </c>
      <c r="H36">
        <f t="shared" si="0"/>
        <v>540</v>
      </c>
      <c r="K36">
        <v>222</v>
      </c>
      <c r="L36" t="s">
        <v>61</v>
      </c>
      <c r="M36" t="s">
        <v>56</v>
      </c>
      <c r="N36">
        <v>1.4807698729947019E-2</v>
      </c>
      <c r="O36">
        <v>0.25048765604747381</v>
      </c>
      <c r="P36">
        <v>19.735382523081515</v>
      </c>
    </row>
    <row r="37" spans="1:16" x14ac:dyDescent="0.25">
      <c r="A37" t="s">
        <v>86</v>
      </c>
      <c r="B37">
        <v>3</v>
      </c>
      <c r="C37">
        <v>222</v>
      </c>
      <c r="D37" t="s">
        <v>62</v>
      </c>
      <c r="E37" t="s">
        <v>56</v>
      </c>
      <c r="F37">
        <v>270</v>
      </c>
      <c r="G37">
        <v>180</v>
      </c>
      <c r="H37">
        <f t="shared" si="0"/>
        <v>450</v>
      </c>
      <c r="K37">
        <v>222</v>
      </c>
      <c r="L37" t="s">
        <v>62</v>
      </c>
      <c r="M37" t="s">
        <v>55</v>
      </c>
      <c r="N37">
        <v>1.1765807130384259E-2</v>
      </c>
      <c r="O37">
        <v>0.18215218359648491</v>
      </c>
      <c r="P37">
        <v>18.061734185134934</v>
      </c>
    </row>
    <row r="38" spans="1:16" x14ac:dyDescent="0.25">
      <c r="A38" t="s">
        <v>86</v>
      </c>
      <c r="B38">
        <v>8</v>
      </c>
      <c r="C38">
        <v>222</v>
      </c>
      <c r="D38" t="s">
        <v>62</v>
      </c>
      <c r="E38" t="s">
        <v>57</v>
      </c>
      <c r="F38">
        <v>270</v>
      </c>
      <c r="G38">
        <v>230</v>
      </c>
      <c r="H38">
        <f t="shared" si="0"/>
        <v>500</v>
      </c>
      <c r="K38">
        <v>222</v>
      </c>
      <c r="L38" t="s">
        <v>62</v>
      </c>
      <c r="M38" t="s">
        <v>57</v>
      </c>
      <c r="N38">
        <v>2.4422371951810292E-2</v>
      </c>
      <c r="O38">
        <v>0.29169946245461087</v>
      </c>
      <c r="P38">
        <v>13.934602265573702</v>
      </c>
    </row>
    <row r="39" spans="1:16" x14ac:dyDescent="0.25">
      <c r="A39" t="s">
        <v>55</v>
      </c>
      <c r="B39">
        <v>2</v>
      </c>
      <c r="C39">
        <v>222</v>
      </c>
      <c r="D39" t="s">
        <v>63</v>
      </c>
      <c r="E39" t="s">
        <v>55</v>
      </c>
      <c r="F39">
        <v>275</v>
      </c>
      <c r="G39">
        <v>275</v>
      </c>
      <c r="H39">
        <f t="shared" si="0"/>
        <v>550</v>
      </c>
      <c r="K39">
        <v>222</v>
      </c>
      <c r="L39" t="s">
        <v>62</v>
      </c>
      <c r="M39" t="s">
        <v>56</v>
      </c>
      <c r="N39">
        <v>2.6653857713904633E-2</v>
      </c>
      <c r="O39">
        <v>0.28589386086118218</v>
      </c>
      <c r="P39">
        <v>12.513867270229271</v>
      </c>
    </row>
    <row r="40" spans="1:16" x14ac:dyDescent="0.25">
      <c r="A40" t="s">
        <v>85</v>
      </c>
      <c r="B40">
        <v>2</v>
      </c>
      <c r="C40">
        <v>222</v>
      </c>
      <c r="D40" t="s">
        <v>63</v>
      </c>
      <c r="E40" t="s">
        <v>56</v>
      </c>
      <c r="F40">
        <v>275</v>
      </c>
      <c r="G40">
        <v>275</v>
      </c>
      <c r="H40">
        <f t="shared" si="0"/>
        <v>550</v>
      </c>
      <c r="K40">
        <v>222</v>
      </c>
      <c r="L40" t="s">
        <v>63</v>
      </c>
      <c r="M40" t="s">
        <v>55</v>
      </c>
      <c r="N40">
        <v>1.7675768381181099E-2</v>
      </c>
      <c r="O40">
        <v>0.19532819059551909</v>
      </c>
      <c r="P40">
        <v>12.892389406433173</v>
      </c>
    </row>
    <row r="41" spans="1:16" x14ac:dyDescent="0.25">
      <c r="A41" t="s">
        <v>86</v>
      </c>
      <c r="B41">
        <v>1</v>
      </c>
      <c r="C41">
        <v>222</v>
      </c>
      <c r="D41" t="s">
        <v>63</v>
      </c>
      <c r="E41" t="s">
        <v>57</v>
      </c>
      <c r="F41">
        <v>250</v>
      </c>
      <c r="G41">
        <v>250</v>
      </c>
      <c r="H41">
        <f t="shared" si="0"/>
        <v>500</v>
      </c>
      <c r="K41">
        <v>222</v>
      </c>
      <c r="L41" t="s">
        <v>63</v>
      </c>
      <c r="M41" t="s">
        <v>57</v>
      </c>
      <c r="N41">
        <v>9.2978573420597556E-4</v>
      </c>
      <c r="O41">
        <v>-1.8678067600143978E-3</v>
      </c>
      <c r="P41">
        <v>-2.3436667250486405</v>
      </c>
    </row>
    <row r="42" spans="1:16" x14ac:dyDescent="0.25">
      <c r="A42" t="s">
        <v>56</v>
      </c>
      <c r="B42">
        <v>4</v>
      </c>
      <c r="C42">
        <v>224</v>
      </c>
      <c r="D42" t="s">
        <v>54</v>
      </c>
      <c r="E42" t="s">
        <v>55</v>
      </c>
      <c r="F42">
        <v>275</v>
      </c>
      <c r="G42">
        <v>270</v>
      </c>
      <c r="H42">
        <f t="shared" si="0"/>
        <v>545</v>
      </c>
      <c r="K42">
        <v>222</v>
      </c>
      <c r="L42" t="s">
        <v>63</v>
      </c>
      <c r="M42" t="s">
        <v>56</v>
      </c>
      <c r="N42">
        <v>8.4525975836906861E-4</v>
      </c>
      <c r="O42">
        <v>-1.9336958737422821E-3</v>
      </c>
      <c r="P42">
        <v>-2.6689766039719118</v>
      </c>
    </row>
    <row r="43" spans="1:16" x14ac:dyDescent="0.25">
      <c r="A43" t="s">
        <v>56</v>
      </c>
      <c r="B43">
        <v>5</v>
      </c>
      <c r="C43">
        <v>224</v>
      </c>
      <c r="D43" t="s">
        <v>54</v>
      </c>
      <c r="E43" t="s">
        <v>56</v>
      </c>
      <c r="F43">
        <v>275</v>
      </c>
      <c r="G43">
        <v>275</v>
      </c>
      <c r="H43">
        <f t="shared" si="0"/>
        <v>550</v>
      </c>
      <c r="K43">
        <v>224</v>
      </c>
      <c r="L43" t="s">
        <v>54</v>
      </c>
      <c r="M43" t="s">
        <v>55</v>
      </c>
      <c r="N43">
        <v>1.2283407864739493E-2</v>
      </c>
      <c r="O43">
        <v>0.19395934374311016</v>
      </c>
      <c r="P43">
        <v>18.422078264062236</v>
      </c>
    </row>
    <row r="44" spans="1:16" x14ac:dyDescent="0.25">
      <c r="A44" t="s">
        <v>85</v>
      </c>
      <c r="B44">
        <v>1</v>
      </c>
      <c r="C44">
        <v>224</v>
      </c>
      <c r="D44" t="s">
        <v>54</v>
      </c>
      <c r="E44" t="s">
        <v>57</v>
      </c>
      <c r="F44">
        <v>275</v>
      </c>
      <c r="G44">
        <v>275</v>
      </c>
      <c r="H44">
        <f t="shared" si="0"/>
        <v>550</v>
      </c>
      <c r="K44">
        <v>224</v>
      </c>
      <c r="L44" t="s">
        <v>54</v>
      </c>
      <c r="M44" t="s">
        <v>57</v>
      </c>
      <c r="N44">
        <v>7.3255845725319294E-3</v>
      </c>
      <c r="O44">
        <v>0.20256642502589364</v>
      </c>
      <c r="P44">
        <v>32.260564808667702</v>
      </c>
    </row>
    <row r="45" spans="1:16" x14ac:dyDescent="0.25">
      <c r="A45" t="s">
        <v>90</v>
      </c>
      <c r="B45">
        <v>1</v>
      </c>
      <c r="C45">
        <v>224</v>
      </c>
      <c r="D45" t="s">
        <v>58</v>
      </c>
      <c r="E45" t="s">
        <v>57</v>
      </c>
      <c r="F45">
        <v>275</v>
      </c>
      <c r="G45">
        <v>176</v>
      </c>
      <c r="H45">
        <f t="shared" si="0"/>
        <v>451</v>
      </c>
      <c r="K45">
        <v>224</v>
      </c>
      <c r="L45" t="s">
        <v>54</v>
      </c>
      <c r="M45" t="s">
        <v>56</v>
      </c>
      <c r="N45">
        <v>9.9177144981970715E-3</v>
      </c>
      <c r="O45">
        <v>0.14552951078342893</v>
      </c>
      <c r="P45">
        <v>17.119310026337079</v>
      </c>
    </row>
    <row r="46" spans="1:16" x14ac:dyDescent="0.25">
      <c r="A46" t="s">
        <v>90</v>
      </c>
      <c r="B46">
        <v>2</v>
      </c>
      <c r="C46">
        <v>224</v>
      </c>
      <c r="D46" t="s">
        <v>58</v>
      </c>
      <c r="E46" t="s">
        <v>55</v>
      </c>
      <c r="F46">
        <v>275</v>
      </c>
      <c r="G46">
        <v>240</v>
      </c>
      <c r="H46">
        <f t="shared" si="0"/>
        <v>515</v>
      </c>
      <c r="K46">
        <v>224</v>
      </c>
      <c r="L46" t="s">
        <v>58</v>
      </c>
      <c r="M46" t="s">
        <v>55</v>
      </c>
      <c r="N46">
        <v>2.154454969875335E-2</v>
      </c>
      <c r="O46">
        <v>0.23277796375451879</v>
      </c>
      <c r="P46">
        <v>12.605243314166502</v>
      </c>
    </row>
    <row r="47" spans="1:16" x14ac:dyDescent="0.25">
      <c r="A47" t="s">
        <v>56</v>
      </c>
      <c r="B47">
        <v>2</v>
      </c>
      <c r="C47">
        <v>224</v>
      </c>
      <c r="D47" t="s">
        <v>58</v>
      </c>
      <c r="E47" t="s">
        <v>56</v>
      </c>
      <c r="F47">
        <v>275</v>
      </c>
      <c r="G47">
        <v>275</v>
      </c>
      <c r="H47">
        <f t="shared" si="0"/>
        <v>550</v>
      </c>
      <c r="K47">
        <v>224</v>
      </c>
      <c r="L47" t="s">
        <v>58</v>
      </c>
      <c r="M47" t="s">
        <v>57</v>
      </c>
      <c r="N47">
        <v>1.2850697139432184E-2</v>
      </c>
      <c r="O47">
        <v>0.21800214935384662</v>
      </c>
      <c r="P47">
        <v>19.791598708866548</v>
      </c>
    </row>
    <row r="48" spans="1:16" x14ac:dyDescent="0.25">
      <c r="A48" t="s">
        <v>90</v>
      </c>
      <c r="B48">
        <v>4</v>
      </c>
      <c r="C48">
        <v>224</v>
      </c>
      <c r="D48" t="s">
        <v>59</v>
      </c>
      <c r="E48" t="s">
        <v>56</v>
      </c>
      <c r="F48">
        <v>270</v>
      </c>
      <c r="G48">
        <v>270</v>
      </c>
      <c r="H48">
        <f t="shared" si="0"/>
        <v>540</v>
      </c>
      <c r="K48">
        <v>224</v>
      </c>
      <c r="L48" t="s">
        <v>58</v>
      </c>
      <c r="M48" t="s">
        <v>56</v>
      </c>
      <c r="N48">
        <v>1.6848844516823436E-2</v>
      </c>
      <c r="O48">
        <v>0.20028809098590536</v>
      </c>
      <c r="P48">
        <v>13.8685735541235</v>
      </c>
    </row>
    <row r="49" spans="1:16" x14ac:dyDescent="0.25">
      <c r="A49" t="s">
        <v>84</v>
      </c>
      <c r="B49">
        <v>2</v>
      </c>
      <c r="C49">
        <v>224</v>
      </c>
      <c r="D49" t="s">
        <v>59</v>
      </c>
      <c r="E49" t="s">
        <v>55</v>
      </c>
      <c r="F49">
        <v>270</v>
      </c>
      <c r="G49">
        <v>233</v>
      </c>
      <c r="H49">
        <f t="shared" si="0"/>
        <v>503</v>
      </c>
      <c r="K49">
        <v>224</v>
      </c>
      <c r="L49" t="s">
        <v>59</v>
      </c>
      <c r="M49" t="s">
        <v>55</v>
      </c>
      <c r="N49">
        <v>1.3889391831965808E-2</v>
      </c>
      <c r="O49">
        <v>0.23739563264113331</v>
      </c>
      <c r="P49">
        <v>19.94051105803214</v>
      </c>
    </row>
    <row r="50" spans="1:16" x14ac:dyDescent="0.25">
      <c r="A50" t="s">
        <v>86</v>
      </c>
      <c r="B50">
        <v>5</v>
      </c>
      <c r="C50">
        <v>224</v>
      </c>
      <c r="D50" t="s">
        <v>59</v>
      </c>
      <c r="E50" t="s">
        <v>57</v>
      </c>
      <c r="F50">
        <v>270</v>
      </c>
      <c r="G50">
        <v>270</v>
      </c>
      <c r="H50">
        <f t="shared" si="0"/>
        <v>540</v>
      </c>
      <c r="K50">
        <v>224</v>
      </c>
      <c r="L50" t="s">
        <v>59</v>
      </c>
      <c r="M50" t="s">
        <v>57</v>
      </c>
      <c r="N50">
        <v>6.1616019496751206E-5</v>
      </c>
      <c r="O50">
        <v>4.4143356197518264E-3</v>
      </c>
    </row>
    <row r="51" spans="1:16" x14ac:dyDescent="0.25">
      <c r="A51" t="s">
        <v>55</v>
      </c>
      <c r="B51">
        <v>1</v>
      </c>
      <c r="C51">
        <v>224</v>
      </c>
      <c r="D51" t="s">
        <v>60</v>
      </c>
      <c r="E51" t="s">
        <v>57</v>
      </c>
      <c r="F51">
        <v>275</v>
      </c>
      <c r="G51">
        <v>275</v>
      </c>
      <c r="H51">
        <f t="shared" si="0"/>
        <v>550</v>
      </c>
      <c r="K51">
        <v>224</v>
      </c>
      <c r="L51" t="s">
        <v>59</v>
      </c>
      <c r="M51" t="s">
        <v>56</v>
      </c>
      <c r="N51">
        <v>1.1421442043641305E-2</v>
      </c>
      <c r="O51">
        <v>0.20559749206034877</v>
      </c>
      <c r="P51">
        <v>21.001178294348012</v>
      </c>
    </row>
    <row r="52" spans="1:16" x14ac:dyDescent="0.25">
      <c r="A52" t="s">
        <v>90</v>
      </c>
      <c r="B52">
        <v>3</v>
      </c>
      <c r="C52">
        <v>224</v>
      </c>
      <c r="D52" t="s">
        <v>60</v>
      </c>
      <c r="E52" t="s">
        <v>55</v>
      </c>
      <c r="F52">
        <v>275</v>
      </c>
      <c r="G52">
        <v>275</v>
      </c>
      <c r="H52">
        <f t="shared" si="0"/>
        <v>550</v>
      </c>
      <c r="K52">
        <v>224</v>
      </c>
      <c r="L52" t="s">
        <v>60</v>
      </c>
      <c r="M52" t="s">
        <v>55</v>
      </c>
      <c r="N52">
        <v>1.3355104182231285E-2</v>
      </c>
      <c r="O52">
        <v>0.19706699803281852</v>
      </c>
      <c r="P52">
        <v>17.215253027441587</v>
      </c>
    </row>
    <row r="53" spans="1:16" x14ac:dyDescent="0.25">
      <c r="A53" t="s">
        <v>84</v>
      </c>
      <c r="B53">
        <v>5</v>
      </c>
      <c r="C53">
        <v>224</v>
      </c>
      <c r="D53" t="s">
        <v>60</v>
      </c>
      <c r="E53" t="s">
        <v>56</v>
      </c>
      <c r="F53">
        <v>275</v>
      </c>
      <c r="G53">
        <v>275</v>
      </c>
      <c r="H53">
        <f t="shared" si="0"/>
        <v>550</v>
      </c>
      <c r="K53">
        <v>224</v>
      </c>
      <c r="L53" t="s">
        <v>60</v>
      </c>
      <c r="M53" t="s">
        <v>57</v>
      </c>
      <c r="N53">
        <v>1.100345846245711E-2</v>
      </c>
      <c r="O53">
        <v>0.14775148198121987</v>
      </c>
      <c r="P53">
        <v>15.665686344545671</v>
      </c>
    </row>
    <row r="54" spans="1:16" x14ac:dyDescent="0.25">
      <c r="A54" t="s">
        <v>84</v>
      </c>
      <c r="B54">
        <v>3</v>
      </c>
      <c r="C54">
        <v>224</v>
      </c>
      <c r="D54" t="s">
        <v>61</v>
      </c>
      <c r="E54" t="s">
        <v>56</v>
      </c>
      <c r="F54">
        <v>270</v>
      </c>
      <c r="G54">
        <v>270</v>
      </c>
      <c r="H54">
        <f t="shared" si="0"/>
        <v>540</v>
      </c>
      <c r="K54">
        <v>224</v>
      </c>
      <c r="L54" t="s">
        <v>60</v>
      </c>
      <c r="M54" t="s">
        <v>56</v>
      </c>
      <c r="N54">
        <v>1.160823401493521E-2</v>
      </c>
      <c r="O54">
        <v>0.158287141305473</v>
      </c>
      <c r="P54">
        <v>15.908391516354397</v>
      </c>
    </row>
    <row r="55" spans="1:16" x14ac:dyDescent="0.25">
      <c r="A55" t="s">
        <v>85</v>
      </c>
      <c r="B55">
        <v>7</v>
      </c>
      <c r="C55">
        <v>224</v>
      </c>
      <c r="D55" t="s">
        <v>61</v>
      </c>
      <c r="E55" t="s">
        <v>57</v>
      </c>
      <c r="F55">
        <v>275</v>
      </c>
      <c r="G55">
        <v>264</v>
      </c>
      <c r="H55">
        <f t="shared" si="0"/>
        <v>539</v>
      </c>
      <c r="K55">
        <v>224</v>
      </c>
      <c r="L55" t="s">
        <v>61</v>
      </c>
      <c r="M55" t="s">
        <v>55</v>
      </c>
      <c r="N55">
        <v>1.5699185917122702E-2</v>
      </c>
      <c r="O55">
        <v>0.21373794213719399</v>
      </c>
      <c r="P55">
        <v>15.883685549670533</v>
      </c>
    </row>
    <row r="56" spans="1:16" x14ac:dyDescent="0.25">
      <c r="A56" t="s">
        <v>85</v>
      </c>
      <c r="B56">
        <v>8</v>
      </c>
      <c r="C56">
        <v>224</v>
      </c>
      <c r="D56" t="s">
        <v>61</v>
      </c>
      <c r="E56" t="s">
        <v>55</v>
      </c>
      <c r="F56">
        <v>275</v>
      </c>
      <c r="G56">
        <v>260</v>
      </c>
      <c r="H56">
        <f t="shared" si="0"/>
        <v>535</v>
      </c>
      <c r="K56">
        <v>224</v>
      </c>
      <c r="L56" t="s">
        <v>61</v>
      </c>
      <c r="M56" t="s">
        <v>57</v>
      </c>
      <c r="N56">
        <v>1.3282653345799651E-2</v>
      </c>
      <c r="O56">
        <v>0.22072958419243002</v>
      </c>
      <c r="P56">
        <v>19.387530602531015</v>
      </c>
    </row>
    <row r="57" spans="1:16" x14ac:dyDescent="0.25">
      <c r="A57" t="s">
        <v>90</v>
      </c>
      <c r="B57">
        <v>5</v>
      </c>
      <c r="C57">
        <v>224</v>
      </c>
      <c r="D57" t="s">
        <v>62</v>
      </c>
      <c r="E57" t="s">
        <v>57</v>
      </c>
      <c r="F57">
        <v>270</v>
      </c>
      <c r="G57">
        <v>270</v>
      </c>
      <c r="H57">
        <f t="shared" si="0"/>
        <v>540</v>
      </c>
      <c r="K57">
        <v>224</v>
      </c>
      <c r="L57" t="s">
        <v>61</v>
      </c>
      <c r="M57" t="s">
        <v>56</v>
      </c>
      <c r="N57">
        <v>1.7734801967262126E-2</v>
      </c>
      <c r="O57">
        <v>0.20999848852967476</v>
      </c>
      <c r="P57">
        <v>13.814545945887231</v>
      </c>
    </row>
    <row r="58" spans="1:16" x14ac:dyDescent="0.25">
      <c r="A58" t="s">
        <v>57</v>
      </c>
      <c r="B58">
        <v>6</v>
      </c>
      <c r="C58">
        <v>224</v>
      </c>
      <c r="D58" t="s">
        <v>62</v>
      </c>
      <c r="E58" t="s">
        <v>56</v>
      </c>
      <c r="F58">
        <v>270</v>
      </c>
      <c r="G58">
        <v>270</v>
      </c>
      <c r="H58">
        <f t="shared" si="0"/>
        <v>540</v>
      </c>
      <c r="K58">
        <v>224</v>
      </c>
      <c r="L58" t="s">
        <v>62</v>
      </c>
      <c r="M58" t="s">
        <v>55</v>
      </c>
      <c r="N58">
        <v>9.6996166099265358E-3</v>
      </c>
      <c r="O58">
        <v>0.20127651370864691</v>
      </c>
      <c r="P58">
        <v>24.209472267845982</v>
      </c>
    </row>
    <row r="59" spans="1:16" x14ac:dyDescent="0.25">
      <c r="A59" t="s">
        <v>85</v>
      </c>
      <c r="B59">
        <v>6</v>
      </c>
      <c r="C59">
        <v>224</v>
      </c>
      <c r="D59" t="s">
        <v>62</v>
      </c>
      <c r="E59" t="s">
        <v>55</v>
      </c>
      <c r="F59">
        <v>270</v>
      </c>
      <c r="G59">
        <v>270</v>
      </c>
      <c r="H59">
        <f t="shared" si="0"/>
        <v>540</v>
      </c>
      <c r="K59">
        <v>224</v>
      </c>
      <c r="L59" t="s">
        <v>62</v>
      </c>
      <c r="M59" t="s">
        <v>57</v>
      </c>
      <c r="N59">
        <v>1.2511931484993992E-2</v>
      </c>
      <c r="O59">
        <v>0.23112327158243945</v>
      </c>
      <c r="P59">
        <v>21.550934575494825</v>
      </c>
    </row>
    <row r="60" spans="1:16" x14ac:dyDescent="0.25">
      <c r="A60" t="s">
        <v>91</v>
      </c>
      <c r="B60">
        <v>3</v>
      </c>
      <c r="C60">
        <v>224</v>
      </c>
      <c r="D60" t="s">
        <v>63</v>
      </c>
      <c r="E60" t="s">
        <v>55</v>
      </c>
      <c r="F60">
        <v>300</v>
      </c>
      <c r="G60">
        <v>300</v>
      </c>
      <c r="H60">
        <f t="shared" si="0"/>
        <v>600</v>
      </c>
      <c r="K60">
        <v>224</v>
      </c>
      <c r="L60" t="s">
        <v>62</v>
      </c>
      <c r="M60" t="s">
        <v>56</v>
      </c>
      <c r="N60">
        <v>2.3964387963448255E-2</v>
      </c>
      <c r="O60">
        <v>0.23990271976951719</v>
      </c>
      <c r="P60">
        <v>11.679267871337572</v>
      </c>
    </row>
    <row r="61" spans="1:16" x14ac:dyDescent="0.25">
      <c r="A61" t="s">
        <v>91</v>
      </c>
      <c r="B61">
        <v>4</v>
      </c>
      <c r="C61">
        <v>224</v>
      </c>
      <c r="D61" t="s">
        <v>63</v>
      </c>
      <c r="E61" t="s">
        <v>56</v>
      </c>
      <c r="F61">
        <v>300</v>
      </c>
      <c r="G61">
        <v>300</v>
      </c>
      <c r="H61">
        <f t="shared" si="0"/>
        <v>600</v>
      </c>
      <c r="K61">
        <v>224</v>
      </c>
      <c r="L61" t="s">
        <v>63</v>
      </c>
      <c r="M61" t="s">
        <v>55</v>
      </c>
      <c r="N61">
        <v>1.3533547908998092E-2</v>
      </c>
      <c r="O61">
        <v>0.22061379794999267</v>
      </c>
      <c r="P61">
        <v>19.018129318762345</v>
      </c>
    </row>
    <row r="62" spans="1:16" x14ac:dyDescent="0.25">
      <c r="A62" t="s">
        <v>85</v>
      </c>
      <c r="B62">
        <v>3</v>
      </c>
      <c r="C62">
        <v>224</v>
      </c>
      <c r="D62" t="s">
        <v>63</v>
      </c>
      <c r="E62" t="s">
        <v>57</v>
      </c>
      <c r="F62">
        <v>300</v>
      </c>
      <c r="G62">
        <v>300</v>
      </c>
      <c r="H62">
        <f t="shared" si="0"/>
        <v>600</v>
      </c>
      <c r="K62">
        <v>224</v>
      </c>
      <c r="L62" t="s">
        <v>63</v>
      </c>
      <c r="M62" t="s">
        <v>57</v>
      </c>
      <c r="N62">
        <v>5.1241524907351545E-2</v>
      </c>
      <c r="O62">
        <v>0.42290760111550207</v>
      </c>
      <c r="P62">
        <v>9.6287571885010959</v>
      </c>
    </row>
    <row r="63" spans="1:16" x14ac:dyDescent="0.25">
      <c r="K63">
        <v>224</v>
      </c>
      <c r="L63" t="s">
        <v>63</v>
      </c>
      <c r="M63" t="s">
        <v>56</v>
      </c>
      <c r="N63">
        <v>1.2603762174792114E-2</v>
      </c>
      <c r="O63">
        <v>0.23256850472303453</v>
      </c>
      <c r="P63">
        <v>21.527692955008405</v>
      </c>
    </row>
  </sheetData>
  <sortState ref="A2:G62">
    <sortCondition ref="C2:C62"/>
    <sortCondition ref="D2:D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222 abundance</vt:lpstr>
      <vt:lpstr>224 abundance</vt:lpstr>
      <vt:lpstr>114 abundance</vt:lpstr>
      <vt:lpstr>TDP</vt:lpstr>
      <vt:lpstr>TOC</vt:lpstr>
      <vt:lpstr>NO3</vt:lpstr>
      <vt:lpstr>NH4</vt:lpstr>
      <vt:lpstr>TDN</vt:lpstr>
      <vt:lpstr>CN raw be in the CN raw file</vt:lpstr>
      <vt:lpstr>P</vt:lpstr>
      <vt:lpstr>TAg</vt:lpstr>
      <vt:lpstr>BP Ag</vt:lpstr>
      <vt:lpstr>dAg</vt:lpstr>
      <vt:lpstr>224 Compiled</vt:lpstr>
      <vt:lpstr>222 compiled</vt:lpstr>
      <vt:lpstr>114 compiled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2013-06-25T20:01:31Z</dcterms:created>
  <dcterms:modified xsi:type="dcterms:W3CDTF">2013-11-07T20:18:53Z</dcterms:modified>
</cp:coreProperties>
</file>