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60" yWindow="105" windowWidth="11835" windowHeight="8505" activeTab="4"/>
  </bookViews>
  <sheets>
    <sheet name="222 abundance" sheetId="1" r:id="rId1"/>
    <sheet name="224 abundance" sheetId="2" r:id="rId2"/>
    <sheet name="114 abundance" sheetId="3" r:id="rId3"/>
    <sheet name="Mesocosm abundance " sheetId="4" r:id="rId4"/>
    <sheet name="2012" sheetId="5" r:id="rId5"/>
  </sheets>
  <calcPr calcId="145621"/>
</workbook>
</file>

<file path=xl/calcChain.xml><?xml version="1.0" encoding="utf-8"?>
<calcChain xmlns="http://schemas.openxmlformats.org/spreadsheetml/2006/main">
  <c r="K4" i="1" l="1"/>
  <c r="K7" i="1"/>
  <c r="K9" i="1"/>
  <c r="K11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I83" i="5"/>
  <c r="J83" i="5" s="1"/>
  <c r="I82" i="5"/>
  <c r="J82" i="5" s="1"/>
  <c r="K82" i="5" s="1"/>
  <c r="I81" i="5"/>
  <c r="J81" i="5" s="1"/>
  <c r="I80" i="5"/>
  <c r="J80" i="5" s="1"/>
  <c r="K80" i="5" s="1"/>
  <c r="I79" i="5"/>
  <c r="J79" i="5" s="1"/>
  <c r="I78" i="5"/>
  <c r="J78" i="5" s="1"/>
  <c r="K78" i="5" s="1"/>
  <c r="I77" i="5"/>
  <c r="J77" i="5" s="1"/>
  <c r="I76" i="5"/>
  <c r="J76" i="5" s="1"/>
  <c r="K76" i="5" s="1"/>
  <c r="I75" i="5"/>
  <c r="J75" i="5" s="1"/>
  <c r="I74" i="5"/>
  <c r="J74" i="5" s="1"/>
  <c r="K74" i="5" s="1"/>
  <c r="I73" i="5"/>
  <c r="J73" i="5" s="1"/>
  <c r="I72" i="5"/>
  <c r="J72" i="5" s="1"/>
  <c r="K72" i="5" s="1"/>
  <c r="I71" i="5"/>
  <c r="J71" i="5" s="1"/>
  <c r="I70" i="5"/>
  <c r="J70" i="5" s="1"/>
  <c r="K70" i="5" s="1"/>
  <c r="I69" i="5"/>
  <c r="J69" i="5" s="1"/>
  <c r="I68" i="5"/>
  <c r="J68" i="5" s="1"/>
  <c r="K68" i="5" s="1"/>
  <c r="I67" i="5"/>
  <c r="J67" i="5" s="1"/>
  <c r="I66" i="5"/>
  <c r="J66" i="5" s="1"/>
  <c r="K66" i="5" s="1"/>
  <c r="I65" i="5"/>
  <c r="J65" i="5" s="1"/>
  <c r="I64" i="5"/>
  <c r="J64" i="5" s="1"/>
  <c r="K64" i="5" s="1"/>
  <c r="I63" i="5"/>
  <c r="J63" i="5" s="1"/>
  <c r="I62" i="5"/>
  <c r="J62" i="5" s="1"/>
  <c r="K62" i="5" s="1"/>
  <c r="I61" i="5"/>
  <c r="J61" i="5" s="1"/>
  <c r="K61" i="5" s="1"/>
  <c r="I60" i="5"/>
  <c r="J60" i="5" s="1"/>
  <c r="K59" i="5" s="1"/>
  <c r="I59" i="5"/>
  <c r="J59" i="5" s="1"/>
  <c r="I58" i="5"/>
  <c r="J58" i="5" s="1"/>
  <c r="I57" i="5"/>
  <c r="J57" i="5" s="1"/>
  <c r="K57" i="5" s="1"/>
  <c r="I56" i="5"/>
  <c r="J56" i="5" s="1"/>
  <c r="K55" i="5" s="1"/>
  <c r="I55" i="5"/>
  <c r="J55" i="5" s="1"/>
  <c r="I54" i="5"/>
  <c r="I53" i="5"/>
  <c r="J53" i="5" s="1"/>
  <c r="K53" i="5" s="1"/>
  <c r="I52" i="5"/>
  <c r="J52" i="5" s="1"/>
  <c r="K52" i="5" s="1"/>
  <c r="I51" i="5"/>
  <c r="J51" i="5" s="1"/>
  <c r="I50" i="5"/>
  <c r="J50" i="5" s="1"/>
  <c r="K50" i="5" s="1"/>
  <c r="I49" i="5"/>
  <c r="J49" i="5" s="1"/>
  <c r="I48" i="5"/>
  <c r="J48" i="5" s="1"/>
  <c r="K48" i="5" s="1"/>
  <c r="I47" i="5"/>
  <c r="J47" i="5" s="1"/>
  <c r="I46" i="5"/>
  <c r="J46" i="5" s="1"/>
  <c r="K46" i="5" s="1"/>
  <c r="I45" i="5"/>
  <c r="J45" i="5" s="1"/>
  <c r="I44" i="5"/>
  <c r="J44" i="5" s="1"/>
  <c r="K44" i="5" s="1"/>
  <c r="I43" i="5"/>
  <c r="J43" i="5" s="1"/>
  <c r="I42" i="5"/>
  <c r="J42" i="5" s="1"/>
  <c r="K42" i="5" s="1"/>
  <c r="I41" i="5"/>
  <c r="J41" i="5" s="1"/>
  <c r="I40" i="5"/>
  <c r="J40" i="5" s="1"/>
  <c r="K40" i="5" s="1"/>
  <c r="I39" i="5"/>
  <c r="J39" i="5" s="1"/>
  <c r="I38" i="5"/>
  <c r="J38" i="5" s="1"/>
  <c r="K38" i="5" s="1"/>
  <c r="I37" i="5"/>
  <c r="J37" i="5" s="1"/>
  <c r="I36" i="5"/>
  <c r="J36" i="5" s="1"/>
  <c r="K36" i="5" s="1"/>
  <c r="I35" i="5"/>
  <c r="J35" i="5" s="1"/>
  <c r="I34" i="5"/>
  <c r="J34" i="5" s="1"/>
  <c r="K34" i="5" s="1"/>
  <c r="I33" i="5"/>
  <c r="J33" i="5" s="1"/>
  <c r="I32" i="5"/>
  <c r="J32" i="5" s="1"/>
  <c r="K32" i="5" s="1"/>
  <c r="I31" i="5"/>
  <c r="I30" i="5"/>
  <c r="J30" i="5" s="1"/>
  <c r="K30" i="5" s="1"/>
  <c r="I29" i="5"/>
  <c r="J29" i="5" s="1"/>
  <c r="I28" i="5"/>
  <c r="J28" i="5" s="1"/>
  <c r="K28" i="5" s="1"/>
  <c r="I27" i="5"/>
  <c r="J27" i="5" s="1"/>
  <c r="I26" i="5"/>
  <c r="J26" i="5" s="1"/>
  <c r="K26" i="5" s="1"/>
  <c r="I25" i="5"/>
  <c r="J25" i="5" s="1"/>
  <c r="I24" i="5"/>
  <c r="J24" i="5" s="1"/>
  <c r="K24" i="5" s="1"/>
  <c r="I23" i="5"/>
  <c r="J23" i="5" s="1"/>
  <c r="I22" i="5"/>
  <c r="J22" i="5" s="1"/>
  <c r="K22" i="5" s="1"/>
  <c r="I21" i="5"/>
  <c r="J21" i="5" s="1"/>
  <c r="I20" i="5"/>
  <c r="J20" i="5" s="1"/>
  <c r="K20" i="5" s="1"/>
  <c r="I19" i="5"/>
  <c r="J19" i="5" s="1"/>
  <c r="I18" i="5"/>
  <c r="J18" i="5" s="1"/>
  <c r="K18" i="5" s="1"/>
  <c r="I17" i="5"/>
  <c r="J17" i="5" s="1"/>
  <c r="I16" i="5"/>
  <c r="J16" i="5" s="1"/>
  <c r="K16" i="5" s="1"/>
  <c r="I15" i="5"/>
  <c r="J15" i="5" s="1"/>
  <c r="I14" i="5"/>
  <c r="J14" i="5" s="1"/>
  <c r="K14" i="5" s="1"/>
  <c r="I13" i="5"/>
  <c r="J13" i="5" s="1"/>
  <c r="I12" i="5"/>
  <c r="J12" i="5" s="1"/>
  <c r="K12" i="5" s="1"/>
  <c r="I11" i="5"/>
  <c r="J11" i="5" s="1"/>
  <c r="I10" i="5"/>
  <c r="J10" i="5" s="1"/>
  <c r="K10" i="5" s="1"/>
  <c r="I9" i="5"/>
  <c r="J9" i="5" s="1"/>
  <c r="I8" i="5"/>
  <c r="J8" i="5" s="1"/>
  <c r="K8" i="5" s="1"/>
  <c r="I7" i="5"/>
  <c r="J7" i="5" s="1"/>
  <c r="I6" i="5"/>
  <c r="J6" i="5" s="1"/>
  <c r="K6" i="5" s="1"/>
  <c r="I5" i="5"/>
  <c r="J5" i="5" s="1"/>
  <c r="I4" i="5"/>
  <c r="J4" i="5" s="1"/>
  <c r="K4" i="5" s="1"/>
  <c r="I3" i="5"/>
  <c r="J3" i="5" s="1"/>
  <c r="I2" i="5"/>
  <c r="J2" i="5" s="1"/>
  <c r="K2" i="5" s="1"/>
  <c r="G41" i="1" l="1"/>
  <c r="G42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F41" i="1"/>
  <c r="F42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I104" i="1"/>
  <c r="I95" i="1"/>
  <c r="I96" i="1"/>
  <c r="I97" i="1"/>
  <c r="I105" i="1"/>
  <c r="I106" i="1"/>
  <c r="I107" i="1"/>
  <c r="I108" i="1"/>
  <c r="I100" i="1"/>
  <c r="I101" i="1"/>
  <c r="I109" i="1"/>
  <c r="I115" i="1"/>
  <c r="I116" i="1"/>
  <c r="I112" i="1"/>
  <c r="I113" i="1"/>
  <c r="I11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G104" i="1"/>
  <c r="G95" i="1"/>
  <c r="G96" i="1"/>
  <c r="G97" i="1"/>
  <c r="G105" i="1"/>
  <c r="G106" i="1"/>
  <c r="G107" i="1"/>
  <c r="G108" i="1"/>
  <c r="G100" i="1"/>
  <c r="G101" i="1"/>
  <c r="G109" i="1"/>
  <c r="G115" i="1"/>
  <c r="G116" i="1"/>
  <c r="G112" i="1"/>
  <c r="G113" i="1"/>
  <c r="G11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F104" i="1"/>
  <c r="F95" i="1"/>
  <c r="F96" i="1"/>
  <c r="F97" i="1"/>
  <c r="F105" i="1"/>
  <c r="F106" i="1"/>
  <c r="F107" i="1"/>
  <c r="F108" i="1"/>
  <c r="F100" i="1"/>
  <c r="F101" i="1"/>
  <c r="F109" i="1"/>
  <c r="F115" i="1"/>
  <c r="F116" i="1"/>
  <c r="F112" i="1"/>
  <c r="F113" i="1"/>
  <c r="F11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I12" i="1"/>
  <c r="G12" i="1"/>
  <c r="F12" i="1"/>
  <c r="I20" i="1"/>
  <c r="I4" i="1"/>
  <c r="I5" i="1"/>
  <c r="I50" i="1"/>
  <c r="I51" i="1"/>
  <c r="I52" i="1"/>
  <c r="I7" i="1"/>
  <c r="I90" i="1"/>
  <c r="I91" i="1"/>
  <c r="I18" i="1"/>
  <c r="I8" i="1"/>
  <c r="I6" i="1"/>
  <c r="I14" i="1"/>
  <c r="I15" i="1"/>
  <c r="I21" i="1"/>
  <c r="I16" i="1"/>
  <c r="I17" i="1"/>
  <c r="I13" i="1"/>
  <c r="I22" i="1"/>
  <c r="I23" i="1"/>
  <c r="I24" i="1"/>
  <c r="I53" i="1"/>
  <c r="I54" i="1"/>
  <c r="I55" i="1"/>
  <c r="I56" i="1"/>
  <c r="I57" i="1"/>
  <c r="I58" i="1"/>
  <c r="I47" i="1"/>
  <c r="I48" i="1"/>
  <c r="I49" i="1"/>
  <c r="I82" i="1"/>
  <c r="I83" i="1"/>
  <c r="I84" i="1"/>
  <c r="I79" i="1"/>
  <c r="I80" i="1"/>
  <c r="I81" i="1"/>
  <c r="I87" i="1"/>
  <c r="I88" i="1"/>
  <c r="I89" i="1"/>
  <c r="I92" i="1"/>
  <c r="I98" i="1"/>
  <c r="I99" i="1"/>
  <c r="G20" i="1"/>
  <c r="G4" i="1"/>
  <c r="G5" i="1"/>
  <c r="G50" i="1"/>
  <c r="G51" i="1"/>
  <c r="G52" i="1"/>
  <c r="G7" i="1"/>
  <c r="G90" i="1"/>
  <c r="G91" i="1"/>
  <c r="G18" i="1"/>
  <c r="G8" i="1"/>
  <c r="G6" i="1"/>
  <c r="G14" i="1"/>
  <c r="G15" i="1"/>
  <c r="G21" i="1"/>
  <c r="G16" i="1"/>
  <c r="G17" i="1"/>
  <c r="G13" i="1"/>
  <c r="G22" i="1"/>
  <c r="G23" i="1"/>
  <c r="G24" i="1"/>
  <c r="G53" i="1"/>
  <c r="G54" i="1"/>
  <c r="G55" i="1"/>
  <c r="G56" i="1"/>
  <c r="G57" i="1"/>
  <c r="G58" i="1"/>
  <c r="G47" i="1"/>
  <c r="G48" i="1"/>
  <c r="G49" i="1"/>
  <c r="G82" i="1"/>
  <c r="G83" i="1"/>
  <c r="G84" i="1"/>
  <c r="G79" i="1"/>
  <c r="G80" i="1"/>
  <c r="G81" i="1"/>
  <c r="G87" i="1"/>
  <c r="G88" i="1"/>
  <c r="G89" i="1"/>
  <c r="G92" i="1"/>
  <c r="G98" i="1"/>
  <c r="G99" i="1"/>
  <c r="F20" i="1"/>
  <c r="F4" i="1"/>
  <c r="F5" i="1"/>
  <c r="F50" i="1"/>
  <c r="F51" i="1"/>
  <c r="F52" i="1"/>
  <c r="F7" i="1"/>
  <c r="F90" i="1"/>
  <c r="F91" i="1"/>
  <c r="F18" i="1"/>
  <c r="F8" i="1"/>
  <c r="F6" i="1"/>
  <c r="F14" i="1"/>
  <c r="F15" i="1"/>
  <c r="F21" i="1"/>
  <c r="F16" i="1"/>
  <c r="F17" i="1"/>
  <c r="F13" i="1"/>
  <c r="F22" i="1"/>
  <c r="F23" i="1"/>
  <c r="F24" i="1"/>
  <c r="F53" i="1"/>
  <c r="F54" i="1"/>
  <c r="F55" i="1"/>
  <c r="F56" i="1"/>
  <c r="F57" i="1"/>
  <c r="F58" i="1"/>
  <c r="F47" i="1"/>
  <c r="F48" i="1"/>
  <c r="F49" i="1"/>
  <c r="F82" i="1"/>
  <c r="F83" i="1"/>
  <c r="F84" i="1"/>
  <c r="F79" i="1"/>
  <c r="F80" i="1"/>
  <c r="F81" i="1"/>
  <c r="F87" i="1"/>
  <c r="F88" i="1"/>
  <c r="F89" i="1"/>
  <c r="F92" i="1"/>
  <c r="F98" i="1"/>
  <c r="F99" i="1"/>
  <c r="S6" i="1"/>
  <c r="S5" i="1"/>
  <c r="R6" i="1"/>
  <c r="R5" i="1"/>
  <c r="Q16" i="1" l="1"/>
  <c r="S15" i="2"/>
  <c r="Q17" i="3"/>
  <c r="P130" i="4"/>
  <c r="R123" i="4"/>
  <c r="R124" i="4"/>
  <c r="R125" i="4"/>
  <c r="R126" i="4"/>
  <c r="R122" i="4"/>
  <c r="P105" i="4"/>
  <c r="Q98" i="4"/>
  <c r="Q99" i="4"/>
  <c r="Q100" i="4"/>
  <c r="Q97" i="4"/>
  <c r="P72" i="4"/>
  <c r="Q65" i="4"/>
  <c r="Q66" i="4"/>
  <c r="Q67" i="4"/>
  <c r="Q68" i="4"/>
  <c r="Q64" i="4"/>
  <c r="O31" i="4"/>
  <c r="Q18" i="4"/>
  <c r="Q19" i="4"/>
  <c r="Q20" i="4"/>
  <c r="Q21" i="4"/>
  <c r="Q17" i="4"/>
  <c r="R13" i="4"/>
  <c r="Q7" i="4"/>
  <c r="Q8" i="4"/>
  <c r="Q9" i="4"/>
  <c r="Q10" i="4"/>
  <c r="Q6" i="4"/>
  <c r="I177" i="4" l="1"/>
  <c r="J177" i="4" s="1"/>
  <c r="I176" i="4"/>
  <c r="J176" i="4" s="1"/>
  <c r="I175" i="4"/>
  <c r="J175" i="4" s="1"/>
  <c r="I174" i="4"/>
  <c r="J174" i="4" s="1"/>
  <c r="I173" i="4"/>
  <c r="J173" i="4" s="1"/>
  <c r="I172" i="4"/>
  <c r="J172" i="4" s="1"/>
  <c r="I171" i="4"/>
  <c r="J171" i="4" s="1"/>
  <c r="I170" i="4"/>
  <c r="J170" i="4" s="1"/>
  <c r="I169" i="4"/>
  <c r="J169" i="4" s="1"/>
  <c r="I168" i="4"/>
  <c r="J168" i="4" s="1"/>
  <c r="I167" i="4"/>
  <c r="J167" i="4" s="1"/>
  <c r="I166" i="4"/>
  <c r="J166" i="4" s="1"/>
  <c r="I165" i="4"/>
  <c r="J165" i="4" s="1"/>
  <c r="I164" i="4"/>
  <c r="J164" i="4" s="1"/>
  <c r="I163" i="4"/>
  <c r="J163" i="4" s="1"/>
  <c r="I162" i="4"/>
  <c r="J162" i="4" s="1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I161" i="4"/>
  <c r="J161" i="4" s="1"/>
  <c r="I160" i="4"/>
  <c r="J160" i="4" s="1"/>
  <c r="I159" i="4"/>
  <c r="J159" i="4" s="1"/>
  <c r="I158" i="4"/>
  <c r="J158" i="4"/>
  <c r="I157" i="4"/>
  <c r="J157" i="4" s="1"/>
  <c r="I156" i="4"/>
  <c r="J156" i="4" s="1"/>
  <c r="I155" i="4"/>
  <c r="J155" i="4" s="1"/>
  <c r="I154" i="4"/>
  <c r="J154" i="4" s="1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I153" i="4"/>
  <c r="J153" i="4" s="1"/>
  <c r="I152" i="4"/>
  <c r="J152" i="4" s="1"/>
  <c r="I151" i="4"/>
  <c r="J151" i="4" s="1"/>
  <c r="I150" i="4"/>
  <c r="J150" i="4" s="1"/>
  <c r="I149" i="4"/>
  <c r="J149" i="4" s="1"/>
  <c r="I148" i="4"/>
  <c r="J148" i="4" s="1"/>
  <c r="I147" i="4"/>
  <c r="J147" i="4" s="1"/>
  <c r="I146" i="4"/>
  <c r="J146" i="4" s="1"/>
  <c r="I145" i="4"/>
  <c r="J145" i="4"/>
  <c r="I144" i="4"/>
  <c r="J144" i="4" s="1"/>
  <c r="I143" i="4"/>
  <c r="J143" i="4" s="1"/>
  <c r="I142" i="4"/>
  <c r="J142" i="4" s="1"/>
  <c r="I141" i="4"/>
  <c r="J141" i="4" s="1"/>
  <c r="I140" i="4"/>
  <c r="J140" i="4" s="1"/>
  <c r="I139" i="4"/>
  <c r="J139" i="4" s="1"/>
  <c r="I138" i="4"/>
  <c r="J138" i="4" s="1"/>
  <c r="I137" i="4"/>
  <c r="J137" i="4" s="1"/>
  <c r="I136" i="4"/>
  <c r="J136" i="4" s="1"/>
  <c r="I135" i="4"/>
  <c r="J135" i="4" s="1"/>
  <c r="I134" i="4"/>
  <c r="J134" i="4" s="1"/>
  <c r="I133" i="4"/>
  <c r="J133" i="4"/>
  <c r="I132" i="4"/>
  <c r="J132" i="4" s="1"/>
  <c r="I131" i="4"/>
  <c r="J131" i="4" s="1"/>
  <c r="I130" i="4"/>
  <c r="J130" i="4" s="1"/>
  <c r="G153" i="4"/>
  <c r="F153" i="4"/>
  <c r="G152" i="4"/>
  <c r="F152" i="4"/>
  <c r="G151" i="4"/>
  <c r="F151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I129" i="4"/>
  <c r="J129" i="4" s="1"/>
  <c r="I128" i="4"/>
  <c r="J128" i="4" s="1"/>
  <c r="I127" i="4"/>
  <c r="J127" i="4" s="1"/>
  <c r="I126" i="4"/>
  <c r="J126" i="4" s="1"/>
  <c r="I125" i="4"/>
  <c r="J125" i="4" s="1"/>
  <c r="I124" i="4"/>
  <c r="J124" i="4" s="1"/>
  <c r="I123" i="4"/>
  <c r="J123" i="4" s="1"/>
  <c r="I122" i="4"/>
  <c r="J122" i="4" s="1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F122" i="4"/>
  <c r="G122" i="4"/>
  <c r="F121" i="4"/>
  <c r="G121" i="4"/>
  <c r="I121" i="4"/>
  <c r="J121" i="4" s="1"/>
  <c r="I120" i="4"/>
  <c r="J120" i="4" s="1"/>
  <c r="I119" i="4"/>
  <c r="J119" i="4" s="1"/>
  <c r="I118" i="4"/>
  <c r="J118" i="4" s="1"/>
  <c r="I117" i="4"/>
  <c r="J117" i="4" s="1"/>
  <c r="I116" i="4"/>
  <c r="J116" i="4" s="1"/>
  <c r="I115" i="4"/>
  <c r="J115" i="4" s="1"/>
  <c r="I114" i="4"/>
  <c r="J114" i="4" s="1"/>
  <c r="I113" i="4"/>
  <c r="J113" i="4" s="1"/>
  <c r="I112" i="4"/>
  <c r="J112" i="4" s="1"/>
  <c r="I111" i="4"/>
  <c r="J111" i="4" s="1"/>
  <c r="I110" i="4"/>
  <c r="J110" i="4" s="1"/>
  <c r="I109" i="4"/>
  <c r="J109" i="4" s="1"/>
  <c r="I108" i="4"/>
  <c r="J108" i="4" s="1"/>
  <c r="I107" i="4"/>
  <c r="J107" i="4" s="1"/>
  <c r="I106" i="4"/>
  <c r="J106" i="4" s="1"/>
  <c r="I105" i="4"/>
  <c r="J105" i="4"/>
  <c r="I104" i="4"/>
  <c r="J104" i="4" s="1"/>
  <c r="I103" i="4"/>
  <c r="J103" i="4" s="1"/>
  <c r="I102" i="4"/>
  <c r="J102" i="4" s="1"/>
  <c r="I101" i="4"/>
  <c r="J101" i="4" s="1"/>
  <c r="I100" i="4"/>
  <c r="J100" i="4" s="1"/>
  <c r="I99" i="4"/>
  <c r="J99" i="4" s="1"/>
  <c r="I98" i="4"/>
  <c r="J98" i="4" s="1"/>
  <c r="G120" i="4"/>
  <c r="G119" i="4"/>
  <c r="G118" i="4"/>
  <c r="G117" i="4"/>
  <c r="G116" i="4"/>
  <c r="G115" i="4"/>
  <c r="G114" i="4"/>
  <c r="G113" i="4"/>
  <c r="G112" i="4"/>
  <c r="F120" i="4"/>
  <c r="F119" i="4"/>
  <c r="F118" i="4"/>
  <c r="F117" i="4"/>
  <c r="F116" i="4"/>
  <c r="F115" i="4"/>
  <c r="F114" i="4"/>
  <c r="F113" i="4"/>
  <c r="F112" i="4"/>
  <c r="I97" i="4"/>
  <c r="J97" i="4" s="1"/>
  <c r="I96" i="4"/>
  <c r="J96" i="4" s="1"/>
  <c r="I95" i="4"/>
  <c r="J95" i="4" s="1"/>
  <c r="I94" i="4"/>
  <c r="J94" i="4" s="1"/>
  <c r="I93" i="4"/>
  <c r="J93" i="4" s="1"/>
  <c r="I92" i="4"/>
  <c r="J92" i="4" s="1"/>
  <c r="I91" i="4"/>
  <c r="J91" i="4" s="1"/>
  <c r="I90" i="4"/>
  <c r="J90" i="4" s="1"/>
  <c r="I89" i="4"/>
  <c r="J89" i="4" s="1"/>
  <c r="I88" i="4"/>
  <c r="J88" i="4" s="1"/>
  <c r="I87" i="4"/>
  <c r="J87" i="4" s="1"/>
  <c r="I86" i="4"/>
  <c r="J86" i="4" s="1"/>
  <c r="I85" i="4"/>
  <c r="J85" i="4" s="1"/>
  <c r="I84" i="4"/>
  <c r="J84" i="4" s="1"/>
  <c r="I83" i="4"/>
  <c r="J83" i="4" s="1"/>
  <c r="I82" i="4"/>
  <c r="J82" i="4" s="1"/>
  <c r="I81" i="4"/>
  <c r="J81" i="4"/>
  <c r="I80" i="4"/>
  <c r="J80" i="4" s="1"/>
  <c r="I79" i="4"/>
  <c r="J79" i="4" s="1"/>
  <c r="I78" i="4"/>
  <c r="J78" i="4" s="1"/>
  <c r="I77" i="4"/>
  <c r="J77" i="4" s="1"/>
  <c r="I76" i="4"/>
  <c r="J76" i="4" s="1"/>
  <c r="I75" i="4"/>
  <c r="J75" i="4" s="1"/>
  <c r="I74" i="4"/>
  <c r="J74" i="4" s="1"/>
  <c r="I73" i="4"/>
  <c r="J73" i="4" s="1"/>
  <c r="I72" i="4"/>
  <c r="J72" i="4" s="1"/>
  <c r="I71" i="4"/>
  <c r="J71" i="4" s="1"/>
  <c r="I70" i="4"/>
  <c r="J70" i="4" s="1"/>
  <c r="I69" i="4"/>
  <c r="J69" i="4" s="1"/>
  <c r="I68" i="4"/>
  <c r="J68" i="4" s="1"/>
  <c r="I67" i="4"/>
  <c r="J67" i="4" s="1"/>
  <c r="I66" i="4"/>
  <c r="J66" i="4" s="1"/>
  <c r="I65" i="4"/>
  <c r="J65" i="4" s="1"/>
  <c r="I64" i="4"/>
  <c r="J64" i="4" s="1"/>
  <c r="I63" i="4"/>
  <c r="J63" i="4" s="1"/>
  <c r="I62" i="4"/>
  <c r="J62" i="4" s="1"/>
  <c r="I61" i="4"/>
  <c r="J61" i="4" s="1"/>
  <c r="I60" i="4"/>
  <c r="J60" i="4" s="1"/>
  <c r="I59" i="4"/>
  <c r="J59" i="4" s="1"/>
  <c r="I58" i="4"/>
  <c r="J58" i="4" s="1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I57" i="4"/>
  <c r="J57" i="4" s="1"/>
  <c r="I56" i="4"/>
  <c r="J56" i="4" s="1"/>
  <c r="I55" i="4"/>
  <c r="J55" i="4" s="1"/>
  <c r="I54" i="4"/>
  <c r="J54" i="4" s="1"/>
  <c r="I53" i="4"/>
  <c r="J53" i="4" s="1"/>
  <c r="I52" i="4"/>
  <c r="J52" i="4" s="1"/>
  <c r="I51" i="4"/>
  <c r="J51" i="4" s="1"/>
  <c r="I50" i="4"/>
  <c r="J50" i="4" s="1"/>
  <c r="I49" i="4"/>
  <c r="J49" i="4" s="1"/>
  <c r="I48" i="4"/>
  <c r="J48" i="4" s="1"/>
  <c r="I47" i="4"/>
  <c r="J47" i="4" s="1"/>
  <c r="I46" i="4"/>
  <c r="J46" i="4" s="1"/>
  <c r="I45" i="4"/>
  <c r="J45" i="4" s="1"/>
  <c r="I44" i="4"/>
  <c r="J44" i="4"/>
  <c r="I43" i="4"/>
  <c r="J43" i="4" s="1"/>
  <c r="I42" i="4"/>
  <c r="J42" i="4" s="1"/>
  <c r="I41" i="4"/>
  <c r="J41" i="4" s="1"/>
  <c r="I40" i="4"/>
  <c r="J40" i="4" s="1"/>
  <c r="I39" i="4"/>
  <c r="J39" i="4" s="1"/>
  <c r="I38" i="4"/>
  <c r="J38" i="4" s="1"/>
  <c r="I37" i="4"/>
  <c r="J37" i="4" s="1"/>
  <c r="I36" i="4"/>
  <c r="J36" i="4" s="1"/>
  <c r="I35" i="4"/>
  <c r="J35" i="4"/>
  <c r="I34" i="4"/>
  <c r="J34" i="4" s="1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I33" i="4"/>
  <c r="J33" i="4" s="1"/>
  <c r="I32" i="4"/>
  <c r="J32" i="4" s="1"/>
  <c r="I31" i="4"/>
  <c r="J31" i="4" s="1"/>
  <c r="I30" i="4"/>
  <c r="J30" i="4" s="1"/>
  <c r="I29" i="4"/>
  <c r="J29" i="4" s="1"/>
  <c r="I28" i="4"/>
  <c r="J28" i="4" s="1"/>
  <c r="I27" i="4"/>
  <c r="J27" i="4" s="1"/>
  <c r="G33" i="4"/>
  <c r="G32" i="4"/>
  <c r="G31" i="4"/>
  <c r="G30" i="4"/>
  <c r="G29" i="4"/>
  <c r="G28" i="4"/>
  <c r="G27" i="4"/>
  <c r="F33" i="4"/>
  <c r="F32" i="4"/>
  <c r="F31" i="4"/>
  <c r="F30" i="4"/>
  <c r="F29" i="4"/>
  <c r="F28" i="4"/>
  <c r="F27" i="4"/>
  <c r="J18" i="4"/>
  <c r="J17" i="4"/>
  <c r="J12" i="4"/>
  <c r="J9" i="4"/>
  <c r="J8" i="4"/>
  <c r="I26" i="4"/>
  <c r="J26" i="4" s="1"/>
  <c r="I25" i="4"/>
  <c r="J25" i="4" s="1"/>
  <c r="I24" i="4"/>
  <c r="J24" i="4" s="1"/>
  <c r="I23" i="4"/>
  <c r="J23" i="4" s="1"/>
  <c r="I22" i="4"/>
  <c r="J22" i="4" s="1"/>
  <c r="I21" i="4"/>
  <c r="J21" i="4" s="1"/>
  <c r="I20" i="4"/>
  <c r="J20" i="4" s="1"/>
  <c r="I19" i="4"/>
  <c r="J19" i="4" s="1"/>
  <c r="I18" i="4"/>
  <c r="I17" i="4"/>
  <c r="I16" i="4"/>
  <c r="J16" i="4" s="1"/>
  <c r="I15" i="4"/>
  <c r="J15" i="4" s="1"/>
  <c r="I14" i="4"/>
  <c r="J14" i="4" s="1"/>
  <c r="I13" i="4"/>
  <c r="J13" i="4" s="1"/>
  <c r="I12" i="4"/>
  <c r="I11" i="4"/>
  <c r="J11" i="4" s="1"/>
  <c r="I10" i="4"/>
  <c r="J10" i="4" s="1"/>
  <c r="I9" i="4"/>
  <c r="I8" i="4"/>
  <c r="I7" i="4"/>
  <c r="J7" i="4" s="1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G6" i="4"/>
  <c r="I6" i="4" s="1"/>
  <c r="J6" i="4" s="1"/>
  <c r="F6" i="4"/>
  <c r="G5" i="4"/>
  <c r="F5" i="4"/>
  <c r="I5" i="4" s="1"/>
  <c r="J5" i="4" s="1"/>
  <c r="G4" i="4"/>
  <c r="I4" i="4" s="1"/>
  <c r="J4" i="4" s="1"/>
  <c r="F4" i="4"/>
  <c r="I3" i="4"/>
  <c r="J3" i="4" s="1"/>
  <c r="G3" i="4"/>
  <c r="F3" i="4"/>
  <c r="F22" i="3" l="1"/>
  <c r="H22" i="3" s="1"/>
  <c r="E22" i="3"/>
  <c r="F21" i="3"/>
  <c r="H21" i="3" s="1"/>
  <c r="E21" i="3"/>
  <c r="F20" i="3"/>
  <c r="H20" i="3" s="1"/>
  <c r="E20" i="3"/>
  <c r="F19" i="3"/>
  <c r="H19" i="3" s="1"/>
  <c r="E19" i="3"/>
  <c r="F18" i="3"/>
  <c r="H18" i="3" s="1"/>
  <c r="E18" i="3"/>
  <c r="F17" i="3"/>
  <c r="H17" i="3" s="1"/>
  <c r="E17" i="3"/>
  <c r="F16" i="3"/>
  <c r="H16" i="3" s="1"/>
  <c r="E16" i="3"/>
  <c r="F15" i="3"/>
  <c r="H15" i="3" s="1"/>
  <c r="E15" i="3"/>
  <c r="F14" i="3"/>
  <c r="H14" i="3" s="1"/>
  <c r="E14" i="3"/>
  <c r="F13" i="3"/>
  <c r="H13" i="3" s="1"/>
  <c r="E13" i="3"/>
  <c r="F12" i="3"/>
  <c r="H12" i="3" s="1"/>
  <c r="E12" i="3"/>
  <c r="F11" i="3"/>
  <c r="H11" i="3" s="1"/>
  <c r="E11" i="3"/>
  <c r="F10" i="3"/>
  <c r="H10" i="3" s="1"/>
  <c r="E10" i="3"/>
  <c r="F9" i="3"/>
  <c r="H9" i="3" s="1"/>
  <c r="E9" i="3"/>
  <c r="P8" i="3"/>
  <c r="Q8" i="3" s="1"/>
  <c r="F8" i="3"/>
  <c r="H8" i="3" s="1"/>
  <c r="E8" i="3"/>
  <c r="P7" i="3"/>
  <c r="Q7" i="3" s="1"/>
  <c r="F7" i="3"/>
  <c r="H7" i="3" s="1"/>
  <c r="E7" i="3"/>
  <c r="P6" i="3"/>
  <c r="Q6" i="3" s="1"/>
  <c r="F6" i="3"/>
  <c r="H6" i="3" s="1"/>
  <c r="E6" i="3"/>
  <c r="P5" i="3"/>
  <c r="Q5" i="3" s="1"/>
  <c r="F5" i="3"/>
  <c r="H5" i="3" s="1"/>
  <c r="E5" i="3"/>
  <c r="P4" i="3"/>
  <c r="Q4" i="3" s="1"/>
  <c r="F4" i="3"/>
  <c r="E4" i="3"/>
  <c r="H4" i="3" s="1"/>
  <c r="F3" i="3"/>
  <c r="E3" i="3"/>
  <c r="H3" i="3" s="1"/>
  <c r="F2" i="3"/>
  <c r="E2" i="3"/>
  <c r="H2" i="3" s="1"/>
  <c r="H7" i="2"/>
  <c r="I7" i="2" s="1"/>
  <c r="E7" i="2"/>
  <c r="F7" i="2"/>
  <c r="F22" i="2"/>
  <c r="H22" i="2" s="1"/>
  <c r="I22" i="2" s="1"/>
  <c r="E22" i="2"/>
  <c r="F21" i="2"/>
  <c r="H21" i="2" s="1"/>
  <c r="I21" i="2" s="1"/>
  <c r="E21" i="2"/>
  <c r="F20" i="2"/>
  <c r="H20" i="2" s="1"/>
  <c r="I20" i="2" s="1"/>
  <c r="E20" i="2"/>
  <c r="F19" i="2"/>
  <c r="H19" i="2" s="1"/>
  <c r="I19" i="2" s="1"/>
  <c r="E19" i="2"/>
  <c r="F18" i="2"/>
  <c r="H18" i="2" s="1"/>
  <c r="I18" i="2" s="1"/>
  <c r="E18" i="2"/>
  <c r="F17" i="2"/>
  <c r="H17" i="2" s="1"/>
  <c r="I17" i="2" s="1"/>
  <c r="E17" i="2"/>
  <c r="F16" i="2"/>
  <c r="H16" i="2" s="1"/>
  <c r="I16" i="2" s="1"/>
  <c r="E16" i="2"/>
  <c r="F15" i="2"/>
  <c r="H15" i="2" s="1"/>
  <c r="I15" i="2" s="1"/>
  <c r="E15" i="2"/>
  <c r="F14" i="2"/>
  <c r="H14" i="2" s="1"/>
  <c r="I14" i="2" s="1"/>
  <c r="E14" i="2"/>
  <c r="F13" i="2"/>
  <c r="H13" i="2" s="1"/>
  <c r="I13" i="2" s="1"/>
  <c r="E13" i="2"/>
  <c r="F12" i="2"/>
  <c r="H12" i="2" s="1"/>
  <c r="I12" i="2" s="1"/>
  <c r="E12" i="2"/>
  <c r="F11" i="2"/>
  <c r="H11" i="2" s="1"/>
  <c r="I11" i="2" s="1"/>
  <c r="E11" i="2"/>
  <c r="F10" i="2"/>
  <c r="H10" i="2" s="1"/>
  <c r="I10" i="2" s="1"/>
  <c r="E10" i="2"/>
  <c r="F9" i="2"/>
  <c r="H9" i="2" s="1"/>
  <c r="I9" i="2" s="1"/>
  <c r="E9" i="2"/>
  <c r="Q8" i="2"/>
  <c r="P8" i="2"/>
  <c r="F8" i="2"/>
  <c r="H8" i="2" s="1"/>
  <c r="I8" i="2" s="1"/>
  <c r="E8" i="2"/>
  <c r="Q7" i="2"/>
  <c r="P7" i="2"/>
  <c r="Q6" i="2"/>
  <c r="F6" i="2"/>
  <c r="H6" i="2" s="1"/>
  <c r="I6" i="2" s="1"/>
  <c r="E6" i="2"/>
  <c r="Q5" i="2"/>
  <c r="P5" i="2"/>
  <c r="F5" i="2"/>
  <c r="H5" i="2" s="1"/>
  <c r="I5" i="2" s="1"/>
  <c r="E5" i="2"/>
  <c r="P4" i="2"/>
  <c r="Q4" i="2" s="1"/>
  <c r="R4" i="2" s="1"/>
  <c r="S4" i="2" s="1"/>
  <c r="T4" i="2" s="1"/>
  <c r="F4" i="2"/>
  <c r="E4" i="2"/>
  <c r="H4" i="2" s="1"/>
  <c r="I4" i="2" s="1"/>
  <c r="F3" i="2"/>
  <c r="E3" i="2"/>
  <c r="H3" i="2" s="1"/>
  <c r="I3" i="2" s="1"/>
  <c r="F2" i="2"/>
  <c r="E2" i="2"/>
  <c r="H2" i="2" s="1"/>
  <c r="I2" i="2" s="1"/>
  <c r="I10" i="1"/>
  <c r="I11" i="1"/>
  <c r="I43" i="1"/>
  <c r="I44" i="1"/>
  <c r="I45" i="1"/>
  <c r="I46" i="1"/>
  <c r="I77" i="1"/>
  <c r="I78" i="1"/>
  <c r="I85" i="1"/>
  <c r="I86" i="1"/>
  <c r="I93" i="1"/>
  <c r="I94" i="1"/>
  <c r="I102" i="1"/>
  <c r="I103" i="1"/>
  <c r="I110" i="1"/>
  <c r="I111" i="1"/>
  <c r="I19" i="1"/>
  <c r="F3" i="1"/>
  <c r="F9" i="1"/>
  <c r="I9" i="1" s="1"/>
  <c r="F10" i="1"/>
  <c r="F11" i="1"/>
  <c r="F43" i="1"/>
  <c r="F44" i="1"/>
  <c r="F45" i="1"/>
  <c r="F46" i="1"/>
  <c r="F77" i="1"/>
  <c r="F78" i="1"/>
  <c r="F85" i="1"/>
  <c r="F86" i="1"/>
  <c r="F93" i="1"/>
  <c r="F94" i="1"/>
  <c r="F102" i="1"/>
  <c r="F103" i="1"/>
  <c r="F110" i="1"/>
  <c r="F111" i="1"/>
  <c r="F19" i="1"/>
  <c r="G3" i="1"/>
  <c r="G9" i="1"/>
  <c r="G10" i="1"/>
  <c r="G11" i="1"/>
  <c r="G43" i="1"/>
  <c r="G44" i="1"/>
  <c r="G45" i="1"/>
  <c r="G46" i="1"/>
  <c r="G77" i="1"/>
  <c r="G78" i="1"/>
  <c r="G85" i="1"/>
  <c r="G86" i="1"/>
  <c r="G93" i="1"/>
  <c r="G94" i="1"/>
  <c r="G102" i="1"/>
  <c r="G103" i="1"/>
  <c r="G110" i="1"/>
  <c r="G111" i="1"/>
  <c r="G19" i="1"/>
  <c r="G2" i="1"/>
  <c r="Q5" i="1"/>
  <c r="Q6" i="1"/>
  <c r="Q7" i="1"/>
  <c r="R7" i="1" s="1"/>
  <c r="S7" i="1" s="1"/>
  <c r="Q8" i="1"/>
  <c r="R8" i="1" s="1"/>
  <c r="S8" i="1" s="1"/>
  <c r="Q4" i="1"/>
  <c r="F2" i="1"/>
  <c r="I2" i="1" s="1"/>
  <c r="T4" i="1" l="1"/>
  <c r="U4" i="1" s="1"/>
  <c r="V4" i="1" s="1"/>
  <c r="R4" i="3"/>
  <c r="S4" i="3" s="1"/>
  <c r="T4" i="3" s="1"/>
  <c r="I3" i="1"/>
  <c r="J2" i="1" l="1"/>
  <c r="I3" i="3"/>
  <c r="I19" i="3"/>
  <c r="I4" i="3"/>
  <c r="I6" i="3"/>
  <c r="I8" i="3"/>
  <c r="I10" i="3"/>
  <c r="I12" i="3"/>
  <c r="I14" i="3"/>
  <c r="I16" i="3"/>
  <c r="I18" i="3"/>
  <c r="I20" i="3"/>
  <c r="I22" i="3"/>
  <c r="I5" i="3"/>
  <c r="I7" i="3"/>
  <c r="I9" i="3"/>
  <c r="I11" i="3"/>
  <c r="I13" i="3"/>
  <c r="I15" i="3"/>
  <c r="I17" i="3"/>
  <c r="I21" i="3"/>
  <c r="I2" i="3"/>
</calcChain>
</file>

<file path=xl/sharedStrings.xml><?xml version="1.0" encoding="utf-8"?>
<sst xmlns="http://schemas.openxmlformats.org/spreadsheetml/2006/main" count="257" uniqueCount="62">
  <si>
    <t>time(s)</t>
  </si>
  <si>
    <t>Formalin dilution (vol formalin/total vol)</t>
  </si>
  <si>
    <t>TBAC count</t>
  </si>
  <si>
    <t>Dilution Correction TBAC</t>
  </si>
  <si>
    <r>
      <t>TBACT (x10</t>
    </r>
    <r>
      <rPr>
        <b/>
        <vertAlign val="superscript"/>
        <sz val="10"/>
        <rFont val="Arial"/>
        <family val="2"/>
      </rPr>
      <t>9</t>
    </r>
    <r>
      <rPr>
        <b/>
        <sz val="10"/>
        <rFont val="Arial"/>
        <family val="2"/>
      </rPr>
      <t xml:space="preserve"> cells l</t>
    </r>
    <r>
      <rPr>
        <b/>
        <vertAlign val="superscript"/>
        <sz val="10"/>
        <rFont val="Arial"/>
        <family val="2"/>
      </rPr>
      <t>-1</t>
    </r>
    <r>
      <rPr>
        <b/>
        <sz val="10"/>
        <rFont val="Arial"/>
        <family val="2"/>
      </rPr>
      <t>)</t>
    </r>
  </si>
  <si>
    <t xml:space="preserve">Bioassay </t>
  </si>
  <si>
    <t>Treatment</t>
  </si>
  <si>
    <t>Time zero</t>
  </si>
  <si>
    <t>0 P 0 Ag</t>
  </si>
  <si>
    <t>0 P 10 Ag</t>
  </si>
  <si>
    <t>0 P 80 Ag</t>
  </si>
  <si>
    <t>20 P 0 Ag</t>
  </si>
  <si>
    <t>20 P 10 Ag</t>
  </si>
  <si>
    <t>20 P 80 Ag</t>
  </si>
  <si>
    <t>Flow Rate</t>
  </si>
  <si>
    <t xml:space="preserve">initial weight </t>
  </si>
  <si>
    <t>final weight</t>
  </si>
  <si>
    <t>runtime</t>
  </si>
  <si>
    <t>1min</t>
  </si>
  <si>
    <t>difference</t>
  </si>
  <si>
    <t>2min</t>
  </si>
  <si>
    <t>3min</t>
  </si>
  <si>
    <t>4min</t>
  </si>
  <si>
    <t>5min</t>
  </si>
  <si>
    <t>Stain Dilution (50micro citric+10 micro SYBR)/540 micro total vol</t>
  </si>
  <si>
    <t>mL/minute</t>
  </si>
  <si>
    <t>Average mL/minute</t>
  </si>
  <si>
    <r>
      <t xml:space="preserve">Average </t>
    </r>
    <r>
      <rPr>
        <sz val="11"/>
        <color theme="1"/>
        <rFont val="Calibri"/>
        <family val="2"/>
      </rPr>
      <t>µL/min</t>
    </r>
  </si>
  <si>
    <r>
      <t xml:space="preserve">Average </t>
    </r>
    <r>
      <rPr>
        <sz val="11"/>
        <color theme="1"/>
        <rFont val="Calibri"/>
        <family val="2"/>
      </rPr>
      <t>µL/second</t>
    </r>
  </si>
  <si>
    <r>
      <t>flow rate</t>
    </r>
    <r>
      <rPr>
        <sz val="9"/>
        <color indexed="63"/>
        <rFont val="Calibri"/>
        <family val="2"/>
      </rPr>
      <t>µ</t>
    </r>
    <r>
      <rPr>
        <sz val="9"/>
        <color indexed="63"/>
        <rFont val="Verdana"/>
        <family val="2"/>
      </rPr>
      <t>L/second</t>
    </r>
  </si>
  <si>
    <t>No Sample</t>
  </si>
  <si>
    <t>nosample</t>
  </si>
  <si>
    <t>TBAC previous run</t>
  </si>
  <si>
    <t>TBACT Previous run</t>
  </si>
  <si>
    <t>Date</t>
  </si>
  <si>
    <t>Mesocosm</t>
  </si>
  <si>
    <t xml:space="preserve">Tube </t>
  </si>
  <si>
    <t>initial</t>
  </si>
  <si>
    <t>time</t>
  </si>
  <si>
    <t>final</t>
  </si>
  <si>
    <t>g/min</t>
  </si>
  <si>
    <t>µL/second</t>
  </si>
  <si>
    <t>\</t>
  </si>
  <si>
    <t>dud</t>
  </si>
  <si>
    <t>Lake</t>
  </si>
  <si>
    <t>Zone</t>
  </si>
  <si>
    <t>epi</t>
  </si>
  <si>
    <t>HYPO</t>
  </si>
  <si>
    <t>D1</t>
  </si>
  <si>
    <t>D2</t>
  </si>
  <si>
    <t>D3</t>
  </si>
  <si>
    <t>OUT</t>
  </si>
  <si>
    <t>CB-EPI</t>
  </si>
  <si>
    <t>CB-HYPPO</t>
  </si>
  <si>
    <t>CB EPI</t>
  </si>
  <si>
    <t>CB HYPO</t>
  </si>
  <si>
    <t>flow rateµL/second</t>
  </si>
  <si>
    <t>TBACT (x109 cells l-1)</t>
  </si>
  <si>
    <t>28/25/2012</t>
  </si>
  <si>
    <t>221 hypo</t>
  </si>
  <si>
    <t>222 hypo</t>
  </si>
  <si>
    <t xml:space="preserve">flow ratte&gt;?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</si>
</sst>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6" x14ac:knownFonts="1">
    <font>
      <sz val="11"/>
      <color theme="1"/>
      <name val="Calibri"/>
      <family val="2"/>
      <scheme val="minor"/>
    </font>
    <font>
      <sz val="9"/>
      <color indexed="63"/>
      <name val="Verdana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1"/>
      <color theme="1"/>
      <name val="Calibri"/>
      <family val="2"/>
    </font>
    <font>
      <sz val="9"/>
      <color indexed="63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quotePrefix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15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196850393700793E-2"/>
          <c:y val="2.8252405949256341E-2"/>
          <c:w val="0.59534383202099739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5691929133858269"/>
                  <c:y val="-4.4860746573344996E-2"/>
                </c:manualLayout>
              </c:layout>
              <c:numFmt formatCode="General" sourceLinked="0"/>
            </c:trendlineLbl>
          </c:trendline>
          <c:xVal>
            <c:strRef>
              <c:f>'222 abundance'!$N$4:$N$8</c:f>
              <c:strCache>
                <c:ptCount val="5"/>
                <c:pt idx="0">
                  <c:v>1min</c:v>
                </c:pt>
                <c:pt idx="1">
                  <c:v>2min</c:v>
                </c:pt>
                <c:pt idx="2">
                  <c:v>3min</c:v>
                </c:pt>
                <c:pt idx="3">
                  <c:v>4min</c:v>
                </c:pt>
                <c:pt idx="4">
                  <c:v>5min</c:v>
                </c:pt>
              </c:strCache>
            </c:strRef>
          </c:xVal>
          <c:yVal>
            <c:numRef>
              <c:f>'222 abundance'!$Q$4:$Q$8</c:f>
              <c:numCache>
                <c:formatCode>General</c:formatCode>
                <c:ptCount val="5"/>
                <c:pt idx="0">
                  <c:v>0.15779999999999994</c:v>
                </c:pt>
                <c:pt idx="1">
                  <c:v>0.2567999999999997</c:v>
                </c:pt>
                <c:pt idx="2">
                  <c:v>0.3413999999999997</c:v>
                </c:pt>
                <c:pt idx="3">
                  <c:v>0.39359999999999973</c:v>
                </c:pt>
                <c:pt idx="4">
                  <c:v>0.45829999999999993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32832"/>
        <c:axId val="110110208"/>
      </c:scatterChart>
      <c:valAx>
        <c:axId val="7703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10110208"/>
        <c:crosses val="autoZero"/>
        <c:crossBetween val="midCat"/>
      </c:valAx>
      <c:valAx>
        <c:axId val="11011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032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196850393700793E-2"/>
          <c:y val="5.1400554097404488E-2"/>
          <c:w val="0.59534383202099739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8747484689413825"/>
                  <c:y val="4.1032006415864686E-2"/>
                </c:manualLayout>
              </c:layout>
              <c:numFmt formatCode="General" sourceLinked="0"/>
            </c:trendlineLbl>
          </c:trendline>
          <c:xVal>
            <c:numRef>
              <c:f>'224 abundance'!$M$4:$M$8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'224 abundance'!$P$4:$P$8</c:f>
              <c:numCache>
                <c:formatCode>General</c:formatCode>
                <c:ptCount val="5"/>
                <c:pt idx="0">
                  <c:v>0.11020000000000074</c:v>
                </c:pt>
                <c:pt idx="1">
                  <c:v>0.14679999999999982</c:v>
                </c:pt>
                <c:pt idx="3">
                  <c:v>0.18020000000000014</c:v>
                </c:pt>
                <c:pt idx="4">
                  <c:v>0.20480000000000054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33248"/>
        <c:axId val="110134784"/>
      </c:scatterChart>
      <c:valAx>
        <c:axId val="11013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134784"/>
        <c:crosses val="autoZero"/>
        <c:crossBetween val="midCat"/>
      </c:valAx>
      <c:valAx>
        <c:axId val="11013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133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'114 abundance'!$M$5:$M$8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'114 abundance'!$P$5:$P$8</c:f>
              <c:numCache>
                <c:formatCode>General</c:formatCode>
                <c:ptCount val="4"/>
                <c:pt idx="0">
                  <c:v>0.11500000000000021</c:v>
                </c:pt>
                <c:pt idx="1">
                  <c:v>0.12599999999999945</c:v>
                </c:pt>
                <c:pt idx="2">
                  <c:v>0.14200000000000035</c:v>
                </c:pt>
                <c:pt idx="3">
                  <c:v>0.16600000000000037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76608"/>
        <c:axId val="110278144"/>
      </c:scatterChart>
      <c:valAx>
        <c:axId val="11027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78144"/>
        <c:crosses val="autoZero"/>
        <c:crossBetween val="midCat"/>
      </c:valAx>
      <c:valAx>
        <c:axId val="11027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276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97462817147856"/>
          <c:y val="7.4548702245552628E-2"/>
          <c:w val="0.86931714785651792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5916404199475065"/>
                  <c:y val="0.20713108778069408"/>
                </c:manualLayout>
              </c:layout>
              <c:numFmt formatCode="General" sourceLinked="0"/>
            </c:trendlineLbl>
          </c:trendline>
          <c:xVal>
            <c:numRef>
              <c:f>'Mesocosm abundance '!$N$6:$N$10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'Mesocosm abundance '!$Q$6:$Q$10</c:f>
              <c:numCache>
                <c:formatCode>General</c:formatCode>
                <c:ptCount val="5"/>
                <c:pt idx="0">
                  <c:v>0.10599999999999987</c:v>
                </c:pt>
                <c:pt idx="1">
                  <c:v>0.12399999999999967</c:v>
                </c:pt>
                <c:pt idx="2">
                  <c:v>0.1379999999999999</c:v>
                </c:pt>
                <c:pt idx="3">
                  <c:v>0.16500000000000004</c:v>
                </c:pt>
                <c:pt idx="4">
                  <c:v>0.17400000000000038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86720"/>
        <c:axId val="110288256"/>
      </c:scatterChart>
      <c:valAx>
        <c:axId val="11028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88256"/>
        <c:crosses val="autoZero"/>
        <c:crossBetween val="midCat"/>
      </c:valAx>
      <c:valAx>
        <c:axId val="11028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286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1803040244969381"/>
                  <c:y val="5.5080927384076987E-2"/>
                </c:manualLayout>
              </c:layout>
              <c:numFmt formatCode="General" sourceLinked="0"/>
            </c:trendlineLbl>
          </c:trendline>
          <c:xVal>
            <c:numRef>
              <c:f>'Mesocosm abundance '!$N$17:$N$21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'Mesocosm abundance '!$Q$17:$Q$21</c:f>
              <c:numCache>
                <c:formatCode>General</c:formatCode>
                <c:ptCount val="5"/>
                <c:pt idx="0">
                  <c:v>9.9000000000000199E-2</c:v>
                </c:pt>
                <c:pt idx="1">
                  <c:v>0.11099999999999977</c:v>
                </c:pt>
                <c:pt idx="2">
                  <c:v>0.125</c:v>
                </c:pt>
                <c:pt idx="3">
                  <c:v>0.13399999999999945</c:v>
                </c:pt>
                <c:pt idx="4">
                  <c:v>0.14900000000000002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01184"/>
        <c:axId val="110302720"/>
      </c:scatterChart>
      <c:valAx>
        <c:axId val="11030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302720"/>
        <c:crosses val="autoZero"/>
        <c:crossBetween val="midCat"/>
      </c:valAx>
      <c:valAx>
        <c:axId val="11030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301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'Mesocosm abundance '!$N$64:$N$68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'Mesocosm abundance '!$Q$64:$Q$68</c:f>
              <c:numCache>
                <c:formatCode>General</c:formatCode>
                <c:ptCount val="5"/>
                <c:pt idx="0">
                  <c:v>0.10199999999999942</c:v>
                </c:pt>
                <c:pt idx="1">
                  <c:v>0.11899999999999977</c:v>
                </c:pt>
                <c:pt idx="2">
                  <c:v>0.12999999999999989</c:v>
                </c:pt>
                <c:pt idx="3">
                  <c:v>0.14700000000000024</c:v>
                </c:pt>
                <c:pt idx="4">
                  <c:v>0.16599999999999948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44064"/>
        <c:axId val="110345600"/>
      </c:scatterChart>
      <c:valAx>
        <c:axId val="11034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345600"/>
        <c:crosses val="autoZero"/>
        <c:crossBetween val="midCat"/>
      </c:valAx>
      <c:valAx>
        <c:axId val="11034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344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'Mesocosm abundance '!$N$97:$N$100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'Mesocosm abundance '!$Q$97:$Q$100</c:f>
              <c:numCache>
                <c:formatCode>General</c:formatCode>
                <c:ptCount val="4"/>
                <c:pt idx="0">
                  <c:v>0.12300000000000022</c:v>
                </c:pt>
                <c:pt idx="1">
                  <c:v>0.13199999999999967</c:v>
                </c:pt>
                <c:pt idx="2">
                  <c:v>0.14100000000000001</c:v>
                </c:pt>
                <c:pt idx="3">
                  <c:v>0.15000000000000036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14176"/>
        <c:axId val="110515712"/>
      </c:scatterChart>
      <c:valAx>
        <c:axId val="11051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515712"/>
        <c:crosses val="autoZero"/>
        <c:crossBetween val="midCat"/>
      </c:valAx>
      <c:valAx>
        <c:axId val="11051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514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yVal>
            <c:numRef>
              <c:f>'Mesocosm abundance '!$R$122:$R$126</c:f>
              <c:numCache>
                <c:formatCode>General</c:formatCode>
                <c:ptCount val="5"/>
                <c:pt idx="0">
                  <c:v>9.9999999999999645E-2</c:v>
                </c:pt>
                <c:pt idx="1">
                  <c:v>0.12000000000000011</c:v>
                </c:pt>
                <c:pt idx="2">
                  <c:v>0.1379999999999999</c:v>
                </c:pt>
                <c:pt idx="3">
                  <c:v>0.15500000000000025</c:v>
                </c:pt>
                <c:pt idx="4">
                  <c:v>0.17300000000000004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28384"/>
        <c:axId val="110529920"/>
      </c:scatterChart>
      <c:valAx>
        <c:axId val="110528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10529920"/>
        <c:crosses val="autoZero"/>
        <c:crossBetween val="midCat"/>
      </c:valAx>
      <c:valAx>
        <c:axId val="11052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528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171450</xdr:colOff>
      <xdr:row>9</xdr:row>
      <xdr:rowOff>161925</xdr:rowOff>
    </xdr:from>
    <xdr:to>
      <xdr:col>25</xdr:col>
      <xdr:colOff>38100</xdr:colOff>
      <xdr:row>24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0</xdr:row>
      <xdr:rowOff>352425</xdr:rowOff>
    </xdr:from>
    <xdr:to>
      <xdr:col>19</xdr:col>
      <xdr:colOff>542925</xdr:colOff>
      <xdr:row>10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8</xdr:row>
      <xdr:rowOff>109537</xdr:rowOff>
    </xdr:from>
    <xdr:to>
      <xdr:col>13</xdr:col>
      <xdr:colOff>333375</xdr:colOff>
      <xdr:row>22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352425</xdr:colOff>
      <xdr:row>1</xdr:row>
      <xdr:rowOff>161925</xdr:rowOff>
    </xdr:from>
    <xdr:to>
      <xdr:col>19</xdr:col>
      <xdr:colOff>47625</xdr:colOff>
      <xdr:row>10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13</xdr:row>
      <xdr:rowOff>166687</xdr:rowOff>
    </xdr:from>
    <xdr:to>
      <xdr:col>19</xdr:col>
      <xdr:colOff>0</xdr:colOff>
      <xdr:row>28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66675</xdr:colOff>
      <xdr:row>48</xdr:row>
      <xdr:rowOff>71437</xdr:rowOff>
    </xdr:from>
    <xdr:to>
      <xdr:col>18</xdr:col>
      <xdr:colOff>371475</xdr:colOff>
      <xdr:row>62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76200</xdr:colOff>
      <xdr:row>86</xdr:row>
      <xdr:rowOff>14287</xdr:rowOff>
    </xdr:from>
    <xdr:to>
      <xdr:col>19</xdr:col>
      <xdr:colOff>381000</xdr:colOff>
      <xdr:row>100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266700</xdr:colOff>
      <xdr:row>107</xdr:row>
      <xdr:rowOff>176212</xdr:rowOff>
    </xdr:from>
    <xdr:to>
      <xdr:col>18</xdr:col>
      <xdr:colOff>571500</xdr:colOff>
      <xdr:row>122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2"/>
  <sheetViews>
    <sheetView workbookViewId="0">
      <selection activeCell="K12" sqref="K12"/>
    </sheetView>
  </sheetViews>
  <sheetFormatPr defaultRowHeight="15" x14ac:dyDescent="0.25"/>
  <cols>
    <col min="1" max="1" width="9.5703125" bestFit="1" customWidth="1"/>
    <col min="2" max="2" width="9.85546875" bestFit="1" customWidth="1"/>
    <col min="5" max="5" width="13.140625" bestFit="1" customWidth="1"/>
    <col min="19" max="19" width="15.7109375" customWidth="1"/>
    <col min="20" max="20" width="12.7109375" customWidth="1"/>
    <col min="21" max="21" width="17.85546875" customWidth="1"/>
  </cols>
  <sheetData>
    <row r="1" spans="1:22" ht="102.75" x14ac:dyDescent="0.25">
      <c r="A1" t="s">
        <v>44</v>
      </c>
      <c r="B1" t="s">
        <v>34</v>
      </c>
      <c r="C1" t="s">
        <v>45</v>
      </c>
      <c r="D1" s="1" t="s">
        <v>0</v>
      </c>
      <c r="E1" s="2" t="s">
        <v>29</v>
      </c>
      <c r="F1" s="3" t="s">
        <v>1</v>
      </c>
      <c r="G1" s="3" t="s">
        <v>24</v>
      </c>
      <c r="H1" s="3" t="s">
        <v>2</v>
      </c>
      <c r="I1" s="4" t="s">
        <v>3</v>
      </c>
      <c r="J1" s="4" t="s">
        <v>4</v>
      </c>
      <c r="K1" s="4"/>
    </row>
    <row r="2" spans="1:22" x14ac:dyDescent="0.25">
      <c r="A2" s="8">
        <v>114</v>
      </c>
      <c r="B2" s="5">
        <v>41197</v>
      </c>
      <c r="C2" t="s">
        <v>46</v>
      </c>
      <c r="D2" s="1">
        <v>60</v>
      </c>
      <c r="E2" s="2">
        <v>1.23</v>
      </c>
      <c r="F2" s="6">
        <f t="shared" ref="F2:F33" si="0">(0.04/4.04)</f>
        <v>9.9009900990099011E-3</v>
      </c>
      <c r="G2" s="6">
        <f t="shared" ref="G2:G33" si="1">(50+10)/540</f>
        <v>0.1111111111111111</v>
      </c>
      <c r="H2">
        <v>65024</v>
      </c>
      <c r="I2">
        <f t="shared" ref="I2:I40" si="2">(H2+H2*G2)*F2+(H2+H2*G2)</f>
        <v>72964.224422442247</v>
      </c>
      <c r="J2" s="6">
        <f>I2/D2/E2/1000</f>
        <v>0.98867512767536925</v>
      </c>
      <c r="K2">
        <f>AVERAGE(J2:J3)</f>
        <v>0.70045345998014441</v>
      </c>
      <c r="O2" t="s">
        <v>14</v>
      </c>
    </row>
    <row r="3" spans="1:22" x14ac:dyDescent="0.25">
      <c r="A3" s="8">
        <v>114</v>
      </c>
      <c r="B3" s="5">
        <v>41197</v>
      </c>
      <c r="C3" t="s">
        <v>46</v>
      </c>
      <c r="D3" s="1">
        <v>60</v>
      </c>
      <c r="E3" s="2">
        <v>1.23</v>
      </c>
      <c r="F3" s="6">
        <f t="shared" si="0"/>
        <v>9.9009900990099011E-3</v>
      </c>
      <c r="G3" s="6">
        <f t="shared" si="1"/>
        <v>0.1111111111111111</v>
      </c>
      <c r="H3">
        <v>27112</v>
      </c>
      <c r="I3">
        <f t="shared" si="2"/>
        <v>30422.706270627063</v>
      </c>
      <c r="J3" s="6">
        <f t="shared" ref="J3:J66" si="3">I3/D3/E3/1000</f>
        <v>0.41223179228491957</v>
      </c>
      <c r="N3" t="s">
        <v>17</v>
      </c>
      <c r="O3" t="s">
        <v>15</v>
      </c>
      <c r="P3" t="s">
        <v>16</v>
      </c>
      <c r="Q3" t="s">
        <v>19</v>
      </c>
      <c r="S3" t="s">
        <v>25</v>
      </c>
      <c r="T3" t="s">
        <v>26</v>
      </c>
      <c r="U3" t="s">
        <v>27</v>
      </c>
      <c r="V3" t="s">
        <v>28</v>
      </c>
    </row>
    <row r="4" spans="1:22" x14ac:dyDescent="0.25">
      <c r="A4" s="8">
        <v>114</v>
      </c>
      <c r="B4" s="5">
        <v>41427</v>
      </c>
      <c r="C4" t="s">
        <v>46</v>
      </c>
      <c r="D4" s="1">
        <v>60</v>
      </c>
      <c r="E4" s="2">
        <v>1.23</v>
      </c>
      <c r="F4" s="6">
        <f t="shared" si="0"/>
        <v>9.9009900990099011E-3</v>
      </c>
      <c r="G4" s="6">
        <f t="shared" si="1"/>
        <v>0.1111111111111111</v>
      </c>
      <c r="H4">
        <v>32648</v>
      </c>
      <c r="I4">
        <f t="shared" si="2"/>
        <v>36634.719471947195</v>
      </c>
      <c r="J4" s="6">
        <f t="shared" si="3"/>
        <v>0.49640541289901347</v>
      </c>
      <c r="K4">
        <f>AVERAGE(J4:J6)</f>
        <v>0.26085814543513974</v>
      </c>
      <c r="N4" t="s">
        <v>18</v>
      </c>
      <c r="O4">
        <v>2.7528999999999999</v>
      </c>
      <c r="P4">
        <v>2.5951</v>
      </c>
      <c r="Q4">
        <f>O4-P4</f>
        <v>0.15779999999999994</v>
      </c>
      <c r="T4">
        <f>AVERAGE(S4:S8)</f>
        <v>8.6131249999999895E-2</v>
      </c>
      <c r="U4">
        <f>T4*1000</f>
        <v>86.131249999999895</v>
      </c>
      <c r="V4">
        <f>U4/60</f>
        <v>1.4355208333333316</v>
      </c>
    </row>
    <row r="5" spans="1:22" x14ac:dyDescent="0.25">
      <c r="A5" s="8">
        <v>114</v>
      </c>
      <c r="B5" s="5">
        <v>41427</v>
      </c>
      <c r="C5" t="s">
        <v>46</v>
      </c>
      <c r="D5" s="1">
        <v>60</v>
      </c>
      <c r="E5" s="2">
        <v>1.23</v>
      </c>
      <c r="F5" s="6">
        <f t="shared" si="0"/>
        <v>9.9009900990099011E-3</v>
      </c>
      <c r="G5" s="6">
        <f t="shared" si="1"/>
        <v>0.1111111111111111</v>
      </c>
      <c r="H5">
        <v>5662</v>
      </c>
      <c r="I5">
        <f t="shared" si="2"/>
        <v>6353.3993399339934</v>
      </c>
      <c r="J5" s="6">
        <f t="shared" si="3"/>
        <v>8.6089421950325123E-2</v>
      </c>
      <c r="N5" t="s">
        <v>20</v>
      </c>
      <c r="O5">
        <v>2.8098999999999998</v>
      </c>
      <c r="P5">
        <v>2.5531000000000001</v>
      </c>
      <c r="Q5">
        <f t="shared" ref="Q5:Q8" si="4">O5-P5</f>
        <v>0.2567999999999997</v>
      </c>
      <c r="R5">
        <f>Q5-$Q$4</f>
        <v>9.8999999999999755E-2</v>
      </c>
      <c r="S5">
        <f>R5/1</f>
        <v>9.8999999999999755E-2</v>
      </c>
    </row>
    <row r="6" spans="1:22" x14ac:dyDescent="0.25">
      <c r="A6" s="8">
        <v>114</v>
      </c>
      <c r="B6" s="7">
        <v>41427</v>
      </c>
      <c r="C6" t="s">
        <v>46</v>
      </c>
      <c r="D6" s="1">
        <v>60</v>
      </c>
      <c r="E6" s="2">
        <v>1.23</v>
      </c>
      <c r="F6" s="6">
        <f t="shared" si="0"/>
        <v>9.9009900990099011E-3</v>
      </c>
      <c r="G6" s="6">
        <f t="shared" si="1"/>
        <v>0.1111111111111111</v>
      </c>
      <c r="H6">
        <v>13159</v>
      </c>
      <c r="I6">
        <f t="shared" si="2"/>
        <v>14765.874587458746</v>
      </c>
      <c r="J6" s="6">
        <f t="shared" si="3"/>
        <v>0.20007960145608056</v>
      </c>
      <c r="N6" t="s">
        <v>21</v>
      </c>
      <c r="O6">
        <v>2.7492999999999999</v>
      </c>
      <c r="P6">
        <v>2.4079000000000002</v>
      </c>
      <c r="Q6">
        <f t="shared" si="4"/>
        <v>0.3413999999999997</v>
      </c>
      <c r="R6">
        <f t="shared" ref="R6:R8" si="5">Q6-$Q$4</f>
        <v>0.18359999999999976</v>
      </c>
      <c r="S6">
        <f>R6/2</f>
        <v>9.1799999999999882E-2</v>
      </c>
    </row>
    <row r="7" spans="1:22" x14ac:dyDescent="0.25">
      <c r="A7" s="8">
        <v>114</v>
      </c>
      <c r="B7" s="5">
        <v>41449</v>
      </c>
      <c r="C7" t="s">
        <v>46</v>
      </c>
      <c r="D7" s="1">
        <v>60</v>
      </c>
      <c r="E7" s="2">
        <v>1.23</v>
      </c>
      <c r="F7" s="6">
        <f t="shared" si="0"/>
        <v>9.9009900990099011E-3</v>
      </c>
      <c r="G7" s="6">
        <f t="shared" si="1"/>
        <v>0.1111111111111111</v>
      </c>
      <c r="H7">
        <v>49536</v>
      </c>
      <c r="I7">
        <f t="shared" si="2"/>
        <v>55584.950495049503</v>
      </c>
      <c r="J7" s="6">
        <f t="shared" si="3"/>
        <v>0.7531836110440312</v>
      </c>
      <c r="K7">
        <f t="shared" ref="K7:K66" si="6">AVERAGE(J7:J8)</f>
        <v>0.56532104429955188</v>
      </c>
      <c r="N7" t="s">
        <v>22</v>
      </c>
      <c r="O7">
        <v>2.8014999999999999</v>
      </c>
      <c r="P7">
        <v>2.4079000000000002</v>
      </c>
      <c r="Q7">
        <f t="shared" si="4"/>
        <v>0.39359999999999973</v>
      </c>
      <c r="R7">
        <f t="shared" si="5"/>
        <v>0.23579999999999979</v>
      </c>
      <c r="S7">
        <f>R7/3</f>
        <v>7.8599999999999934E-2</v>
      </c>
    </row>
    <row r="8" spans="1:22" x14ac:dyDescent="0.25">
      <c r="A8" s="8">
        <v>114</v>
      </c>
      <c r="B8" s="7">
        <v>41449</v>
      </c>
      <c r="C8" t="s">
        <v>46</v>
      </c>
      <c r="D8" s="1">
        <v>60</v>
      </c>
      <c r="E8" s="2">
        <v>1.23</v>
      </c>
      <c r="F8" s="6">
        <f t="shared" si="0"/>
        <v>9.9009900990099011E-3</v>
      </c>
      <c r="G8" s="6">
        <f t="shared" si="1"/>
        <v>0.1111111111111111</v>
      </c>
      <c r="H8">
        <v>24825</v>
      </c>
      <c r="I8">
        <f t="shared" si="2"/>
        <v>27856.435643564357</v>
      </c>
      <c r="J8" s="6">
        <f t="shared" si="3"/>
        <v>0.37745847755507261</v>
      </c>
      <c r="N8" t="s">
        <v>23</v>
      </c>
      <c r="O8">
        <v>3.4866999999999999</v>
      </c>
      <c r="P8">
        <v>3.0284</v>
      </c>
      <c r="Q8">
        <f t="shared" si="4"/>
        <v>0.45829999999999993</v>
      </c>
      <c r="R8">
        <f t="shared" si="5"/>
        <v>0.30049999999999999</v>
      </c>
      <c r="S8">
        <f>R8/4</f>
        <v>7.5124999999999997E-2</v>
      </c>
    </row>
    <row r="9" spans="1:22" x14ac:dyDescent="0.25">
      <c r="A9" s="8">
        <v>221</v>
      </c>
      <c r="B9" s="5">
        <v>41199</v>
      </c>
      <c r="C9" t="s">
        <v>46</v>
      </c>
      <c r="D9" s="1">
        <v>60</v>
      </c>
      <c r="E9" s="2">
        <v>1.23</v>
      </c>
      <c r="F9" s="6">
        <f t="shared" si="0"/>
        <v>9.9009900990099011E-3</v>
      </c>
      <c r="G9" s="6">
        <f t="shared" si="1"/>
        <v>0.1111111111111111</v>
      </c>
      <c r="H9">
        <v>15470</v>
      </c>
      <c r="I9">
        <f t="shared" si="2"/>
        <v>17359.075907590759</v>
      </c>
      <c r="J9" s="6">
        <f t="shared" si="3"/>
        <v>0.23521783072616201</v>
      </c>
      <c r="K9">
        <f t="shared" si="6"/>
        <v>0.88928152977899422</v>
      </c>
    </row>
    <row r="10" spans="1:22" x14ac:dyDescent="0.25">
      <c r="A10" s="8">
        <v>221</v>
      </c>
      <c r="B10" s="5">
        <v>41199</v>
      </c>
      <c r="C10" t="s">
        <v>46</v>
      </c>
      <c r="D10" s="1">
        <v>60</v>
      </c>
      <c r="E10" s="2">
        <v>1.23</v>
      </c>
      <c r="F10" s="6">
        <f t="shared" si="0"/>
        <v>9.9009900990099011E-3</v>
      </c>
      <c r="G10" s="6">
        <f t="shared" si="1"/>
        <v>0.1111111111111111</v>
      </c>
      <c r="H10">
        <v>101504</v>
      </c>
      <c r="I10">
        <f t="shared" si="2"/>
        <v>113898.87788778878</v>
      </c>
      <c r="J10" s="6">
        <f t="shared" si="3"/>
        <v>1.5433452288318263</v>
      </c>
    </row>
    <row r="11" spans="1:22" x14ac:dyDescent="0.25">
      <c r="A11" s="8">
        <v>221</v>
      </c>
      <c r="B11" s="5">
        <v>41199</v>
      </c>
      <c r="C11" t="s">
        <v>47</v>
      </c>
      <c r="D11" s="1">
        <v>60</v>
      </c>
      <c r="E11" s="2">
        <v>1.23</v>
      </c>
      <c r="F11" s="6">
        <f t="shared" si="0"/>
        <v>9.9009900990099011E-3</v>
      </c>
      <c r="G11" s="6">
        <f t="shared" si="1"/>
        <v>0.1111111111111111</v>
      </c>
      <c r="H11">
        <v>11384</v>
      </c>
      <c r="I11">
        <f t="shared" si="2"/>
        <v>12774.125412541254</v>
      </c>
      <c r="J11" s="6">
        <f t="shared" si="3"/>
        <v>0.17309113025123651</v>
      </c>
      <c r="K11">
        <f t="shared" si="6"/>
        <v>0.20528723604067722</v>
      </c>
    </row>
    <row r="12" spans="1:22" x14ac:dyDescent="0.25">
      <c r="A12" s="8">
        <v>221</v>
      </c>
      <c r="B12" s="5">
        <v>41199</v>
      </c>
      <c r="C12" t="s">
        <v>47</v>
      </c>
      <c r="D12" s="1">
        <v>60</v>
      </c>
      <c r="E12" s="2">
        <v>1.23</v>
      </c>
      <c r="F12" s="6">
        <f t="shared" si="0"/>
        <v>9.9009900990099011E-3</v>
      </c>
      <c r="G12" s="6">
        <f t="shared" si="1"/>
        <v>0.1111111111111111</v>
      </c>
      <c r="H12">
        <v>15619</v>
      </c>
      <c r="I12">
        <f t="shared" si="2"/>
        <v>17526.270627062706</v>
      </c>
      <c r="J12" s="6">
        <f t="shared" si="3"/>
        <v>0.23748334183011796</v>
      </c>
    </row>
    <row r="13" spans="1:22" x14ac:dyDescent="0.25">
      <c r="A13" s="8">
        <v>221</v>
      </c>
      <c r="B13" s="7">
        <v>41277</v>
      </c>
      <c r="C13" t="s">
        <v>47</v>
      </c>
      <c r="D13" s="1">
        <v>60</v>
      </c>
      <c r="E13" s="2">
        <v>1.23</v>
      </c>
      <c r="F13" s="6">
        <f t="shared" si="0"/>
        <v>9.9009900990099011E-3</v>
      </c>
      <c r="G13" s="6">
        <f t="shared" si="1"/>
        <v>0.1111111111111111</v>
      </c>
      <c r="H13">
        <v>14673</v>
      </c>
      <c r="I13">
        <f t="shared" si="2"/>
        <v>16464.752475247526</v>
      </c>
      <c r="J13" s="6">
        <f t="shared" si="3"/>
        <v>0.22309962703587433</v>
      </c>
      <c r="K13">
        <f t="shared" si="6"/>
        <v>0.13350550502204692</v>
      </c>
    </row>
    <row r="14" spans="1:22" x14ac:dyDescent="0.25">
      <c r="A14" s="8">
        <v>221</v>
      </c>
      <c r="B14" s="7">
        <v>41428</v>
      </c>
      <c r="C14" t="s">
        <v>46</v>
      </c>
      <c r="D14" s="1">
        <v>60</v>
      </c>
      <c r="E14" s="2">
        <v>1.23</v>
      </c>
      <c r="F14" s="6">
        <f t="shared" si="0"/>
        <v>9.9009900990099011E-3</v>
      </c>
      <c r="G14" s="6">
        <f t="shared" si="1"/>
        <v>0.1111111111111111</v>
      </c>
      <c r="H14">
        <v>2888</v>
      </c>
      <c r="I14">
        <f t="shared" si="2"/>
        <v>3240.6600660066006</v>
      </c>
      <c r="J14" s="6">
        <f t="shared" si="3"/>
        <v>4.3911383008219514E-2</v>
      </c>
      <c r="K14">
        <f t="shared" si="6"/>
        <v>9.9994186410510957E-2</v>
      </c>
    </row>
    <row r="15" spans="1:22" x14ac:dyDescent="0.25">
      <c r="A15" s="8">
        <v>221</v>
      </c>
      <c r="B15" s="7">
        <v>41428</v>
      </c>
      <c r="C15" t="s">
        <v>46</v>
      </c>
      <c r="D15" s="1">
        <v>60</v>
      </c>
      <c r="E15" s="2">
        <v>1.23</v>
      </c>
      <c r="F15" s="6">
        <f t="shared" si="0"/>
        <v>9.9009900990099011E-3</v>
      </c>
      <c r="G15" s="6">
        <f t="shared" si="1"/>
        <v>0.1111111111111111</v>
      </c>
      <c r="H15">
        <v>10265</v>
      </c>
      <c r="I15">
        <f t="shared" si="2"/>
        <v>11518.481848184818</v>
      </c>
      <c r="J15" s="6">
        <f t="shared" si="3"/>
        <v>0.15607698981280241</v>
      </c>
      <c r="K15">
        <f t="shared" si="6"/>
        <v>0.26436537962739359</v>
      </c>
    </row>
    <row r="16" spans="1:22" x14ac:dyDescent="0.25">
      <c r="A16" s="8">
        <v>221</v>
      </c>
      <c r="B16" s="7">
        <v>41428</v>
      </c>
      <c r="C16" t="s">
        <v>47</v>
      </c>
      <c r="D16" s="1">
        <v>60</v>
      </c>
      <c r="E16" s="2">
        <v>1.23</v>
      </c>
      <c r="F16" s="6">
        <f t="shared" si="0"/>
        <v>9.9009900990099011E-3</v>
      </c>
      <c r="G16" s="6">
        <f t="shared" si="1"/>
        <v>0.1111111111111111</v>
      </c>
      <c r="H16">
        <v>24509</v>
      </c>
      <c r="I16">
        <f t="shared" si="2"/>
        <v>27501.848184818482</v>
      </c>
      <c r="J16" s="6">
        <f t="shared" si="3"/>
        <v>0.37265376944198481</v>
      </c>
      <c r="K16">
        <f t="shared" si="6"/>
        <v>0.26974026670959778</v>
      </c>
      <c r="P16">
        <v>7.3800000000000004E-2</v>
      </c>
      <c r="Q16">
        <f>P16*1000/60</f>
        <v>1.2300000000000002</v>
      </c>
    </row>
    <row r="17" spans="1:11" x14ac:dyDescent="0.25">
      <c r="A17" s="8">
        <v>221</v>
      </c>
      <c r="B17" s="7">
        <v>41428</v>
      </c>
      <c r="C17" t="s">
        <v>47</v>
      </c>
      <c r="D17" s="1">
        <v>60</v>
      </c>
      <c r="E17" s="2">
        <v>1.23</v>
      </c>
      <c r="F17" s="6">
        <f t="shared" si="0"/>
        <v>9.9009900990099011E-3</v>
      </c>
      <c r="G17" s="6">
        <f t="shared" si="1"/>
        <v>0.1111111111111111</v>
      </c>
      <c r="H17">
        <v>10972</v>
      </c>
      <c r="I17">
        <f t="shared" si="2"/>
        <v>12311.815181518152</v>
      </c>
      <c r="J17" s="6">
        <f t="shared" si="3"/>
        <v>0.16682676397721072</v>
      </c>
      <c r="K17">
        <f t="shared" si="6"/>
        <v>0.13182537765971719</v>
      </c>
    </row>
    <row r="18" spans="1:11" x14ac:dyDescent="0.25">
      <c r="A18" s="8">
        <v>221</v>
      </c>
      <c r="B18" s="5">
        <v>41433</v>
      </c>
      <c r="C18" t="s">
        <v>46</v>
      </c>
      <c r="D18" s="1">
        <v>60</v>
      </c>
      <c r="E18" s="2">
        <v>1.23</v>
      </c>
      <c r="F18" s="6">
        <f t="shared" si="0"/>
        <v>9.9009900990099011E-3</v>
      </c>
      <c r="G18" s="6">
        <f t="shared" si="1"/>
        <v>0.1111111111111111</v>
      </c>
      <c r="H18">
        <v>6368</v>
      </c>
      <c r="I18">
        <f t="shared" si="2"/>
        <v>7145.6105610561053</v>
      </c>
      <c r="J18" s="6">
        <f t="shared" si="3"/>
        <v>9.682399134222365E-2</v>
      </c>
      <c r="K18">
        <f t="shared" si="6"/>
        <v>0.13965583550224941</v>
      </c>
    </row>
    <row r="19" spans="1:11" x14ac:dyDescent="0.25">
      <c r="A19" s="8">
        <v>221</v>
      </c>
      <c r="B19" s="5">
        <v>41450</v>
      </c>
      <c r="C19" t="s">
        <v>46</v>
      </c>
      <c r="D19" s="1">
        <v>60</v>
      </c>
      <c r="E19" s="2">
        <v>1.23</v>
      </c>
      <c r="F19" s="6">
        <f t="shared" si="0"/>
        <v>9.9009900990099011E-3</v>
      </c>
      <c r="G19" s="6">
        <f t="shared" si="1"/>
        <v>0.1111111111111111</v>
      </c>
      <c r="H19">
        <v>12002</v>
      </c>
      <c r="I19">
        <f t="shared" si="2"/>
        <v>13467.590759075907</v>
      </c>
      <c r="J19" s="6">
        <f t="shared" si="3"/>
        <v>0.18248767966227517</v>
      </c>
      <c r="K19" t="e">
        <f t="shared" si="6"/>
        <v>#VALUE!</v>
      </c>
    </row>
    <row r="20" spans="1:11" x14ac:dyDescent="0.25">
      <c r="A20" s="8">
        <v>221</v>
      </c>
      <c r="B20" s="5">
        <v>41450</v>
      </c>
      <c r="C20" t="s">
        <v>46</v>
      </c>
      <c r="D20" s="1">
        <v>60</v>
      </c>
      <c r="E20" s="2">
        <v>1.23</v>
      </c>
      <c r="F20" s="6">
        <f t="shared" si="0"/>
        <v>9.9009900990099011E-3</v>
      </c>
      <c r="G20" s="6">
        <f t="shared" si="1"/>
        <v>0.1111111111111111</v>
      </c>
      <c r="H20" t="s">
        <v>43</v>
      </c>
      <c r="I20" t="e">
        <f t="shared" si="2"/>
        <v>#VALUE!</v>
      </c>
      <c r="J20" s="6" t="e">
        <f t="shared" si="3"/>
        <v>#VALUE!</v>
      </c>
      <c r="K20" t="e">
        <f t="shared" si="6"/>
        <v>#VALUE!</v>
      </c>
    </row>
    <row r="21" spans="1:11" x14ac:dyDescent="0.25">
      <c r="A21" s="8">
        <v>221</v>
      </c>
      <c r="B21" s="7">
        <v>41450</v>
      </c>
      <c r="C21" t="s">
        <v>46</v>
      </c>
      <c r="D21" s="1">
        <v>60</v>
      </c>
      <c r="E21" s="2">
        <v>1.23</v>
      </c>
      <c r="F21" s="6">
        <f t="shared" si="0"/>
        <v>9.9009900990099011E-3</v>
      </c>
      <c r="G21" s="6">
        <f t="shared" si="1"/>
        <v>0.1111111111111111</v>
      </c>
      <c r="H21">
        <v>8628</v>
      </c>
      <c r="I21">
        <f t="shared" si="2"/>
        <v>9681.5841584158406</v>
      </c>
      <c r="J21" s="6">
        <f t="shared" si="3"/>
        <v>0.13118677721430677</v>
      </c>
      <c r="K21">
        <f t="shared" si="6"/>
        <v>0.2118709025374082</v>
      </c>
    </row>
    <row r="22" spans="1:11" x14ac:dyDescent="0.25">
      <c r="A22" s="8">
        <v>221</v>
      </c>
      <c r="B22" s="7">
        <v>41450</v>
      </c>
      <c r="C22" t="s">
        <v>47</v>
      </c>
      <c r="D22" s="1">
        <v>60</v>
      </c>
      <c r="E22" s="2">
        <v>1.23</v>
      </c>
      <c r="F22" s="6">
        <f t="shared" si="0"/>
        <v>9.9009900990099011E-3</v>
      </c>
      <c r="G22" s="6">
        <f t="shared" si="1"/>
        <v>0.1111111111111111</v>
      </c>
      <c r="H22">
        <v>19241</v>
      </c>
      <c r="I22">
        <f t="shared" si="2"/>
        <v>21590.561056105613</v>
      </c>
      <c r="J22" s="6">
        <f t="shared" si="3"/>
        <v>0.29255502786050963</v>
      </c>
      <c r="K22">
        <f t="shared" si="6"/>
        <v>0.28179004892359155</v>
      </c>
    </row>
    <row r="23" spans="1:11" x14ac:dyDescent="0.25">
      <c r="A23" s="8">
        <v>221</v>
      </c>
      <c r="B23" s="7">
        <v>41450</v>
      </c>
      <c r="C23" t="s">
        <v>47</v>
      </c>
      <c r="D23" s="1">
        <v>60</v>
      </c>
      <c r="E23" s="2">
        <v>1.23</v>
      </c>
      <c r="F23" s="6">
        <f t="shared" si="0"/>
        <v>9.9009900990099011E-3</v>
      </c>
      <c r="G23" s="6">
        <f t="shared" si="1"/>
        <v>0.1111111111111111</v>
      </c>
      <c r="H23">
        <v>17825</v>
      </c>
      <c r="I23">
        <f t="shared" si="2"/>
        <v>20001.650165016501</v>
      </c>
      <c r="J23" s="6">
        <f t="shared" si="3"/>
        <v>0.27102506998667347</v>
      </c>
      <c r="K23">
        <f t="shared" si="6"/>
        <v>0.27589059718980036</v>
      </c>
    </row>
    <row r="24" spans="1:11" x14ac:dyDescent="0.25">
      <c r="A24" s="8">
        <v>221</v>
      </c>
      <c r="B24" s="7">
        <v>41450</v>
      </c>
      <c r="C24" t="s">
        <v>47</v>
      </c>
      <c r="D24" s="1">
        <v>60</v>
      </c>
      <c r="E24" s="2">
        <v>1.23</v>
      </c>
      <c r="F24" s="6">
        <f t="shared" si="0"/>
        <v>9.9009900990099011E-3</v>
      </c>
      <c r="G24" s="6">
        <f t="shared" si="1"/>
        <v>0.1111111111111111</v>
      </c>
      <c r="H24">
        <v>18465</v>
      </c>
      <c r="I24">
        <f t="shared" si="2"/>
        <v>20719.801980198023</v>
      </c>
      <c r="J24" s="6">
        <f t="shared" si="3"/>
        <v>0.28075612439292719</v>
      </c>
      <c r="K24">
        <f t="shared" si="6"/>
        <v>0.37387015124276662</v>
      </c>
    </row>
    <row r="25" spans="1:11" x14ac:dyDescent="0.25">
      <c r="A25" s="8">
        <v>221</v>
      </c>
      <c r="B25" s="5">
        <v>41508</v>
      </c>
      <c r="C25" t="s">
        <v>48</v>
      </c>
      <c r="D25" s="1">
        <v>60</v>
      </c>
      <c r="E25" s="2">
        <v>1.23</v>
      </c>
      <c r="F25" s="6">
        <f t="shared" si="0"/>
        <v>9.9009900990099011E-3</v>
      </c>
      <c r="G25" s="6">
        <f t="shared" si="1"/>
        <v>0.1111111111111111</v>
      </c>
      <c r="H25" s="8">
        <v>30713</v>
      </c>
      <c r="I25">
        <f t="shared" si="2"/>
        <v>34463.432343234323</v>
      </c>
      <c r="J25" s="6">
        <f t="shared" si="3"/>
        <v>0.46698417809260606</v>
      </c>
      <c r="K25">
        <f t="shared" si="6"/>
        <v>0.40406682944717237</v>
      </c>
    </row>
    <row r="26" spans="1:11" x14ac:dyDescent="0.25">
      <c r="A26" s="8">
        <v>221</v>
      </c>
      <c r="B26" s="5">
        <v>41508</v>
      </c>
      <c r="C26" t="s">
        <v>48</v>
      </c>
      <c r="D26" s="1">
        <v>60</v>
      </c>
      <c r="E26" s="2">
        <v>1.23</v>
      </c>
      <c r="F26" s="6">
        <f t="shared" si="0"/>
        <v>9.9009900990099011E-3</v>
      </c>
      <c r="G26" s="6">
        <f t="shared" si="1"/>
        <v>0.1111111111111111</v>
      </c>
      <c r="H26" s="8">
        <v>22437</v>
      </c>
      <c r="I26">
        <f t="shared" si="2"/>
        <v>25176.831683168315</v>
      </c>
      <c r="J26" s="6">
        <f t="shared" si="3"/>
        <v>0.34114948080173868</v>
      </c>
      <c r="K26">
        <f t="shared" si="6"/>
        <v>0.36930871948983512</v>
      </c>
    </row>
    <row r="27" spans="1:11" x14ac:dyDescent="0.25">
      <c r="A27" s="8">
        <v>221</v>
      </c>
      <c r="B27" s="5">
        <v>41508</v>
      </c>
      <c r="C27" t="s">
        <v>48</v>
      </c>
      <c r="D27" s="1">
        <v>60</v>
      </c>
      <c r="E27" s="2">
        <v>1.23</v>
      </c>
      <c r="F27" s="6">
        <f t="shared" si="0"/>
        <v>9.9009900990099011E-3</v>
      </c>
      <c r="G27" s="6">
        <f t="shared" si="1"/>
        <v>0.1111111111111111</v>
      </c>
      <c r="H27" s="8">
        <v>26141</v>
      </c>
      <c r="I27">
        <f t="shared" si="2"/>
        <v>29333.135313531351</v>
      </c>
      <c r="J27" s="6">
        <f t="shared" si="3"/>
        <v>0.39746795817793157</v>
      </c>
      <c r="K27">
        <f t="shared" si="6"/>
        <v>0.2783157584051088</v>
      </c>
    </row>
    <row r="28" spans="1:11" x14ac:dyDescent="0.25">
      <c r="A28" s="8">
        <v>221</v>
      </c>
      <c r="B28" s="5">
        <v>41508</v>
      </c>
      <c r="C28" t="s">
        <v>49</v>
      </c>
      <c r="D28" s="1">
        <v>60</v>
      </c>
      <c r="E28" s="2">
        <v>1.23</v>
      </c>
      <c r="F28" s="6">
        <f t="shared" si="0"/>
        <v>9.9009900990099011E-3</v>
      </c>
      <c r="G28" s="6">
        <f t="shared" si="1"/>
        <v>0.1111111111111111</v>
      </c>
      <c r="H28" s="8">
        <v>10468</v>
      </c>
      <c r="I28">
        <f t="shared" si="2"/>
        <v>11746.270627062706</v>
      </c>
      <c r="J28" s="6">
        <f t="shared" si="3"/>
        <v>0.15916355863228598</v>
      </c>
      <c r="K28">
        <f t="shared" si="6"/>
        <v>0.12418497947355711</v>
      </c>
    </row>
    <row r="29" spans="1:11" x14ac:dyDescent="0.25">
      <c r="A29" s="8">
        <v>221</v>
      </c>
      <c r="B29" s="5">
        <v>41508</v>
      </c>
      <c r="C29" t="s">
        <v>49</v>
      </c>
      <c r="D29" s="1">
        <v>60</v>
      </c>
      <c r="E29" s="2">
        <v>1.23</v>
      </c>
      <c r="F29" s="6">
        <f t="shared" si="0"/>
        <v>9.9009900990099011E-3</v>
      </c>
      <c r="G29" s="6">
        <f t="shared" si="1"/>
        <v>0.1111111111111111</v>
      </c>
      <c r="H29" s="8">
        <v>5867</v>
      </c>
      <c r="I29">
        <f t="shared" si="2"/>
        <v>6583.4323432343235</v>
      </c>
      <c r="J29" s="6">
        <f t="shared" si="3"/>
        <v>8.9206400314828224E-2</v>
      </c>
      <c r="K29">
        <f t="shared" si="6"/>
        <v>0.16640863273319201</v>
      </c>
    </row>
    <row r="30" spans="1:11" x14ac:dyDescent="0.25">
      <c r="A30" s="8">
        <v>221</v>
      </c>
      <c r="B30" s="5">
        <v>41508</v>
      </c>
      <c r="C30" t="s">
        <v>49</v>
      </c>
      <c r="D30" s="1">
        <v>60</v>
      </c>
      <c r="E30" s="2">
        <v>1.23</v>
      </c>
      <c r="F30" s="6">
        <f t="shared" si="0"/>
        <v>9.9009900990099011E-3</v>
      </c>
      <c r="G30" s="6">
        <f t="shared" si="1"/>
        <v>0.1111111111111111</v>
      </c>
      <c r="H30" s="8">
        <v>16022</v>
      </c>
      <c r="I30">
        <f t="shared" si="2"/>
        <v>17978.48184818482</v>
      </c>
      <c r="J30" s="6">
        <f t="shared" si="3"/>
        <v>0.24361086515155581</v>
      </c>
      <c r="K30">
        <f t="shared" si="6"/>
        <v>0.24671263874354915</v>
      </c>
    </row>
    <row r="31" spans="1:11" x14ac:dyDescent="0.25">
      <c r="A31" s="8">
        <v>221</v>
      </c>
      <c r="B31" s="5">
        <v>41508</v>
      </c>
      <c r="C31" t="s">
        <v>50</v>
      </c>
      <c r="D31" s="1">
        <v>60</v>
      </c>
      <c r="E31" s="2">
        <v>1.23</v>
      </c>
      <c r="F31" s="6">
        <f t="shared" si="0"/>
        <v>9.9009900990099011E-3</v>
      </c>
      <c r="G31" s="6">
        <f t="shared" si="1"/>
        <v>0.1111111111111111</v>
      </c>
      <c r="H31" s="8">
        <v>16430</v>
      </c>
      <c r="I31">
        <f t="shared" si="2"/>
        <v>18436.303630363036</v>
      </c>
      <c r="J31" s="6">
        <f t="shared" si="3"/>
        <v>0.24981441233554247</v>
      </c>
      <c r="K31">
        <f t="shared" si="6"/>
        <v>0.24418864650692709</v>
      </c>
    </row>
    <row r="32" spans="1:11" x14ac:dyDescent="0.25">
      <c r="A32" s="8">
        <v>221</v>
      </c>
      <c r="B32" s="5">
        <v>41508</v>
      </c>
      <c r="C32" t="s">
        <v>50</v>
      </c>
      <c r="D32" s="1">
        <v>60</v>
      </c>
      <c r="E32" s="2">
        <v>1.23</v>
      </c>
      <c r="F32" s="6">
        <f t="shared" si="0"/>
        <v>9.9009900990099011E-3</v>
      </c>
      <c r="G32" s="6">
        <f t="shared" si="1"/>
        <v>0.1111111111111111</v>
      </c>
      <c r="H32" s="8">
        <v>15690</v>
      </c>
      <c r="I32">
        <f t="shared" si="2"/>
        <v>17605.940594059404</v>
      </c>
      <c r="J32" s="6">
        <f t="shared" si="3"/>
        <v>0.23856288067831172</v>
      </c>
      <c r="K32">
        <f t="shared" si="6"/>
        <v>0.19598951765095207</v>
      </c>
    </row>
    <row r="33" spans="1:11" x14ac:dyDescent="0.25">
      <c r="A33" s="8">
        <v>221</v>
      </c>
      <c r="B33" s="5">
        <v>41508</v>
      </c>
      <c r="C33" t="s">
        <v>50</v>
      </c>
      <c r="D33" s="1">
        <v>60</v>
      </c>
      <c r="E33" s="2">
        <v>1.23</v>
      </c>
      <c r="F33" s="6">
        <f t="shared" si="0"/>
        <v>9.9009900990099011E-3</v>
      </c>
      <c r="G33" s="6">
        <f t="shared" si="1"/>
        <v>0.1111111111111111</v>
      </c>
      <c r="H33" s="8">
        <v>10090</v>
      </c>
      <c r="I33">
        <f t="shared" si="2"/>
        <v>11322.112211221121</v>
      </c>
      <c r="J33" s="6">
        <f t="shared" si="3"/>
        <v>0.15341615462359243</v>
      </c>
      <c r="K33">
        <f t="shared" si="6"/>
        <v>0.13543651113078786</v>
      </c>
    </row>
    <row r="34" spans="1:11" x14ac:dyDescent="0.25">
      <c r="A34" s="8">
        <v>221</v>
      </c>
      <c r="B34" s="5">
        <v>41508</v>
      </c>
      <c r="C34" t="s">
        <v>51</v>
      </c>
      <c r="D34" s="1">
        <v>60</v>
      </c>
      <c r="E34" s="2">
        <v>1.23</v>
      </c>
      <c r="F34" s="6">
        <f t="shared" ref="F34:F65" si="7">(0.04/4.04)</f>
        <v>9.9009900990099011E-3</v>
      </c>
      <c r="G34" s="6">
        <f t="shared" ref="G34:G65" si="8">(50+10)/540</f>
        <v>0.1111111111111111</v>
      </c>
      <c r="H34" s="8">
        <v>7725</v>
      </c>
      <c r="I34">
        <f t="shared" si="2"/>
        <v>8668.3168316831689</v>
      </c>
      <c r="J34" s="6">
        <f t="shared" si="3"/>
        <v>0.11745686763798333</v>
      </c>
      <c r="K34">
        <f t="shared" si="6"/>
        <v>0.23314237927857828</v>
      </c>
    </row>
    <row r="35" spans="1:11" x14ac:dyDescent="0.25">
      <c r="A35" s="8">
        <v>221</v>
      </c>
      <c r="B35" s="5">
        <v>41508</v>
      </c>
      <c r="C35" t="s">
        <v>51</v>
      </c>
      <c r="D35" s="1">
        <v>60</v>
      </c>
      <c r="E35" s="2">
        <v>1.23</v>
      </c>
      <c r="F35" s="6">
        <f t="shared" si="7"/>
        <v>9.9009900990099011E-3</v>
      </c>
      <c r="G35" s="6">
        <f t="shared" si="8"/>
        <v>0.1111111111111111</v>
      </c>
      <c r="H35" s="8">
        <v>22942</v>
      </c>
      <c r="I35">
        <f t="shared" si="2"/>
        <v>25743.498349834983</v>
      </c>
      <c r="J35" s="6">
        <f t="shared" si="3"/>
        <v>0.34882789091917321</v>
      </c>
      <c r="K35">
        <f t="shared" si="6"/>
        <v>0.29690359279830425</v>
      </c>
    </row>
    <row r="36" spans="1:11" x14ac:dyDescent="0.25">
      <c r="A36" s="8">
        <v>221</v>
      </c>
      <c r="B36" s="5">
        <v>41508</v>
      </c>
      <c r="C36" t="s">
        <v>51</v>
      </c>
      <c r="D36" s="1">
        <v>60</v>
      </c>
      <c r="E36" s="2">
        <v>1.23</v>
      </c>
      <c r="F36" s="6">
        <f t="shared" si="7"/>
        <v>9.9009900990099011E-3</v>
      </c>
      <c r="G36" s="6">
        <f t="shared" si="8"/>
        <v>0.1111111111111111</v>
      </c>
      <c r="H36" s="8">
        <v>16112</v>
      </c>
      <c r="I36">
        <f t="shared" si="2"/>
        <v>18079.471947194721</v>
      </c>
      <c r="J36" s="6">
        <f t="shared" si="3"/>
        <v>0.24497929467743526</v>
      </c>
      <c r="K36">
        <f t="shared" si="6"/>
        <v>0.26145366569177247</v>
      </c>
    </row>
    <row r="37" spans="1:11" x14ac:dyDescent="0.25">
      <c r="A37" s="8">
        <v>221</v>
      </c>
      <c r="B37" s="5">
        <v>41508</v>
      </c>
      <c r="C37" t="s">
        <v>52</v>
      </c>
      <c r="D37" s="1">
        <v>60</v>
      </c>
      <c r="E37" s="2">
        <v>1.23</v>
      </c>
      <c r="F37" s="6">
        <f t="shared" si="7"/>
        <v>9.9009900990099011E-3</v>
      </c>
      <c r="G37" s="6">
        <f t="shared" si="8"/>
        <v>0.1111111111111111</v>
      </c>
      <c r="H37" s="8">
        <v>18279</v>
      </c>
      <c r="I37">
        <f t="shared" si="2"/>
        <v>20511.089108910892</v>
      </c>
      <c r="J37" s="6">
        <f t="shared" si="3"/>
        <v>0.27792803670610966</v>
      </c>
      <c r="K37">
        <f t="shared" si="6"/>
        <v>0.28797839133506853</v>
      </c>
    </row>
    <row r="38" spans="1:11" x14ac:dyDescent="0.25">
      <c r="A38" s="8">
        <v>221</v>
      </c>
      <c r="B38" s="5">
        <v>41508</v>
      </c>
      <c r="C38" t="s">
        <v>52</v>
      </c>
      <c r="D38" s="1">
        <v>60</v>
      </c>
      <c r="E38" s="2">
        <v>1.23</v>
      </c>
      <c r="F38" s="6">
        <f t="shared" si="7"/>
        <v>9.9009900990099011E-3</v>
      </c>
      <c r="G38" s="6">
        <f t="shared" si="8"/>
        <v>0.1111111111111111</v>
      </c>
      <c r="H38" s="8">
        <v>19601</v>
      </c>
      <c r="I38">
        <f t="shared" si="2"/>
        <v>21994.521452145214</v>
      </c>
      <c r="J38" s="6">
        <f t="shared" si="3"/>
        <v>0.29802874596402734</v>
      </c>
      <c r="K38">
        <f t="shared" si="6"/>
        <v>0.19132165249045233</v>
      </c>
    </row>
    <row r="39" spans="1:11" x14ac:dyDescent="0.25">
      <c r="A39" s="8">
        <v>221</v>
      </c>
      <c r="B39" s="5">
        <v>41508</v>
      </c>
      <c r="C39" t="s">
        <v>52</v>
      </c>
      <c r="D39" s="1">
        <v>60</v>
      </c>
      <c r="E39" s="2">
        <v>1.23</v>
      </c>
      <c r="F39" s="6">
        <f t="shared" si="7"/>
        <v>9.9009900990099011E-3</v>
      </c>
      <c r="G39" s="6">
        <f t="shared" si="8"/>
        <v>0.1111111111111111</v>
      </c>
      <c r="H39" s="8">
        <v>5565</v>
      </c>
      <c r="I39">
        <f t="shared" si="2"/>
        <v>6244.5544554455446</v>
      </c>
      <c r="J39" s="6">
        <f t="shared" si="3"/>
        <v>8.4614559016877297E-2</v>
      </c>
      <c r="K39">
        <f t="shared" si="6"/>
        <v>0.20707379681057536</v>
      </c>
    </row>
    <row r="40" spans="1:11" x14ac:dyDescent="0.25">
      <c r="A40" s="8">
        <v>221</v>
      </c>
      <c r="B40" s="5">
        <v>41508</v>
      </c>
      <c r="C40" t="s">
        <v>53</v>
      </c>
      <c r="D40" s="1">
        <v>60</v>
      </c>
      <c r="E40" s="2">
        <v>1.23</v>
      </c>
      <c r="F40" s="6">
        <f t="shared" si="7"/>
        <v>9.9009900990099011E-3</v>
      </c>
      <c r="G40" s="6">
        <f t="shared" si="8"/>
        <v>0.1111111111111111</v>
      </c>
      <c r="H40" s="8">
        <v>21673</v>
      </c>
      <c r="I40">
        <f t="shared" si="2"/>
        <v>24319.537953795378</v>
      </c>
      <c r="J40" s="6">
        <f t="shared" si="3"/>
        <v>0.32953303460427341</v>
      </c>
      <c r="K40">
        <f t="shared" si="6"/>
        <v>0.33113508098777356</v>
      </c>
    </row>
    <row r="41" spans="1:11" x14ac:dyDescent="0.25">
      <c r="A41" s="8">
        <v>221</v>
      </c>
      <c r="B41" s="5">
        <v>41508</v>
      </c>
      <c r="C41" t="s">
        <v>53</v>
      </c>
      <c r="D41" s="1">
        <v>60</v>
      </c>
      <c r="E41" s="2">
        <v>1.23</v>
      </c>
      <c r="F41" s="6">
        <f t="shared" si="7"/>
        <v>9.9009900990099011E-3</v>
      </c>
      <c r="G41" s="6">
        <f t="shared" si="8"/>
        <v>0.1111111111111111</v>
      </c>
      <c r="H41" s="8">
        <v>24556</v>
      </c>
      <c r="I41">
        <v>24556</v>
      </c>
      <c r="J41" s="6">
        <f t="shared" si="3"/>
        <v>0.3327371273712737</v>
      </c>
      <c r="K41">
        <f t="shared" si="6"/>
        <v>0.42957317073170731</v>
      </c>
    </row>
    <row r="42" spans="1:11" x14ac:dyDescent="0.25">
      <c r="A42" s="8">
        <v>221</v>
      </c>
      <c r="B42" s="5">
        <v>41508</v>
      </c>
      <c r="C42" t="s">
        <v>53</v>
      </c>
      <c r="D42" s="1">
        <v>60</v>
      </c>
      <c r="E42" s="2">
        <v>1.23</v>
      </c>
      <c r="F42" s="6">
        <f t="shared" si="7"/>
        <v>9.9009900990099011E-3</v>
      </c>
      <c r="G42" s="6">
        <f t="shared" si="8"/>
        <v>0.1111111111111111</v>
      </c>
      <c r="H42" s="8">
        <v>38849</v>
      </c>
      <c r="I42">
        <v>38849</v>
      </c>
      <c r="J42" s="6">
        <f t="shared" si="3"/>
        <v>0.52640921409214092</v>
      </c>
      <c r="K42">
        <f t="shared" si="6"/>
        <v>0.32156052393857271</v>
      </c>
    </row>
    <row r="43" spans="1:11" x14ac:dyDescent="0.25">
      <c r="A43" s="8">
        <v>222</v>
      </c>
      <c r="B43" s="5">
        <v>41199</v>
      </c>
      <c r="C43" t="s">
        <v>46</v>
      </c>
      <c r="D43" s="1">
        <v>60</v>
      </c>
      <c r="E43" s="2">
        <v>1.23</v>
      </c>
      <c r="F43" s="6">
        <f t="shared" si="7"/>
        <v>9.9009900990099011E-3</v>
      </c>
      <c r="G43" s="6">
        <f t="shared" si="8"/>
        <v>0.1111111111111111</v>
      </c>
      <c r="H43">
        <v>7676</v>
      </c>
      <c r="I43">
        <f t="shared" ref="I43:I58" si="9">(H43+H43*G43)*F43+(H43+H43*G43)</f>
        <v>8613.3333333333339</v>
      </c>
      <c r="J43" s="6">
        <f t="shared" si="3"/>
        <v>0.11671183378500453</v>
      </c>
      <c r="K43">
        <f t="shared" si="6"/>
        <v>0.11574633073063406</v>
      </c>
    </row>
    <row r="44" spans="1:11" x14ac:dyDescent="0.25">
      <c r="A44" s="8">
        <v>222</v>
      </c>
      <c r="B44" s="5">
        <v>41199</v>
      </c>
      <c r="C44" t="s">
        <v>46</v>
      </c>
      <c r="D44" s="1">
        <v>60</v>
      </c>
      <c r="E44" s="2">
        <v>1.23</v>
      </c>
      <c r="F44" s="6">
        <f t="shared" si="7"/>
        <v>9.9009900990099011E-3</v>
      </c>
      <c r="G44" s="6">
        <f t="shared" si="8"/>
        <v>0.1111111111111111</v>
      </c>
      <c r="H44">
        <v>7549</v>
      </c>
      <c r="I44">
        <f t="shared" si="9"/>
        <v>8470.8250825082505</v>
      </c>
      <c r="J44" s="6">
        <f t="shared" si="3"/>
        <v>0.11478082767626357</v>
      </c>
      <c r="K44">
        <f t="shared" si="6"/>
        <v>0.11484924915255754</v>
      </c>
    </row>
    <row r="45" spans="1:11" x14ac:dyDescent="0.25">
      <c r="A45" s="8">
        <v>222</v>
      </c>
      <c r="B45" s="5">
        <v>41199</v>
      </c>
      <c r="C45" t="s">
        <v>47</v>
      </c>
      <c r="D45" s="1">
        <v>60</v>
      </c>
      <c r="E45" s="2">
        <v>1.23</v>
      </c>
      <c r="F45" s="6">
        <f t="shared" si="7"/>
        <v>9.9009900990099011E-3</v>
      </c>
      <c r="G45" s="6">
        <f t="shared" si="8"/>
        <v>0.1111111111111111</v>
      </c>
      <c r="H45">
        <v>7558</v>
      </c>
      <c r="I45">
        <f t="shared" si="9"/>
        <v>8480.924092409241</v>
      </c>
      <c r="J45" s="6">
        <f t="shared" si="3"/>
        <v>0.11491767062885151</v>
      </c>
      <c r="K45">
        <f t="shared" si="6"/>
        <v>0.11360245780675629</v>
      </c>
    </row>
    <row r="46" spans="1:11" x14ac:dyDescent="0.25">
      <c r="A46" s="8">
        <v>222</v>
      </c>
      <c r="B46" s="5">
        <v>41199</v>
      </c>
      <c r="C46" t="s">
        <v>47</v>
      </c>
      <c r="D46" s="1">
        <v>60</v>
      </c>
      <c r="E46" s="2">
        <v>1.23</v>
      </c>
      <c r="F46" s="6">
        <f t="shared" si="7"/>
        <v>9.9009900990099011E-3</v>
      </c>
      <c r="G46" s="6">
        <f t="shared" si="8"/>
        <v>0.1111111111111111</v>
      </c>
      <c r="H46">
        <v>7385</v>
      </c>
      <c r="I46">
        <f t="shared" si="9"/>
        <v>8286.7986798679867</v>
      </c>
      <c r="J46" s="6">
        <f t="shared" si="3"/>
        <v>0.11228724498466106</v>
      </c>
      <c r="K46">
        <f t="shared" si="6"/>
        <v>0.13482071784414212</v>
      </c>
    </row>
    <row r="47" spans="1:11" x14ac:dyDescent="0.25">
      <c r="A47" s="8">
        <v>222</v>
      </c>
      <c r="B47" s="7">
        <v>41428</v>
      </c>
      <c r="C47" t="s">
        <v>47</v>
      </c>
      <c r="D47" s="1">
        <v>60</v>
      </c>
      <c r="E47" s="2">
        <v>1.23</v>
      </c>
      <c r="F47" s="6">
        <f t="shared" si="7"/>
        <v>9.9009900990099011E-3</v>
      </c>
      <c r="G47" s="6">
        <f t="shared" si="8"/>
        <v>0.1111111111111111</v>
      </c>
      <c r="H47">
        <v>10349</v>
      </c>
      <c r="I47">
        <f t="shared" si="9"/>
        <v>11612.739273927393</v>
      </c>
      <c r="J47" s="6">
        <f t="shared" si="3"/>
        <v>0.15735419070362319</v>
      </c>
      <c r="K47">
        <f t="shared" si="6"/>
        <v>0.12808500362231345</v>
      </c>
    </row>
    <row r="48" spans="1:11" x14ac:dyDescent="0.25">
      <c r="A48" s="8">
        <v>222</v>
      </c>
      <c r="B48" s="7">
        <v>41428</v>
      </c>
      <c r="C48" t="s">
        <v>47</v>
      </c>
      <c r="D48" s="1">
        <v>60</v>
      </c>
      <c r="E48" s="2">
        <v>1.23</v>
      </c>
      <c r="F48" s="6">
        <f t="shared" si="7"/>
        <v>9.9009900990099011E-3</v>
      </c>
      <c r="G48" s="6">
        <f t="shared" si="8"/>
        <v>0.1111111111111111</v>
      </c>
      <c r="H48">
        <v>6499</v>
      </c>
      <c r="I48">
        <f t="shared" si="9"/>
        <v>7292.607260726073</v>
      </c>
      <c r="J48" s="6">
        <f t="shared" si="3"/>
        <v>9.8815816541003701E-2</v>
      </c>
      <c r="K48">
        <f t="shared" si="6"/>
        <v>0.10417549885069807</v>
      </c>
    </row>
    <row r="49" spans="1:11" x14ac:dyDescent="0.25">
      <c r="A49" s="8">
        <v>222</v>
      </c>
      <c r="B49" s="7">
        <v>41428</v>
      </c>
      <c r="C49" t="s">
        <v>47</v>
      </c>
      <c r="D49" s="1">
        <v>60</v>
      </c>
      <c r="E49" s="2">
        <v>1.23</v>
      </c>
      <c r="F49" s="6">
        <f t="shared" si="7"/>
        <v>9.9009900990099011E-3</v>
      </c>
      <c r="G49" s="6">
        <f t="shared" si="8"/>
        <v>0.1111111111111111</v>
      </c>
      <c r="H49">
        <v>7204</v>
      </c>
      <c r="I49">
        <f t="shared" si="9"/>
        <v>8083.6963696369639</v>
      </c>
      <c r="J49" s="6">
        <f t="shared" si="3"/>
        <v>0.10953518116039246</v>
      </c>
      <c r="K49">
        <f t="shared" si="6"/>
        <v>7.0709794556691435E-2</v>
      </c>
    </row>
    <row r="50" spans="1:11" x14ac:dyDescent="0.25">
      <c r="A50" s="8">
        <v>222</v>
      </c>
      <c r="B50" s="5">
        <v>41450</v>
      </c>
      <c r="C50" t="s">
        <v>46</v>
      </c>
      <c r="D50" s="1">
        <v>60</v>
      </c>
      <c r="E50" s="2">
        <v>1.23</v>
      </c>
      <c r="F50" s="6">
        <f t="shared" si="7"/>
        <v>9.9009900990099011E-3</v>
      </c>
      <c r="G50" s="6">
        <f t="shared" si="8"/>
        <v>0.1111111111111111</v>
      </c>
      <c r="H50">
        <v>2097</v>
      </c>
      <c r="I50">
        <f t="shared" si="9"/>
        <v>2353.0693069306931</v>
      </c>
      <c r="J50" s="6">
        <f t="shared" si="3"/>
        <v>3.1884407952990419E-2</v>
      </c>
      <c r="K50">
        <f t="shared" si="6"/>
        <v>8.0570089529278133E-2</v>
      </c>
    </row>
    <row r="51" spans="1:11" x14ac:dyDescent="0.25">
      <c r="A51" s="8">
        <v>222</v>
      </c>
      <c r="B51" s="5">
        <v>41450</v>
      </c>
      <c r="C51" t="s">
        <v>46</v>
      </c>
      <c r="D51" s="1">
        <v>60</v>
      </c>
      <c r="E51" s="2">
        <v>1.23</v>
      </c>
      <c r="F51" s="6">
        <f t="shared" si="7"/>
        <v>9.9009900990099011E-3</v>
      </c>
      <c r="G51" s="6">
        <f t="shared" si="8"/>
        <v>0.1111111111111111</v>
      </c>
      <c r="H51">
        <v>8501</v>
      </c>
      <c r="I51">
        <f t="shared" si="9"/>
        <v>9539.075907590759</v>
      </c>
      <c r="J51" s="6">
        <f t="shared" si="3"/>
        <v>0.12925577110556585</v>
      </c>
      <c r="K51">
        <f t="shared" si="6"/>
        <v>0.26904844956040319</v>
      </c>
    </row>
    <row r="52" spans="1:11" x14ac:dyDescent="0.25">
      <c r="A52" s="8">
        <v>222</v>
      </c>
      <c r="B52" s="5">
        <v>41450</v>
      </c>
      <c r="C52" t="s">
        <v>46</v>
      </c>
      <c r="D52" s="1">
        <v>60</v>
      </c>
      <c r="E52" s="2">
        <v>1.23</v>
      </c>
      <c r="F52" s="6">
        <f t="shared" si="7"/>
        <v>9.9009900990099011E-3</v>
      </c>
      <c r="G52" s="6">
        <f t="shared" si="8"/>
        <v>0.1111111111111111</v>
      </c>
      <c r="H52">
        <v>26889</v>
      </c>
      <c r="I52">
        <f t="shared" si="9"/>
        <v>30172.475247524755</v>
      </c>
      <c r="J52" s="6">
        <f t="shared" si="3"/>
        <v>0.40884112801524058</v>
      </c>
      <c r="K52">
        <f t="shared" si="6"/>
        <v>0.2680373321885034</v>
      </c>
    </row>
    <row r="53" spans="1:11" x14ac:dyDescent="0.25">
      <c r="A53" s="8">
        <v>222</v>
      </c>
      <c r="B53" s="7">
        <v>41450</v>
      </c>
      <c r="C53" t="s">
        <v>46</v>
      </c>
      <c r="D53" s="1">
        <v>60</v>
      </c>
      <c r="E53" s="2">
        <v>1.23</v>
      </c>
      <c r="F53" s="6">
        <f t="shared" si="7"/>
        <v>9.9009900990099011E-3</v>
      </c>
      <c r="G53" s="6">
        <f t="shared" si="8"/>
        <v>0.1111111111111111</v>
      </c>
      <c r="H53">
        <v>8368</v>
      </c>
      <c r="I53">
        <f t="shared" si="9"/>
        <v>9389.8349834983492</v>
      </c>
      <c r="J53" s="6">
        <f t="shared" si="3"/>
        <v>0.12723353636176624</v>
      </c>
      <c r="K53">
        <f t="shared" si="6"/>
        <v>0.11484924915255752</v>
      </c>
    </row>
    <row r="54" spans="1:11" x14ac:dyDescent="0.25">
      <c r="A54" s="8">
        <v>222</v>
      </c>
      <c r="B54" s="7">
        <v>41450</v>
      </c>
      <c r="C54" t="s">
        <v>46</v>
      </c>
      <c r="D54" s="1">
        <v>60</v>
      </c>
      <c r="E54" s="2">
        <v>1.23</v>
      </c>
      <c r="F54" s="6">
        <f t="shared" si="7"/>
        <v>9.9009900990099011E-3</v>
      </c>
      <c r="G54" s="6">
        <f t="shared" si="8"/>
        <v>0.1111111111111111</v>
      </c>
      <c r="H54">
        <v>6739</v>
      </c>
      <c r="I54">
        <f t="shared" si="9"/>
        <v>7561.9141914191414</v>
      </c>
      <c r="J54" s="6">
        <f t="shared" si="3"/>
        <v>0.10246496194334881</v>
      </c>
      <c r="K54">
        <f t="shared" si="6"/>
        <v>0.10964921695421574</v>
      </c>
    </row>
    <row r="55" spans="1:11" x14ac:dyDescent="0.25">
      <c r="A55" s="8">
        <v>222</v>
      </c>
      <c r="B55" s="7">
        <v>41450</v>
      </c>
      <c r="C55" t="s">
        <v>46</v>
      </c>
      <c r="D55" s="1">
        <v>60</v>
      </c>
      <c r="E55" s="2">
        <v>1.23</v>
      </c>
      <c r="F55" s="6">
        <f t="shared" si="7"/>
        <v>9.9009900990099011E-3</v>
      </c>
      <c r="G55" s="6">
        <f t="shared" si="8"/>
        <v>0.1111111111111111</v>
      </c>
      <c r="H55">
        <v>7684</v>
      </c>
      <c r="I55">
        <f t="shared" si="9"/>
        <v>8622.3102310231025</v>
      </c>
      <c r="J55" s="6">
        <f t="shared" si="3"/>
        <v>0.11683347196508267</v>
      </c>
      <c r="K55">
        <f t="shared" si="6"/>
        <v>0.13237274947006894</v>
      </c>
    </row>
    <row r="56" spans="1:11" x14ac:dyDescent="0.25">
      <c r="A56" s="8">
        <v>222</v>
      </c>
      <c r="B56" s="7">
        <v>41450</v>
      </c>
      <c r="C56" t="s">
        <v>47</v>
      </c>
      <c r="D56" s="1">
        <v>60</v>
      </c>
      <c r="E56" s="2">
        <v>1.23</v>
      </c>
      <c r="F56" s="6">
        <f t="shared" si="7"/>
        <v>9.9009900990099011E-3</v>
      </c>
      <c r="G56" s="6">
        <f t="shared" si="8"/>
        <v>0.1111111111111111</v>
      </c>
      <c r="H56">
        <v>9728</v>
      </c>
      <c r="I56">
        <f t="shared" si="9"/>
        <v>10915.907590759076</v>
      </c>
      <c r="J56" s="6">
        <f t="shared" si="3"/>
        <v>0.14791202697505523</v>
      </c>
      <c r="K56">
        <f t="shared" si="6"/>
        <v>0.14286404250181117</v>
      </c>
    </row>
    <row r="57" spans="1:11" x14ac:dyDescent="0.25">
      <c r="A57" s="8">
        <v>222</v>
      </c>
      <c r="B57" s="7">
        <v>41450</v>
      </c>
      <c r="C57" t="s">
        <v>47</v>
      </c>
      <c r="D57" s="1">
        <v>60</v>
      </c>
      <c r="E57" s="2">
        <v>1.23</v>
      </c>
      <c r="F57" s="6">
        <f t="shared" si="7"/>
        <v>9.9009900990099011E-3</v>
      </c>
      <c r="G57" s="6">
        <f t="shared" si="8"/>
        <v>0.1111111111111111</v>
      </c>
      <c r="H57">
        <v>9064</v>
      </c>
      <c r="I57">
        <f t="shared" si="9"/>
        <v>10170.82508250825</v>
      </c>
      <c r="J57" s="6">
        <f t="shared" si="3"/>
        <v>0.13781605802856708</v>
      </c>
      <c r="K57">
        <f t="shared" si="6"/>
        <v>8.4333270725446524E-2</v>
      </c>
    </row>
    <row r="58" spans="1:11" x14ac:dyDescent="0.25">
      <c r="A58" s="8">
        <v>222</v>
      </c>
      <c r="B58" s="7">
        <v>41450</v>
      </c>
      <c r="C58" t="s">
        <v>47</v>
      </c>
      <c r="D58" s="1">
        <v>60</v>
      </c>
      <c r="E58" s="2">
        <v>1.23</v>
      </c>
      <c r="F58" s="6">
        <f t="shared" si="7"/>
        <v>9.9009900990099011E-3</v>
      </c>
      <c r="G58" s="6">
        <f t="shared" si="8"/>
        <v>0.1111111111111111</v>
      </c>
      <c r="H58">
        <v>2029</v>
      </c>
      <c r="I58">
        <f t="shared" si="9"/>
        <v>2276.7656765676566</v>
      </c>
      <c r="J58" s="6">
        <f t="shared" si="3"/>
        <v>3.0850483422325967E-2</v>
      </c>
      <c r="K58">
        <f t="shared" si="6"/>
        <v>8.5614943608181948E-2</v>
      </c>
    </row>
    <row r="59" spans="1:11" x14ac:dyDescent="0.25">
      <c r="A59" s="8">
        <v>222</v>
      </c>
      <c r="B59" s="5">
        <v>41509</v>
      </c>
      <c r="C59" t="s">
        <v>48</v>
      </c>
      <c r="D59" s="1">
        <v>60</v>
      </c>
      <c r="E59" s="2">
        <v>1.23</v>
      </c>
      <c r="F59" s="6">
        <f t="shared" si="7"/>
        <v>9.9009900990099011E-3</v>
      </c>
      <c r="G59" s="6">
        <f t="shared" si="8"/>
        <v>0.1111111111111111</v>
      </c>
      <c r="H59" s="8">
        <v>10360</v>
      </c>
      <c r="I59">
        <v>10360</v>
      </c>
      <c r="J59" s="6">
        <f t="shared" si="3"/>
        <v>0.14037940379403793</v>
      </c>
      <c r="K59">
        <f t="shared" si="6"/>
        <v>0.16748644986449862</v>
      </c>
    </row>
    <row r="60" spans="1:11" x14ac:dyDescent="0.25">
      <c r="A60" s="8">
        <v>222</v>
      </c>
      <c r="B60" s="5">
        <v>41509</v>
      </c>
      <c r="C60" t="s">
        <v>48</v>
      </c>
      <c r="D60" s="1">
        <v>60</v>
      </c>
      <c r="E60" s="2">
        <v>1.23</v>
      </c>
      <c r="F60" s="6">
        <f t="shared" si="7"/>
        <v>9.9009900990099011E-3</v>
      </c>
      <c r="G60" s="6">
        <f t="shared" si="8"/>
        <v>0.1111111111111111</v>
      </c>
      <c r="H60" s="8">
        <v>14361</v>
      </c>
      <c r="I60">
        <v>14361</v>
      </c>
      <c r="J60" s="6">
        <f t="shared" si="3"/>
        <v>0.19459349593495934</v>
      </c>
      <c r="K60">
        <f t="shared" si="6"/>
        <v>0.16220867208672085</v>
      </c>
    </row>
    <row r="61" spans="1:11" x14ac:dyDescent="0.25">
      <c r="A61" s="8">
        <v>222</v>
      </c>
      <c r="B61" s="5">
        <v>41509</v>
      </c>
      <c r="C61" t="s">
        <v>48</v>
      </c>
      <c r="D61" s="1">
        <v>60</v>
      </c>
      <c r="E61" s="2">
        <v>1.23</v>
      </c>
      <c r="F61" s="6">
        <f t="shared" si="7"/>
        <v>9.9009900990099011E-3</v>
      </c>
      <c r="G61" s="6">
        <f t="shared" si="8"/>
        <v>0.1111111111111111</v>
      </c>
      <c r="H61" s="8">
        <v>9581</v>
      </c>
      <c r="I61">
        <v>9581</v>
      </c>
      <c r="J61" s="6">
        <f t="shared" si="3"/>
        <v>0.12982384823848239</v>
      </c>
      <c r="K61">
        <f t="shared" si="6"/>
        <v>0.19393631436314362</v>
      </c>
    </row>
    <row r="62" spans="1:11" x14ac:dyDescent="0.25">
      <c r="A62" s="8">
        <v>222</v>
      </c>
      <c r="B62" s="5">
        <v>41509</v>
      </c>
      <c r="C62" t="s">
        <v>49</v>
      </c>
      <c r="D62" s="1">
        <v>60</v>
      </c>
      <c r="E62" s="2">
        <v>1.23</v>
      </c>
      <c r="F62" s="6">
        <f t="shared" si="7"/>
        <v>9.9009900990099011E-3</v>
      </c>
      <c r="G62" s="6">
        <f t="shared" si="8"/>
        <v>0.1111111111111111</v>
      </c>
      <c r="H62" s="8">
        <v>19044</v>
      </c>
      <c r="I62">
        <v>19044</v>
      </c>
      <c r="J62" s="6">
        <f t="shared" si="3"/>
        <v>0.25804878048780489</v>
      </c>
      <c r="K62">
        <f t="shared" si="6"/>
        <v>0.21569783197831979</v>
      </c>
    </row>
    <row r="63" spans="1:11" x14ac:dyDescent="0.25">
      <c r="A63" s="8">
        <v>222</v>
      </c>
      <c r="B63" s="5">
        <v>41509</v>
      </c>
      <c r="C63" t="s">
        <v>49</v>
      </c>
      <c r="D63" s="1">
        <v>60</v>
      </c>
      <c r="E63" s="2">
        <v>1.23</v>
      </c>
      <c r="F63" s="6">
        <f t="shared" si="7"/>
        <v>9.9009900990099011E-3</v>
      </c>
      <c r="G63" s="6">
        <f t="shared" si="8"/>
        <v>0.1111111111111111</v>
      </c>
      <c r="H63" s="8">
        <v>12793</v>
      </c>
      <c r="I63">
        <v>12793</v>
      </c>
      <c r="J63" s="6">
        <f t="shared" si="3"/>
        <v>0.1733468834688347</v>
      </c>
      <c r="K63">
        <f t="shared" si="6"/>
        <v>0.28197831978319787</v>
      </c>
    </row>
    <row r="64" spans="1:11" x14ac:dyDescent="0.25">
      <c r="A64" s="8">
        <v>222</v>
      </c>
      <c r="B64" s="5">
        <v>41509</v>
      </c>
      <c r="C64" t="s">
        <v>49</v>
      </c>
      <c r="D64" s="1">
        <v>60</v>
      </c>
      <c r="E64" s="2">
        <v>1.23</v>
      </c>
      <c r="F64" s="6">
        <f t="shared" si="7"/>
        <v>9.9009900990099011E-3</v>
      </c>
      <c r="G64" s="6">
        <f t="shared" si="8"/>
        <v>0.1111111111111111</v>
      </c>
      <c r="H64" s="8">
        <v>28827</v>
      </c>
      <c r="I64">
        <v>28827</v>
      </c>
      <c r="J64" s="6">
        <f t="shared" si="3"/>
        <v>0.39060975609756099</v>
      </c>
      <c r="K64">
        <f t="shared" si="6"/>
        <v>0.2832926829268293</v>
      </c>
    </row>
    <row r="65" spans="1:11" x14ac:dyDescent="0.25">
      <c r="A65" s="8">
        <v>222</v>
      </c>
      <c r="B65" s="5">
        <v>41509</v>
      </c>
      <c r="C65" t="s">
        <v>50</v>
      </c>
      <c r="D65" s="1">
        <v>60</v>
      </c>
      <c r="E65" s="2">
        <v>1.23</v>
      </c>
      <c r="F65" s="6">
        <f t="shared" si="7"/>
        <v>9.9009900990099011E-3</v>
      </c>
      <c r="G65" s="6">
        <f t="shared" si="8"/>
        <v>0.1111111111111111</v>
      </c>
      <c r="H65" s="8">
        <v>12987</v>
      </c>
      <c r="I65">
        <v>12987</v>
      </c>
      <c r="J65" s="6">
        <f t="shared" si="3"/>
        <v>0.17597560975609755</v>
      </c>
      <c r="K65">
        <f t="shared" si="6"/>
        <v>0.11428184281842818</v>
      </c>
    </row>
    <row r="66" spans="1:11" x14ac:dyDescent="0.25">
      <c r="A66" s="8">
        <v>222</v>
      </c>
      <c r="B66" s="5">
        <v>41509</v>
      </c>
      <c r="C66" t="s">
        <v>50</v>
      </c>
      <c r="D66" s="1">
        <v>60</v>
      </c>
      <c r="E66" s="2">
        <v>1.23</v>
      </c>
      <c r="F66" s="6">
        <f t="shared" ref="F66:F97" si="10">(0.04/4.04)</f>
        <v>9.9009900990099011E-3</v>
      </c>
      <c r="G66" s="6">
        <f t="shared" ref="G66:G97" si="11">(50+10)/540</f>
        <v>0.1111111111111111</v>
      </c>
      <c r="H66" s="8">
        <v>3881</v>
      </c>
      <c r="I66">
        <v>3881</v>
      </c>
      <c r="J66" s="6">
        <f t="shared" si="3"/>
        <v>5.2588075880758811E-2</v>
      </c>
      <c r="K66">
        <f t="shared" si="6"/>
        <v>0.12725609756097561</v>
      </c>
    </row>
    <row r="67" spans="1:11" x14ac:dyDescent="0.25">
      <c r="A67" s="8">
        <v>222</v>
      </c>
      <c r="B67" s="5">
        <v>41509</v>
      </c>
      <c r="C67" t="s">
        <v>50</v>
      </c>
      <c r="D67" s="1">
        <v>60</v>
      </c>
      <c r="E67" s="2">
        <v>1.23</v>
      </c>
      <c r="F67" s="6">
        <f t="shared" si="10"/>
        <v>9.9009900990099011E-3</v>
      </c>
      <c r="G67" s="6">
        <f t="shared" si="11"/>
        <v>0.1111111111111111</v>
      </c>
      <c r="H67" s="8">
        <v>14902</v>
      </c>
      <c r="I67">
        <v>14902</v>
      </c>
      <c r="J67" s="6">
        <f t="shared" ref="J67:J116" si="12">I67/D67/E67/1000</f>
        <v>0.20192411924119241</v>
      </c>
      <c r="K67">
        <f t="shared" ref="K67:K116" si="13">AVERAGE(J67:J68)</f>
        <v>0.15234417344173443</v>
      </c>
    </row>
    <row r="68" spans="1:11" x14ac:dyDescent="0.25">
      <c r="A68" s="8">
        <v>222</v>
      </c>
      <c r="B68" s="5">
        <v>41509</v>
      </c>
      <c r="C68" t="s">
        <v>51</v>
      </c>
      <c r="D68" s="1">
        <v>60</v>
      </c>
      <c r="E68" s="2">
        <v>1.23</v>
      </c>
      <c r="F68" s="6">
        <f t="shared" si="10"/>
        <v>9.9009900990099011E-3</v>
      </c>
      <c r="G68" s="6">
        <f t="shared" si="11"/>
        <v>0.1111111111111111</v>
      </c>
      <c r="H68" s="8">
        <v>7584</v>
      </c>
      <c r="I68">
        <v>7584</v>
      </c>
      <c r="J68" s="6">
        <f t="shared" si="12"/>
        <v>0.10276422764227643</v>
      </c>
      <c r="K68">
        <f t="shared" si="13"/>
        <v>0.1351490514905149</v>
      </c>
    </row>
    <row r="69" spans="1:11" x14ac:dyDescent="0.25">
      <c r="A69" s="8">
        <v>222</v>
      </c>
      <c r="B69" s="5">
        <v>41509</v>
      </c>
      <c r="C69" t="s">
        <v>51</v>
      </c>
      <c r="D69" s="1">
        <v>60</v>
      </c>
      <c r="E69" s="2">
        <v>1.23</v>
      </c>
      <c r="F69" s="6">
        <f t="shared" si="10"/>
        <v>9.9009900990099011E-3</v>
      </c>
      <c r="G69" s="6">
        <f t="shared" si="11"/>
        <v>0.1111111111111111</v>
      </c>
      <c r="H69" s="8">
        <v>12364</v>
      </c>
      <c r="I69">
        <v>12364</v>
      </c>
      <c r="J69" s="6">
        <f t="shared" si="12"/>
        <v>0.16753387533875339</v>
      </c>
      <c r="K69">
        <f t="shared" si="13"/>
        <v>0.2413550135501355</v>
      </c>
    </row>
    <row r="70" spans="1:11" x14ac:dyDescent="0.25">
      <c r="A70" s="8">
        <v>222</v>
      </c>
      <c r="B70" s="5">
        <v>41509</v>
      </c>
      <c r="C70" t="s">
        <v>51</v>
      </c>
      <c r="D70" s="1">
        <v>60</v>
      </c>
      <c r="E70" s="2">
        <v>1.23</v>
      </c>
      <c r="F70" s="6">
        <f t="shared" si="10"/>
        <v>9.9009900990099011E-3</v>
      </c>
      <c r="G70" s="6">
        <f t="shared" si="11"/>
        <v>0.1111111111111111</v>
      </c>
      <c r="H70" s="8">
        <v>23260</v>
      </c>
      <c r="I70">
        <v>23260</v>
      </c>
      <c r="J70" s="6">
        <f t="shared" si="12"/>
        <v>0.31517615176151764</v>
      </c>
      <c r="K70">
        <f t="shared" si="13"/>
        <v>0.29283875338753385</v>
      </c>
    </row>
    <row r="71" spans="1:11" x14ac:dyDescent="0.25">
      <c r="A71" s="8">
        <v>222</v>
      </c>
      <c r="B71" s="5">
        <v>41509</v>
      </c>
      <c r="C71" t="s">
        <v>54</v>
      </c>
      <c r="D71" s="1">
        <v>60</v>
      </c>
      <c r="E71" s="2">
        <v>1.23</v>
      </c>
      <c r="F71" s="6">
        <f t="shared" si="10"/>
        <v>9.9009900990099011E-3</v>
      </c>
      <c r="G71" s="6">
        <f t="shared" si="11"/>
        <v>0.1111111111111111</v>
      </c>
      <c r="H71" s="8">
        <v>19963</v>
      </c>
      <c r="I71">
        <v>19963</v>
      </c>
      <c r="J71" s="6">
        <f t="shared" si="12"/>
        <v>0.2705013550135501</v>
      </c>
      <c r="K71">
        <f t="shared" si="13"/>
        <v>0.23441734417344171</v>
      </c>
    </row>
    <row r="72" spans="1:11" x14ac:dyDescent="0.25">
      <c r="A72" s="8">
        <v>222</v>
      </c>
      <c r="B72" s="5">
        <v>41509</v>
      </c>
      <c r="C72" t="s">
        <v>54</v>
      </c>
      <c r="D72" s="1">
        <v>60</v>
      </c>
      <c r="E72" s="2">
        <v>1.23</v>
      </c>
      <c r="F72" s="6">
        <f t="shared" si="10"/>
        <v>9.9009900990099011E-3</v>
      </c>
      <c r="G72" s="6">
        <f t="shared" si="11"/>
        <v>0.1111111111111111</v>
      </c>
      <c r="H72" s="8">
        <v>14637</v>
      </c>
      <c r="I72">
        <v>14637</v>
      </c>
      <c r="J72" s="6">
        <f t="shared" si="12"/>
        <v>0.19833333333333331</v>
      </c>
      <c r="K72">
        <f t="shared" si="13"/>
        <v>0.20852303523035229</v>
      </c>
    </row>
    <row r="73" spans="1:11" x14ac:dyDescent="0.25">
      <c r="A73" s="8">
        <v>222</v>
      </c>
      <c r="B73" s="5">
        <v>41509</v>
      </c>
      <c r="C73" t="s">
        <v>54</v>
      </c>
      <c r="D73" s="1">
        <v>60</v>
      </c>
      <c r="E73" s="2">
        <v>1.23</v>
      </c>
      <c r="F73" s="6">
        <f t="shared" si="10"/>
        <v>9.9009900990099011E-3</v>
      </c>
      <c r="G73" s="6">
        <f t="shared" si="11"/>
        <v>0.1111111111111111</v>
      </c>
      <c r="H73" s="8">
        <v>16141</v>
      </c>
      <c r="I73">
        <v>16141</v>
      </c>
      <c r="J73" s="6">
        <f t="shared" si="12"/>
        <v>0.21871273712737127</v>
      </c>
      <c r="K73">
        <f t="shared" si="13"/>
        <v>0.17793360433604336</v>
      </c>
    </row>
    <row r="74" spans="1:11" x14ac:dyDescent="0.25">
      <c r="A74" s="8">
        <v>222</v>
      </c>
      <c r="B74" s="5">
        <v>41509</v>
      </c>
      <c r="C74" t="s">
        <v>55</v>
      </c>
      <c r="D74" s="1">
        <v>60</v>
      </c>
      <c r="E74" s="2">
        <v>1.23</v>
      </c>
      <c r="F74" s="6">
        <f t="shared" si="10"/>
        <v>9.9009900990099011E-3</v>
      </c>
      <c r="G74" s="6">
        <f t="shared" si="11"/>
        <v>0.1111111111111111</v>
      </c>
      <c r="H74" s="8">
        <v>10122</v>
      </c>
      <c r="I74">
        <v>10122</v>
      </c>
      <c r="J74" s="6">
        <f t="shared" si="12"/>
        <v>0.13715447154471544</v>
      </c>
      <c r="K74">
        <f t="shared" si="13"/>
        <v>0.13963414634146343</v>
      </c>
    </row>
    <row r="75" spans="1:11" x14ac:dyDescent="0.25">
      <c r="A75" s="8">
        <v>222</v>
      </c>
      <c r="B75" s="5">
        <v>41509</v>
      </c>
      <c r="C75" t="s">
        <v>55</v>
      </c>
      <c r="D75" s="1">
        <v>60</v>
      </c>
      <c r="E75" s="2">
        <v>1.23</v>
      </c>
      <c r="F75" s="6">
        <f t="shared" si="10"/>
        <v>9.9009900990099011E-3</v>
      </c>
      <c r="G75" s="6">
        <f t="shared" si="11"/>
        <v>0.1111111111111111</v>
      </c>
      <c r="H75" s="8">
        <v>10488</v>
      </c>
      <c r="I75">
        <v>10488</v>
      </c>
      <c r="J75" s="6">
        <f t="shared" si="12"/>
        <v>0.14211382113821139</v>
      </c>
      <c r="K75">
        <f t="shared" si="13"/>
        <v>0.1641869918699187</v>
      </c>
    </row>
    <row r="76" spans="1:11" x14ac:dyDescent="0.25">
      <c r="A76" s="8">
        <v>222</v>
      </c>
      <c r="B76" s="5">
        <v>41509</v>
      </c>
      <c r="C76" t="s">
        <v>55</v>
      </c>
      <c r="D76" s="1">
        <v>60</v>
      </c>
      <c r="E76" s="2">
        <v>1.23</v>
      </c>
      <c r="F76" s="6">
        <f t="shared" si="10"/>
        <v>9.9009900990099011E-3</v>
      </c>
      <c r="G76" s="6">
        <f t="shared" si="11"/>
        <v>0.1111111111111111</v>
      </c>
      <c r="H76" s="8">
        <v>13746</v>
      </c>
      <c r="I76">
        <v>13746</v>
      </c>
      <c r="J76" s="6">
        <f t="shared" si="12"/>
        <v>0.18626016260162601</v>
      </c>
      <c r="K76">
        <f t="shared" si="13"/>
        <v>0.20739394671174433</v>
      </c>
    </row>
    <row r="77" spans="1:11" x14ac:dyDescent="0.25">
      <c r="A77" s="8">
        <v>224</v>
      </c>
      <c r="B77" s="5">
        <v>41200</v>
      </c>
      <c r="C77" t="s">
        <v>46</v>
      </c>
      <c r="D77" s="1">
        <v>60</v>
      </c>
      <c r="E77" s="2">
        <v>1.23</v>
      </c>
      <c r="F77" s="6">
        <f t="shared" si="10"/>
        <v>9.9009900990099011E-3</v>
      </c>
      <c r="G77" s="6">
        <f t="shared" si="11"/>
        <v>0.1111111111111111</v>
      </c>
      <c r="H77">
        <v>15030</v>
      </c>
      <c r="I77">
        <f t="shared" ref="I77:I116" si="14">(H77+H77*G77)*F77+(H77+H77*G77)</f>
        <v>16865.346534653465</v>
      </c>
      <c r="J77" s="6">
        <f t="shared" si="12"/>
        <v>0.22852773082186267</v>
      </c>
      <c r="K77">
        <f t="shared" si="13"/>
        <v>0.23284588621463775</v>
      </c>
    </row>
    <row r="78" spans="1:11" x14ac:dyDescent="0.25">
      <c r="A78" s="8">
        <v>224</v>
      </c>
      <c r="B78" s="5">
        <v>41200</v>
      </c>
      <c r="C78" t="s">
        <v>46</v>
      </c>
      <c r="D78" s="1">
        <v>60</v>
      </c>
      <c r="E78" s="2">
        <v>1.23</v>
      </c>
      <c r="F78" s="6">
        <f t="shared" si="10"/>
        <v>9.9009900990099011E-3</v>
      </c>
      <c r="G78" s="6">
        <f t="shared" si="11"/>
        <v>0.1111111111111111</v>
      </c>
      <c r="H78">
        <v>15598</v>
      </c>
      <c r="I78">
        <f t="shared" si="14"/>
        <v>17502.706270627063</v>
      </c>
      <c r="J78" s="6">
        <f t="shared" si="12"/>
        <v>0.23716404160741281</v>
      </c>
      <c r="K78">
        <f t="shared" si="13"/>
        <v>0.16690278783975959</v>
      </c>
    </row>
    <row r="79" spans="1:11" x14ac:dyDescent="0.25">
      <c r="A79" s="8">
        <v>224</v>
      </c>
      <c r="B79" s="7">
        <v>41427</v>
      </c>
      <c r="C79" t="s">
        <v>46</v>
      </c>
      <c r="D79" s="1">
        <v>60</v>
      </c>
      <c r="E79" s="2">
        <v>1.23</v>
      </c>
      <c r="F79" s="6">
        <f t="shared" si="10"/>
        <v>9.9009900990099011E-3</v>
      </c>
      <c r="G79" s="6">
        <f t="shared" si="11"/>
        <v>0.1111111111111111</v>
      </c>
      <c r="H79">
        <v>6356</v>
      </c>
      <c r="I79">
        <f t="shared" si="14"/>
        <v>7132.1452145214525</v>
      </c>
      <c r="J79" s="6">
        <f t="shared" si="12"/>
        <v>9.6641534072106405E-2</v>
      </c>
      <c r="K79">
        <f t="shared" si="13"/>
        <v>0.11961594533437084</v>
      </c>
    </row>
    <row r="80" spans="1:11" x14ac:dyDescent="0.25">
      <c r="A80" s="8">
        <v>224</v>
      </c>
      <c r="B80" s="7">
        <v>41427</v>
      </c>
      <c r="C80" t="s">
        <v>46</v>
      </c>
      <c r="D80" s="1">
        <v>60</v>
      </c>
      <c r="E80" s="2">
        <v>1.23</v>
      </c>
      <c r="F80" s="6">
        <f t="shared" si="10"/>
        <v>9.9009900990099011E-3</v>
      </c>
      <c r="G80" s="6">
        <f t="shared" si="11"/>
        <v>0.1111111111111111</v>
      </c>
      <c r="H80">
        <v>9378</v>
      </c>
      <c r="I80">
        <f t="shared" si="14"/>
        <v>10523.168316831683</v>
      </c>
      <c r="J80" s="6">
        <f t="shared" si="12"/>
        <v>0.14259035659663527</v>
      </c>
      <c r="K80">
        <f t="shared" si="13"/>
        <v>9.3737422522740074E-2</v>
      </c>
    </row>
    <row r="81" spans="1:11" x14ac:dyDescent="0.25">
      <c r="A81" s="8">
        <v>224</v>
      </c>
      <c r="B81" s="7">
        <v>41427</v>
      </c>
      <c r="C81" t="s">
        <v>46</v>
      </c>
      <c r="D81" s="1">
        <v>60</v>
      </c>
      <c r="E81" s="2">
        <v>1.23</v>
      </c>
      <c r="F81" s="6">
        <f t="shared" si="10"/>
        <v>9.9009900990099011E-3</v>
      </c>
      <c r="G81" s="6">
        <f t="shared" si="11"/>
        <v>0.1111111111111111</v>
      </c>
      <c r="H81">
        <v>2952</v>
      </c>
      <c r="I81">
        <f t="shared" si="14"/>
        <v>3312.4752475247524</v>
      </c>
      <c r="J81" s="6">
        <f t="shared" si="12"/>
        <v>4.4884488448844885E-2</v>
      </c>
      <c r="K81">
        <f t="shared" si="13"/>
        <v>0.15956648510379493</v>
      </c>
    </row>
    <row r="82" spans="1:11" x14ac:dyDescent="0.25">
      <c r="A82" s="8">
        <v>224</v>
      </c>
      <c r="B82" s="7">
        <v>41447</v>
      </c>
      <c r="C82" t="s">
        <v>46</v>
      </c>
      <c r="D82" s="1">
        <v>60</v>
      </c>
      <c r="E82" s="2">
        <v>1.23</v>
      </c>
      <c r="F82" s="6">
        <f t="shared" si="10"/>
        <v>9.9009900990099011E-3</v>
      </c>
      <c r="G82" s="6">
        <f t="shared" si="11"/>
        <v>0.1111111111111111</v>
      </c>
      <c r="H82">
        <v>18037</v>
      </c>
      <c r="I82">
        <f t="shared" si="14"/>
        <v>20239.537953795378</v>
      </c>
      <c r="J82" s="6">
        <f t="shared" si="12"/>
        <v>0.27424848175874494</v>
      </c>
      <c r="K82">
        <f t="shared" si="13"/>
        <v>0.27985904281485052</v>
      </c>
    </row>
    <row r="83" spans="1:11" x14ac:dyDescent="0.25">
      <c r="A83" s="8">
        <v>224</v>
      </c>
      <c r="B83" s="7">
        <v>41447</v>
      </c>
      <c r="C83" t="s">
        <v>46</v>
      </c>
      <c r="D83" s="1">
        <v>60</v>
      </c>
      <c r="E83" s="2">
        <v>1.23</v>
      </c>
      <c r="F83" s="6">
        <f t="shared" si="10"/>
        <v>9.9009900990099011E-3</v>
      </c>
      <c r="G83" s="6">
        <f t="shared" si="11"/>
        <v>0.1111111111111111</v>
      </c>
      <c r="H83">
        <v>18775</v>
      </c>
      <c r="I83">
        <f t="shared" si="14"/>
        <v>21067.656765676566</v>
      </c>
      <c r="J83" s="6">
        <f t="shared" si="12"/>
        <v>0.28546960387095616</v>
      </c>
      <c r="K83">
        <f t="shared" si="13"/>
        <v>0.20786444498108347</v>
      </c>
    </row>
    <row r="84" spans="1:11" x14ac:dyDescent="0.25">
      <c r="A84" s="8">
        <v>224</v>
      </c>
      <c r="B84" s="7">
        <v>41447</v>
      </c>
      <c r="C84" t="s">
        <v>46</v>
      </c>
      <c r="D84" s="1">
        <v>60</v>
      </c>
      <c r="E84" s="2">
        <v>1.23</v>
      </c>
      <c r="F84" s="6">
        <f t="shared" si="10"/>
        <v>9.9009900990099011E-3</v>
      </c>
      <c r="G84" s="6">
        <f t="shared" si="11"/>
        <v>0.1111111111111111</v>
      </c>
      <c r="H84">
        <v>8567</v>
      </c>
      <c r="I84">
        <f t="shared" si="14"/>
        <v>9613.1353135313529</v>
      </c>
      <c r="J84" s="6">
        <f t="shared" si="12"/>
        <v>0.13025928609121076</v>
      </c>
      <c r="K84">
        <f t="shared" si="13"/>
        <v>0.68305159784271119</v>
      </c>
    </row>
    <row r="85" spans="1:11" x14ac:dyDescent="0.25">
      <c r="A85" s="8">
        <v>227</v>
      </c>
      <c r="B85" s="5">
        <v>41200</v>
      </c>
      <c r="C85" t="s">
        <v>46</v>
      </c>
      <c r="D85" s="1">
        <v>60</v>
      </c>
      <c r="E85" s="2">
        <v>1.23</v>
      </c>
      <c r="F85" s="6">
        <f t="shared" si="10"/>
        <v>9.9009900990099011E-3</v>
      </c>
      <c r="G85" s="6">
        <f t="shared" si="11"/>
        <v>0.1111111111111111</v>
      </c>
      <c r="H85">
        <v>81280</v>
      </c>
      <c r="I85">
        <f t="shared" si="14"/>
        <v>91205.280528052797</v>
      </c>
      <c r="J85" s="6">
        <f t="shared" si="12"/>
        <v>1.2358439095942115</v>
      </c>
      <c r="K85">
        <f t="shared" si="13"/>
        <v>1.0091103419285019</v>
      </c>
    </row>
    <row r="86" spans="1:11" x14ac:dyDescent="0.25">
      <c r="A86" s="8">
        <v>227</v>
      </c>
      <c r="B86" s="5">
        <v>41200</v>
      </c>
      <c r="C86" t="s">
        <v>46</v>
      </c>
      <c r="D86" s="1">
        <v>60</v>
      </c>
      <c r="E86" s="2">
        <v>1.23</v>
      </c>
      <c r="F86" s="6">
        <f t="shared" si="10"/>
        <v>9.9009900990099011E-3</v>
      </c>
      <c r="G86" s="6">
        <f t="shared" si="11"/>
        <v>0.1111111111111111</v>
      </c>
      <c r="H86">
        <v>51456</v>
      </c>
      <c r="I86">
        <f t="shared" si="14"/>
        <v>57739.405940594064</v>
      </c>
      <c r="J86" s="6">
        <f t="shared" si="12"/>
        <v>0.78237677426279228</v>
      </c>
      <c r="K86">
        <f t="shared" si="13"/>
        <v>0.87482179112220171</v>
      </c>
    </row>
    <row r="87" spans="1:11" x14ac:dyDescent="0.25">
      <c r="A87" s="8">
        <v>227</v>
      </c>
      <c r="B87" s="7">
        <v>41427</v>
      </c>
      <c r="C87" t="s">
        <v>46</v>
      </c>
      <c r="D87" s="1">
        <v>60</v>
      </c>
      <c r="E87" s="2">
        <v>1.23</v>
      </c>
      <c r="F87" s="6">
        <f t="shared" si="10"/>
        <v>9.9009900990099011E-3</v>
      </c>
      <c r="G87" s="6">
        <f t="shared" si="11"/>
        <v>0.1111111111111111</v>
      </c>
      <c r="H87">
        <v>63616</v>
      </c>
      <c r="I87">
        <f t="shared" si="14"/>
        <v>71384.2904290429</v>
      </c>
      <c r="J87" s="6">
        <f t="shared" si="12"/>
        <v>0.96726680798161113</v>
      </c>
      <c r="K87">
        <f t="shared" si="13"/>
        <v>0.53799806809949291</v>
      </c>
    </row>
    <row r="88" spans="1:11" x14ac:dyDescent="0.25">
      <c r="A88" s="8">
        <v>227</v>
      </c>
      <c r="B88" s="7">
        <v>41427</v>
      </c>
      <c r="C88" t="s">
        <v>46</v>
      </c>
      <c r="D88" s="1">
        <v>60</v>
      </c>
      <c r="E88" s="2">
        <v>1.23</v>
      </c>
      <c r="F88" s="6">
        <f t="shared" si="10"/>
        <v>9.9009900990099011E-3</v>
      </c>
      <c r="G88" s="6">
        <f t="shared" si="11"/>
        <v>0.1111111111111111</v>
      </c>
      <c r="H88">
        <v>7151</v>
      </c>
      <c r="I88">
        <f t="shared" si="14"/>
        <v>8024.2244224422448</v>
      </c>
      <c r="J88" s="6">
        <f t="shared" si="12"/>
        <v>0.10872932821737459</v>
      </c>
      <c r="K88">
        <f t="shared" si="13"/>
        <v>0.37425787294176577</v>
      </c>
    </row>
    <row r="89" spans="1:11" x14ac:dyDescent="0.25">
      <c r="A89" s="8">
        <v>227</v>
      </c>
      <c r="B89" s="7">
        <v>41427</v>
      </c>
      <c r="C89" t="s">
        <v>46</v>
      </c>
      <c r="D89" s="1">
        <v>60</v>
      </c>
      <c r="E89" s="2">
        <v>1.23</v>
      </c>
      <c r="F89" s="6">
        <f t="shared" si="10"/>
        <v>9.9009900990099011E-3</v>
      </c>
      <c r="G89" s="6">
        <f t="shared" si="11"/>
        <v>0.1111111111111111</v>
      </c>
      <c r="H89">
        <v>42078</v>
      </c>
      <c r="I89">
        <f t="shared" si="14"/>
        <v>47216.237623762376</v>
      </c>
      <c r="J89" s="6">
        <f t="shared" si="12"/>
        <v>0.63978641766615696</v>
      </c>
      <c r="K89">
        <f t="shared" si="13"/>
        <v>1.1090817211802482</v>
      </c>
    </row>
    <row r="90" spans="1:11" x14ac:dyDescent="0.25">
      <c r="A90" s="8">
        <v>227</v>
      </c>
      <c r="B90" s="5">
        <v>41447</v>
      </c>
      <c r="C90" t="s">
        <v>46</v>
      </c>
      <c r="D90" s="1">
        <v>60</v>
      </c>
      <c r="E90" s="2">
        <v>1.23</v>
      </c>
      <c r="F90" s="6">
        <f t="shared" si="10"/>
        <v>9.9009900990099011E-3</v>
      </c>
      <c r="G90" s="6">
        <f t="shared" si="11"/>
        <v>0.1111111111111111</v>
      </c>
      <c r="H90">
        <v>103808</v>
      </c>
      <c r="I90">
        <f t="shared" si="14"/>
        <v>116484.22442244225</v>
      </c>
      <c r="J90" s="6">
        <f t="shared" si="12"/>
        <v>1.5783770246943394</v>
      </c>
      <c r="K90">
        <f t="shared" si="13"/>
        <v>1.2786605489817275</v>
      </c>
    </row>
    <row r="91" spans="1:11" x14ac:dyDescent="0.25">
      <c r="A91" s="8">
        <v>227</v>
      </c>
      <c r="B91" s="5">
        <v>41447</v>
      </c>
      <c r="C91" t="s">
        <v>46</v>
      </c>
      <c r="D91" s="1">
        <v>60</v>
      </c>
      <c r="E91" s="2">
        <v>1.23</v>
      </c>
      <c r="F91" s="6">
        <f t="shared" si="10"/>
        <v>9.9009900990099011E-3</v>
      </c>
      <c r="G91" s="6">
        <f t="shared" si="11"/>
        <v>0.1111111111111111</v>
      </c>
      <c r="H91">
        <v>64384</v>
      </c>
      <c r="I91">
        <f t="shared" si="14"/>
        <v>72246.072607260736</v>
      </c>
      <c r="J91" s="6">
        <f t="shared" si="12"/>
        <v>0.97894407326911559</v>
      </c>
      <c r="K91">
        <f t="shared" si="13"/>
        <v>1.0612018925469782</v>
      </c>
    </row>
    <row r="92" spans="1:11" x14ac:dyDescent="0.25">
      <c r="A92" s="8">
        <v>227</v>
      </c>
      <c r="B92" s="7">
        <v>41447</v>
      </c>
      <c r="C92" t="s">
        <v>46</v>
      </c>
      <c r="D92" s="1">
        <v>60</v>
      </c>
      <c r="E92" s="2">
        <v>1.23</v>
      </c>
      <c r="F92" s="6">
        <f t="shared" si="10"/>
        <v>9.9009900990099011E-3</v>
      </c>
      <c r="G92" s="6">
        <f t="shared" si="11"/>
        <v>0.1111111111111111</v>
      </c>
      <c r="H92">
        <v>75204</v>
      </c>
      <c r="I92">
        <f t="shared" si="14"/>
        <v>84387.32673267326</v>
      </c>
      <c r="J92" s="6">
        <f t="shared" si="12"/>
        <v>1.1434597118248409</v>
      </c>
      <c r="K92">
        <f t="shared" si="13"/>
        <v>0.6504601679680162</v>
      </c>
    </row>
    <row r="93" spans="1:11" x14ac:dyDescent="0.25">
      <c r="A93" s="8">
        <v>239</v>
      </c>
      <c r="B93" s="5">
        <v>41197</v>
      </c>
      <c r="C93" t="s">
        <v>46</v>
      </c>
      <c r="D93" s="1">
        <v>60</v>
      </c>
      <c r="E93" s="2">
        <v>1.23</v>
      </c>
      <c r="F93" s="6">
        <f t="shared" si="10"/>
        <v>9.9009900990099011E-3</v>
      </c>
      <c r="G93" s="6">
        <f t="shared" si="11"/>
        <v>0.1111111111111111</v>
      </c>
      <c r="H93">
        <v>10356</v>
      </c>
      <c r="I93">
        <f t="shared" si="14"/>
        <v>11620.594059405939</v>
      </c>
      <c r="J93" s="6">
        <f t="shared" si="12"/>
        <v>0.1574606241111916</v>
      </c>
      <c r="K93">
        <f t="shared" si="13"/>
        <v>0.1528915899720053</v>
      </c>
    </row>
    <row r="94" spans="1:11" x14ac:dyDescent="0.25">
      <c r="A94" s="8">
        <v>239</v>
      </c>
      <c r="B94" s="5">
        <v>41197</v>
      </c>
      <c r="C94" t="s">
        <v>46</v>
      </c>
      <c r="D94" s="1">
        <v>60</v>
      </c>
      <c r="E94" s="2">
        <v>1.23</v>
      </c>
      <c r="F94" s="6">
        <f t="shared" si="10"/>
        <v>9.9009900990099011E-3</v>
      </c>
      <c r="G94" s="6">
        <f t="shared" si="11"/>
        <v>0.1111111111111111</v>
      </c>
      <c r="H94">
        <v>9755</v>
      </c>
      <c r="I94">
        <f t="shared" si="14"/>
        <v>10946.204620462046</v>
      </c>
      <c r="J94" s="6">
        <f t="shared" si="12"/>
        <v>0.14832255583281903</v>
      </c>
      <c r="K94">
        <f t="shared" si="13"/>
        <v>0.15293720428953461</v>
      </c>
    </row>
    <row r="95" spans="1:11" x14ac:dyDescent="0.25">
      <c r="A95" s="8">
        <v>239</v>
      </c>
      <c r="B95" s="5">
        <v>41426</v>
      </c>
      <c r="C95" t="s">
        <v>46</v>
      </c>
      <c r="D95" s="1">
        <v>60</v>
      </c>
      <c r="E95" s="2">
        <v>1.23</v>
      </c>
      <c r="F95" s="6">
        <f t="shared" si="10"/>
        <v>9.9009900990099011E-3</v>
      </c>
      <c r="G95" s="6">
        <f t="shared" si="11"/>
        <v>0.1111111111111111</v>
      </c>
      <c r="H95" s="8">
        <v>10362</v>
      </c>
      <c r="I95">
        <f t="shared" si="14"/>
        <v>11627.326732673268</v>
      </c>
      <c r="J95" s="6">
        <f t="shared" si="12"/>
        <v>0.15755185274625022</v>
      </c>
      <c r="K95">
        <f t="shared" si="13"/>
        <v>0.17203439856180741</v>
      </c>
    </row>
    <row r="96" spans="1:11" x14ac:dyDescent="0.25">
      <c r="A96" s="8">
        <v>239</v>
      </c>
      <c r="B96" s="5">
        <v>41426</v>
      </c>
      <c r="C96" t="s">
        <v>46</v>
      </c>
      <c r="D96" s="1">
        <v>60</v>
      </c>
      <c r="E96" s="2">
        <v>1.23</v>
      </c>
      <c r="F96" s="6">
        <f t="shared" si="10"/>
        <v>9.9009900990099011E-3</v>
      </c>
      <c r="G96" s="6">
        <f t="shared" si="11"/>
        <v>0.1111111111111111</v>
      </c>
      <c r="H96" s="8">
        <v>12267</v>
      </c>
      <c r="I96">
        <f t="shared" si="14"/>
        <v>13764.950495049505</v>
      </c>
      <c r="J96" s="6">
        <f t="shared" si="12"/>
        <v>0.18651694437736457</v>
      </c>
      <c r="K96">
        <f t="shared" si="13"/>
        <v>0.13669090486284402</v>
      </c>
    </row>
    <row r="97" spans="1:11" x14ac:dyDescent="0.25">
      <c r="A97" s="8">
        <v>239</v>
      </c>
      <c r="B97" s="5">
        <v>41426</v>
      </c>
      <c r="C97" t="s">
        <v>46</v>
      </c>
      <c r="D97" s="1">
        <v>60</v>
      </c>
      <c r="E97" s="2">
        <v>1.23</v>
      </c>
      <c r="F97" s="6">
        <f t="shared" si="10"/>
        <v>9.9009900990099011E-3</v>
      </c>
      <c r="G97" s="6">
        <f t="shared" si="11"/>
        <v>0.1111111111111111</v>
      </c>
      <c r="H97" s="8">
        <v>5713</v>
      </c>
      <c r="I97">
        <f t="shared" si="14"/>
        <v>6410.6270627062704</v>
      </c>
      <c r="J97" s="6">
        <f t="shared" si="12"/>
        <v>8.6864865348323453E-2</v>
      </c>
      <c r="K97">
        <f t="shared" si="13"/>
        <v>0.11814868478717791</v>
      </c>
    </row>
    <row r="98" spans="1:11" x14ac:dyDescent="0.25">
      <c r="A98" s="8">
        <v>239</v>
      </c>
      <c r="B98" s="7">
        <v>41446</v>
      </c>
      <c r="C98" t="s">
        <v>46</v>
      </c>
      <c r="D98" s="1">
        <v>60</v>
      </c>
      <c r="E98" s="2">
        <v>1.23</v>
      </c>
      <c r="F98" s="6">
        <f t="shared" ref="F98:F116" si="15">(0.04/4.04)</f>
        <v>9.9009900990099011E-3</v>
      </c>
      <c r="G98" s="6">
        <f t="shared" ref="G98:G116" si="16">(50+10)/540</f>
        <v>0.1111111111111111</v>
      </c>
      <c r="H98">
        <v>9828</v>
      </c>
      <c r="I98">
        <f t="shared" si="14"/>
        <v>11028.118811881188</v>
      </c>
      <c r="J98" s="6">
        <f t="shared" si="12"/>
        <v>0.14943250422603235</v>
      </c>
      <c r="K98">
        <f t="shared" si="13"/>
        <v>0.12174461348573881</v>
      </c>
    </row>
    <row r="99" spans="1:11" x14ac:dyDescent="0.25">
      <c r="A99" s="8">
        <v>239</v>
      </c>
      <c r="B99" s="7">
        <v>41446</v>
      </c>
      <c r="C99" t="s">
        <v>46</v>
      </c>
      <c r="D99" s="1">
        <v>60</v>
      </c>
      <c r="E99" s="2">
        <v>1.23</v>
      </c>
      <c r="F99" s="6">
        <f t="shared" si="15"/>
        <v>9.9009900990099011E-3</v>
      </c>
      <c r="G99" s="6">
        <f t="shared" si="16"/>
        <v>0.1111111111111111</v>
      </c>
      <c r="H99">
        <v>6186</v>
      </c>
      <c r="I99">
        <f t="shared" si="14"/>
        <v>6941.3861386138615</v>
      </c>
      <c r="J99" s="6">
        <f t="shared" si="12"/>
        <v>9.4056722745445284E-2</v>
      </c>
      <c r="K99">
        <f t="shared" si="13"/>
        <v>0.16750337635389556</v>
      </c>
    </row>
    <row r="100" spans="1:11" x14ac:dyDescent="0.25">
      <c r="A100" s="8">
        <v>239</v>
      </c>
      <c r="B100" s="5">
        <v>41446</v>
      </c>
      <c r="C100" t="s">
        <v>46</v>
      </c>
      <c r="D100" s="1">
        <v>60</v>
      </c>
      <c r="E100" s="2">
        <v>1.23</v>
      </c>
      <c r="F100" s="6">
        <f t="shared" si="15"/>
        <v>9.9009900990099011E-3</v>
      </c>
      <c r="G100" s="6">
        <f t="shared" si="16"/>
        <v>0.1111111111111111</v>
      </c>
      <c r="H100" s="8">
        <v>15847</v>
      </c>
      <c r="I100">
        <f t="shared" si="14"/>
        <v>17782.112211221123</v>
      </c>
      <c r="J100" s="6">
        <f t="shared" si="12"/>
        <v>0.24095002996234582</v>
      </c>
      <c r="K100">
        <f t="shared" si="13"/>
        <v>0.21529197635210678</v>
      </c>
    </row>
    <row r="101" spans="1:11" x14ac:dyDescent="0.25">
      <c r="A101" s="8">
        <v>239</v>
      </c>
      <c r="B101" s="5">
        <v>41446</v>
      </c>
      <c r="C101" t="s">
        <v>46</v>
      </c>
      <c r="D101" s="1">
        <v>60</v>
      </c>
      <c r="E101" s="2">
        <v>1.23</v>
      </c>
      <c r="F101" s="6">
        <f t="shared" si="15"/>
        <v>9.9009900990099011E-3</v>
      </c>
      <c r="G101" s="6">
        <f t="shared" si="16"/>
        <v>0.1111111111111111</v>
      </c>
      <c r="H101" s="8">
        <v>12472</v>
      </c>
      <c r="I101">
        <f t="shared" si="14"/>
        <v>13994.983498349835</v>
      </c>
      <c r="J101" s="6">
        <f t="shared" si="12"/>
        <v>0.18963392274186772</v>
      </c>
      <c r="K101">
        <f t="shared" si="13"/>
        <v>0.20724865169443776</v>
      </c>
    </row>
    <row r="102" spans="1:11" x14ac:dyDescent="0.25">
      <c r="A102" s="8">
        <v>240</v>
      </c>
      <c r="B102" s="5">
        <v>41197</v>
      </c>
      <c r="C102" t="s">
        <v>46</v>
      </c>
      <c r="D102" s="1">
        <v>60</v>
      </c>
      <c r="E102" s="2">
        <v>1.23</v>
      </c>
      <c r="F102" s="6">
        <f t="shared" si="15"/>
        <v>9.9009900990099011E-3</v>
      </c>
      <c r="G102" s="6">
        <f t="shared" si="16"/>
        <v>0.1111111111111111</v>
      </c>
      <c r="H102">
        <v>14789</v>
      </c>
      <c r="I102">
        <f t="shared" si="14"/>
        <v>16594.917491749176</v>
      </c>
      <c r="J102" s="6">
        <f t="shared" si="12"/>
        <v>0.22486338064700781</v>
      </c>
      <c r="K102">
        <f t="shared" si="13"/>
        <v>0.18666899210246229</v>
      </c>
    </row>
    <row r="103" spans="1:11" x14ac:dyDescent="0.25">
      <c r="A103" s="8">
        <v>240</v>
      </c>
      <c r="B103" s="5">
        <v>41197</v>
      </c>
      <c r="C103" t="s">
        <v>46</v>
      </c>
      <c r="D103" s="1">
        <v>60</v>
      </c>
      <c r="E103" s="2">
        <v>1.23</v>
      </c>
      <c r="F103" s="6">
        <f t="shared" si="15"/>
        <v>9.9009900990099011E-3</v>
      </c>
      <c r="G103" s="6">
        <f t="shared" si="16"/>
        <v>0.1111111111111111</v>
      </c>
      <c r="H103">
        <v>9765</v>
      </c>
      <c r="I103">
        <f t="shared" si="14"/>
        <v>10957.425742574258</v>
      </c>
      <c r="J103" s="6">
        <f t="shared" si="12"/>
        <v>0.14847460355791678</v>
      </c>
      <c r="K103">
        <f t="shared" si="13"/>
        <v>0.12606276887851386</v>
      </c>
    </row>
    <row r="104" spans="1:11" x14ac:dyDescent="0.25">
      <c r="A104" s="8">
        <v>240</v>
      </c>
      <c r="B104" s="5">
        <v>41426</v>
      </c>
      <c r="C104" t="s">
        <v>46</v>
      </c>
      <c r="D104" s="1">
        <v>60</v>
      </c>
      <c r="E104" s="2">
        <v>1.23</v>
      </c>
      <c r="F104" s="6">
        <f t="shared" si="15"/>
        <v>9.9009900990099011E-3</v>
      </c>
      <c r="G104" s="6">
        <f t="shared" si="16"/>
        <v>0.1111111111111111</v>
      </c>
      <c r="H104" s="8">
        <v>6817</v>
      </c>
      <c r="I104">
        <f t="shared" si="14"/>
        <v>7649.438943894389</v>
      </c>
      <c r="J104" s="6">
        <f t="shared" si="12"/>
        <v>0.10365093419911096</v>
      </c>
      <c r="K104">
        <f t="shared" si="13"/>
        <v>9.1715187778940499E-2</v>
      </c>
    </row>
    <row r="105" spans="1:11" x14ac:dyDescent="0.25">
      <c r="A105" s="8">
        <v>240</v>
      </c>
      <c r="B105" s="5">
        <v>41426</v>
      </c>
      <c r="C105" t="s">
        <v>46</v>
      </c>
      <c r="D105" s="1">
        <v>60</v>
      </c>
      <c r="E105" s="2">
        <v>1.23</v>
      </c>
      <c r="F105" s="6">
        <f t="shared" si="15"/>
        <v>9.9009900990099011E-3</v>
      </c>
      <c r="G105" s="6">
        <f t="shared" si="16"/>
        <v>0.1111111111111111</v>
      </c>
      <c r="H105" s="8">
        <v>5247</v>
      </c>
      <c r="I105">
        <f t="shared" si="14"/>
        <v>5887.7227722772277</v>
      </c>
      <c r="J105" s="6">
        <f t="shared" si="12"/>
        <v>7.9779441358770034E-2</v>
      </c>
      <c r="K105">
        <f t="shared" si="13"/>
        <v>9.1418694714999971E-2</v>
      </c>
    </row>
    <row r="106" spans="1:11" x14ac:dyDescent="0.25">
      <c r="A106" s="8">
        <v>240</v>
      </c>
      <c r="B106" s="5">
        <v>41426</v>
      </c>
      <c r="C106" t="s">
        <v>46</v>
      </c>
      <c r="D106" s="1">
        <v>60</v>
      </c>
      <c r="E106" s="2">
        <v>1.23</v>
      </c>
      <c r="F106" s="6">
        <f t="shared" si="15"/>
        <v>9.9009900990099011E-3</v>
      </c>
      <c r="G106" s="6">
        <f t="shared" si="16"/>
        <v>0.1111111111111111</v>
      </c>
      <c r="H106" s="8">
        <v>6778</v>
      </c>
      <c r="I106">
        <f t="shared" si="14"/>
        <v>7605.6765676567657</v>
      </c>
      <c r="J106" s="6">
        <f t="shared" si="12"/>
        <v>0.10305794807122989</v>
      </c>
      <c r="K106">
        <f t="shared" si="13"/>
        <v>0.24802785156564439</v>
      </c>
    </row>
    <row r="107" spans="1:11" x14ac:dyDescent="0.25">
      <c r="A107" s="8">
        <v>240</v>
      </c>
      <c r="B107" s="5">
        <v>41446</v>
      </c>
      <c r="C107" t="s">
        <v>46</v>
      </c>
      <c r="D107" s="1">
        <v>60</v>
      </c>
      <c r="E107" s="2">
        <v>1.23</v>
      </c>
      <c r="F107" s="6">
        <f t="shared" si="15"/>
        <v>9.9009900990099011E-3</v>
      </c>
      <c r="G107" s="6">
        <f t="shared" si="16"/>
        <v>0.1111111111111111</v>
      </c>
      <c r="H107" s="8">
        <v>25847</v>
      </c>
      <c r="I107">
        <f t="shared" si="14"/>
        <v>29003.234323432345</v>
      </c>
      <c r="J107" s="6">
        <f t="shared" si="12"/>
        <v>0.39299775506005885</v>
      </c>
      <c r="K107">
        <f t="shared" si="13"/>
        <v>0.32145169801533002</v>
      </c>
    </row>
    <row r="108" spans="1:11" x14ac:dyDescent="0.25">
      <c r="A108" s="8">
        <v>240</v>
      </c>
      <c r="B108" s="5">
        <v>41446</v>
      </c>
      <c r="C108" t="s">
        <v>46</v>
      </c>
      <c r="D108" s="1">
        <v>60</v>
      </c>
      <c r="E108" s="2">
        <v>1.23</v>
      </c>
      <c r="F108" s="6">
        <f t="shared" si="15"/>
        <v>9.9009900990099011E-3</v>
      </c>
      <c r="G108" s="6">
        <f t="shared" si="16"/>
        <v>0.1111111111111111</v>
      </c>
      <c r="H108" s="8">
        <v>16436</v>
      </c>
      <c r="I108">
        <f t="shared" si="14"/>
        <v>18443.036303630364</v>
      </c>
      <c r="J108" s="6">
        <f t="shared" si="12"/>
        <v>0.24990564097060117</v>
      </c>
      <c r="K108">
        <f t="shared" si="13"/>
        <v>0.22914352410850841</v>
      </c>
    </row>
    <row r="109" spans="1:11" x14ac:dyDescent="0.25">
      <c r="A109" s="8">
        <v>240</v>
      </c>
      <c r="B109" s="5">
        <v>41446</v>
      </c>
      <c r="C109" t="s">
        <v>46</v>
      </c>
      <c r="D109" s="1">
        <v>60</v>
      </c>
      <c r="E109" s="2">
        <v>1.23</v>
      </c>
      <c r="F109" s="6">
        <f t="shared" si="15"/>
        <v>9.9009900990099011E-3</v>
      </c>
      <c r="G109" s="6">
        <f t="shared" si="16"/>
        <v>0.1111111111111111</v>
      </c>
      <c r="H109" s="8">
        <v>13705</v>
      </c>
      <c r="I109">
        <f t="shared" si="14"/>
        <v>15378.547854785478</v>
      </c>
      <c r="J109" s="6">
        <f t="shared" si="12"/>
        <v>0.20838140724641568</v>
      </c>
      <c r="K109">
        <f t="shared" si="13"/>
        <v>0.16169515325516293</v>
      </c>
    </row>
    <row r="110" spans="1:11" x14ac:dyDescent="0.25">
      <c r="A110" s="8">
        <v>302</v>
      </c>
      <c r="B110" s="5">
        <v>41197</v>
      </c>
      <c r="C110" t="s">
        <v>46</v>
      </c>
      <c r="D110" s="1">
        <v>60</v>
      </c>
      <c r="E110" s="2">
        <v>1.23</v>
      </c>
      <c r="F110" s="6">
        <f t="shared" si="15"/>
        <v>9.9009900990099011E-3</v>
      </c>
      <c r="G110" s="6">
        <f t="shared" si="16"/>
        <v>0.1111111111111111</v>
      </c>
      <c r="H110">
        <v>7564</v>
      </c>
      <c r="I110">
        <f t="shared" si="14"/>
        <v>8487.6567656765692</v>
      </c>
      <c r="J110" s="6">
        <f t="shared" si="12"/>
        <v>0.11500889926391016</v>
      </c>
      <c r="K110">
        <f t="shared" si="13"/>
        <v>0.2243464183816756</v>
      </c>
    </row>
    <row r="111" spans="1:11" x14ac:dyDescent="0.25">
      <c r="A111" s="8">
        <v>302</v>
      </c>
      <c r="B111" s="5">
        <v>41197</v>
      </c>
      <c r="C111" t="s">
        <v>46</v>
      </c>
      <c r="D111" s="1">
        <v>60</v>
      </c>
      <c r="E111" s="2">
        <v>1.23</v>
      </c>
      <c r="F111" s="6">
        <f t="shared" si="15"/>
        <v>9.9009900990099011E-3</v>
      </c>
      <c r="G111" s="6">
        <f t="shared" si="16"/>
        <v>0.1111111111111111</v>
      </c>
      <c r="H111">
        <v>21946</v>
      </c>
      <c r="I111">
        <f t="shared" si="14"/>
        <v>24625.874587458748</v>
      </c>
      <c r="J111" s="6">
        <f t="shared" si="12"/>
        <v>0.33368393749944103</v>
      </c>
      <c r="K111">
        <f t="shared" si="13"/>
        <v>0.17771338109420701</v>
      </c>
    </row>
    <row r="112" spans="1:11" x14ac:dyDescent="0.25">
      <c r="A112" s="8">
        <v>302</v>
      </c>
      <c r="B112" s="5">
        <v>41427</v>
      </c>
      <c r="C112" t="s">
        <v>46</v>
      </c>
      <c r="D112" s="1">
        <v>60</v>
      </c>
      <c r="E112" s="2">
        <v>1.23</v>
      </c>
      <c r="F112" s="6">
        <f t="shared" si="15"/>
        <v>9.9009900990099011E-3</v>
      </c>
      <c r="G112" s="6">
        <f t="shared" si="16"/>
        <v>0.1111111111111111</v>
      </c>
      <c r="H112" s="8">
        <v>1430</v>
      </c>
      <c r="I112">
        <f t="shared" si="14"/>
        <v>1604.6204620462047</v>
      </c>
      <c r="J112" s="6">
        <f t="shared" si="12"/>
        <v>2.1742824688972966E-2</v>
      </c>
      <c r="K112">
        <f t="shared" si="13"/>
        <v>6.9113293443165455E-2</v>
      </c>
    </row>
    <row r="113" spans="1:11" x14ac:dyDescent="0.25">
      <c r="A113" s="8">
        <v>302</v>
      </c>
      <c r="B113" s="5">
        <v>41427</v>
      </c>
      <c r="C113" t="s">
        <v>46</v>
      </c>
      <c r="D113" s="1">
        <v>60</v>
      </c>
      <c r="E113" s="2">
        <v>1.23</v>
      </c>
      <c r="F113" s="6">
        <f t="shared" si="15"/>
        <v>9.9009900990099011E-3</v>
      </c>
      <c r="G113" s="6">
        <f t="shared" si="16"/>
        <v>0.1111111111111111</v>
      </c>
      <c r="H113" s="8">
        <v>7661</v>
      </c>
      <c r="I113">
        <f t="shared" si="14"/>
        <v>8596.5016501650171</v>
      </c>
      <c r="J113" s="6">
        <f t="shared" si="12"/>
        <v>0.11648376219735795</v>
      </c>
      <c r="K113">
        <f t="shared" si="13"/>
        <v>8.9791784056454438E-2</v>
      </c>
    </row>
    <row r="114" spans="1:11" x14ac:dyDescent="0.25">
      <c r="A114" s="8">
        <v>302</v>
      </c>
      <c r="B114" s="5">
        <v>41427</v>
      </c>
      <c r="C114" t="s">
        <v>46</v>
      </c>
      <c r="D114" s="1">
        <v>60</v>
      </c>
      <c r="E114" s="2">
        <v>1.23</v>
      </c>
      <c r="F114" s="6">
        <f t="shared" si="15"/>
        <v>9.9009900990099011E-3</v>
      </c>
      <c r="G114" s="6">
        <f t="shared" si="16"/>
        <v>0.1111111111111111</v>
      </c>
      <c r="H114" s="8">
        <v>4150</v>
      </c>
      <c r="I114">
        <f t="shared" si="14"/>
        <v>4656.7656765676566</v>
      </c>
      <c r="J114" s="6">
        <f t="shared" si="12"/>
        <v>6.3099805915550908E-2</v>
      </c>
      <c r="K114">
        <f t="shared" si="13"/>
        <v>0.16095772178843901</v>
      </c>
    </row>
    <row r="115" spans="1:11" x14ac:dyDescent="0.25">
      <c r="A115" s="8">
        <v>302</v>
      </c>
      <c r="B115" s="5">
        <v>41449</v>
      </c>
      <c r="C115" t="s">
        <v>46</v>
      </c>
      <c r="D115" s="1">
        <v>60</v>
      </c>
      <c r="E115" s="2">
        <v>1.23</v>
      </c>
      <c r="F115" s="6">
        <f t="shared" si="15"/>
        <v>9.9009900990099011E-3</v>
      </c>
      <c r="G115" s="6">
        <f t="shared" si="16"/>
        <v>0.1111111111111111</v>
      </c>
      <c r="H115" s="8">
        <v>17022</v>
      </c>
      <c r="I115">
        <f t="shared" si="14"/>
        <v>19100.594059405939</v>
      </c>
      <c r="J115" s="6">
        <f t="shared" si="12"/>
        <v>0.25881563766132709</v>
      </c>
      <c r="K115">
        <f t="shared" si="13"/>
        <v>0.25594193565698031</v>
      </c>
    </row>
    <row r="116" spans="1:11" x14ac:dyDescent="0.25">
      <c r="A116" s="8">
        <v>302</v>
      </c>
      <c r="B116" s="5">
        <v>41449</v>
      </c>
      <c r="C116" t="s">
        <v>46</v>
      </c>
      <c r="D116" s="1">
        <v>60</v>
      </c>
      <c r="E116" s="2">
        <v>1.23</v>
      </c>
      <c r="F116" s="6">
        <f t="shared" si="15"/>
        <v>9.9009900990099011E-3</v>
      </c>
      <c r="G116" s="6">
        <f t="shared" si="16"/>
        <v>0.1111111111111111</v>
      </c>
      <c r="H116" s="8">
        <v>16644</v>
      </c>
      <c r="I116">
        <f t="shared" si="14"/>
        <v>18676.435643564357</v>
      </c>
      <c r="J116" s="6">
        <f t="shared" si="12"/>
        <v>0.25306823365263353</v>
      </c>
      <c r="K116">
        <f t="shared" si="13"/>
        <v>0.25306823365263353</v>
      </c>
    </row>
    <row r="117" spans="1:11" x14ac:dyDescent="0.25">
      <c r="H117" s="8"/>
      <c r="J117" s="6"/>
    </row>
    <row r="118" spans="1:11" x14ac:dyDescent="0.25">
      <c r="H118" s="8"/>
      <c r="J118" s="6"/>
    </row>
    <row r="119" spans="1:11" x14ac:dyDescent="0.25">
      <c r="H119" s="8"/>
      <c r="J119" s="6"/>
    </row>
    <row r="120" spans="1:11" x14ac:dyDescent="0.25">
      <c r="H120" s="8"/>
      <c r="J120" s="6"/>
    </row>
    <row r="121" spans="1:11" x14ac:dyDescent="0.25">
      <c r="H121" s="8"/>
      <c r="J121" s="6"/>
    </row>
    <row r="122" spans="1:11" x14ac:dyDescent="0.25">
      <c r="H122" s="8"/>
      <c r="J122" s="6"/>
    </row>
  </sheetData>
  <sortState ref="A2:J116">
    <sortCondition ref="A2:A116"/>
    <sortCondition ref="B2:B116"/>
  </sortState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opLeftCell="B1" workbookViewId="0">
      <selection activeCell="B1" sqref="B1:J22"/>
    </sheetView>
  </sheetViews>
  <sheetFormatPr defaultRowHeight="15" x14ac:dyDescent="0.25"/>
  <cols>
    <col min="4" max="4" width="13.140625" bestFit="1" customWidth="1"/>
  </cols>
  <sheetData>
    <row r="1" spans="1:20" ht="102.75" x14ac:dyDescent="0.25">
      <c r="A1" t="s">
        <v>5</v>
      </c>
      <c r="B1" t="s">
        <v>6</v>
      </c>
      <c r="C1" s="1" t="s">
        <v>0</v>
      </c>
      <c r="D1" s="2" t="s">
        <v>29</v>
      </c>
      <c r="E1" s="3" t="s">
        <v>1</v>
      </c>
      <c r="F1" s="3" t="s">
        <v>24</v>
      </c>
      <c r="G1" s="3" t="s">
        <v>2</v>
      </c>
      <c r="H1" s="4" t="s">
        <v>3</v>
      </c>
      <c r="I1" s="4" t="s">
        <v>4</v>
      </c>
      <c r="J1" s="4" t="s">
        <v>33</v>
      </c>
    </row>
    <row r="2" spans="1:20" x14ac:dyDescent="0.25">
      <c r="A2">
        <v>224</v>
      </c>
      <c r="B2" t="s">
        <v>7</v>
      </c>
      <c r="C2" s="1">
        <v>60</v>
      </c>
      <c r="D2" s="2">
        <v>0.37166700000000003</v>
      </c>
      <c r="E2" s="6">
        <f t="shared" ref="E2:E22" si="0">(0.04/4.04)</f>
        <v>9.9009900990099011E-3</v>
      </c>
      <c r="F2" s="6">
        <f>(50+10)/540</f>
        <v>0.1111111111111111</v>
      </c>
      <c r="G2">
        <v>3237</v>
      </c>
      <c r="H2">
        <f t="shared" ref="H2:H22" si="1">(G2+G2*F2)*E2+(G2+G2*F2)</f>
        <v>3632.2772277227723</v>
      </c>
      <c r="I2" s="6">
        <f t="shared" ref="I2:I22" si="2">H2/C2/D2/1000</f>
        <v>0.16288224081067065</v>
      </c>
      <c r="J2">
        <v>3294</v>
      </c>
      <c r="N2" t="s">
        <v>14</v>
      </c>
    </row>
    <row r="3" spans="1:20" x14ac:dyDescent="0.25">
      <c r="A3">
        <v>224</v>
      </c>
      <c r="B3" t="s">
        <v>7</v>
      </c>
      <c r="C3" s="1">
        <v>60</v>
      </c>
      <c r="D3" s="2">
        <v>0.37166700000000003</v>
      </c>
      <c r="E3" s="6">
        <f t="shared" si="0"/>
        <v>9.9009900990099011E-3</v>
      </c>
      <c r="F3" s="6">
        <f t="shared" ref="F3:F22" si="3">(50+10)/540</f>
        <v>0.1111111111111111</v>
      </c>
      <c r="G3">
        <v>3180</v>
      </c>
      <c r="H3">
        <f t="shared" si="1"/>
        <v>3568.3168316831684</v>
      </c>
      <c r="I3" s="6">
        <f t="shared" si="2"/>
        <v>0.16001406418842531</v>
      </c>
      <c r="J3">
        <v>2882</v>
      </c>
      <c r="M3" t="s">
        <v>17</v>
      </c>
      <c r="N3" t="s">
        <v>15</v>
      </c>
      <c r="O3" t="s">
        <v>16</v>
      </c>
      <c r="P3" t="s">
        <v>19</v>
      </c>
      <c r="Q3" t="s">
        <v>25</v>
      </c>
      <c r="R3" t="s">
        <v>26</v>
      </c>
      <c r="S3" t="s">
        <v>27</v>
      </c>
      <c r="T3" t="s">
        <v>28</v>
      </c>
    </row>
    <row r="4" spans="1:20" x14ac:dyDescent="0.25">
      <c r="A4">
        <v>224</v>
      </c>
      <c r="B4" t="s">
        <v>7</v>
      </c>
      <c r="C4" s="1">
        <v>60</v>
      </c>
      <c r="D4" s="2">
        <v>0.37166700000000003</v>
      </c>
      <c r="E4" s="6">
        <f t="shared" si="0"/>
        <v>9.9009900990099011E-3</v>
      </c>
      <c r="F4" s="6">
        <f t="shared" si="3"/>
        <v>0.1111111111111111</v>
      </c>
      <c r="G4">
        <v>2882</v>
      </c>
      <c r="H4">
        <f t="shared" si="1"/>
        <v>3233.9273927392737</v>
      </c>
      <c r="I4" s="6">
        <f t="shared" si="2"/>
        <v>0.14501903553177414</v>
      </c>
      <c r="J4">
        <v>3026</v>
      </c>
      <c r="M4">
        <v>1</v>
      </c>
      <c r="N4">
        <v>4.4457000000000004</v>
      </c>
      <c r="O4">
        <v>4.3354999999999997</v>
      </c>
      <c r="P4">
        <f>N4-O4</f>
        <v>0.11020000000000074</v>
      </c>
      <c r="Q4">
        <f>P4/1</f>
        <v>0.11020000000000074</v>
      </c>
      <c r="R4">
        <f>AVERAGE(Q4:Q8)</f>
        <v>5.3922000000000157E-2</v>
      </c>
      <c r="S4">
        <f>R4*1000</f>
        <v>53.92200000000016</v>
      </c>
      <c r="T4">
        <f>S4/60</f>
        <v>0.89870000000000272</v>
      </c>
    </row>
    <row r="5" spans="1:20" x14ac:dyDescent="0.25">
      <c r="A5">
        <v>224</v>
      </c>
      <c r="B5" t="s">
        <v>8</v>
      </c>
      <c r="C5" s="1">
        <v>60</v>
      </c>
      <c r="D5" s="2">
        <v>0.37166700000000003</v>
      </c>
      <c r="E5" s="6">
        <f t="shared" si="0"/>
        <v>9.9009900990099011E-3</v>
      </c>
      <c r="F5" s="6">
        <f t="shared" si="3"/>
        <v>0.1111111111111111</v>
      </c>
      <c r="G5">
        <v>6056</v>
      </c>
      <c r="H5">
        <f t="shared" si="1"/>
        <v>6795.5115511551157</v>
      </c>
      <c r="I5" s="6">
        <f t="shared" si="2"/>
        <v>0.30473118639154206</v>
      </c>
      <c r="J5">
        <v>5254</v>
      </c>
      <c r="M5">
        <v>2</v>
      </c>
      <c r="N5">
        <v>4.4314</v>
      </c>
      <c r="O5">
        <v>4.2846000000000002</v>
      </c>
      <c r="P5">
        <f t="shared" ref="P5:P8" si="4">N5-O5</f>
        <v>0.14679999999999982</v>
      </c>
      <c r="Q5">
        <f>P5/2</f>
        <v>7.339999999999991E-2</v>
      </c>
    </row>
    <row r="6" spans="1:20" x14ac:dyDescent="0.25">
      <c r="A6">
        <v>224</v>
      </c>
      <c r="B6" t="s">
        <v>8</v>
      </c>
      <c r="C6" s="1">
        <v>60</v>
      </c>
      <c r="D6" s="2">
        <v>0.37166700000000003</v>
      </c>
      <c r="E6" s="6">
        <f t="shared" si="0"/>
        <v>9.9009900990099011E-3</v>
      </c>
      <c r="F6" s="6">
        <f t="shared" si="3"/>
        <v>0.1111111111111111</v>
      </c>
      <c r="G6">
        <v>5856</v>
      </c>
      <c r="H6">
        <f t="shared" si="1"/>
        <v>6571.0891089108918</v>
      </c>
      <c r="I6" s="6">
        <f t="shared" si="2"/>
        <v>0.29466740876962849</v>
      </c>
      <c r="J6">
        <v>5138</v>
      </c>
      <c r="M6">
        <v>3</v>
      </c>
      <c r="N6">
        <v>4.3762999999999996</v>
      </c>
      <c r="O6">
        <v>4.1698000000000004</v>
      </c>
      <c r="Q6">
        <f>P6/3</f>
        <v>0</v>
      </c>
    </row>
    <row r="7" spans="1:20" x14ac:dyDescent="0.25">
      <c r="A7">
        <v>224</v>
      </c>
      <c r="B7" t="s">
        <v>8</v>
      </c>
      <c r="C7" s="1">
        <v>60</v>
      </c>
      <c r="D7" s="2">
        <v>0.37166700000000003</v>
      </c>
      <c r="E7" s="6">
        <f t="shared" si="0"/>
        <v>9.9009900990099011E-3</v>
      </c>
      <c r="F7" s="6">
        <f t="shared" si="3"/>
        <v>0.1111111111111111</v>
      </c>
      <c r="G7">
        <v>5319</v>
      </c>
      <c r="H7">
        <f t="shared" si="1"/>
        <v>5968.5148514851489</v>
      </c>
      <c r="I7" s="6">
        <f t="shared" si="2"/>
        <v>0.26764616585479062</v>
      </c>
      <c r="J7">
        <v>8160</v>
      </c>
      <c r="M7">
        <v>4</v>
      </c>
      <c r="N7">
        <v>4.4103000000000003</v>
      </c>
      <c r="O7">
        <v>4.2301000000000002</v>
      </c>
      <c r="P7">
        <f t="shared" si="4"/>
        <v>0.18020000000000014</v>
      </c>
      <c r="Q7">
        <f>P7/4</f>
        <v>4.5050000000000034E-2</v>
      </c>
    </row>
    <row r="8" spans="1:20" x14ac:dyDescent="0.25">
      <c r="A8">
        <v>224</v>
      </c>
      <c r="B8" t="s">
        <v>9</v>
      </c>
      <c r="C8" s="1">
        <v>60</v>
      </c>
      <c r="D8" s="2">
        <v>0.37166700000000003</v>
      </c>
      <c r="E8" s="6">
        <f t="shared" si="0"/>
        <v>9.9009900990099011E-3</v>
      </c>
      <c r="F8" s="6">
        <f t="shared" si="3"/>
        <v>0.1111111111111111</v>
      </c>
      <c r="G8">
        <v>4795</v>
      </c>
      <c r="H8">
        <f t="shared" si="1"/>
        <v>5380.5280528052799</v>
      </c>
      <c r="I8" s="6">
        <f t="shared" si="2"/>
        <v>0.24127906848537711</v>
      </c>
      <c r="J8">
        <v>2781</v>
      </c>
      <c r="M8">
        <v>5</v>
      </c>
      <c r="N8">
        <v>4.3738000000000001</v>
      </c>
      <c r="O8">
        <v>4.1689999999999996</v>
      </c>
      <c r="P8">
        <f t="shared" si="4"/>
        <v>0.20480000000000054</v>
      </c>
      <c r="Q8">
        <f>P8/5</f>
        <v>4.0960000000000107E-2</v>
      </c>
    </row>
    <row r="9" spans="1:20" x14ac:dyDescent="0.25">
      <c r="A9">
        <v>224</v>
      </c>
      <c r="B9" t="s">
        <v>9</v>
      </c>
      <c r="C9" s="1">
        <v>60</v>
      </c>
      <c r="D9" s="2">
        <v>0.37166700000000003</v>
      </c>
      <c r="E9" s="6">
        <f t="shared" si="0"/>
        <v>9.9009900990099011E-3</v>
      </c>
      <c r="F9" s="6">
        <f t="shared" si="3"/>
        <v>0.1111111111111111</v>
      </c>
      <c r="G9">
        <v>4984</v>
      </c>
      <c r="H9">
        <f t="shared" si="1"/>
        <v>5592.6072607260721</v>
      </c>
      <c r="I9" s="6">
        <f t="shared" si="2"/>
        <v>0.25078933833808542</v>
      </c>
      <c r="J9">
        <v>4045</v>
      </c>
    </row>
    <row r="10" spans="1:20" x14ac:dyDescent="0.25">
      <c r="A10">
        <v>224</v>
      </c>
      <c r="B10" t="s">
        <v>9</v>
      </c>
      <c r="C10" s="1">
        <v>60</v>
      </c>
      <c r="D10" s="2">
        <v>0.37166700000000003</v>
      </c>
      <c r="E10" s="6">
        <f t="shared" si="0"/>
        <v>9.9009900990099011E-3</v>
      </c>
      <c r="F10" s="6">
        <f t="shared" si="3"/>
        <v>0.1111111111111111</v>
      </c>
      <c r="G10">
        <v>3389</v>
      </c>
      <c r="H10">
        <f t="shared" si="1"/>
        <v>3802.8382838283828</v>
      </c>
      <c r="I10" s="6">
        <f t="shared" si="2"/>
        <v>0.17053071180332494</v>
      </c>
      <c r="J10">
        <v>4349</v>
      </c>
    </row>
    <row r="11" spans="1:20" x14ac:dyDescent="0.25">
      <c r="A11">
        <v>224</v>
      </c>
      <c r="B11" t="s">
        <v>10</v>
      </c>
      <c r="C11" s="1">
        <v>60</v>
      </c>
      <c r="D11" s="2">
        <v>0.37166700000000003</v>
      </c>
      <c r="E11" s="6">
        <f t="shared" si="0"/>
        <v>9.9009900990099011E-3</v>
      </c>
      <c r="F11" s="6">
        <f t="shared" si="3"/>
        <v>0.1111111111111111</v>
      </c>
      <c r="G11">
        <v>2404</v>
      </c>
      <c r="H11">
        <f t="shared" si="1"/>
        <v>2697.5577557755778</v>
      </c>
      <c r="I11" s="6">
        <f t="shared" si="2"/>
        <v>0.12096660701540077</v>
      </c>
      <c r="J11">
        <v>2231</v>
      </c>
    </row>
    <row r="12" spans="1:20" x14ac:dyDescent="0.25">
      <c r="A12">
        <v>224</v>
      </c>
      <c r="B12" t="s">
        <v>10</v>
      </c>
      <c r="C12" s="1">
        <v>60</v>
      </c>
      <c r="D12" s="2">
        <v>0.37166700000000003</v>
      </c>
      <c r="E12" s="6">
        <f t="shared" si="0"/>
        <v>9.9009900990099011E-3</v>
      </c>
      <c r="F12" s="6">
        <f t="shared" si="3"/>
        <v>0.1111111111111111</v>
      </c>
      <c r="G12">
        <v>2475</v>
      </c>
      <c r="H12">
        <f t="shared" si="1"/>
        <v>2777.227722772277</v>
      </c>
      <c r="I12" s="6">
        <f t="shared" si="2"/>
        <v>0.12453924807118007</v>
      </c>
      <c r="J12">
        <v>2320</v>
      </c>
    </row>
    <row r="13" spans="1:20" x14ac:dyDescent="0.25">
      <c r="A13">
        <v>224</v>
      </c>
      <c r="B13" t="s">
        <v>10</v>
      </c>
      <c r="C13" s="1">
        <v>60</v>
      </c>
      <c r="D13" s="2">
        <v>0.37166700000000003</v>
      </c>
      <c r="E13" s="6">
        <f t="shared" si="0"/>
        <v>9.9009900990099011E-3</v>
      </c>
      <c r="F13" s="6">
        <f t="shared" si="3"/>
        <v>0.1111111111111111</v>
      </c>
      <c r="G13">
        <v>2420</v>
      </c>
      <c r="H13">
        <f t="shared" si="1"/>
        <v>2715.5115511551153</v>
      </c>
      <c r="I13" s="6">
        <f t="shared" si="2"/>
        <v>0.12177170922515385</v>
      </c>
      <c r="J13">
        <v>2518</v>
      </c>
    </row>
    <row r="14" spans="1:20" x14ac:dyDescent="0.25">
      <c r="A14">
        <v>224</v>
      </c>
      <c r="B14" t="s">
        <v>11</v>
      </c>
      <c r="C14" s="1">
        <v>60</v>
      </c>
      <c r="D14" s="2">
        <v>0.37166700000000003</v>
      </c>
      <c r="E14" s="6">
        <f t="shared" si="0"/>
        <v>9.9009900990099011E-3</v>
      </c>
      <c r="F14" s="6">
        <f t="shared" si="3"/>
        <v>0.1111111111111111</v>
      </c>
      <c r="G14">
        <v>9635</v>
      </c>
      <c r="H14">
        <f t="shared" si="1"/>
        <v>10811.55115511551</v>
      </c>
      <c r="I14" s="6">
        <f t="shared" si="2"/>
        <v>0.4848224869356848</v>
      </c>
      <c r="J14">
        <v>9740</v>
      </c>
    </row>
    <row r="15" spans="1:20" x14ac:dyDescent="0.25">
      <c r="A15">
        <v>224</v>
      </c>
      <c r="B15" t="s">
        <v>11</v>
      </c>
      <c r="C15" s="1">
        <v>60</v>
      </c>
      <c r="D15" s="2">
        <v>0.37166700000000003</v>
      </c>
      <c r="E15" s="6">
        <f t="shared" si="0"/>
        <v>9.9009900990099011E-3</v>
      </c>
      <c r="F15" s="6">
        <f t="shared" si="3"/>
        <v>0.1111111111111111</v>
      </c>
      <c r="G15">
        <v>9934</v>
      </c>
      <c r="H15">
        <f t="shared" si="1"/>
        <v>11147.062706270626</v>
      </c>
      <c r="I15" s="6">
        <f t="shared" si="2"/>
        <v>0.49986783448044553</v>
      </c>
      <c r="J15">
        <v>10538</v>
      </c>
      <c r="R15">
        <v>2.23E-2</v>
      </c>
      <c r="S15">
        <f>R15*1000/60</f>
        <v>0.3716666666666667</v>
      </c>
    </row>
    <row r="16" spans="1:20" x14ac:dyDescent="0.25">
      <c r="A16">
        <v>224</v>
      </c>
      <c r="B16" t="s">
        <v>11</v>
      </c>
      <c r="C16" s="1">
        <v>60</v>
      </c>
      <c r="D16" s="2">
        <v>0.37166700000000003</v>
      </c>
      <c r="E16" s="6">
        <f t="shared" si="0"/>
        <v>9.9009900990099011E-3</v>
      </c>
      <c r="F16" s="6">
        <f t="shared" si="3"/>
        <v>0.1111111111111111</v>
      </c>
      <c r="G16">
        <v>11660</v>
      </c>
      <c r="H16">
        <f t="shared" si="1"/>
        <v>13083.828382838283</v>
      </c>
      <c r="I16" s="6">
        <f t="shared" si="2"/>
        <v>0.58671823535755951</v>
      </c>
      <c r="J16">
        <v>9290</v>
      </c>
    </row>
    <row r="17" spans="1:10" x14ac:dyDescent="0.25">
      <c r="A17">
        <v>224</v>
      </c>
      <c r="B17" t="s">
        <v>12</v>
      </c>
      <c r="C17" s="1">
        <v>60</v>
      </c>
      <c r="D17" s="2">
        <v>0.37166700000000003</v>
      </c>
      <c r="E17" s="6">
        <f t="shared" si="0"/>
        <v>9.9009900990099011E-3</v>
      </c>
      <c r="F17" s="6">
        <f t="shared" si="3"/>
        <v>0.1111111111111111</v>
      </c>
      <c r="G17">
        <v>1279</v>
      </c>
      <c r="H17">
        <f t="shared" si="1"/>
        <v>1435.1815181518152</v>
      </c>
      <c r="I17" s="6">
        <f t="shared" si="2"/>
        <v>6.4357857892137105E-2</v>
      </c>
      <c r="J17">
        <v>2007</v>
      </c>
    </row>
    <row r="18" spans="1:10" x14ac:dyDescent="0.25">
      <c r="A18">
        <v>224</v>
      </c>
      <c r="B18" t="s">
        <v>12</v>
      </c>
      <c r="C18" s="1">
        <v>60</v>
      </c>
      <c r="D18" s="2">
        <v>0.37166700000000003</v>
      </c>
      <c r="E18" s="6">
        <f t="shared" si="0"/>
        <v>9.9009900990099011E-3</v>
      </c>
      <c r="F18" s="6">
        <f t="shared" si="3"/>
        <v>0.1111111111111111</v>
      </c>
      <c r="G18">
        <v>2088</v>
      </c>
      <c r="H18">
        <f t="shared" si="1"/>
        <v>2342.970297029703</v>
      </c>
      <c r="I18" s="6">
        <f t="shared" si="2"/>
        <v>0.10506583837277736</v>
      </c>
      <c r="J18">
        <v>2091</v>
      </c>
    </row>
    <row r="19" spans="1:10" x14ac:dyDescent="0.25">
      <c r="A19">
        <v>224</v>
      </c>
      <c r="B19" t="s">
        <v>12</v>
      </c>
      <c r="C19" s="1">
        <v>60</v>
      </c>
      <c r="D19" s="2">
        <v>0.37166700000000003</v>
      </c>
      <c r="E19" s="6">
        <f t="shared" si="0"/>
        <v>9.9009900990099011E-3</v>
      </c>
      <c r="F19" s="6">
        <f t="shared" si="3"/>
        <v>0.1111111111111111</v>
      </c>
      <c r="G19">
        <v>5782</v>
      </c>
      <c r="H19">
        <f t="shared" si="1"/>
        <v>6488.0528052805275</v>
      </c>
      <c r="I19" s="6">
        <f t="shared" si="2"/>
        <v>0.29094381104952044</v>
      </c>
      <c r="J19">
        <v>7256</v>
      </c>
    </row>
    <row r="20" spans="1:10" x14ac:dyDescent="0.25">
      <c r="A20">
        <v>224</v>
      </c>
      <c r="B20" t="s">
        <v>13</v>
      </c>
      <c r="C20" s="1">
        <v>60</v>
      </c>
      <c r="D20" s="2">
        <v>0.37166700000000003</v>
      </c>
      <c r="E20" s="6">
        <f t="shared" si="0"/>
        <v>9.9009900990099011E-3</v>
      </c>
      <c r="F20" s="6">
        <f t="shared" si="3"/>
        <v>0.1111111111111111</v>
      </c>
      <c r="G20">
        <v>687</v>
      </c>
      <c r="H20">
        <f t="shared" si="1"/>
        <v>770.89108910891093</v>
      </c>
      <c r="I20" s="6">
        <f t="shared" si="2"/>
        <v>3.4569076131273017E-2</v>
      </c>
      <c r="J20">
        <v>915</v>
      </c>
    </row>
    <row r="21" spans="1:10" x14ac:dyDescent="0.25">
      <c r="A21">
        <v>224</v>
      </c>
      <c r="B21" t="s">
        <v>13</v>
      </c>
      <c r="C21" s="1">
        <v>60</v>
      </c>
      <c r="D21" s="2">
        <v>0.37166700000000003</v>
      </c>
      <c r="E21" s="6">
        <f t="shared" si="0"/>
        <v>9.9009900990099011E-3</v>
      </c>
      <c r="F21" s="6">
        <f t="shared" si="3"/>
        <v>0.1111111111111111</v>
      </c>
      <c r="G21">
        <v>1279</v>
      </c>
      <c r="H21">
        <f t="shared" si="1"/>
        <v>1435.1815181518152</v>
      </c>
      <c r="I21" s="6">
        <f t="shared" si="2"/>
        <v>6.4357857892137105E-2</v>
      </c>
      <c r="J21">
        <v>1139</v>
      </c>
    </row>
    <row r="22" spans="1:10" x14ac:dyDescent="0.25">
      <c r="A22">
        <v>224</v>
      </c>
      <c r="B22" t="s">
        <v>13</v>
      </c>
      <c r="C22" s="1">
        <v>60</v>
      </c>
      <c r="D22" s="2">
        <v>0.37166700000000003</v>
      </c>
      <c r="E22" s="6">
        <f t="shared" si="0"/>
        <v>9.9009900990099011E-3</v>
      </c>
      <c r="F22" s="6">
        <f t="shared" si="3"/>
        <v>0.1111111111111111</v>
      </c>
      <c r="G22">
        <v>4287</v>
      </c>
      <c r="H22">
        <f t="shared" si="1"/>
        <v>4810.4950495049497</v>
      </c>
      <c r="I22" s="6">
        <f t="shared" si="2"/>
        <v>0.21571707332571671</v>
      </c>
      <c r="J22">
        <v>4518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activeCell="P18" sqref="P18"/>
    </sheetView>
  </sheetViews>
  <sheetFormatPr defaultRowHeight="15" x14ac:dyDescent="0.25"/>
  <cols>
    <col min="4" max="4" width="13.140625" bestFit="1" customWidth="1"/>
  </cols>
  <sheetData>
    <row r="1" spans="1:20" ht="102.75" x14ac:dyDescent="0.25">
      <c r="A1" t="s">
        <v>5</v>
      </c>
      <c r="B1" t="s">
        <v>6</v>
      </c>
      <c r="C1" s="1" t="s">
        <v>0</v>
      </c>
      <c r="D1" s="2" t="s">
        <v>29</v>
      </c>
      <c r="E1" s="3" t="s">
        <v>1</v>
      </c>
      <c r="F1" s="3" t="s">
        <v>24</v>
      </c>
      <c r="G1" s="3" t="s">
        <v>2</v>
      </c>
      <c r="H1" s="4" t="s">
        <v>3</v>
      </c>
      <c r="I1" s="4" t="s">
        <v>4</v>
      </c>
      <c r="J1" s="4" t="s">
        <v>32</v>
      </c>
    </row>
    <row r="2" spans="1:20" x14ac:dyDescent="0.25">
      <c r="A2">
        <v>114</v>
      </c>
      <c r="B2" t="s">
        <v>7</v>
      </c>
      <c r="C2" s="1">
        <v>60</v>
      </c>
      <c r="D2" s="2">
        <v>0.245</v>
      </c>
      <c r="E2" s="6">
        <f t="shared" ref="E2:E22" si="0">(0.04/4.04)</f>
        <v>9.9009900990099011E-3</v>
      </c>
      <c r="F2" s="6">
        <f>(50+10)/540</f>
        <v>0.1111111111111111</v>
      </c>
      <c r="G2">
        <v>7866</v>
      </c>
      <c r="H2">
        <f t="shared" ref="H2:H22" si="1">(G2+G2*F2)*E2+(G2+G2*F2)</f>
        <v>8826.5346534653472</v>
      </c>
      <c r="I2" s="6">
        <f t="shared" ref="I2:I22" si="2">H2/C2/D2/1000</f>
        <v>0.60044453424934341</v>
      </c>
      <c r="J2">
        <v>6978</v>
      </c>
      <c r="N2" t="s">
        <v>14</v>
      </c>
    </row>
    <row r="3" spans="1:20" x14ac:dyDescent="0.25">
      <c r="A3">
        <v>114</v>
      </c>
      <c r="B3" t="s">
        <v>7</v>
      </c>
      <c r="C3" s="1">
        <v>60</v>
      </c>
      <c r="D3" s="2">
        <v>0.245</v>
      </c>
      <c r="E3" s="6">
        <f t="shared" si="0"/>
        <v>9.9009900990099011E-3</v>
      </c>
      <c r="F3" s="6">
        <f t="shared" ref="F3:F22" si="3">(50+10)/540</f>
        <v>0.1111111111111111</v>
      </c>
      <c r="G3">
        <v>10863</v>
      </c>
      <c r="H3">
        <f t="shared" si="1"/>
        <v>12189.504950495049</v>
      </c>
      <c r="I3" s="6">
        <f t="shared" si="2"/>
        <v>0.82921802384320065</v>
      </c>
      <c r="J3">
        <v>10294</v>
      </c>
      <c r="M3" t="s">
        <v>17</v>
      </c>
      <c r="N3" t="s">
        <v>15</v>
      </c>
      <c r="O3" t="s">
        <v>16</v>
      </c>
      <c r="P3" t="s">
        <v>19</v>
      </c>
      <c r="Q3" t="s">
        <v>25</v>
      </c>
      <c r="R3" t="s">
        <v>26</v>
      </c>
      <c r="S3" t="s">
        <v>27</v>
      </c>
      <c r="T3" t="s">
        <v>28</v>
      </c>
    </row>
    <row r="4" spans="1:20" x14ac:dyDescent="0.25">
      <c r="A4">
        <v>114</v>
      </c>
      <c r="B4" t="s">
        <v>7</v>
      </c>
      <c r="C4" s="1">
        <v>60</v>
      </c>
      <c r="D4" s="2">
        <v>0.245</v>
      </c>
      <c r="E4" s="6">
        <f t="shared" si="0"/>
        <v>9.9009900990099011E-3</v>
      </c>
      <c r="F4" s="6">
        <f t="shared" si="3"/>
        <v>0.1111111111111111</v>
      </c>
      <c r="G4">
        <v>11264</v>
      </c>
      <c r="H4">
        <f t="shared" si="1"/>
        <v>12639.471947194719</v>
      </c>
      <c r="I4" s="6">
        <f t="shared" si="2"/>
        <v>0.85982802361868838</v>
      </c>
      <c r="J4">
        <v>9774</v>
      </c>
      <c r="L4">
        <v>21</v>
      </c>
      <c r="M4">
        <v>1</v>
      </c>
      <c r="N4">
        <v>4.4390000000000001</v>
      </c>
      <c r="O4">
        <v>4.3330000000000002</v>
      </c>
      <c r="P4">
        <f>N4-O4</f>
        <v>0.10599999999999987</v>
      </c>
      <c r="Q4">
        <f>P4/1</f>
        <v>0.10599999999999987</v>
      </c>
      <c r="R4">
        <f>AVERAGE(Q4:Q8)</f>
        <v>5.4839999999999986E-2</v>
      </c>
      <c r="S4">
        <f>R4*1000</f>
        <v>54.839999999999989</v>
      </c>
      <c r="T4">
        <f>S4/60</f>
        <v>0.91399999999999981</v>
      </c>
    </row>
    <row r="5" spans="1:20" x14ac:dyDescent="0.25">
      <c r="A5">
        <v>114</v>
      </c>
      <c r="B5" t="s">
        <v>8</v>
      </c>
      <c r="C5" s="1">
        <v>60</v>
      </c>
      <c r="D5" s="2">
        <v>0.245</v>
      </c>
      <c r="E5" s="6">
        <f t="shared" si="0"/>
        <v>9.9009900990099011E-3</v>
      </c>
      <c r="F5" s="6">
        <f t="shared" si="3"/>
        <v>0.1111111111111111</v>
      </c>
      <c r="G5">
        <v>8101</v>
      </c>
      <c r="H5">
        <f t="shared" si="1"/>
        <v>9090.2310231023112</v>
      </c>
      <c r="I5" s="6">
        <f t="shared" si="2"/>
        <v>0.61838306279607569</v>
      </c>
      <c r="J5">
        <v>6730</v>
      </c>
      <c r="L5">
        <v>22</v>
      </c>
      <c r="M5">
        <v>2</v>
      </c>
      <c r="N5">
        <v>4.3650000000000002</v>
      </c>
      <c r="O5">
        <v>4.25</v>
      </c>
      <c r="P5">
        <f t="shared" ref="P5:P8" si="4">N5-O5</f>
        <v>0.11500000000000021</v>
      </c>
      <c r="Q5">
        <f>P5/2</f>
        <v>5.7500000000000107E-2</v>
      </c>
    </row>
    <row r="6" spans="1:20" x14ac:dyDescent="0.25">
      <c r="A6">
        <v>114</v>
      </c>
      <c r="B6" t="s">
        <v>8</v>
      </c>
      <c r="C6" s="1">
        <v>60</v>
      </c>
      <c r="D6" s="2">
        <v>0.245</v>
      </c>
      <c r="E6" s="6">
        <f t="shared" si="0"/>
        <v>9.9009900990099011E-3</v>
      </c>
      <c r="F6" s="6">
        <f t="shared" si="3"/>
        <v>0.1111111111111111</v>
      </c>
      <c r="G6">
        <v>11295</v>
      </c>
      <c r="H6">
        <f t="shared" si="1"/>
        <v>12674.257425742575</v>
      </c>
      <c r="I6" s="6">
        <f t="shared" si="2"/>
        <v>0.86219438270357651</v>
      </c>
      <c r="J6">
        <v>9852</v>
      </c>
      <c r="L6">
        <v>23</v>
      </c>
      <c r="M6">
        <v>3</v>
      </c>
      <c r="N6">
        <v>4.3819999999999997</v>
      </c>
      <c r="O6">
        <v>4.2560000000000002</v>
      </c>
      <c r="P6">
        <f t="shared" si="4"/>
        <v>0.12599999999999945</v>
      </c>
      <c r="Q6">
        <f>P6/3</f>
        <v>4.1999999999999815E-2</v>
      </c>
    </row>
    <row r="7" spans="1:20" x14ac:dyDescent="0.25">
      <c r="A7">
        <v>114</v>
      </c>
      <c r="B7" t="s">
        <v>8</v>
      </c>
      <c r="C7" s="1">
        <v>60</v>
      </c>
      <c r="D7" s="2">
        <v>0.245</v>
      </c>
      <c r="E7" s="6">
        <f t="shared" si="0"/>
        <v>9.9009900990099011E-3</v>
      </c>
      <c r="F7" s="6">
        <f t="shared" si="3"/>
        <v>0.1111111111111111</v>
      </c>
      <c r="G7">
        <v>12738</v>
      </c>
      <c r="H7">
        <f t="shared" si="1"/>
        <v>14293.465346534655</v>
      </c>
      <c r="I7" s="6">
        <f t="shared" si="2"/>
        <v>0.97234458139691526</v>
      </c>
      <c r="J7">
        <v>9570</v>
      </c>
      <c r="L7">
        <v>24</v>
      </c>
      <c r="M7">
        <v>4</v>
      </c>
      <c r="N7">
        <v>4.3550000000000004</v>
      </c>
      <c r="O7">
        <v>4.2130000000000001</v>
      </c>
      <c r="P7">
        <f t="shared" si="4"/>
        <v>0.14200000000000035</v>
      </c>
      <c r="Q7">
        <f>P7/4</f>
        <v>3.5500000000000087E-2</v>
      </c>
    </row>
    <row r="8" spans="1:20" x14ac:dyDescent="0.25">
      <c r="A8">
        <v>114</v>
      </c>
      <c r="B8" t="s">
        <v>9</v>
      </c>
      <c r="C8" s="1">
        <v>60</v>
      </c>
      <c r="D8" s="2">
        <v>0.245</v>
      </c>
      <c r="E8" s="6">
        <f t="shared" si="0"/>
        <v>9.9009900990099011E-3</v>
      </c>
      <c r="F8" s="6">
        <f t="shared" si="3"/>
        <v>0.1111111111111111</v>
      </c>
      <c r="G8">
        <v>9030</v>
      </c>
      <c r="H8">
        <f t="shared" si="1"/>
        <v>10132.673267326732</v>
      </c>
      <c r="I8" s="6">
        <f t="shared" si="2"/>
        <v>0.68929750117868938</v>
      </c>
      <c r="J8">
        <v>9131</v>
      </c>
      <c r="L8">
        <v>25</v>
      </c>
      <c r="M8">
        <v>5</v>
      </c>
      <c r="N8">
        <v>4.4370000000000003</v>
      </c>
      <c r="O8">
        <v>4.2709999999999999</v>
      </c>
      <c r="P8">
        <f t="shared" si="4"/>
        <v>0.16600000000000037</v>
      </c>
      <c r="Q8">
        <f>P8/5</f>
        <v>3.3200000000000077E-2</v>
      </c>
    </row>
    <row r="9" spans="1:20" x14ac:dyDescent="0.25">
      <c r="A9">
        <v>114</v>
      </c>
      <c r="B9" t="s">
        <v>9</v>
      </c>
      <c r="C9" s="1">
        <v>60</v>
      </c>
      <c r="D9" s="2">
        <v>0.245</v>
      </c>
      <c r="E9" s="6">
        <f t="shared" si="0"/>
        <v>9.9009900990099011E-3</v>
      </c>
      <c r="F9" s="6">
        <f t="shared" si="3"/>
        <v>0.1111111111111111</v>
      </c>
      <c r="G9">
        <v>10917</v>
      </c>
      <c r="H9">
        <f t="shared" si="1"/>
        <v>12250.09900990099</v>
      </c>
      <c r="I9" s="6">
        <f t="shared" si="2"/>
        <v>0.83334006870074773</v>
      </c>
      <c r="J9">
        <v>10114</v>
      </c>
      <c r="L9" t="s">
        <v>42</v>
      </c>
    </row>
    <row r="10" spans="1:20" x14ac:dyDescent="0.25">
      <c r="A10">
        <v>114</v>
      </c>
      <c r="B10" t="s">
        <v>9</v>
      </c>
      <c r="C10" s="1">
        <v>60</v>
      </c>
      <c r="D10" s="2">
        <v>0.245</v>
      </c>
      <c r="E10" s="6">
        <f t="shared" si="0"/>
        <v>9.9009900990099011E-3</v>
      </c>
      <c r="F10" s="6">
        <f t="shared" si="3"/>
        <v>0.1111111111111111</v>
      </c>
      <c r="G10" t="s">
        <v>31</v>
      </c>
      <c r="H10" t="e">
        <f t="shared" si="1"/>
        <v>#VALUE!</v>
      </c>
      <c r="I10" s="6" t="e">
        <f t="shared" si="2"/>
        <v>#VALUE!</v>
      </c>
      <c r="J10" t="s">
        <v>30</v>
      </c>
    </row>
    <row r="11" spans="1:20" x14ac:dyDescent="0.25">
      <c r="A11">
        <v>114</v>
      </c>
      <c r="B11" t="s">
        <v>10</v>
      </c>
      <c r="C11" s="1">
        <v>60</v>
      </c>
      <c r="D11" s="2">
        <v>0.245</v>
      </c>
      <c r="E11" s="6">
        <f t="shared" si="0"/>
        <v>9.9009900990099011E-3</v>
      </c>
      <c r="F11" s="6">
        <f t="shared" si="3"/>
        <v>0.1111111111111111</v>
      </c>
      <c r="G11">
        <v>15971</v>
      </c>
      <c r="H11">
        <f t="shared" si="1"/>
        <v>17921.254125412539</v>
      </c>
      <c r="I11" s="6">
        <f t="shared" si="2"/>
        <v>1.2191329337015331</v>
      </c>
      <c r="J11">
        <v>12792</v>
      </c>
    </row>
    <row r="12" spans="1:20" x14ac:dyDescent="0.25">
      <c r="A12">
        <v>114</v>
      </c>
      <c r="B12" t="s">
        <v>10</v>
      </c>
      <c r="C12" s="1">
        <v>60</v>
      </c>
      <c r="D12" s="2">
        <v>0.245</v>
      </c>
      <c r="E12" s="6">
        <f t="shared" si="0"/>
        <v>9.9009900990099011E-3</v>
      </c>
      <c r="F12" s="6">
        <f t="shared" si="3"/>
        <v>0.1111111111111111</v>
      </c>
      <c r="G12">
        <v>14487</v>
      </c>
      <c r="H12">
        <f t="shared" si="1"/>
        <v>16256.039603960395</v>
      </c>
      <c r="I12" s="6">
        <f t="shared" si="2"/>
        <v>1.10585303428302</v>
      </c>
      <c r="J12">
        <v>12934</v>
      </c>
    </row>
    <row r="13" spans="1:20" x14ac:dyDescent="0.25">
      <c r="A13">
        <v>114</v>
      </c>
      <c r="B13" t="s">
        <v>10</v>
      </c>
      <c r="C13" s="1">
        <v>60</v>
      </c>
      <c r="D13" s="2">
        <v>0.245</v>
      </c>
      <c r="E13" s="6">
        <f t="shared" si="0"/>
        <v>9.9009900990099011E-3</v>
      </c>
      <c r="F13" s="6">
        <f t="shared" si="3"/>
        <v>0.1111111111111111</v>
      </c>
      <c r="G13">
        <v>16407</v>
      </c>
      <c r="H13">
        <f t="shared" si="1"/>
        <v>18410.495049504949</v>
      </c>
      <c r="I13" s="6">
        <f t="shared" si="2"/>
        <v>1.2524146292180238</v>
      </c>
      <c r="J13" t="s">
        <v>30</v>
      </c>
    </row>
    <row r="14" spans="1:20" x14ac:dyDescent="0.25">
      <c r="A14">
        <v>114</v>
      </c>
      <c r="B14" t="s">
        <v>11</v>
      </c>
      <c r="C14" s="1">
        <v>60</v>
      </c>
      <c r="D14" s="2">
        <v>0.245</v>
      </c>
      <c r="E14" s="6">
        <f t="shared" si="0"/>
        <v>9.9009900990099011E-3</v>
      </c>
      <c r="F14" s="6">
        <f t="shared" si="3"/>
        <v>0.1111111111111111</v>
      </c>
      <c r="G14">
        <v>15128</v>
      </c>
      <c r="H14">
        <f t="shared" si="1"/>
        <v>16975.313531353138</v>
      </c>
      <c r="I14" s="6">
        <f t="shared" si="2"/>
        <v>1.1547832334253836</v>
      </c>
      <c r="J14">
        <v>11860</v>
      </c>
    </row>
    <row r="15" spans="1:20" x14ac:dyDescent="0.25">
      <c r="A15">
        <v>114</v>
      </c>
      <c r="B15" t="s">
        <v>11</v>
      </c>
      <c r="C15" s="1">
        <v>60</v>
      </c>
      <c r="D15" s="2">
        <v>0.245</v>
      </c>
      <c r="E15" s="6">
        <f t="shared" si="0"/>
        <v>9.9009900990099011E-3</v>
      </c>
      <c r="F15" s="6">
        <f t="shared" si="3"/>
        <v>0.1111111111111111</v>
      </c>
      <c r="G15">
        <v>14021</v>
      </c>
      <c r="H15">
        <f t="shared" si="1"/>
        <v>15733.135313531353</v>
      </c>
      <c r="I15" s="6">
        <f t="shared" si="2"/>
        <v>1.0702813138456702</v>
      </c>
      <c r="J15">
        <v>12629</v>
      </c>
    </row>
    <row r="16" spans="1:20" x14ac:dyDescent="0.25">
      <c r="A16">
        <v>114</v>
      </c>
      <c r="B16" t="s">
        <v>11</v>
      </c>
      <c r="C16" s="1">
        <v>60</v>
      </c>
      <c r="D16" s="2">
        <v>0.245</v>
      </c>
      <c r="E16" s="6">
        <f t="shared" si="0"/>
        <v>9.9009900990099011E-3</v>
      </c>
      <c r="F16" s="6">
        <f t="shared" si="3"/>
        <v>0.1111111111111111</v>
      </c>
      <c r="G16">
        <v>14626</v>
      </c>
      <c r="H16">
        <f t="shared" si="1"/>
        <v>16412.013201320133</v>
      </c>
      <c r="I16" s="6">
        <f t="shared" si="2"/>
        <v>1.116463483083002</v>
      </c>
      <c r="J16">
        <v>11613</v>
      </c>
    </row>
    <row r="17" spans="1:17" x14ac:dyDescent="0.25">
      <c r="A17">
        <v>114</v>
      </c>
      <c r="B17" t="s">
        <v>12</v>
      </c>
      <c r="C17" s="1">
        <v>60</v>
      </c>
      <c r="D17" s="2">
        <v>0.245</v>
      </c>
      <c r="E17" s="6">
        <f t="shared" si="0"/>
        <v>9.9009900990099011E-3</v>
      </c>
      <c r="F17" s="6">
        <f t="shared" si="3"/>
        <v>0.1111111111111111</v>
      </c>
      <c r="G17">
        <v>15061</v>
      </c>
      <c r="H17">
        <f t="shared" si="1"/>
        <v>16900.132013201321</v>
      </c>
      <c r="I17" s="6">
        <f t="shared" si="2"/>
        <v>1.1496688444354641</v>
      </c>
      <c r="J17">
        <v>14431</v>
      </c>
      <c r="P17">
        <v>1.6899999999999998E-2</v>
      </c>
      <c r="Q17">
        <f>P17*1000/60</f>
        <v>0.28166666666666662</v>
      </c>
    </row>
    <row r="18" spans="1:17" x14ac:dyDescent="0.25">
      <c r="A18">
        <v>114</v>
      </c>
      <c r="B18" t="s">
        <v>12</v>
      </c>
      <c r="C18" s="1">
        <v>60</v>
      </c>
      <c r="D18" s="2">
        <v>0.245</v>
      </c>
      <c r="E18" s="6">
        <f t="shared" si="0"/>
        <v>9.9009900990099011E-3</v>
      </c>
      <c r="F18" s="6">
        <f t="shared" si="3"/>
        <v>0.1111111111111111</v>
      </c>
      <c r="G18">
        <v>15552</v>
      </c>
      <c r="H18">
        <f t="shared" si="1"/>
        <v>17451.089108910892</v>
      </c>
      <c r="I18" s="6">
        <f t="shared" si="2"/>
        <v>1.18714891897353</v>
      </c>
      <c r="J18">
        <v>12895</v>
      </c>
    </row>
    <row r="19" spans="1:17" x14ac:dyDescent="0.25">
      <c r="A19">
        <v>114</v>
      </c>
      <c r="B19" t="s">
        <v>12</v>
      </c>
      <c r="C19" s="1">
        <v>60</v>
      </c>
      <c r="D19" s="2">
        <v>0.245</v>
      </c>
      <c r="E19" s="6">
        <f t="shared" si="0"/>
        <v>9.9009900990099011E-3</v>
      </c>
      <c r="F19" s="6">
        <f t="shared" si="3"/>
        <v>0.1111111111111111</v>
      </c>
      <c r="G19">
        <v>15403</v>
      </c>
      <c r="H19">
        <f t="shared" si="1"/>
        <v>17283.894389438945</v>
      </c>
      <c r="I19" s="6">
        <f t="shared" si="2"/>
        <v>1.1757751285332616</v>
      </c>
      <c r="J19">
        <v>13923</v>
      </c>
    </row>
    <row r="20" spans="1:17" x14ac:dyDescent="0.25">
      <c r="A20">
        <v>114</v>
      </c>
      <c r="B20" t="s">
        <v>13</v>
      </c>
      <c r="C20" s="1">
        <v>60</v>
      </c>
      <c r="D20" s="2">
        <v>0.245</v>
      </c>
      <c r="E20" s="6">
        <f t="shared" si="0"/>
        <v>9.9009900990099011E-3</v>
      </c>
      <c r="F20" s="6">
        <f t="shared" si="3"/>
        <v>0.1111111111111111</v>
      </c>
      <c r="G20">
        <v>25041</v>
      </c>
      <c r="H20">
        <f t="shared" si="1"/>
        <v>28098.811881188118</v>
      </c>
      <c r="I20" s="6">
        <f t="shared" si="2"/>
        <v>1.9114838014413689</v>
      </c>
      <c r="J20">
        <v>23792</v>
      </c>
    </row>
    <row r="21" spans="1:17" x14ac:dyDescent="0.25">
      <c r="A21">
        <v>114</v>
      </c>
      <c r="B21" t="s">
        <v>13</v>
      </c>
      <c r="C21" s="1">
        <v>60</v>
      </c>
      <c r="D21" s="2">
        <v>0.245</v>
      </c>
      <c r="E21" s="6">
        <f t="shared" si="0"/>
        <v>9.9009900990099011E-3</v>
      </c>
      <c r="F21" s="6">
        <f t="shared" si="3"/>
        <v>0.1111111111111111</v>
      </c>
      <c r="G21">
        <v>22029</v>
      </c>
      <c r="H21">
        <f t="shared" si="1"/>
        <v>24719.009900990099</v>
      </c>
      <c r="I21" s="6">
        <f t="shared" si="2"/>
        <v>1.6815652993870815</v>
      </c>
      <c r="J21">
        <v>19311</v>
      </c>
    </row>
    <row r="22" spans="1:17" x14ac:dyDescent="0.25">
      <c r="A22">
        <v>114</v>
      </c>
      <c r="B22" t="s">
        <v>13</v>
      </c>
      <c r="C22" s="1">
        <v>60</v>
      </c>
      <c r="D22" s="2">
        <v>0.245</v>
      </c>
      <c r="E22" s="6">
        <f t="shared" si="0"/>
        <v>9.9009900990099011E-3</v>
      </c>
      <c r="F22" s="6">
        <f t="shared" si="3"/>
        <v>0.1111111111111111</v>
      </c>
      <c r="G22">
        <v>19850</v>
      </c>
      <c r="H22">
        <f t="shared" si="1"/>
        <v>22273.927392739271</v>
      </c>
      <c r="I22" s="6">
        <f t="shared" si="2"/>
        <v>1.5152331559686578</v>
      </c>
      <c r="J22">
        <v>22628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77"/>
  <sheetViews>
    <sheetView topLeftCell="A61" workbookViewId="0">
      <selection activeCell="E73" sqref="E73"/>
    </sheetView>
  </sheetViews>
  <sheetFormatPr defaultRowHeight="15" x14ac:dyDescent="0.25"/>
  <cols>
    <col min="3" max="3" width="11.28515625" customWidth="1"/>
    <col min="5" max="5" width="13.140625" bestFit="1" customWidth="1"/>
  </cols>
  <sheetData>
    <row r="2" spans="2:18" ht="102.75" x14ac:dyDescent="0.25">
      <c r="B2" t="s">
        <v>34</v>
      </c>
      <c r="C2" t="s">
        <v>35</v>
      </c>
      <c r="D2" s="1" t="s">
        <v>0</v>
      </c>
      <c r="E2" s="2" t="s">
        <v>29</v>
      </c>
      <c r="F2" s="3" t="s">
        <v>1</v>
      </c>
      <c r="G2" s="3" t="s">
        <v>24</v>
      </c>
      <c r="H2" s="3" t="s">
        <v>2</v>
      </c>
      <c r="I2" s="4" t="s">
        <v>3</v>
      </c>
      <c r="J2" s="4" t="s">
        <v>4</v>
      </c>
    </row>
    <row r="3" spans="2:18" x14ac:dyDescent="0.25">
      <c r="B3" s="7">
        <v>41466</v>
      </c>
      <c r="C3">
        <v>1</v>
      </c>
      <c r="D3" s="1">
        <v>60</v>
      </c>
      <c r="E3" s="2">
        <v>0.19500000000000001</v>
      </c>
      <c r="F3" s="6">
        <f t="shared" ref="F3:F66" si="0">(0.04/4.04)</f>
        <v>9.9009900990099011E-3</v>
      </c>
      <c r="G3" s="6">
        <f>(50+10)/540</f>
        <v>0.1111111111111111</v>
      </c>
      <c r="H3">
        <v>7141</v>
      </c>
      <c r="I3">
        <f t="shared" ref="I3:I177" si="1">(H3+H3*G3)*F3+(H3+H3*G3)</f>
        <v>8013.0033003300332</v>
      </c>
      <c r="J3" s="6">
        <f t="shared" ref="J3:J177" si="2">I3/D3/E3/1000</f>
        <v>0.68487207695128482</v>
      </c>
    </row>
    <row r="4" spans="2:18" x14ac:dyDescent="0.25">
      <c r="B4" s="7">
        <v>41466</v>
      </c>
      <c r="C4">
        <v>1</v>
      </c>
      <c r="D4" s="1">
        <v>60</v>
      </c>
      <c r="E4" s="2">
        <v>0.19500000000000001</v>
      </c>
      <c r="F4" s="6">
        <f t="shared" si="0"/>
        <v>9.9009900990099011E-3</v>
      </c>
      <c r="G4" s="6">
        <f t="shared" ref="G4:G67" si="3">(50+10)/540</f>
        <v>0.1111111111111111</v>
      </c>
      <c r="H4">
        <v>7336</v>
      </c>
      <c r="I4">
        <f t="shared" si="1"/>
        <v>8231.8151815181518</v>
      </c>
      <c r="J4" s="6">
        <f t="shared" si="2"/>
        <v>0.70357394713830357</v>
      </c>
    </row>
    <row r="5" spans="2:18" x14ac:dyDescent="0.25">
      <c r="B5" s="7">
        <v>41466</v>
      </c>
      <c r="C5">
        <v>2</v>
      </c>
      <c r="D5" s="1">
        <v>60</v>
      </c>
      <c r="E5" s="2">
        <v>0.19500000000000001</v>
      </c>
      <c r="F5" s="6">
        <f t="shared" si="0"/>
        <v>9.9009900990099011E-3</v>
      </c>
      <c r="G5" s="6">
        <f t="shared" si="3"/>
        <v>0.1111111111111111</v>
      </c>
      <c r="H5">
        <v>9012</v>
      </c>
      <c r="I5">
        <f t="shared" si="1"/>
        <v>10112.475247524753</v>
      </c>
      <c r="J5" s="6">
        <f t="shared" si="2"/>
        <v>0.86431412372006444</v>
      </c>
      <c r="M5" t="s">
        <v>36</v>
      </c>
      <c r="N5" t="s">
        <v>38</v>
      </c>
      <c r="O5" t="s">
        <v>37</v>
      </c>
      <c r="P5" t="s">
        <v>39</v>
      </c>
      <c r="Q5" t="s">
        <v>19</v>
      </c>
    </row>
    <row r="6" spans="2:18" x14ac:dyDescent="0.25">
      <c r="B6" s="7">
        <v>41466</v>
      </c>
      <c r="C6">
        <v>3</v>
      </c>
      <c r="D6" s="1">
        <v>60</v>
      </c>
      <c r="E6" s="2">
        <v>0.19500000000000001</v>
      </c>
      <c r="F6" s="6">
        <f t="shared" si="0"/>
        <v>9.9009900990099011E-3</v>
      </c>
      <c r="G6" s="6">
        <f t="shared" si="3"/>
        <v>0.1111111111111111</v>
      </c>
      <c r="H6">
        <v>8145</v>
      </c>
      <c r="I6">
        <f t="shared" si="1"/>
        <v>9139.6039603960398</v>
      </c>
      <c r="J6" s="6">
        <f t="shared" si="2"/>
        <v>0.78116273165778127</v>
      </c>
      <c r="M6">
        <v>26</v>
      </c>
      <c r="N6">
        <v>1</v>
      </c>
      <c r="O6">
        <v>4.4290000000000003</v>
      </c>
      <c r="P6">
        <v>4.3230000000000004</v>
      </c>
      <c r="Q6">
        <f>O6-P6</f>
        <v>0.10599999999999987</v>
      </c>
    </row>
    <row r="7" spans="2:18" x14ac:dyDescent="0.25">
      <c r="B7" s="7">
        <v>41466</v>
      </c>
      <c r="C7">
        <v>3</v>
      </c>
      <c r="D7" s="1">
        <v>60</v>
      </c>
      <c r="E7" s="2">
        <v>0.19500000000000001</v>
      </c>
      <c r="F7" s="6">
        <f t="shared" si="0"/>
        <v>9.9009900990099011E-3</v>
      </c>
      <c r="G7" s="6">
        <f t="shared" si="3"/>
        <v>0.1111111111111111</v>
      </c>
      <c r="H7">
        <v>8264</v>
      </c>
      <c r="I7">
        <f t="shared" si="1"/>
        <v>9273.1353135313529</v>
      </c>
      <c r="J7" s="6">
        <f t="shared" si="2"/>
        <v>0.79257566782319244</v>
      </c>
      <c r="M7">
        <v>27</v>
      </c>
      <c r="N7">
        <v>2</v>
      </c>
      <c r="O7">
        <v>4.4109999999999996</v>
      </c>
      <c r="P7">
        <v>4.2869999999999999</v>
      </c>
      <c r="Q7">
        <f t="shared" ref="Q7:Q10" si="4">O7-P7</f>
        <v>0.12399999999999967</v>
      </c>
    </row>
    <row r="8" spans="2:18" x14ac:dyDescent="0.25">
      <c r="B8" s="7">
        <v>41466</v>
      </c>
      <c r="C8">
        <v>4</v>
      </c>
      <c r="D8" s="1">
        <v>60</v>
      </c>
      <c r="E8" s="2">
        <v>0.19500000000000001</v>
      </c>
      <c r="F8" s="6">
        <f t="shared" si="0"/>
        <v>9.9009900990099011E-3</v>
      </c>
      <c r="G8" s="6">
        <f t="shared" si="3"/>
        <v>0.1111111111111111</v>
      </c>
      <c r="H8">
        <v>7957</v>
      </c>
      <c r="I8">
        <f t="shared" si="1"/>
        <v>8928.6468646864687</v>
      </c>
      <c r="J8" s="6">
        <f t="shared" si="2"/>
        <v>0.76313221065696313</v>
      </c>
      <c r="M8">
        <v>28</v>
      </c>
      <c r="N8">
        <v>3</v>
      </c>
      <c r="O8">
        <v>4.407</v>
      </c>
      <c r="P8">
        <v>4.2690000000000001</v>
      </c>
      <c r="Q8">
        <f t="shared" si="4"/>
        <v>0.1379999999999999</v>
      </c>
    </row>
    <row r="9" spans="2:18" x14ac:dyDescent="0.25">
      <c r="B9" s="7">
        <v>41466</v>
      </c>
      <c r="C9">
        <v>4</v>
      </c>
      <c r="D9" s="1">
        <v>60</v>
      </c>
      <c r="E9" s="2">
        <v>0.19500000000000001</v>
      </c>
      <c r="F9" s="6">
        <f t="shared" si="0"/>
        <v>9.9009900990099011E-3</v>
      </c>
      <c r="G9" s="6">
        <f t="shared" si="3"/>
        <v>0.1111111111111111</v>
      </c>
      <c r="H9">
        <v>7937</v>
      </c>
      <c r="I9">
        <f t="shared" si="1"/>
        <v>8906.2046204620456</v>
      </c>
      <c r="J9" s="6">
        <f t="shared" si="2"/>
        <v>0.76121407012496112</v>
      </c>
      <c r="M9">
        <v>29</v>
      </c>
      <c r="N9">
        <v>4</v>
      </c>
      <c r="O9">
        <v>4.415</v>
      </c>
      <c r="P9">
        <v>4.25</v>
      </c>
      <c r="Q9">
        <f t="shared" si="4"/>
        <v>0.16500000000000004</v>
      </c>
    </row>
    <row r="10" spans="2:18" x14ac:dyDescent="0.25">
      <c r="B10" s="7">
        <v>41466</v>
      </c>
      <c r="C10">
        <v>5</v>
      </c>
      <c r="D10" s="1">
        <v>60</v>
      </c>
      <c r="E10" s="2">
        <v>0.19500000000000001</v>
      </c>
      <c r="F10" s="6">
        <f t="shared" si="0"/>
        <v>9.9009900990099011E-3</v>
      </c>
      <c r="G10" s="6">
        <f t="shared" si="3"/>
        <v>0.1111111111111111</v>
      </c>
      <c r="H10">
        <v>11240</v>
      </c>
      <c r="I10">
        <f t="shared" si="1"/>
        <v>12612.541254125412</v>
      </c>
      <c r="J10" s="6">
        <f t="shared" si="2"/>
        <v>1.077994978985078</v>
      </c>
      <c r="M10">
        <v>30</v>
      </c>
      <c r="N10">
        <v>5</v>
      </c>
      <c r="O10">
        <v>4.4240000000000004</v>
      </c>
      <c r="P10">
        <v>4.25</v>
      </c>
      <c r="Q10">
        <f t="shared" si="4"/>
        <v>0.17400000000000038</v>
      </c>
    </row>
    <row r="11" spans="2:18" x14ac:dyDescent="0.25">
      <c r="B11" s="7">
        <v>41466</v>
      </c>
      <c r="C11">
        <v>5</v>
      </c>
      <c r="D11" s="1">
        <v>60</v>
      </c>
      <c r="E11" s="2">
        <v>0.19500000000000001</v>
      </c>
      <c r="F11" s="6">
        <f t="shared" si="0"/>
        <v>9.9009900990099011E-3</v>
      </c>
      <c r="G11" s="6">
        <f t="shared" si="3"/>
        <v>0.1111111111111111</v>
      </c>
      <c r="H11">
        <v>5600</v>
      </c>
      <c r="I11">
        <f t="shared" si="1"/>
        <v>6283.8283828382846</v>
      </c>
      <c r="J11" s="6">
        <f t="shared" si="2"/>
        <v>0.53707934896053711</v>
      </c>
    </row>
    <row r="12" spans="2:18" x14ac:dyDescent="0.25">
      <c r="B12" s="7">
        <v>41466</v>
      </c>
      <c r="C12">
        <v>6</v>
      </c>
      <c r="D12" s="1">
        <v>60</v>
      </c>
      <c r="E12" s="2">
        <v>0.19500000000000001</v>
      </c>
      <c r="F12" s="6">
        <f t="shared" si="0"/>
        <v>9.9009900990099011E-3</v>
      </c>
      <c r="G12" s="6">
        <f t="shared" si="3"/>
        <v>0.1111111111111111</v>
      </c>
      <c r="H12">
        <v>16536</v>
      </c>
      <c r="I12">
        <f t="shared" si="1"/>
        <v>18555.247524752474</v>
      </c>
      <c r="J12" s="6">
        <f t="shared" si="2"/>
        <v>1.5859185918591856</v>
      </c>
      <c r="Q12" t="s">
        <v>40</v>
      </c>
      <c r="R12" t="s">
        <v>41</v>
      </c>
    </row>
    <row r="13" spans="2:18" x14ac:dyDescent="0.25">
      <c r="B13" s="7">
        <v>41466</v>
      </c>
      <c r="C13">
        <v>6</v>
      </c>
      <c r="D13" s="1">
        <v>60</v>
      </c>
      <c r="E13" s="2">
        <v>0.19500000000000001</v>
      </c>
      <c r="F13" s="6">
        <f t="shared" si="0"/>
        <v>9.9009900990099011E-3</v>
      </c>
      <c r="G13" s="6">
        <f t="shared" si="3"/>
        <v>0.1111111111111111</v>
      </c>
      <c r="H13">
        <v>16696</v>
      </c>
      <c r="I13">
        <f t="shared" si="1"/>
        <v>18734.785478547852</v>
      </c>
      <c r="J13" s="6">
        <f t="shared" si="2"/>
        <v>1.601263716115201</v>
      </c>
      <c r="Q13">
        <v>1.17E-2</v>
      </c>
      <c r="R13">
        <f>Q13*1000/60</f>
        <v>0.19500000000000001</v>
      </c>
    </row>
    <row r="14" spans="2:18" x14ac:dyDescent="0.25">
      <c r="B14" s="7">
        <v>41466</v>
      </c>
      <c r="C14">
        <v>7</v>
      </c>
      <c r="D14" s="1">
        <v>60</v>
      </c>
      <c r="E14" s="2">
        <v>0.19500000000000001</v>
      </c>
      <c r="F14" s="6">
        <f t="shared" si="0"/>
        <v>9.9009900990099011E-3</v>
      </c>
      <c r="G14" s="6">
        <f t="shared" si="3"/>
        <v>0.1111111111111111</v>
      </c>
      <c r="H14">
        <v>16946</v>
      </c>
      <c r="I14">
        <f t="shared" si="1"/>
        <v>19015.313531353138</v>
      </c>
      <c r="J14" s="6">
        <f t="shared" si="2"/>
        <v>1.6252404727652254</v>
      </c>
    </row>
    <row r="15" spans="2:18" x14ac:dyDescent="0.25">
      <c r="B15" s="7">
        <v>41466</v>
      </c>
      <c r="C15">
        <v>7</v>
      </c>
      <c r="D15" s="1">
        <v>60</v>
      </c>
      <c r="E15" s="2">
        <v>0.19500000000000001</v>
      </c>
      <c r="F15" s="6">
        <f t="shared" si="0"/>
        <v>9.9009900990099011E-3</v>
      </c>
      <c r="G15" s="6">
        <f t="shared" si="3"/>
        <v>0.1111111111111111</v>
      </c>
      <c r="H15">
        <v>15647</v>
      </c>
      <c r="I15">
        <f t="shared" si="1"/>
        <v>17557.689768976896</v>
      </c>
      <c r="J15" s="6">
        <f t="shared" si="2"/>
        <v>1.5006572452117004</v>
      </c>
    </row>
    <row r="16" spans="2:18" x14ac:dyDescent="0.25">
      <c r="B16" s="7">
        <v>41466</v>
      </c>
      <c r="C16">
        <v>8</v>
      </c>
      <c r="D16" s="1">
        <v>60</v>
      </c>
      <c r="E16" s="2">
        <v>0.19500000000000001</v>
      </c>
      <c r="F16" s="6">
        <f t="shared" si="0"/>
        <v>9.9009900990099011E-3</v>
      </c>
      <c r="G16" s="6">
        <f t="shared" si="3"/>
        <v>0.1111111111111111</v>
      </c>
      <c r="H16">
        <v>13794</v>
      </c>
      <c r="I16">
        <f t="shared" si="1"/>
        <v>15478.415841584158</v>
      </c>
      <c r="J16" s="6">
        <f t="shared" si="2"/>
        <v>1.3229415249217227</v>
      </c>
    </row>
    <row r="17" spans="2:17" x14ac:dyDescent="0.25">
      <c r="B17" s="7">
        <v>41466</v>
      </c>
      <c r="C17">
        <v>8</v>
      </c>
      <c r="D17" s="1">
        <v>60</v>
      </c>
      <c r="E17" s="2">
        <v>0.19500000000000001</v>
      </c>
      <c r="F17" s="6">
        <f t="shared" si="0"/>
        <v>9.9009900990099011E-3</v>
      </c>
      <c r="G17" s="6">
        <f t="shared" si="3"/>
        <v>0.1111111111111111</v>
      </c>
      <c r="H17">
        <v>16716</v>
      </c>
      <c r="I17">
        <f t="shared" si="1"/>
        <v>18757.227722772277</v>
      </c>
      <c r="J17" s="6">
        <f t="shared" si="2"/>
        <v>1.6031818566472031</v>
      </c>
      <c r="M17">
        <v>36</v>
      </c>
      <c r="N17">
        <v>1</v>
      </c>
      <c r="O17">
        <v>4.4000000000000004</v>
      </c>
      <c r="P17">
        <v>4.3010000000000002</v>
      </c>
      <c r="Q17">
        <f>O17-P17</f>
        <v>9.9000000000000199E-2</v>
      </c>
    </row>
    <row r="18" spans="2:17" x14ac:dyDescent="0.25">
      <c r="B18" s="7">
        <v>41466</v>
      </c>
      <c r="C18">
        <v>9</v>
      </c>
      <c r="D18" s="1">
        <v>60</v>
      </c>
      <c r="E18" s="2">
        <v>0.19500000000000001</v>
      </c>
      <c r="F18" s="6">
        <f t="shared" si="0"/>
        <v>9.9009900990099011E-3</v>
      </c>
      <c r="G18" s="6">
        <f t="shared" si="3"/>
        <v>0.1111111111111111</v>
      </c>
      <c r="H18">
        <v>12656</v>
      </c>
      <c r="I18">
        <f t="shared" si="1"/>
        <v>14201.452145214522</v>
      </c>
      <c r="J18" s="6">
        <f t="shared" si="2"/>
        <v>1.2137993286508137</v>
      </c>
      <c r="M18">
        <v>32</v>
      </c>
      <c r="N18">
        <v>2</v>
      </c>
      <c r="O18">
        <v>4.3940000000000001</v>
      </c>
      <c r="P18">
        <v>4.2830000000000004</v>
      </c>
      <c r="Q18">
        <f t="shared" ref="Q18:Q21" si="5">O18-P18</f>
        <v>0.11099999999999977</v>
      </c>
    </row>
    <row r="19" spans="2:17" x14ac:dyDescent="0.25">
      <c r="B19" s="7">
        <v>41466</v>
      </c>
      <c r="C19">
        <v>9</v>
      </c>
      <c r="D19" s="1">
        <v>60</v>
      </c>
      <c r="E19" s="2">
        <v>0.19500000000000001</v>
      </c>
      <c r="F19" s="6">
        <f t="shared" si="0"/>
        <v>9.9009900990099011E-3</v>
      </c>
      <c r="G19" s="6">
        <f t="shared" si="3"/>
        <v>0.1111111111111111</v>
      </c>
      <c r="H19">
        <v>11625</v>
      </c>
      <c r="I19">
        <f t="shared" si="1"/>
        <v>13044.554455445545</v>
      </c>
      <c r="J19" s="6">
        <f t="shared" si="2"/>
        <v>1.114919184226115</v>
      </c>
      <c r="M19">
        <v>33</v>
      </c>
      <c r="N19">
        <v>3</v>
      </c>
      <c r="O19">
        <v>4.4269999999999996</v>
      </c>
      <c r="P19">
        <v>4.3019999999999996</v>
      </c>
      <c r="Q19">
        <f t="shared" si="5"/>
        <v>0.125</v>
      </c>
    </row>
    <row r="20" spans="2:17" x14ac:dyDescent="0.25">
      <c r="B20" s="7">
        <v>41466</v>
      </c>
      <c r="C20">
        <v>10</v>
      </c>
      <c r="D20" s="1">
        <v>60</v>
      </c>
      <c r="E20" s="2">
        <v>0.19500000000000001</v>
      </c>
      <c r="F20" s="6">
        <f t="shared" si="0"/>
        <v>9.9009900990099011E-3</v>
      </c>
      <c r="G20" s="6">
        <f t="shared" si="3"/>
        <v>0.1111111111111111</v>
      </c>
      <c r="H20">
        <v>11124</v>
      </c>
      <c r="I20">
        <f t="shared" si="1"/>
        <v>12482.376237623763</v>
      </c>
      <c r="J20" s="6">
        <f t="shared" si="2"/>
        <v>1.0668697638994671</v>
      </c>
      <c r="M20">
        <v>34</v>
      </c>
      <c r="N20">
        <v>4</v>
      </c>
      <c r="O20">
        <v>4.4009999999999998</v>
      </c>
      <c r="P20">
        <v>4.2670000000000003</v>
      </c>
      <c r="Q20">
        <f t="shared" si="5"/>
        <v>0.13399999999999945</v>
      </c>
    </row>
    <row r="21" spans="2:17" x14ac:dyDescent="0.25">
      <c r="B21" s="7">
        <v>41466</v>
      </c>
      <c r="C21">
        <v>10</v>
      </c>
      <c r="D21" s="1">
        <v>60</v>
      </c>
      <c r="E21" s="2">
        <v>0.19500000000000001</v>
      </c>
      <c r="F21" s="6">
        <f t="shared" si="0"/>
        <v>9.9009900990099011E-3</v>
      </c>
      <c r="G21" s="6">
        <f t="shared" si="3"/>
        <v>0.1111111111111111</v>
      </c>
      <c r="H21">
        <v>11709</v>
      </c>
      <c r="I21">
        <f t="shared" si="1"/>
        <v>13138.81188118812</v>
      </c>
      <c r="J21" s="6">
        <f t="shared" si="2"/>
        <v>1.1229753744605229</v>
      </c>
      <c r="M21">
        <v>35</v>
      </c>
      <c r="N21">
        <v>5</v>
      </c>
      <c r="O21">
        <v>4.399</v>
      </c>
      <c r="P21">
        <v>4.25</v>
      </c>
      <c r="Q21">
        <f t="shared" si="5"/>
        <v>0.14900000000000002</v>
      </c>
    </row>
    <row r="22" spans="2:17" x14ac:dyDescent="0.25">
      <c r="B22" s="7">
        <v>41466</v>
      </c>
      <c r="C22">
        <v>11</v>
      </c>
      <c r="D22" s="1">
        <v>60</v>
      </c>
      <c r="E22" s="2">
        <v>0.19500000000000001</v>
      </c>
      <c r="F22" s="6">
        <f t="shared" si="0"/>
        <v>9.9009900990099011E-3</v>
      </c>
      <c r="G22" s="6">
        <f t="shared" si="3"/>
        <v>0.1111111111111111</v>
      </c>
      <c r="H22">
        <v>10223</v>
      </c>
      <c r="I22">
        <f t="shared" si="1"/>
        <v>11471.353135313531</v>
      </c>
      <c r="J22" s="6">
        <f t="shared" si="2"/>
        <v>0.98045753293278037</v>
      </c>
    </row>
    <row r="23" spans="2:17" x14ac:dyDescent="0.25">
      <c r="B23" s="7">
        <v>41466</v>
      </c>
      <c r="C23">
        <v>11</v>
      </c>
      <c r="D23" s="1">
        <v>60</v>
      </c>
      <c r="E23" s="2">
        <v>0.19500000000000001</v>
      </c>
      <c r="F23" s="6">
        <f t="shared" si="0"/>
        <v>9.9009900990099011E-3</v>
      </c>
      <c r="G23" s="6">
        <f t="shared" si="3"/>
        <v>0.1111111111111111</v>
      </c>
      <c r="H23">
        <v>9797</v>
      </c>
      <c r="I23">
        <f t="shared" si="1"/>
        <v>10993.333333333332</v>
      </c>
      <c r="J23" s="6">
        <f t="shared" si="2"/>
        <v>0.93960113960113945</v>
      </c>
    </row>
    <row r="24" spans="2:17" x14ac:dyDescent="0.25">
      <c r="B24" s="7">
        <v>41466</v>
      </c>
      <c r="C24">
        <v>12</v>
      </c>
      <c r="D24" s="1">
        <v>60</v>
      </c>
      <c r="E24" s="2">
        <v>0.19500000000000001</v>
      </c>
      <c r="F24" s="6">
        <f t="shared" si="0"/>
        <v>9.9009900990099011E-3</v>
      </c>
      <c r="G24" s="6">
        <f t="shared" si="3"/>
        <v>0.1111111111111111</v>
      </c>
      <c r="H24">
        <v>14463</v>
      </c>
      <c r="I24">
        <f t="shared" si="1"/>
        <v>16229.108910891089</v>
      </c>
      <c r="J24" s="6">
        <f t="shared" si="2"/>
        <v>1.3871033257171868</v>
      </c>
    </row>
    <row r="25" spans="2:17" x14ac:dyDescent="0.25">
      <c r="B25" s="7">
        <v>41466</v>
      </c>
      <c r="C25">
        <v>12</v>
      </c>
      <c r="D25" s="1">
        <v>60</v>
      </c>
      <c r="E25" s="2">
        <v>0.19500000000000001</v>
      </c>
      <c r="F25" s="6">
        <f t="shared" si="0"/>
        <v>9.9009900990099011E-3</v>
      </c>
      <c r="G25" s="6">
        <f t="shared" si="3"/>
        <v>0.1111111111111111</v>
      </c>
      <c r="H25">
        <v>13824</v>
      </c>
      <c r="I25">
        <f t="shared" si="1"/>
        <v>15512.079207920791</v>
      </c>
      <c r="J25" s="6">
        <f t="shared" si="2"/>
        <v>1.3258187357197257</v>
      </c>
    </row>
    <row r="26" spans="2:17" x14ac:dyDescent="0.25">
      <c r="B26" s="7">
        <v>41508</v>
      </c>
      <c r="C26">
        <v>1</v>
      </c>
      <c r="D26" s="1">
        <v>60</v>
      </c>
      <c r="E26" s="2">
        <v>0.19500000000000001</v>
      </c>
      <c r="F26" s="6">
        <f t="shared" si="0"/>
        <v>9.9009900990099011E-3</v>
      </c>
      <c r="G26" s="6">
        <f t="shared" si="3"/>
        <v>0.1111111111111111</v>
      </c>
      <c r="H26">
        <v>3715</v>
      </c>
      <c r="I26">
        <f t="shared" si="1"/>
        <v>4168.6468646864687</v>
      </c>
      <c r="J26" s="6">
        <f t="shared" si="2"/>
        <v>0.35629460381935629</v>
      </c>
    </row>
    <row r="27" spans="2:17" x14ac:dyDescent="0.25">
      <c r="B27" s="7">
        <v>41508</v>
      </c>
      <c r="C27">
        <v>2</v>
      </c>
      <c r="D27" s="1">
        <v>60</v>
      </c>
      <c r="E27" s="2">
        <v>0.19500000000000001</v>
      </c>
      <c r="F27" s="6">
        <f t="shared" si="0"/>
        <v>9.9009900990099011E-3</v>
      </c>
      <c r="G27" s="6">
        <f t="shared" si="3"/>
        <v>0.1111111111111111</v>
      </c>
      <c r="H27">
        <v>1977</v>
      </c>
      <c r="I27">
        <f t="shared" si="1"/>
        <v>2218.4158415841584</v>
      </c>
      <c r="J27" s="6">
        <f t="shared" si="2"/>
        <v>0.18960819158838962</v>
      </c>
    </row>
    <row r="28" spans="2:17" x14ac:dyDescent="0.25">
      <c r="B28" s="7">
        <v>41508</v>
      </c>
      <c r="C28">
        <v>4</v>
      </c>
      <c r="D28" s="1">
        <v>60</v>
      </c>
      <c r="E28" s="2">
        <v>0.19500000000000001</v>
      </c>
      <c r="F28" s="6">
        <f t="shared" si="0"/>
        <v>9.9009900990099011E-3</v>
      </c>
      <c r="G28" s="6">
        <f t="shared" si="3"/>
        <v>0.1111111111111111</v>
      </c>
      <c r="H28">
        <v>32099</v>
      </c>
      <c r="I28">
        <f t="shared" si="1"/>
        <v>36018.679867986801</v>
      </c>
      <c r="J28" s="6">
        <f t="shared" si="2"/>
        <v>3.0785196468364786</v>
      </c>
    </row>
    <row r="29" spans="2:17" x14ac:dyDescent="0.25">
      <c r="B29" s="7">
        <v>41508</v>
      </c>
      <c r="C29">
        <v>6</v>
      </c>
      <c r="D29" s="1">
        <v>60</v>
      </c>
      <c r="E29" s="2">
        <v>0.19500000000000001</v>
      </c>
      <c r="F29" s="6">
        <f t="shared" si="0"/>
        <v>9.9009900990099011E-3</v>
      </c>
      <c r="G29" s="6">
        <f t="shared" si="3"/>
        <v>0.1111111111111111</v>
      </c>
      <c r="H29">
        <v>13693</v>
      </c>
      <c r="I29">
        <f t="shared" si="1"/>
        <v>15365.082508250825</v>
      </c>
      <c r="J29" s="6">
        <f t="shared" si="2"/>
        <v>1.3132549152351132</v>
      </c>
    </row>
    <row r="30" spans="2:17" x14ac:dyDescent="0.25">
      <c r="B30" s="7">
        <v>41508</v>
      </c>
      <c r="C30">
        <v>7</v>
      </c>
      <c r="D30" s="1">
        <v>60</v>
      </c>
      <c r="E30" s="2">
        <v>0.19500000000000001</v>
      </c>
      <c r="F30" s="6">
        <f t="shared" si="0"/>
        <v>9.9009900990099011E-3</v>
      </c>
      <c r="G30" s="6">
        <f t="shared" si="3"/>
        <v>0.1111111111111111</v>
      </c>
      <c r="H30">
        <v>2804</v>
      </c>
      <c r="I30">
        <f t="shared" si="1"/>
        <v>3146.4026402640266</v>
      </c>
      <c r="J30" s="6">
        <f t="shared" si="2"/>
        <v>0.26892330258666891</v>
      </c>
    </row>
    <row r="31" spans="2:17" x14ac:dyDescent="0.25">
      <c r="B31" s="7">
        <v>41508</v>
      </c>
      <c r="C31">
        <v>8</v>
      </c>
      <c r="D31" s="1">
        <v>60</v>
      </c>
      <c r="E31" s="2">
        <v>0.19500000000000001</v>
      </c>
      <c r="F31" s="6">
        <f t="shared" si="0"/>
        <v>9.9009900990099011E-3</v>
      </c>
      <c r="G31" s="6">
        <f t="shared" si="3"/>
        <v>0.1111111111111111</v>
      </c>
      <c r="H31">
        <v>21262</v>
      </c>
      <c r="I31">
        <f t="shared" si="1"/>
        <v>23858.349834983499</v>
      </c>
      <c r="J31" s="6">
        <f t="shared" si="2"/>
        <v>2.0391751995712393</v>
      </c>
      <c r="N31">
        <v>1.23E-2</v>
      </c>
      <c r="O31">
        <f>N31*1000/60</f>
        <v>0.20500000000000002</v>
      </c>
    </row>
    <row r="32" spans="2:17" x14ac:dyDescent="0.25">
      <c r="B32" s="7">
        <v>41508</v>
      </c>
      <c r="C32">
        <v>10</v>
      </c>
      <c r="D32" s="1">
        <v>60</v>
      </c>
      <c r="E32" s="2">
        <v>0.19500000000000001</v>
      </c>
      <c r="F32" s="6">
        <f t="shared" si="0"/>
        <v>9.9009900990099011E-3</v>
      </c>
      <c r="G32" s="6">
        <f t="shared" si="3"/>
        <v>0.1111111111111111</v>
      </c>
      <c r="H32">
        <v>26227</v>
      </c>
      <c r="I32">
        <f t="shared" si="1"/>
        <v>29429.636963696368</v>
      </c>
      <c r="J32" s="6">
        <f t="shared" si="2"/>
        <v>2.5153535866407153</v>
      </c>
    </row>
    <row r="33" spans="2:10" x14ac:dyDescent="0.25">
      <c r="B33" s="7">
        <v>41508</v>
      </c>
      <c r="C33">
        <v>11</v>
      </c>
      <c r="D33" s="1">
        <v>60</v>
      </c>
      <c r="E33" s="2">
        <v>0.19500000000000001</v>
      </c>
      <c r="F33" s="6">
        <f t="shared" si="0"/>
        <v>9.9009900990099011E-3</v>
      </c>
      <c r="G33" s="6">
        <f t="shared" si="3"/>
        <v>0.1111111111111111</v>
      </c>
      <c r="H33">
        <v>6072</v>
      </c>
      <c r="I33">
        <f t="shared" si="1"/>
        <v>6813.4653465346537</v>
      </c>
      <c r="J33" s="6">
        <f t="shared" si="2"/>
        <v>0.58234746551578231</v>
      </c>
    </row>
    <row r="34" spans="2:10" x14ac:dyDescent="0.25">
      <c r="B34" s="7">
        <v>41487</v>
      </c>
      <c r="C34">
        <v>1</v>
      </c>
      <c r="D34" s="1">
        <v>60</v>
      </c>
      <c r="E34" s="2">
        <v>0.20499999999999999</v>
      </c>
      <c r="F34" s="6">
        <f t="shared" si="0"/>
        <v>9.9009900990099011E-3</v>
      </c>
      <c r="G34" s="6">
        <f t="shared" si="3"/>
        <v>0.1111111111111111</v>
      </c>
      <c r="H34">
        <v>4272</v>
      </c>
      <c r="I34">
        <f t="shared" si="1"/>
        <v>4793.6633663366338</v>
      </c>
      <c r="J34" s="6">
        <f t="shared" si="2"/>
        <v>0.38972872897045802</v>
      </c>
    </row>
    <row r="35" spans="2:10" x14ac:dyDescent="0.25">
      <c r="B35" s="7">
        <v>41487</v>
      </c>
      <c r="C35">
        <v>1</v>
      </c>
      <c r="D35" s="1">
        <v>60</v>
      </c>
      <c r="E35" s="2">
        <v>0.20499999999999999</v>
      </c>
      <c r="F35" s="6">
        <f t="shared" si="0"/>
        <v>9.9009900990099011E-3</v>
      </c>
      <c r="G35" s="6">
        <f t="shared" si="3"/>
        <v>0.1111111111111111</v>
      </c>
      <c r="H35">
        <v>3954</v>
      </c>
      <c r="I35">
        <f t="shared" si="1"/>
        <v>4436.8316831683169</v>
      </c>
      <c r="J35" s="6">
        <f t="shared" si="2"/>
        <v>0.36071802302181444</v>
      </c>
    </row>
    <row r="36" spans="2:10" x14ac:dyDescent="0.25">
      <c r="B36" s="7">
        <v>41487</v>
      </c>
      <c r="C36">
        <v>2</v>
      </c>
      <c r="D36" s="1">
        <v>60</v>
      </c>
      <c r="E36" s="2">
        <v>0.20499999999999999</v>
      </c>
      <c r="F36" s="6">
        <f t="shared" si="0"/>
        <v>9.9009900990099011E-3</v>
      </c>
      <c r="G36" s="6">
        <f t="shared" si="3"/>
        <v>0.1111111111111111</v>
      </c>
      <c r="H36">
        <v>3203</v>
      </c>
      <c r="I36">
        <f t="shared" si="1"/>
        <v>3594.1254125412538</v>
      </c>
      <c r="J36" s="6">
        <f t="shared" si="2"/>
        <v>0.29220531809278488</v>
      </c>
    </row>
    <row r="37" spans="2:10" x14ac:dyDescent="0.25">
      <c r="B37" s="7">
        <v>41487</v>
      </c>
      <c r="C37">
        <v>2</v>
      </c>
      <c r="D37" s="1">
        <v>60</v>
      </c>
      <c r="E37" s="2">
        <v>0.20499999999999999</v>
      </c>
      <c r="F37" s="6">
        <f t="shared" si="0"/>
        <v>9.9009900990099011E-3</v>
      </c>
      <c r="G37" s="6">
        <f t="shared" si="3"/>
        <v>0.1111111111111111</v>
      </c>
      <c r="H37">
        <v>2373</v>
      </c>
      <c r="I37">
        <f t="shared" si="1"/>
        <v>2662.7722772277225</v>
      </c>
      <c r="J37" s="6">
        <f t="shared" si="2"/>
        <v>0.21648555099412381</v>
      </c>
    </row>
    <row r="38" spans="2:10" x14ac:dyDescent="0.25">
      <c r="B38" s="7">
        <v>41487</v>
      </c>
      <c r="C38">
        <v>3</v>
      </c>
      <c r="D38" s="1">
        <v>60</v>
      </c>
      <c r="E38" s="2">
        <v>0.20499999999999999</v>
      </c>
      <c r="F38" s="6">
        <f t="shared" si="0"/>
        <v>9.9009900990099011E-3</v>
      </c>
      <c r="G38" s="6">
        <f t="shared" si="3"/>
        <v>0.1111111111111111</v>
      </c>
      <c r="H38">
        <v>8285</v>
      </c>
      <c r="I38">
        <f t="shared" si="1"/>
        <v>9296.6996699669962</v>
      </c>
      <c r="J38" s="6">
        <f t="shared" si="2"/>
        <v>0.75582924146073138</v>
      </c>
    </row>
    <row r="39" spans="2:10" x14ac:dyDescent="0.25">
      <c r="B39" s="7">
        <v>41487</v>
      </c>
      <c r="C39">
        <v>3</v>
      </c>
      <c r="D39" s="1">
        <v>60</v>
      </c>
      <c r="E39" s="2">
        <v>0.20499999999999999</v>
      </c>
      <c r="F39" s="6">
        <f t="shared" si="0"/>
        <v>9.9009900990099011E-3</v>
      </c>
      <c r="G39" s="6">
        <f t="shared" si="3"/>
        <v>0.1111111111111111</v>
      </c>
      <c r="H39">
        <v>6222</v>
      </c>
      <c r="I39">
        <f t="shared" si="1"/>
        <v>6981.7821782178216</v>
      </c>
      <c r="J39" s="6">
        <f t="shared" si="2"/>
        <v>0.56762456733478239</v>
      </c>
    </row>
    <row r="40" spans="2:10" x14ac:dyDescent="0.25">
      <c r="B40" s="7">
        <v>41487</v>
      </c>
      <c r="C40">
        <v>4</v>
      </c>
      <c r="D40" s="1">
        <v>60</v>
      </c>
      <c r="E40" s="2">
        <v>0.20499999999999999</v>
      </c>
      <c r="F40" s="6">
        <f t="shared" si="0"/>
        <v>9.9009900990099011E-3</v>
      </c>
      <c r="G40" s="6">
        <f t="shared" si="3"/>
        <v>0.1111111111111111</v>
      </c>
      <c r="H40">
        <v>6499</v>
      </c>
      <c r="I40">
        <f t="shared" si="1"/>
        <v>7292.607260726073</v>
      </c>
      <c r="J40" s="6">
        <f t="shared" si="2"/>
        <v>0.59289489924602234</v>
      </c>
    </row>
    <row r="41" spans="2:10" x14ac:dyDescent="0.25">
      <c r="B41" s="7">
        <v>41487</v>
      </c>
      <c r="C41">
        <v>4</v>
      </c>
      <c r="D41" s="1">
        <v>60</v>
      </c>
      <c r="E41" s="2">
        <v>0.20499999999999999</v>
      </c>
      <c r="F41" s="6">
        <f t="shared" si="0"/>
        <v>9.9009900990099011E-3</v>
      </c>
      <c r="G41" s="6">
        <f t="shared" si="3"/>
        <v>0.1111111111111111</v>
      </c>
      <c r="H41">
        <v>7078</v>
      </c>
      <c r="I41">
        <f t="shared" si="1"/>
        <v>7942.3102310231025</v>
      </c>
      <c r="J41" s="6">
        <f t="shared" si="2"/>
        <v>0.64571627894496775</v>
      </c>
    </row>
    <row r="42" spans="2:10" x14ac:dyDescent="0.25">
      <c r="B42" s="7">
        <v>41487</v>
      </c>
      <c r="C42">
        <v>5</v>
      </c>
      <c r="D42" s="1">
        <v>60</v>
      </c>
      <c r="E42" s="2">
        <v>0.20499999999999999</v>
      </c>
      <c r="F42" s="6">
        <f t="shared" si="0"/>
        <v>9.9009900990099011E-3</v>
      </c>
      <c r="G42" s="6">
        <f t="shared" si="3"/>
        <v>0.1111111111111111</v>
      </c>
      <c r="H42">
        <v>4261</v>
      </c>
      <c r="I42">
        <f t="shared" si="1"/>
        <v>4781.3201320132011</v>
      </c>
      <c r="J42" s="6">
        <f t="shared" si="2"/>
        <v>0.38872521398481313</v>
      </c>
    </row>
    <row r="43" spans="2:10" x14ac:dyDescent="0.25">
      <c r="B43" s="7">
        <v>41487</v>
      </c>
      <c r="C43">
        <v>5</v>
      </c>
      <c r="D43" s="1">
        <v>60</v>
      </c>
      <c r="E43" s="2">
        <v>0.20499999999999999</v>
      </c>
      <c r="F43" s="6">
        <f t="shared" si="0"/>
        <v>9.9009900990099011E-3</v>
      </c>
      <c r="G43" s="6">
        <f t="shared" si="3"/>
        <v>0.1111111111111111</v>
      </c>
      <c r="H43">
        <v>3211</v>
      </c>
      <c r="I43">
        <f t="shared" si="1"/>
        <v>3603.1023102310232</v>
      </c>
      <c r="J43" s="6">
        <f t="shared" si="2"/>
        <v>0.29293514717325392</v>
      </c>
    </row>
    <row r="44" spans="2:10" x14ac:dyDescent="0.25">
      <c r="B44" s="7">
        <v>41487</v>
      </c>
      <c r="C44">
        <v>6</v>
      </c>
      <c r="D44" s="1">
        <v>60</v>
      </c>
      <c r="E44" s="2">
        <v>0.20499999999999999</v>
      </c>
      <c r="F44" s="6">
        <f t="shared" si="0"/>
        <v>9.9009900990099011E-3</v>
      </c>
      <c r="G44" s="6">
        <f t="shared" si="3"/>
        <v>0.1111111111111111</v>
      </c>
      <c r="H44">
        <v>8873</v>
      </c>
      <c r="I44">
        <f t="shared" si="1"/>
        <v>9956.5016501650171</v>
      </c>
      <c r="J44" s="6">
        <f t="shared" si="2"/>
        <v>0.80947167887520466</v>
      </c>
    </row>
    <row r="45" spans="2:10" x14ac:dyDescent="0.25">
      <c r="B45" s="7">
        <v>41487</v>
      </c>
      <c r="C45">
        <v>6</v>
      </c>
      <c r="D45" s="1">
        <v>60</v>
      </c>
      <c r="E45" s="2">
        <v>0.20499999999999999</v>
      </c>
      <c r="F45" s="6">
        <f t="shared" si="0"/>
        <v>9.9009900990099011E-3</v>
      </c>
      <c r="G45" s="6">
        <f t="shared" si="3"/>
        <v>0.1111111111111111</v>
      </c>
      <c r="H45">
        <v>8225</v>
      </c>
      <c r="I45">
        <f t="shared" si="1"/>
        <v>9229.3729372937287</v>
      </c>
      <c r="J45" s="6">
        <f t="shared" si="2"/>
        <v>0.75035552335721378</v>
      </c>
    </row>
    <row r="46" spans="2:10" x14ac:dyDescent="0.25">
      <c r="B46" s="7">
        <v>41487</v>
      </c>
      <c r="C46">
        <v>7</v>
      </c>
      <c r="D46" s="1">
        <v>60</v>
      </c>
      <c r="E46" s="2">
        <v>0.20499999999999999</v>
      </c>
      <c r="F46" s="6">
        <f t="shared" si="0"/>
        <v>9.9009900990099011E-3</v>
      </c>
      <c r="G46" s="6">
        <f t="shared" si="3"/>
        <v>0.1111111111111111</v>
      </c>
      <c r="H46">
        <v>5649</v>
      </c>
      <c r="I46">
        <f t="shared" si="1"/>
        <v>6338.8118811881195</v>
      </c>
      <c r="J46" s="6">
        <f t="shared" si="2"/>
        <v>0.51535055944618868</v>
      </c>
    </row>
    <row r="47" spans="2:10" x14ac:dyDescent="0.25">
      <c r="B47" s="7">
        <v>41487</v>
      </c>
      <c r="C47">
        <v>7</v>
      </c>
      <c r="D47" s="1">
        <v>60</v>
      </c>
      <c r="E47" s="2">
        <v>0.20499999999999999</v>
      </c>
      <c r="F47" s="6">
        <f t="shared" si="0"/>
        <v>9.9009900990099011E-3</v>
      </c>
      <c r="G47" s="6">
        <f t="shared" si="3"/>
        <v>0.1111111111111111</v>
      </c>
      <c r="H47">
        <v>5539</v>
      </c>
      <c r="I47">
        <f t="shared" si="1"/>
        <v>6215.3795379537951</v>
      </c>
      <c r="J47" s="6">
        <f t="shared" si="2"/>
        <v>0.50531540958973953</v>
      </c>
    </row>
    <row r="48" spans="2:10" x14ac:dyDescent="0.25">
      <c r="B48" s="7">
        <v>41487</v>
      </c>
      <c r="C48">
        <v>8</v>
      </c>
      <c r="D48" s="1">
        <v>60</v>
      </c>
      <c r="E48" s="2">
        <v>0.20499999999999999</v>
      </c>
      <c r="F48" s="6">
        <f t="shared" si="0"/>
        <v>9.9009900990099011E-3</v>
      </c>
      <c r="G48" s="6">
        <f t="shared" si="3"/>
        <v>0.1111111111111111</v>
      </c>
      <c r="H48">
        <v>7927</v>
      </c>
      <c r="I48">
        <f t="shared" si="1"/>
        <v>8894.9834983498349</v>
      </c>
      <c r="J48" s="6">
        <f t="shared" si="2"/>
        <v>0.72316939010974279</v>
      </c>
    </row>
    <row r="49" spans="2:17" x14ac:dyDescent="0.25">
      <c r="B49" s="7">
        <v>41487</v>
      </c>
      <c r="C49">
        <v>8</v>
      </c>
      <c r="D49" s="1">
        <v>60</v>
      </c>
      <c r="E49" s="2">
        <v>0.20499999999999999</v>
      </c>
      <c r="F49" s="6">
        <f t="shared" si="0"/>
        <v>9.9009900990099011E-3</v>
      </c>
      <c r="G49" s="6">
        <f t="shared" si="3"/>
        <v>0.1111111111111111</v>
      </c>
      <c r="H49">
        <v>8077</v>
      </c>
      <c r="I49">
        <f t="shared" si="1"/>
        <v>9063.3003300330038</v>
      </c>
      <c r="J49" s="6">
        <f t="shared" si="2"/>
        <v>0.7368536853685369</v>
      </c>
    </row>
    <row r="50" spans="2:17" x14ac:dyDescent="0.25">
      <c r="B50" s="7">
        <v>41487</v>
      </c>
      <c r="C50">
        <v>9</v>
      </c>
      <c r="D50" s="1">
        <v>60</v>
      </c>
      <c r="E50" s="2">
        <v>0.20499999999999999</v>
      </c>
      <c r="F50" s="6">
        <f t="shared" si="0"/>
        <v>9.9009900990099011E-3</v>
      </c>
      <c r="G50" s="6">
        <f t="shared" si="3"/>
        <v>0.1111111111111111</v>
      </c>
      <c r="H50">
        <v>12940</v>
      </c>
      <c r="I50">
        <f t="shared" si="1"/>
        <v>14520.132013201319</v>
      </c>
      <c r="J50" s="6">
        <f t="shared" si="2"/>
        <v>1.1804985376586439</v>
      </c>
    </row>
    <row r="51" spans="2:17" x14ac:dyDescent="0.25">
      <c r="B51" s="7">
        <v>41487</v>
      </c>
      <c r="C51">
        <v>9</v>
      </c>
      <c r="D51" s="1">
        <v>60</v>
      </c>
      <c r="E51" s="2">
        <v>0.20499999999999999</v>
      </c>
      <c r="F51" s="6">
        <f t="shared" si="0"/>
        <v>9.9009900990099011E-3</v>
      </c>
      <c r="G51" s="6">
        <f t="shared" si="3"/>
        <v>0.1111111111111111</v>
      </c>
      <c r="H51">
        <v>12176</v>
      </c>
      <c r="I51">
        <f t="shared" si="1"/>
        <v>13662.838283828383</v>
      </c>
      <c r="J51" s="6">
        <f t="shared" si="2"/>
        <v>1.1107998604738523</v>
      </c>
    </row>
    <row r="52" spans="2:17" x14ac:dyDescent="0.25">
      <c r="B52" s="7">
        <v>41487</v>
      </c>
      <c r="C52">
        <v>10</v>
      </c>
      <c r="D52" s="1">
        <v>60</v>
      </c>
      <c r="E52" s="2">
        <v>0.20499999999999999</v>
      </c>
      <c r="F52" s="6">
        <f t="shared" si="0"/>
        <v>9.9009900990099011E-3</v>
      </c>
      <c r="G52" s="6">
        <f t="shared" si="3"/>
        <v>0.1111111111111111</v>
      </c>
      <c r="H52">
        <v>7717</v>
      </c>
      <c r="I52">
        <f t="shared" si="1"/>
        <v>8659.3399339934003</v>
      </c>
      <c r="J52" s="6">
        <f t="shared" si="2"/>
        <v>0.70401137674743097</v>
      </c>
    </row>
    <row r="53" spans="2:17" x14ac:dyDescent="0.25">
      <c r="B53" s="7">
        <v>41487</v>
      </c>
      <c r="C53">
        <v>10</v>
      </c>
      <c r="D53" s="1">
        <v>60</v>
      </c>
      <c r="E53" s="2">
        <v>0.20499999999999999</v>
      </c>
      <c r="F53" s="6">
        <f t="shared" si="0"/>
        <v>9.9009900990099011E-3</v>
      </c>
      <c r="G53" s="6">
        <f t="shared" si="3"/>
        <v>0.1111111111111111</v>
      </c>
      <c r="H53">
        <v>7751</v>
      </c>
      <c r="I53">
        <f t="shared" si="1"/>
        <v>8697.4917491749184</v>
      </c>
      <c r="J53" s="6">
        <f t="shared" si="2"/>
        <v>0.70711315033942423</v>
      </c>
    </row>
    <row r="54" spans="2:17" x14ac:dyDescent="0.25">
      <c r="B54" s="7">
        <v>41487</v>
      </c>
      <c r="C54">
        <v>11</v>
      </c>
      <c r="D54" s="1">
        <v>60</v>
      </c>
      <c r="E54" s="2">
        <v>0.20499999999999999</v>
      </c>
      <c r="F54" s="6">
        <f t="shared" si="0"/>
        <v>9.9009900990099011E-3</v>
      </c>
      <c r="G54" s="6">
        <f t="shared" si="3"/>
        <v>0.1111111111111111</v>
      </c>
      <c r="H54">
        <v>8370</v>
      </c>
      <c r="I54">
        <f t="shared" si="1"/>
        <v>9392.0792079207913</v>
      </c>
      <c r="J54" s="6">
        <f t="shared" si="2"/>
        <v>0.7635836754407147</v>
      </c>
    </row>
    <row r="55" spans="2:17" x14ac:dyDescent="0.25">
      <c r="B55" s="7">
        <v>41487</v>
      </c>
      <c r="C55">
        <v>11</v>
      </c>
      <c r="D55" s="1">
        <v>60</v>
      </c>
      <c r="E55" s="2">
        <v>0.20499999999999999</v>
      </c>
      <c r="F55" s="6">
        <f t="shared" si="0"/>
        <v>9.9009900990099011E-3</v>
      </c>
      <c r="G55" s="6">
        <f t="shared" si="3"/>
        <v>0.1111111111111111</v>
      </c>
      <c r="H55">
        <v>8773</v>
      </c>
      <c r="I55">
        <f t="shared" si="1"/>
        <v>9844.2904290429033</v>
      </c>
      <c r="J55" s="6">
        <f t="shared" si="2"/>
        <v>0.80034881536934188</v>
      </c>
    </row>
    <row r="56" spans="2:17" x14ac:dyDescent="0.25">
      <c r="B56" s="7">
        <v>41487</v>
      </c>
      <c r="C56">
        <v>12</v>
      </c>
      <c r="D56" s="1">
        <v>60</v>
      </c>
      <c r="E56" s="2">
        <v>0.20499999999999999</v>
      </c>
      <c r="F56" s="6">
        <f t="shared" si="0"/>
        <v>9.9009900990099011E-3</v>
      </c>
      <c r="G56" s="6">
        <f t="shared" si="3"/>
        <v>0.1111111111111111</v>
      </c>
      <c r="H56">
        <v>6415</v>
      </c>
      <c r="I56">
        <f t="shared" si="1"/>
        <v>7198.3498349834981</v>
      </c>
      <c r="J56" s="6">
        <f t="shared" si="2"/>
        <v>0.58523169390109742</v>
      </c>
    </row>
    <row r="57" spans="2:17" x14ac:dyDescent="0.25">
      <c r="B57" s="7">
        <v>41487</v>
      </c>
      <c r="C57">
        <v>12</v>
      </c>
      <c r="D57" s="1">
        <v>60</v>
      </c>
      <c r="E57" s="2">
        <v>0.20499999999999999</v>
      </c>
      <c r="F57" s="6">
        <f t="shared" si="0"/>
        <v>9.9009900990099011E-3</v>
      </c>
      <c r="G57" s="6">
        <f t="shared" si="3"/>
        <v>0.1111111111111111</v>
      </c>
      <c r="H57">
        <v>5168</v>
      </c>
      <c r="I57">
        <f t="shared" si="1"/>
        <v>5799.0759075907599</v>
      </c>
      <c r="J57" s="6">
        <f t="shared" si="2"/>
        <v>0.47146958598298866</v>
      </c>
    </row>
    <row r="58" spans="2:17" x14ac:dyDescent="0.25">
      <c r="B58" s="7">
        <v>41473</v>
      </c>
      <c r="C58">
        <v>7</v>
      </c>
      <c r="D58" s="1">
        <v>60</v>
      </c>
      <c r="E58" s="2">
        <v>0.20499999999999999</v>
      </c>
      <c r="F58" s="6">
        <f t="shared" si="0"/>
        <v>9.9009900990099011E-3</v>
      </c>
      <c r="G58" s="6">
        <f t="shared" si="3"/>
        <v>0.1111111111111111</v>
      </c>
      <c r="H58">
        <v>9107</v>
      </c>
      <c r="I58">
        <f t="shared" si="1"/>
        <v>10219.075907590759</v>
      </c>
      <c r="J58" s="6">
        <f t="shared" si="2"/>
        <v>0.83081917947892359</v>
      </c>
    </row>
    <row r="59" spans="2:17" x14ac:dyDescent="0.25">
      <c r="B59" s="7">
        <v>41473</v>
      </c>
      <c r="C59">
        <v>7</v>
      </c>
      <c r="D59" s="1">
        <v>60</v>
      </c>
      <c r="E59" s="2">
        <v>0.20499999999999999</v>
      </c>
      <c r="F59" s="6">
        <f t="shared" si="0"/>
        <v>9.9009900990099011E-3</v>
      </c>
      <c r="G59" s="6">
        <f t="shared" si="3"/>
        <v>0.1111111111111111</v>
      </c>
      <c r="H59">
        <v>11135</v>
      </c>
      <c r="I59">
        <f t="shared" si="1"/>
        <v>12494.719471947195</v>
      </c>
      <c r="J59" s="6">
        <f t="shared" si="2"/>
        <v>1.0158308513778209</v>
      </c>
    </row>
    <row r="60" spans="2:17" x14ac:dyDescent="0.25">
      <c r="B60" s="7">
        <v>41473</v>
      </c>
      <c r="C60">
        <v>8</v>
      </c>
      <c r="D60" s="1">
        <v>60</v>
      </c>
      <c r="E60" s="2">
        <v>0.20499999999999999</v>
      </c>
      <c r="F60" s="6">
        <f t="shared" si="0"/>
        <v>9.9009900990099011E-3</v>
      </c>
      <c r="G60" s="6">
        <f t="shared" si="3"/>
        <v>0.1111111111111111</v>
      </c>
      <c r="H60">
        <v>1622</v>
      </c>
      <c r="I60">
        <f t="shared" si="1"/>
        <v>1820.0660066006601</v>
      </c>
      <c r="J60" s="6">
        <f t="shared" si="2"/>
        <v>0.14797284606509434</v>
      </c>
    </row>
    <row r="61" spans="2:17" x14ac:dyDescent="0.25">
      <c r="B61" s="7">
        <v>41473</v>
      </c>
      <c r="C61">
        <v>8</v>
      </c>
      <c r="D61" s="1">
        <v>60</v>
      </c>
      <c r="E61" s="2">
        <v>0.20499999999999999</v>
      </c>
      <c r="F61" s="6">
        <f t="shared" si="0"/>
        <v>9.9009900990099011E-3</v>
      </c>
      <c r="G61" s="6">
        <f t="shared" si="3"/>
        <v>0.1111111111111111</v>
      </c>
      <c r="H61">
        <v>516</v>
      </c>
      <c r="I61">
        <f t="shared" si="1"/>
        <v>579.00990099009903</v>
      </c>
      <c r="J61" s="6">
        <f t="shared" si="2"/>
        <v>4.7073975690251957E-2</v>
      </c>
    </row>
    <row r="62" spans="2:17" x14ac:dyDescent="0.25">
      <c r="B62" s="7">
        <v>41473</v>
      </c>
      <c r="C62">
        <v>9</v>
      </c>
      <c r="D62" s="1">
        <v>60</v>
      </c>
      <c r="E62" s="2">
        <v>0.20499999999999999</v>
      </c>
      <c r="F62" s="6">
        <f t="shared" si="0"/>
        <v>9.9009900990099011E-3</v>
      </c>
      <c r="G62" s="6">
        <f t="shared" si="3"/>
        <v>0.1111111111111111</v>
      </c>
      <c r="H62">
        <v>254</v>
      </c>
      <c r="I62">
        <f t="shared" si="1"/>
        <v>285.01650165016503</v>
      </c>
      <c r="J62" s="6">
        <f t="shared" si="2"/>
        <v>2.3172073304891468E-2</v>
      </c>
    </row>
    <row r="63" spans="2:17" x14ac:dyDescent="0.25">
      <c r="B63" s="7">
        <v>41473</v>
      </c>
      <c r="C63">
        <v>9</v>
      </c>
      <c r="D63" s="1">
        <v>60</v>
      </c>
      <c r="E63" s="2">
        <v>0.20499999999999999</v>
      </c>
      <c r="F63" s="6">
        <f t="shared" si="0"/>
        <v>9.9009900990099011E-3</v>
      </c>
      <c r="G63" s="6">
        <f t="shared" si="3"/>
        <v>0.1111111111111111</v>
      </c>
      <c r="H63">
        <v>1970</v>
      </c>
      <c r="I63">
        <f t="shared" si="1"/>
        <v>2210.5610561056105</v>
      </c>
      <c r="J63" s="6">
        <f t="shared" si="2"/>
        <v>0.17972041106549683</v>
      </c>
    </row>
    <row r="64" spans="2:17" x14ac:dyDescent="0.25">
      <c r="B64" s="7">
        <v>41473</v>
      </c>
      <c r="C64">
        <v>10</v>
      </c>
      <c r="D64" s="1">
        <v>60</v>
      </c>
      <c r="E64" s="2">
        <v>0.20499999999999999</v>
      </c>
      <c r="F64" s="6">
        <f t="shared" si="0"/>
        <v>9.9009900990099011E-3</v>
      </c>
      <c r="G64" s="6">
        <f t="shared" si="3"/>
        <v>0.1111111111111111</v>
      </c>
      <c r="H64">
        <v>594</v>
      </c>
      <c r="I64">
        <f t="shared" si="1"/>
        <v>666.53465346534654</v>
      </c>
      <c r="J64" s="6">
        <f t="shared" si="2"/>
        <v>5.4189809224824921E-2</v>
      </c>
      <c r="M64">
        <v>37</v>
      </c>
      <c r="N64">
        <v>1</v>
      </c>
      <c r="O64">
        <v>4.4009999999999998</v>
      </c>
      <c r="P64">
        <v>4.2990000000000004</v>
      </c>
      <c r="Q64">
        <f>O64-P64</f>
        <v>0.10199999999999942</v>
      </c>
    </row>
    <row r="65" spans="2:17" x14ac:dyDescent="0.25">
      <c r="B65" s="7">
        <v>41473</v>
      </c>
      <c r="C65">
        <v>10</v>
      </c>
      <c r="D65" s="1">
        <v>60</v>
      </c>
      <c r="E65" s="2">
        <v>0.20499999999999999</v>
      </c>
      <c r="F65" s="6">
        <f t="shared" si="0"/>
        <v>9.9009900990099011E-3</v>
      </c>
      <c r="G65" s="6">
        <f t="shared" si="3"/>
        <v>0.1111111111111111</v>
      </c>
      <c r="H65">
        <v>513</v>
      </c>
      <c r="I65">
        <f t="shared" si="1"/>
        <v>575.6435643564356</v>
      </c>
      <c r="J65" s="6">
        <f t="shared" si="2"/>
        <v>4.6800289785076069E-2</v>
      </c>
      <c r="M65">
        <v>38</v>
      </c>
      <c r="N65">
        <v>2</v>
      </c>
      <c r="O65">
        <v>4.4059999999999997</v>
      </c>
      <c r="P65">
        <v>4.2869999999999999</v>
      </c>
      <c r="Q65">
        <f t="shared" ref="Q65:Q68" si="6">O65-P65</f>
        <v>0.11899999999999977</v>
      </c>
    </row>
    <row r="66" spans="2:17" x14ac:dyDescent="0.25">
      <c r="B66" s="7">
        <v>41473</v>
      </c>
      <c r="C66">
        <v>1</v>
      </c>
      <c r="D66" s="1">
        <v>60</v>
      </c>
      <c r="E66" s="2">
        <v>0.26</v>
      </c>
      <c r="F66" s="6">
        <f t="shared" si="0"/>
        <v>9.9009900990099011E-3</v>
      </c>
      <c r="G66" s="6">
        <f t="shared" si="3"/>
        <v>0.1111111111111111</v>
      </c>
      <c r="H66">
        <v>6215</v>
      </c>
      <c r="I66">
        <f t="shared" si="1"/>
        <v>6973.9273927392742</v>
      </c>
      <c r="J66" s="6">
        <f t="shared" si="2"/>
        <v>0.44704662773969706</v>
      </c>
      <c r="M66">
        <v>39</v>
      </c>
      <c r="N66">
        <v>3</v>
      </c>
      <c r="O66">
        <v>4.4189999999999996</v>
      </c>
      <c r="P66">
        <v>4.2889999999999997</v>
      </c>
      <c r="Q66">
        <f t="shared" si="6"/>
        <v>0.12999999999999989</v>
      </c>
    </row>
    <row r="67" spans="2:17" x14ac:dyDescent="0.25">
      <c r="B67" s="7">
        <v>41473</v>
      </c>
      <c r="C67">
        <v>1</v>
      </c>
      <c r="D67" s="1">
        <v>60</v>
      </c>
      <c r="E67" s="2">
        <v>0.26</v>
      </c>
      <c r="F67" s="6">
        <f t="shared" ref="F67:F130" si="7">(0.04/4.04)</f>
        <v>9.9009900990099011E-3</v>
      </c>
      <c r="G67" s="6">
        <f t="shared" si="3"/>
        <v>0.1111111111111111</v>
      </c>
      <c r="H67">
        <v>3334</v>
      </c>
      <c r="I67">
        <f t="shared" si="1"/>
        <v>3741.1221122112211</v>
      </c>
      <c r="J67" s="6">
        <f t="shared" si="2"/>
        <v>0.23981552001353981</v>
      </c>
      <c r="M67">
        <v>40</v>
      </c>
      <c r="N67">
        <v>4</v>
      </c>
      <c r="O67">
        <v>4.375</v>
      </c>
      <c r="P67">
        <v>4.2279999999999998</v>
      </c>
      <c r="Q67">
        <f t="shared" si="6"/>
        <v>0.14700000000000024</v>
      </c>
    </row>
    <row r="68" spans="2:17" x14ac:dyDescent="0.25">
      <c r="B68" s="7">
        <v>41473</v>
      </c>
      <c r="C68">
        <v>2</v>
      </c>
      <c r="D68" s="1">
        <v>60</v>
      </c>
      <c r="E68" s="2">
        <v>0.26</v>
      </c>
      <c r="F68" s="6">
        <f t="shared" si="7"/>
        <v>9.9009900990099011E-3</v>
      </c>
      <c r="G68" s="6">
        <f t="shared" ref="G68:G131" si="8">(50+10)/540</f>
        <v>0.1111111111111111</v>
      </c>
      <c r="H68">
        <v>1300</v>
      </c>
      <c r="I68">
        <f t="shared" si="1"/>
        <v>1458.7458745874587</v>
      </c>
      <c r="J68" s="6">
        <f t="shared" si="2"/>
        <v>9.3509350935093508E-2</v>
      </c>
      <c r="M68">
        <v>41</v>
      </c>
      <c r="N68">
        <v>5</v>
      </c>
      <c r="O68">
        <v>4.4109999999999996</v>
      </c>
      <c r="P68">
        <v>4.2450000000000001</v>
      </c>
      <c r="Q68">
        <f t="shared" si="6"/>
        <v>0.16599999999999948</v>
      </c>
    </row>
    <row r="69" spans="2:17" x14ac:dyDescent="0.25">
      <c r="B69" s="7">
        <v>41473</v>
      </c>
      <c r="C69">
        <v>2</v>
      </c>
      <c r="D69" s="1">
        <v>60</v>
      </c>
      <c r="E69" s="2">
        <v>0.26</v>
      </c>
      <c r="F69" s="6">
        <f t="shared" si="7"/>
        <v>9.9009900990099011E-3</v>
      </c>
      <c r="G69" s="6">
        <f t="shared" si="8"/>
        <v>0.1111111111111111</v>
      </c>
      <c r="H69">
        <v>1065</v>
      </c>
      <c r="I69">
        <f t="shared" si="1"/>
        <v>1195.049504950495</v>
      </c>
      <c r="J69" s="6">
        <f t="shared" si="2"/>
        <v>7.6605737496826601E-2</v>
      </c>
    </row>
    <row r="70" spans="2:17" x14ac:dyDescent="0.25">
      <c r="B70" s="7">
        <v>41473</v>
      </c>
      <c r="C70">
        <v>3</v>
      </c>
      <c r="D70" s="1">
        <v>60</v>
      </c>
      <c r="E70" s="2">
        <v>0.26</v>
      </c>
      <c r="F70" s="6">
        <f t="shared" si="7"/>
        <v>9.9009900990099011E-3</v>
      </c>
      <c r="G70" s="6">
        <f t="shared" si="8"/>
        <v>0.1111111111111111</v>
      </c>
      <c r="H70">
        <v>2039</v>
      </c>
      <c r="I70">
        <f t="shared" si="1"/>
        <v>2287.9867986798681</v>
      </c>
      <c r="J70" s="6">
        <f t="shared" si="2"/>
        <v>0.14666582042819667</v>
      </c>
    </row>
    <row r="71" spans="2:17" x14ac:dyDescent="0.25">
      <c r="B71" s="7">
        <v>41473</v>
      </c>
      <c r="C71">
        <v>3</v>
      </c>
      <c r="D71" s="1">
        <v>60</v>
      </c>
      <c r="E71" s="2">
        <v>0.26</v>
      </c>
      <c r="F71" s="6">
        <f t="shared" si="7"/>
        <v>9.9009900990099011E-3</v>
      </c>
      <c r="G71" s="6">
        <f t="shared" si="8"/>
        <v>0.1111111111111111</v>
      </c>
      <c r="H71">
        <v>823</v>
      </c>
      <c r="I71">
        <f t="shared" si="1"/>
        <v>923.49834983498351</v>
      </c>
      <c r="J71" s="6">
        <f t="shared" si="2"/>
        <v>5.919861216890919E-2</v>
      </c>
    </row>
    <row r="72" spans="2:17" x14ac:dyDescent="0.25">
      <c r="B72" s="7">
        <v>41473</v>
      </c>
      <c r="C72">
        <v>4</v>
      </c>
      <c r="D72" s="1">
        <v>60</v>
      </c>
      <c r="E72" s="2">
        <v>0.26</v>
      </c>
      <c r="F72" s="6">
        <f t="shared" si="7"/>
        <v>9.9009900990099011E-3</v>
      </c>
      <c r="G72" s="6">
        <f t="shared" si="8"/>
        <v>0.1111111111111111</v>
      </c>
      <c r="H72">
        <v>844</v>
      </c>
      <c r="I72">
        <f t="shared" si="1"/>
        <v>947.06270627062713</v>
      </c>
      <c r="J72" s="6">
        <f t="shared" si="2"/>
        <v>6.0709147837860709E-2</v>
      </c>
      <c r="O72">
        <v>1.5599999999999999E-2</v>
      </c>
      <c r="P72">
        <f>O72*1000/60</f>
        <v>0.26</v>
      </c>
    </row>
    <row r="73" spans="2:17" x14ac:dyDescent="0.25">
      <c r="B73" s="7">
        <v>41473</v>
      </c>
      <c r="C73">
        <v>4</v>
      </c>
      <c r="D73" s="1">
        <v>60</v>
      </c>
      <c r="E73" s="2">
        <v>0.26</v>
      </c>
      <c r="F73" s="6">
        <f t="shared" si="7"/>
        <v>9.9009900990099011E-3</v>
      </c>
      <c r="G73" s="6">
        <f t="shared" si="8"/>
        <v>0.1111111111111111</v>
      </c>
      <c r="H73">
        <v>5300</v>
      </c>
      <c r="I73">
        <f t="shared" si="1"/>
        <v>5947.1947194719469</v>
      </c>
      <c r="J73" s="6">
        <f t="shared" si="2"/>
        <v>0.38123043073538121</v>
      </c>
    </row>
    <row r="74" spans="2:17" x14ac:dyDescent="0.25">
      <c r="B74" s="7">
        <v>41473</v>
      </c>
      <c r="C74">
        <v>5</v>
      </c>
      <c r="D74" s="1">
        <v>60</v>
      </c>
      <c r="E74" s="2">
        <v>0.26</v>
      </c>
      <c r="F74" s="6">
        <f t="shared" si="7"/>
        <v>9.9009900990099011E-3</v>
      </c>
      <c r="G74" s="6">
        <f t="shared" si="8"/>
        <v>0.1111111111111111</v>
      </c>
      <c r="H74">
        <v>3801</v>
      </c>
      <c r="I74">
        <f t="shared" si="1"/>
        <v>4265.1485148514848</v>
      </c>
      <c r="J74" s="6">
        <f t="shared" si="2"/>
        <v>0.27340695608022336</v>
      </c>
    </row>
    <row r="75" spans="2:17" x14ac:dyDescent="0.25">
      <c r="B75" s="7">
        <v>41473</v>
      </c>
      <c r="C75">
        <v>5</v>
      </c>
      <c r="D75" s="1">
        <v>60</v>
      </c>
      <c r="E75" s="2">
        <v>0.26</v>
      </c>
      <c r="F75" s="6">
        <f t="shared" si="7"/>
        <v>9.9009900990099011E-3</v>
      </c>
      <c r="G75" s="6">
        <f t="shared" si="8"/>
        <v>0.1111111111111111</v>
      </c>
      <c r="H75">
        <v>10267</v>
      </c>
      <c r="I75">
        <f t="shared" si="1"/>
        <v>11520.72607260726</v>
      </c>
      <c r="J75" s="6">
        <f t="shared" si="2"/>
        <v>0.73850808157738834</v>
      </c>
    </row>
    <row r="76" spans="2:17" x14ac:dyDescent="0.25">
      <c r="B76" s="7">
        <v>41473</v>
      </c>
      <c r="C76">
        <v>6</v>
      </c>
      <c r="D76" s="1">
        <v>60</v>
      </c>
      <c r="E76" s="2">
        <v>0.26</v>
      </c>
      <c r="F76" s="6">
        <f t="shared" si="7"/>
        <v>9.9009900990099011E-3</v>
      </c>
      <c r="G76" s="6">
        <f t="shared" si="8"/>
        <v>0.1111111111111111</v>
      </c>
      <c r="H76">
        <v>1585</v>
      </c>
      <c r="I76">
        <f t="shared" si="1"/>
        <v>1778.5478547854784</v>
      </c>
      <c r="J76" s="6">
        <f t="shared" si="2"/>
        <v>0.114009477870864</v>
      </c>
    </row>
    <row r="77" spans="2:17" x14ac:dyDescent="0.25">
      <c r="B77" s="7">
        <v>41473</v>
      </c>
      <c r="C77">
        <v>6</v>
      </c>
      <c r="D77" s="1">
        <v>60</v>
      </c>
      <c r="E77" s="2">
        <v>0.26</v>
      </c>
      <c r="F77" s="6">
        <f t="shared" si="7"/>
        <v>9.9009900990099011E-3</v>
      </c>
      <c r="G77" s="6">
        <f t="shared" si="8"/>
        <v>0.1111111111111111</v>
      </c>
      <c r="H77">
        <v>2395</v>
      </c>
      <c r="I77">
        <f t="shared" si="1"/>
        <v>2687.4587458745877</v>
      </c>
      <c r="J77" s="6">
        <f t="shared" si="2"/>
        <v>0.1722729965304223</v>
      </c>
    </row>
    <row r="78" spans="2:17" x14ac:dyDescent="0.25">
      <c r="B78" s="7">
        <v>41473</v>
      </c>
      <c r="C78">
        <v>7</v>
      </c>
      <c r="D78" s="1">
        <v>60</v>
      </c>
      <c r="E78" s="2">
        <v>0.26</v>
      </c>
      <c r="F78" s="6">
        <f t="shared" si="7"/>
        <v>9.9009900990099011E-3</v>
      </c>
      <c r="G78" s="6">
        <f t="shared" si="8"/>
        <v>0.1111111111111111</v>
      </c>
      <c r="H78">
        <v>10841</v>
      </c>
      <c r="I78">
        <f t="shared" si="1"/>
        <v>12164.818481848184</v>
      </c>
      <c r="J78" s="6">
        <f t="shared" si="2"/>
        <v>0.77979605652872974</v>
      </c>
    </row>
    <row r="79" spans="2:17" x14ac:dyDescent="0.25">
      <c r="B79" s="7">
        <v>41473</v>
      </c>
      <c r="C79">
        <v>7</v>
      </c>
      <c r="D79" s="1">
        <v>60</v>
      </c>
      <c r="E79" s="2">
        <v>0.26</v>
      </c>
      <c r="F79" s="6">
        <f t="shared" si="7"/>
        <v>9.9009900990099011E-3</v>
      </c>
      <c r="G79" s="6">
        <f t="shared" si="8"/>
        <v>0.1111111111111111</v>
      </c>
      <c r="H79">
        <v>12248</v>
      </c>
      <c r="I79">
        <f t="shared" si="1"/>
        <v>13743.630363036304</v>
      </c>
      <c r="J79" s="6">
        <f t="shared" si="2"/>
        <v>0.88100194634848095</v>
      </c>
    </row>
    <row r="80" spans="2:17" x14ac:dyDescent="0.25">
      <c r="B80" s="7">
        <v>41473</v>
      </c>
      <c r="C80">
        <v>8</v>
      </c>
      <c r="D80" s="1">
        <v>60</v>
      </c>
      <c r="E80" s="2">
        <v>0.26</v>
      </c>
      <c r="F80" s="6">
        <f t="shared" si="7"/>
        <v>9.9009900990099011E-3</v>
      </c>
      <c r="G80" s="6">
        <f t="shared" si="8"/>
        <v>0.1111111111111111</v>
      </c>
      <c r="H80">
        <v>564</v>
      </c>
      <c r="I80">
        <f t="shared" si="1"/>
        <v>632.87128712871288</v>
      </c>
      <c r="J80" s="6">
        <f t="shared" si="2"/>
        <v>4.0568672251840569E-2</v>
      </c>
    </row>
    <row r="81" spans="2:10" x14ac:dyDescent="0.25">
      <c r="B81" s="7">
        <v>41473</v>
      </c>
      <c r="C81">
        <v>8</v>
      </c>
      <c r="D81" s="1">
        <v>60</v>
      </c>
      <c r="E81" s="2">
        <v>0.26</v>
      </c>
      <c r="F81" s="6">
        <f t="shared" si="7"/>
        <v>9.9009900990099011E-3</v>
      </c>
      <c r="G81" s="6">
        <f t="shared" si="8"/>
        <v>0.1111111111111111</v>
      </c>
      <c r="H81">
        <v>1850</v>
      </c>
      <c r="I81">
        <f t="shared" si="1"/>
        <v>2075.9075907590759</v>
      </c>
      <c r="J81" s="6">
        <f t="shared" si="2"/>
        <v>0.13307099940763309</v>
      </c>
    </row>
    <row r="82" spans="2:10" x14ac:dyDescent="0.25">
      <c r="B82" s="7">
        <v>41473</v>
      </c>
      <c r="C82">
        <v>9</v>
      </c>
      <c r="D82" s="1">
        <v>60</v>
      </c>
      <c r="E82" s="2">
        <v>0.26</v>
      </c>
      <c r="F82" s="6">
        <f t="shared" si="7"/>
        <v>9.9009900990099011E-3</v>
      </c>
      <c r="G82" s="6">
        <f t="shared" si="8"/>
        <v>0.1111111111111111</v>
      </c>
      <c r="H82">
        <v>146</v>
      </c>
      <c r="I82">
        <f t="shared" si="1"/>
        <v>163.82838283828383</v>
      </c>
      <c r="J82" s="6">
        <f t="shared" si="2"/>
        <v>1.0501819412710502E-2</v>
      </c>
    </row>
    <row r="83" spans="2:10" x14ac:dyDescent="0.25">
      <c r="B83" s="7">
        <v>41473</v>
      </c>
      <c r="C83">
        <v>9</v>
      </c>
      <c r="D83" s="1">
        <v>60</v>
      </c>
      <c r="E83" s="2">
        <v>0.26</v>
      </c>
      <c r="F83" s="6">
        <f t="shared" si="7"/>
        <v>9.9009900990099011E-3</v>
      </c>
      <c r="G83" s="6">
        <f t="shared" si="8"/>
        <v>0.1111111111111111</v>
      </c>
      <c r="H83">
        <v>3799</v>
      </c>
      <c r="I83">
        <f t="shared" si="1"/>
        <v>4262.9042904290427</v>
      </c>
      <c r="J83" s="6">
        <f t="shared" si="2"/>
        <v>0.27326309554032319</v>
      </c>
    </row>
    <row r="84" spans="2:10" x14ac:dyDescent="0.25">
      <c r="B84" s="7">
        <v>41473</v>
      </c>
      <c r="C84">
        <v>10</v>
      </c>
      <c r="D84" s="1">
        <v>60</v>
      </c>
      <c r="E84" s="2">
        <v>0.26</v>
      </c>
      <c r="F84" s="6">
        <f t="shared" si="7"/>
        <v>9.9009900990099011E-3</v>
      </c>
      <c r="G84" s="6">
        <f t="shared" si="8"/>
        <v>0.1111111111111111</v>
      </c>
      <c r="H84">
        <v>212</v>
      </c>
      <c r="I84">
        <f t="shared" si="1"/>
        <v>237.88778877887788</v>
      </c>
      <c r="J84" s="6">
        <f t="shared" si="2"/>
        <v>1.5249217229415248E-2</v>
      </c>
    </row>
    <row r="85" spans="2:10" x14ac:dyDescent="0.25">
      <c r="B85" s="7">
        <v>41473</v>
      </c>
      <c r="C85">
        <v>10</v>
      </c>
      <c r="D85" s="1">
        <v>60</v>
      </c>
      <c r="E85" s="2">
        <v>0.26</v>
      </c>
      <c r="F85" s="6">
        <f t="shared" si="7"/>
        <v>9.9009900990099011E-3</v>
      </c>
      <c r="G85" s="6">
        <f t="shared" si="8"/>
        <v>0.1111111111111111</v>
      </c>
      <c r="H85">
        <v>13692</v>
      </c>
      <c r="I85">
        <f t="shared" si="1"/>
        <v>15363.960396039605</v>
      </c>
      <c r="J85" s="6">
        <f t="shared" si="2"/>
        <v>0.98486925615638499</v>
      </c>
    </row>
    <row r="86" spans="2:10" x14ac:dyDescent="0.25">
      <c r="B86" s="7">
        <v>41473</v>
      </c>
      <c r="C86">
        <v>11</v>
      </c>
      <c r="D86" s="1">
        <v>60</v>
      </c>
      <c r="E86" s="2">
        <v>0.26</v>
      </c>
      <c r="F86" s="6">
        <f t="shared" si="7"/>
        <v>9.9009900990099011E-3</v>
      </c>
      <c r="G86" s="6">
        <f t="shared" si="8"/>
        <v>0.1111111111111111</v>
      </c>
      <c r="H86">
        <v>5495</v>
      </c>
      <c r="I86">
        <f t="shared" si="1"/>
        <v>6166.0066006600664</v>
      </c>
      <c r="J86" s="6">
        <f t="shared" si="2"/>
        <v>0.39525683337564527</v>
      </c>
    </row>
    <row r="87" spans="2:10" x14ac:dyDescent="0.25">
      <c r="B87" s="7">
        <v>41473</v>
      </c>
      <c r="C87">
        <v>11</v>
      </c>
      <c r="D87" s="1">
        <v>60</v>
      </c>
      <c r="E87" s="2">
        <v>0.26</v>
      </c>
      <c r="F87" s="6">
        <f t="shared" si="7"/>
        <v>9.9009900990099011E-3</v>
      </c>
      <c r="G87" s="6">
        <f t="shared" si="8"/>
        <v>0.1111111111111111</v>
      </c>
      <c r="H87">
        <v>8520</v>
      </c>
      <c r="I87">
        <f t="shared" si="1"/>
        <v>9560.3960396039602</v>
      </c>
      <c r="J87" s="6">
        <f t="shared" si="2"/>
        <v>0.61284589997461281</v>
      </c>
    </row>
    <row r="88" spans="2:10" x14ac:dyDescent="0.25">
      <c r="B88" s="7">
        <v>41473</v>
      </c>
      <c r="C88">
        <v>12</v>
      </c>
      <c r="D88" s="1">
        <v>60</v>
      </c>
      <c r="E88" s="2">
        <v>0.26</v>
      </c>
      <c r="F88" s="6">
        <f t="shared" si="7"/>
        <v>9.9009900990099011E-3</v>
      </c>
      <c r="G88" s="6">
        <f t="shared" si="8"/>
        <v>0.1111111111111111</v>
      </c>
      <c r="H88">
        <v>375</v>
      </c>
      <c r="I88">
        <f t="shared" si="1"/>
        <v>420.79207920792084</v>
      </c>
      <c r="J88" s="6">
        <f t="shared" si="2"/>
        <v>2.6973851231276973E-2</v>
      </c>
    </row>
    <row r="89" spans="2:10" x14ac:dyDescent="0.25">
      <c r="B89" s="7">
        <v>41473</v>
      </c>
      <c r="C89">
        <v>12</v>
      </c>
      <c r="D89" s="1">
        <v>60</v>
      </c>
      <c r="E89" s="2">
        <v>0.26</v>
      </c>
      <c r="F89" s="6">
        <f t="shared" si="7"/>
        <v>9.9009900990099011E-3</v>
      </c>
      <c r="G89" s="6">
        <f t="shared" si="8"/>
        <v>0.1111111111111111</v>
      </c>
      <c r="H89">
        <v>3503</v>
      </c>
      <c r="I89">
        <f t="shared" si="1"/>
        <v>3930.7590759075906</v>
      </c>
      <c r="J89" s="6">
        <f t="shared" si="2"/>
        <v>0.25197173563510195</v>
      </c>
    </row>
    <row r="90" spans="2:10" x14ac:dyDescent="0.25">
      <c r="B90" s="7">
        <v>41459</v>
      </c>
      <c r="C90">
        <v>8</v>
      </c>
      <c r="D90" s="1">
        <v>60</v>
      </c>
      <c r="E90" s="2">
        <v>0.26</v>
      </c>
      <c r="F90" s="6">
        <f t="shared" si="7"/>
        <v>9.9009900990099011E-3</v>
      </c>
      <c r="G90" s="6">
        <f t="shared" si="8"/>
        <v>0.1111111111111111</v>
      </c>
      <c r="H90">
        <v>4646</v>
      </c>
      <c r="I90">
        <f t="shared" si="1"/>
        <v>5213.3333333333339</v>
      </c>
      <c r="J90" s="6">
        <f t="shared" si="2"/>
        <v>0.33418803418803422</v>
      </c>
    </row>
    <row r="91" spans="2:10" x14ac:dyDescent="0.25">
      <c r="B91" s="7">
        <v>41459</v>
      </c>
      <c r="C91">
        <v>8</v>
      </c>
      <c r="D91" s="1">
        <v>60</v>
      </c>
      <c r="E91" s="2">
        <v>0.26</v>
      </c>
      <c r="F91" s="6">
        <f t="shared" si="7"/>
        <v>9.9009900990099011E-3</v>
      </c>
      <c r="G91" s="6">
        <f t="shared" si="8"/>
        <v>0.1111111111111111</v>
      </c>
      <c r="H91">
        <v>5111</v>
      </c>
      <c r="I91">
        <f t="shared" si="1"/>
        <v>5735.1155115511547</v>
      </c>
      <c r="J91" s="6">
        <f t="shared" si="2"/>
        <v>0.36763560971481762</v>
      </c>
    </row>
    <row r="92" spans="2:10" x14ac:dyDescent="0.25">
      <c r="B92" s="7">
        <v>41459</v>
      </c>
      <c r="C92">
        <v>10</v>
      </c>
      <c r="D92" s="1">
        <v>60</v>
      </c>
      <c r="E92" s="2">
        <v>0.26</v>
      </c>
      <c r="F92" s="6">
        <f t="shared" si="7"/>
        <v>9.9009900990099011E-3</v>
      </c>
      <c r="G92" s="6">
        <f t="shared" si="8"/>
        <v>0.1111111111111111</v>
      </c>
      <c r="H92">
        <v>9081</v>
      </c>
      <c r="I92">
        <f t="shared" si="1"/>
        <v>10189.90099009901</v>
      </c>
      <c r="J92" s="6">
        <f t="shared" si="2"/>
        <v>0.65319878141660315</v>
      </c>
    </row>
    <row r="93" spans="2:10" x14ac:dyDescent="0.25">
      <c r="B93" s="7">
        <v>41459</v>
      </c>
      <c r="C93">
        <v>10</v>
      </c>
      <c r="D93" s="1">
        <v>60</v>
      </c>
      <c r="E93" s="2">
        <v>0.26</v>
      </c>
      <c r="F93" s="6">
        <f t="shared" si="7"/>
        <v>9.9009900990099011E-3</v>
      </c>
      <c r="G93" s="6">
        <f t="shared" si="8"/>
        <v>0.1111111111111111</v>
      </c>
      <c r="H93">
        <v>10204</v>
      </c>
      <c r="I93">
        <f t="shared" si="1"/>
        <v>11450.03300330033</v>
      </c>
      <c r="J93" s="6">
        <f t="shared" si="2"/>
        <v>0.73397647457053405</v>
      </c>
    </row>
    <row r="94" spans="2:10" x14ac:dyDescent="0.25">
      <c r="B94" s="7">
        <v>41459</v>
      </c>
      <c r="C94">
        <v>11</v>
      </c>
      <c r="D94" s="1">
        <v>60</v>
      </c>
      <c r="E94" s="2">
        <v>0.26</v>
      </c>
      <c r="F94" s="6">
        <f t="shared" si="7"/>
        <v>9.9009900990099011E-3</v>
      </c>
      <c r="G94" s="6">
        <f t="shared" si="8"/>
        <v>0.1111111111111111</v>
      </c>
      <c r="H94">
        <v>5972</v>
      </c>
      <c r="I94">
        <f t="shared" si="1"/>
        <v>6701.2541254125417</v>
      </c>
      <c r="J94" s="6">
        <f t="shared" si="2"/>
        <v>0.42956757214182956</v>
      </c>
    </row>
    <row r="95" spans="2:10" x14ac:dyDescent="0.25">
      <c r="B95" s="7">
        <v>41459</v>
      </c>
      <c r="C95">
        <v>11</v>
      </c>
      <c r="D95" s="1">
        <v>60</v>
      </c>
      <c r="E95" s="2">
        <v>0.26</v>
      </c>
      <c r="F95" s="6">
        <f t="shared" si="7"/>
        <v>9.9009900990099011E-3</v>
      </c>
      <c r="G95" s="6">
        <f t="shared" si="8"/>
        <v>0.1111111111111111</v>
      </c>
      <c r="H95">
        <v>4616</v>
      </c>
      <c r="I95">
        <f t="shared" si="1"/>
        <v>5179.6699669966993</v>
      </c>
      <c r="J95" s="6">
        <f t="shared" si="2"/>
        <v>0.33203012608953203</v>
      </c>
    </row>
    <row r="96" spans="2:10" x14ac:dyDescent="0.25">
      <c r="B96" s="7">
        <v>41459</v>
      </c>
      <c r="C96">
        <v>12</v>
      </c>
      <c r="D96" s="1">
        <v>60</v>
      </c>
      <c r="E96" s="2">
        <v>0.26</v>
      </c>
      <c r="F96" s="6">
        <f t="shared" si="7"/>
        <v>9.9009900990099011E-3</v>
      </c>
      <c r="G96" s="6">
        <f t="shared" si="8"/>
        <v>0.1111111111111111</v>
      </c>
      <c r="H96">
        <v>8115</v>
      </c>
      <c r="I96">
        <f t="shared" si="1"/>
        <v>9105.9405940594061</v>
      </c>
      <c r="J96" s="6">
        <f t="shared" si="2"/>
        <v>0.58371414064483362</v>
      </c>
    </row>
    <row r="97" spans="2:17" x14ac:dyDescent="0.25">
      <c r="B97" s="7">
        <v>41459</v>
      </c>
      <c r="C97">
        <v>12</v>
      </c>
      <c r="D97" s="1">
        <v>60</v>
      </c>
      <c r="E97" s="2">
        <v>0.26</v>
      </c>
      <c r="F97" s="6">
        <f t="shared" si="7"/>
        <v>9.9009900990099011E-3</v>
      </c>
      <c r="G97" s="6">
        <f t="shared" si="8"/>
        <v>0.1111111111111111</v>
      </c>
      <c r="H97">
        <v>10667</v>
      </c>
      <c r="I97">
        <f t="shared" si="1"/>
        <v>11969.57095709571</v>
      </c>
      <c r="J97" s="6">
        <f t="shared" si="2"/>
        <v>0.76728018955741728</v>
      </c>
      <c r="M97">
        <v>42</v>
      </c>
      <c r="N97">
        <v>2</v>
      </c>
      <c r="O97">
        <v>4.4130000000000003</v>
      </c>
      <c r="P97">
        <v>4.29</v>
      </c>
      <c r="Q97">
        <f>O97-P97</f>
        <v>0.12300000000000022</v>
      </c>
    </row>
    <row r="98" spans="2:17" x14ac:dyDescent="0.25">
      <c r="B98" s="7">
        <v>41480</v>
      </c>
      <c r="C98">
        <v>1</v>
      </c>
      <c r="D98" s="1">
        <v>60</v>
      </c>
      <c r="E98" s="2">
        <v>0.15</v>
      </c>
      <c r="F98" s="6">
        <f t="shared" si="7"/>
        <v>9.9009900990099011E-3</v>
      </c>
      <c r="G98" s="6">
        <f t="shared" si="8"/>
        <v>0.1111111111111111</v>
      </c>
      <c r="H98">
        <v>6620</v>
      </c>
      <c r="I98">
        <f t="shared" si="1"/>
        <v>7428.3828382838283</v>
      </c>
      <c r="J98" s="6">
        <f t="shared" si="2"/>
        <v>0.8253758709204253</v>
      </c>
      <c r="M98">
        <v>43</v>
      </c>
      <c r="N98">
        <v>3</v>
      </c>
      <c r="O98">
        <v>4.4269999999999996</v>
      </c>
      <c r="P98">
        <v>4.2949999999999999</v>
      </c>
      <c r="Q98">
        <f>O98-P98</f>
        <v>0.13199999999999967</v>
      </c>
    </row>
    <row r="99" spans="2:17" x14ac:dyDescent="0.25">
      <c r="B99" s="7">
        <v>41480</v>
      </c>
      <c r="C99">
        <v>1</v>
      </c>
      <c r="D99" s="1">
        <v>60</v>
      </c>
      <c r="E99" s="2">
        <v>0.15</v>
      </c>
      <c r="F99" s="6">
        <f t="shared" si="7"/>
        <v>9.9009900990099011E-3</v>
      </c>
      <c r="G99" s="6">
        <f t="shared" si="8"/>
        <v>0.1111111111111111</v>
      </c>
      <c r="H99">
        <v>6239</v>
      </c>
      <c r="I99">
        <f t="shared" si="1"/>
        <v>7000.8580858085816</v>
      </c>
      <c r="J99" s="6">
        <f t="shared" si="2"/>
        <v>0.77787312064539804</v>
      </c>
      <c r="M99">
        <v>44</v>
      </c>
      <c r="N99">
        <v>4</v>
      </c>
      <c r="O99">
        <v>4.3959999999999999</v>
      </c>
      <c r="P99">
        <v>4.2549999999999999</v>
      </c>
      <c r="Q99">
        <f t="shared" ref="Q99:Q100" si="9">O99-P99</f>
        <v>0.14100000000000001</v>
      </c>
    </row>
    <row r="100" spans="2:17" x14ac:dyDescent="0.25">
      <c r="B100" s="7">
        <v>41480</v>
      </c>
      <c r="C100">
        <v>2</v>
      </c>
      <c r="D100" s="1">
        <v>60</v>
      </c>
      <c r="E100" s="2">
        <v>0.15</v>
      </c>
      <c r="F100" s="6">
        <f t="shared" si="7"/>
        <v>9.9009900990099011E-3</v>
      </c>
      <c r="G100" s="6">
        <f t="shared" si="8"/>
        <v>0.1111111111111111</v>
      </c>
      <c r="H100">
        <v>4833</v>
      </c>
      <c r="I100">
        <f t="shared" si="1"/>
        <v>5423.1683168316831</v>
      </c>
      <c r="J100" s="6">
        <f t="shared" si="2"/>
        <v>0.60257425742574267</v>
      </c>
      <c r="M100">
        <v>45</v>
      </c>
      <c r="N100">
        <v>5</v>
      </c>
      <c r="O100">
        <v>4.41</v>
      </c>
      <c r="P100">
        <v>4.26</v>
      </c>
      <c r="Q100">
        <f t="shared" si="9"/>
        <v>0.15000000000000036</v>
      </c>
    </row>
    <row r="101" spans="2:17" x14ac:dyDescent="0.25">
      <c r="B101" s="7">
        <v>41480</v>
      </c>
      <c r="C101">
        <v>2</v>
      </c>
      <c r="D101" s="1">
        <v>60</v>
      </c>
      <c r="E101" s="2">
        <v>0.15</v>
      </c>
      <c r="F101" s="6">
        <f t="shared" si="7"/>
        <v>9.9009900990099011E-3</v>
      </c>
      <c r="G101" s="6">
        <f t="shared" si="8"/>
        <v>0.1111111111111111</v>
      </c>
      <c r="H101">
        <v>6268</v>
      </c>
      <c r="I101">
        <f t="shared" si="1"/>
        <v>7033.3993399339934</v>
      </c>
      <c r="J101" s="6">
        <f t="shared" si="2"/>
        <v>0.78148881554822147</v>
      </c>
    </row>
    <row r="102" spans="2:17" x14ac:dyDescent="0.25">
      <c r="B102" s="7">
        <v>41480</v>
      </c>
      <c r="C102">
        <v>3</v>
      </c>
      <c r="D102" s="1">
        <v>60</v>
      </c>
      <c r="E102" s="2">
        <v>0.15</v>
      </c>
      <c r="F102" s="6">
        <f t="shared" si="7"/>
        <v>9.9009900990099011E-3</v>
      </c>
      <c r="G102" s="6">
        <f t="shared" si="8"/>
        <v>0.1111111111111111</v>
      </c>
      <c r="H102">
        <v>6973</v>
      </c>
      <c r="I102">
        <f t="shared" si="1"/>
        <v>7824.4884488448843</v>
      </c>
      <c r="J102" s="6">
        <f t="shared" si="2"/>
        <v>0.8693876054272095</v>
      </c>
    </row>
    <row r="103" spans="2:17" x14ac:dyDescent="0.25">
      <c r="B103" s="7">
        <v>41480</v>
      </c>
      <c r="C103">
        <v>3</v>
      </c>
      <c r="D103" s="1">
        <v>60</v>
      </c>
      <c r="E103" s="2">
        <v>0.15</v>
      </c>
      <c r="F103" s="6">
        <f t="shared" si="7"/>
        <v>9.9009900990099011E-3</v>
      </c>
      <c r="G103" s="6">
        <f t="shared" si="8"/>
        <v>0.1111111111111111</v>
      </c>
      <c r="H103">
        <v>7543</v>
      </c>
      <c r="I103">
        <f t="shared" si="1"/>
        <v>8464.0924092409241</v>
      </c>
      <c r="J103" s="6">
        <f t="shared" si="2"/>
        <v>0.94045471213788046</v>
      </c>
    </row>
    <row r="104" spans="2:17" x14ac:dyDescent="0.25">
      <c r="B104" s="7">
        <v>41480</v>
      </c>
      <c r="C104">
        <v>4</v>
      </c>
      <c r="D104" s="1">
        <v>60</v>
      </c>
      <c r="E104" s="2">
        <v>0.15</v>
      </c>
      <c r="F104" s="6">
        <f t="shared" si="7"/>
        <v>9.9009900990099011E-3</v>
      </c>
      <c r="G104" s="6">
        <f t="shared" si="8"/>
        <v>0.1111111111111111</v>
      </c>
      <c r="H104">
        <v>8596</v>
      </c>
      <c r="I104">
        <f t="shared" si="1"/>
        <v>9645.6765676567666</v>
      </c>
      <c r="J104" s="6">
        <f t="shared" si="2"/>
        <v>1.071741840850752</v>
      </c>
    </row>
    <row r="105" spans="2:17" x14ac:dyDescent="0.25">
      <c r="B105" s="7">
        <v>41480</v>
      </c>
      <c r="C105">
        <v>4</v>
      </c>
      <c r="D105" s="1">
        <v>60</v>
      </c>
      <c r="E105" s="2">
        <v>0.15</v>
      </c>
      <c r="F105" s="6">
        <f t="shared" si="7"/>
        <v>9.9009900990099011E-3</v>
      </c>
      <c r="G105" s="6">
        <f t="shared" si="8"/>
        <v>0.1111111111111111</v>
      </c>
      <c r="H105">
        <v>8500</v>
      </c>
      <c r="I105">
        <f t="shared" si="1"/>
        <v>9537.9537953795389</v>
      </c>
      <c r="J105" s="6">
        <f t="shared" si="2"/>
        <v>1.0597726439310597</v>
      </c>
      <c r="O105">
        <v>8.9999999999999993E-3</v>
      </c>
      <c r="P105">
        <f>O105*1000/60</f>
        <v>0.15</v>
      </c>
    </row>
    <row r="106" spans="2:17" x14ac:dyDescent="0.25">
      <c r="B106" s="7">
        <v>41480</v>
      </c>
      <c r="C106">
        <v>5</v>
      </c>
      <c r="D106" s="1">
        <v>60</v>
      </c>
      <c r="E106" s="2">
        <v>0.15</v>
      </c>
      <c r="F106" s="6">
        <f t="shared" si="7"/>
        <v>9.9009900990099011E-3</v>
      </c>
      <c r="G106" s="6">
        <f t="shared" si="8"/>
        <v>0.1111111111111111</v>
      </c>
      <c r="H106">
        <v>9121</v>
      </c>
      <c r="I106">
        <f t="shared" si="1"/>
        <v>10234.785478547856</v>
      </c>
      <c r="J106" s="6">
        <f t="shared" si="2"/>
        <v>1.1371983865053172</v>
      </c>
    </row>
    <row r="107" spans="2:17" x14ac:dyDescent="0.25">
      <c r="B107" s="7">
        <v>41480</v>
      </c>
      <c r="C107">
        <v>5</v>
      </c>
      <c r="D107" s="1">
        <v>60</v>
      </c>
      <c r="E107" s="2">
        <v>0.15</v>
      </c>
      <c r="F107" s="6">
        <f t="shared" si="7"/>
        <v>9.9009900990099011E-3</v>
      </c>
      <c r="G107" s="6">
        <f t="shared" si="8"/>
        <v>0.1111111111111111</v>
      </c>
      <c r="H107">
        <v>9623</v>
      </c>
      <c r="I107">
        <f t="shared" si="1"/>
        <v>10798.085808580858</v>
      </c>
      <c r="J107" s="6">
        <f t="shared" si="2"/>
        <v>1.1997873120645397</v>
      </c>
    </row>
    <row r="108" spans="2:17" x14ac:dyDescent="0.25">
      <c r="B108" s="7">
        <v>41480</v>
      </c>
      <c r="C108">
        <v>6</v>
      </c>
      <c r="D108" s="1">
        <v>60</v>
      </c>
      <c r="E108" s="2">
        <v>0.15</v>
      </c>
      <c r="F108" s="6">
        <f t="shared" si="7"/>
        <v>9.9009900990099011E-3</v>
      </c>
      <c r="G108" s="6">
        <f t="shared" si="8"/>
        <v>0.1111111111111111</v>
      </c>
      <c r="H108">
        <v>8385</v>
      </c>
      <c r="I108">
        <f t="shared" si="1"/>
        <v>9408.9108910891082</v>
      </c>
      <c r="J108" s="6">
        <f t="shared" si="2"/>
        <v>1.0454345434543455</v>
      </c>
    </row>
    <row r="109" spans="2:17" x14ac:dyDescent="0.25">
      <c r="B109" s="7">
        <v>41480</v>
      </c>
      <c r="C109">
        <v>6</v>
      </c>
      <c r="D109" s="1">
        <v>60</v>
      </c>
      <c r="E109" s="2">
        <v>0.15</v>
      </c>
      <c r="F109" s="6">
        <f t="shared" si="7"/>
        <v>9.9009900990099011E-3</v>
      </c>
      <c r="G109" s="6">
        <f t="shared" si="8"/>
        <v>0.1111111111111111</v>
      </c>
      <c r="H109">
        <v>7662</v>
      </c>
      <c r="I109">
        <f t="shared" si="1"/>
        <v>8597.623762376239</v>
      </c>
      <c r="J109" s="6">
        <f t="shared" si="2"/>
        <v>0.95529152915291549</v>
      </c>
    </row>
    <row r="110" spans="2:17" x14ac:dyDescent="0.25">
      <c r="B110" s="7">
        <v>41480</v>
      </c>
      <c r="C110">
        <v>7</v>
      </c>
      <c r="D110" s="1">
        <v>60</v>
      </c>
      <c r="E110" s="2">
        <v>0.15</v>
      </c>
      <c r="F110" s="6">
        <f t="shared" si="7"/>
        <v>9.9009900990099011E-3</v>
      </c>
      <c r="G110" s="6">
        <f t="shared" si="8"/>
        <v>0.1111111111111111</v>
      </c>
      <c r="H110">
        <v>11437</v>
      </c>
      <c r="I110">
        <f t="shared" si="1"/>
        <v>12833.597359735973</v>
      </c>
      <c r="J110" s="6">
        <f t="shared" si="2"/>
        <v>1.4259552621928859</v>
      </c>
    </row>
    <row r="111" spans="2:17" x14ac:dyDescent="0.25">
      <c r="B111" s="7">
        <v>41480</v>
      </c>
      <c r="C111">
        <v>7</v>
      </c>
      <c r="D111" s="1">
        <v>60</v>
      </c>
      <c r="E111" s="2">
        <v>0.15</v>
      </c>
      <c r="F111" s="6">
        <f t="shared" si="7"/>
        <v>9.9009900990099011E-3</v>
      </c>
      <c r="G111" s="6">
        <f t="shared" si="8"/>
        <v>0.1111111111111111</v>
      </c>
      <c r="H111">
        <v>11882</v>
      </c>
      <c r="I111">
        <f t="shared" si="1"/>
        <v>13332.937293729374</v>
      </c>
      <c r="J111" s="6">
        <f t="shared" si="2"/>
        <v>1.4814374770810417</v>
      </c>
    </row>
    <row r="112" spans="2:17" x14ac:dyDescent="0.25">
      <c r="B112" s="7">
        <v>41480</v>
      </c>
      <c r="C112">
        <v>8</v>
      </c>
      <c r="D112" s="1">
        <v>60</v>
      </c>
      <c r="E112" s="2">
        <v>0.15</v>
      </c>
      <c r="F112" s="6">
        <f t="shared" si="7"/>
        <v>9.9009900990099011E-3</v>
      </c>
      <c r="G112" s="6">
        <f t="shared" si="8"/>
        <v>0.1111111111111111</v>
      </c>
      <c r="H112">
        <v>6537</v>
      </c>
      <c r="I112">
        <f t="shared" si="1"/>
        <v>7335.2475247524753</v>
      </c>
      <c r="J112" s="6">
        <f t="shared" si="2"/>
        <v>0.81502750275027502</v>
      </c>
    </row>
    <row r="113" spans="2:18" x14ac:dyDescent="0.25">
      <c r="B113" s="7">
        <v>41480</v>
      </c>
      <c r="C113">
        <v>8</v>
      </c>
      <c r="D113" s="1">
        <v>60</v>
      </c>
      <c r="E113" s="2">
        <v>0.15</v>
      </c>
      <c r="F113" s="6">
        <f t="shared" si="7"/>
        <v>9.9009900990099011E-3</v>
      </c>
      <c r="G113" s="6">
        <f t="shared" si="8"/>
        <v>0.1111111111111111</v>
      </c>
      <c r="H113">
        <v>6535</v>
      </c>
      <c r="I113">
        <f t="shared" si="1"/>
        <v>7333.0033003300332</v>
      </c>
      <c r="J113" s="6">
        <f t="shared" si="2"/>
        <v>0.81477814448111485</v>
      </c>
    </row>
    <row r="114" spans="2:18" x14ac:dyDescent="0.25">
      <c r="B114" s="7">
        <v>41480</v>
      </c>
      <c r="C114">
        <v>9</v>
      </c>
      <c r="D114" s="1">
        <v>60</v>
      </c>
      <c r="E114" s="2">
        <v>0.15</v>
      </c>
      <c r="F114" s="6">
        <f t="shared" si="7"/>
        <v>9.9009900990099011E-3</v>
      </c>
      <c r="G114" s="6">
        <f t="shared" si="8"/>
        <v>0.1111111111111111</v>
      </c>
      <c r="H114">
        <v>7764</v>
      </c>
      <c r="I114">
        <f t="shared" si="1"/>
        <v>8712.0792079207913</v>
      </c>
      <c r="J114" s="6">
        <f t="shared" si="2"/>
        <v>0.96800880088008801</v>
      </c>
    </row>
    <row r="115" spans="2:18" x14ac:dyDescent="0.25">
      <c r="B115" s="7">
        <v>41480</v>
      </c>
      <c r="C115">
        <v>9</v>
      </c>
      <c r="D115" s="1">
        <v>60</v>
      </c>
      <c r="E115" s="2">
        <v>0.15</v>
      </c>
      <c r="F115" s="6">
        <f t="shared" si="7"/>
        <v>9.9009900990099011E-3</v>
      </c>
      <c r="G115" s="6">
        <f t="shared" si="8"/>
        <v>0.1111111111111111</v>
      </c>
      <c r="H115">
        <v>6474</v>
      </c>
      <c r="I115">
        <f t="shared" si="1"/>
        <v>7264.5544554455446</v>
      </c>
      <c r="J115" s="6">
        <f t="shared" si="2"/>
        <v>0.80717271727172712</v>
      </c>
    </row>
    <row r="116" spans="2:18" x14ac:dyDescent="0.25">
      <c r="B116" s="7">
        <v>41480</v>
      </c>
      <c r="C116">
        <v>10</v>
      </c>
      <c r="D116" s="1">
        <v>60</v>
      </c>
      <c r="E116" s="2">
        <v>0.15</v>
      </c>
      <c r="F116" s="6">
        <f t="shared" si="7"/>
        <v>9.9009900990099011E-3</v>
      </c>
      <c r="G116" s="6">
        <f t="shared" si="8"/>
        <v>0.1111111111111111</v>
      </c>
      <c r="H116">
        <v>11871</v>
      </c>
      <c r="I116">
        <f t="shared" si="1"/>
        <v>13320.594059405941</v>
      </c>
      <c r="J116" s="6">
        <f t="shared" si="2"/>
        <v>1.4800660066006603</v>
      </c>
    </row>
    <row r="117" spans="2:18" x14ac:dyDescent="0.25">
      <c r="B117" s="7">
        <v>41480</v>
      </c>
      <c r="C117">
        <v>10</v>
      </c>
      <c r="D117" s="1">
        <v>60</v>
      </c>
      <c r="E117" s="2">
        <v>0.15</v>
      </c>
      <c r="F117" s="6">
        <f t="shared" si="7"/>
        <v>9.9009900990099011E-3</v>
      </c>
      <c r="G117" s="6">
        <f t="shared" si="8"/>
        <v>0.1111111111111111</v>
      </c>
      <c r="H117">
        <v>11437</v>
      </c>
      <c r="I117">
        <f t="shared" si="1"/>
        <v>12833.597359735973</v>
      </c>
      <c r="J117" s="6">
        <f t="shared" si="2"/>
        <v>1.4259552621928859</v>
      </c>
    </row>
    <row r="118" spans="2:18" x14ac:dyDescent="0.25">
      <c r="B118" s="7">
        <v>41480</v>
      </c>
      <c r="C118">
        <v>11</v>
      </c>
      <c r="D118" s="1">
        <v>60</v>
      </c>
      <c r="E118" s="2">
        <v>0.15</v>
      </c>
      <c r="F118" s="6">
        <f t="shared" si="7"/>
        <v>9.9009900990099011E-3</v>
      </c>
      <c r="G118" s="6">
        <f t="shared" si="8"/>
        <v>0.1111111111111111</v>
      </c>
      <c r="H118">
        <v>7101</v>
      </c>
      <c r="I118">
        <f t="shared" si="1"/>
        <v>7968.1188118811879</v>
      </c>
      <c r="J118" s="6">
        <f t="shared" si="2"/>
        <v>0.88534653465346536</v>
      </c>
    </row>
    <row r="119" spans="2:18" x14ac:dyDescent="0.25">
      <c r="B119" s="7">
        <v>41480</v>
      </c>
      <c r="C119">
        <v>11</v>
      </c>
      <c r="D119" s="1">
        <v>60</v>
      </c>
      <c r="E119" s="2">
        <v>0.15</v>
      </c>
      <c r="F119" s="6">
        <f t="shared" si="7"/>
        <v>9.9009900990099011E-3</v>
      </c>
      <c r="G119" s="6">
        <f t="shared" si="8"/>
        <v>0.1111111111111111</v>
      </c>
      <c r="H119">
        <v>6749</v>
      </c>
      <c r="I119">
        <f t="shared" si="1"/>
        <v>7573.1353135313529</v>
      </c>
      <c r="J119" s="6">
        <f t="shared" si="2"/>
        <v>0.84145947928126141</v>
      </c>
    </row>
    <row r="120" spans="2:18" x14ac:dyDescent="0.25">
      <c r="B120" s="7">
        <v>41480</v>
      </c>
      <c r="C120">
        <v>12</v>
      </c>
      <c r="D120" s="1">
        <v>60</v>
      </c>
      <c r="E120" s="2">
        <v>0.15</v>
      </c>
      <c r="F120" s="6">
        <f t="shared" si="7"/>
        <v>9.9009900990099011E-3</v>
      </c>
      <c r="G120" s="6">
        <f t="shared" si="8"/>
        <v>0.1111111111111111</v>
      </c>
      <c r="H120">
        <v>9416</v>
      </c>
      <c r="I120">
        <f t="shared" si="1"/>
        <v>10565.808580858085</v>
      </c>
      <c r="J120" s="6">
        <f t="shared" si="2"/>
        <v>1.1739787312064538</v>
      </c>
    </row>
    <row r="121" spans="2:18" x14ac:dyDescent="0.25">
      <c r="B121" s="7">
        <v>41480</v>
      </c>
      <c r="C121">
        <v>12</v>
      </c>
      <c r="D121" s="1">
        <v>60</v>
      </c>
      <c r="E121" s="2">
        <v>0.15</v>
      </c>
      <c r="F121" s="6">
        <f t="shared" si="7"/>
        <v>9.9009900990099011E-3</v>
      </c>
      <c r="G121" s="6">
        <f t="shared" si="8"/>
        <v>0.1111111111111111</v>
      </c>
      <c r="H121">
        <v>8009</v>
      </c>
      <c r="I121">
        <f t="shared" si="1"/>
        <v>8986.9966996699659</v>
      </c>
      <c r="J121" s="6">
        <f t="shared" si="2"/>
        <v>0.99855518885221839</v>
      </c>
    </row>
    <row r="122" spans="2:18" x14ac:dyDescent="0.25">
      <c r="B122" s="7">
        <v>41459</v>
      </c>
      <c r="C122">
        <v>1</v>
      </c>
      <c r="D122" s="1">
        <v>60</v>
      </c>
      <c r="E122" s="2">
        <v>0.15</v>
      </c>
      <c r="F122" s="6">
        <f t="shared" si="7"/>
        <v>9.9009900990099011E-3</v>
      </c>
      <c r="G122" s="6">
        <f t="shared" si="8"/>
        <v>0.1111111111111111</v>
      </c>
      <c r="H122">
        <v>2579</v>
      </c>
      <c r="I122">
        <f t="shared" si="1"/>
        <v>2893.9273927392742</v>
      </c>
      <c r="J122" s="6">
        <f t="shared" si="2"/>
        <v>0.32154748808214156</v>
      </c>
      <c r="N122">
        <v>46</v>
      </c>
      <c r="O122">
        <v>1</v>
      </c>
      <c r="P122">
        <v>4.431</v>
      </c>
      <c r="Q122">
        <v>4.3310000000000004</v>
      </c>
      <c r="R122">
        <f>P122-Q122</f>
        <v>9.9999999999999645E-2</v>
      </c>
    </row>
    <row r="123" spans="2:18" x14ac:dyDescent="0.25">
      <c r="B123" s="7">
        <v>41459</v>
      </c>
      <c r="C123">
        <v>1</v>
      </c>
      <c r="D123" s="1">
        <v>60</v>
      </c>
      <c r="E123" s="2">
        <v>0.15</v>
      </c>
      <c r="F123" s="6">
        <f t="shared" si="7"/>
        <v>9.9009900990099011E-3</v>
      </c>
      <c r="G123" s="6">
        <f t="shared" si="8"/>
        <v>0.1111111111111111</v>
      </c>
      <c r="H123">
        <v>2565</v>
      </c>
      <c r="I123">
        <f t="shared" si="1"/>
        <v>2878.2178217821784</v>
      </c>
      <c r="J123" s="6">
        <f t="shared" si="2"/>
        <v>0.31980198019801981</v>
      </c>
      <c r="N123">
        <v>47</v>
      </c>
      <c r="O123">
        <v>2</v>
      </c>
      <c r="P123">
        <v>4.4180000000000001</v>
      </c>
      <c r="Q123">
        <v>4.298</v>
      </c>
      <c r="R123">
        <f t="shared" ref="R123:R126" si="10">P123-Q123</f>
        <v>0.12000000000000011</v>
      </c>
    </row>
    <row r="124" spans="2:18" x14ac:dyDescent="0.25">
      <c r="B124" s="7">
        <v>41459</v>
      </c>
      <c r="C124">
        <v>2</v>
      </c>
      <c r="D124" s="1">
        <v>60</v>
      </c>
      <c r="E124" s="2">
        <v>0.15</v>
      </c>
      <c r="F124" s="6">
        <f t="shared" si="7"/>
        <v>9.9009900990099011E-3</v>
      </c>
      <c r="G124" s="6">
        <f t="shared" si="8"/>
        <v>0.1111111111111111</v>
      </c>
      <c r="H124">
        <v>4461</v>
      </c>
      <c r="I124">
        <f t="shared" si="1"/>
        <v>5005.742574257426</v>
      </c>
      <c r="J124" s="6">
        <f t="shared" si="2"/>
        <v>0.55619361936193612</v>
      </c>
      <c r="N124">
        <v>48</v>
      </c>
      <c r="O124">
        <v>3</v>
      </c>
      <c r="P124">
        <v>4.43</v>
      </c>
      <c r="Q124">
        <v>4.2919999999999998</v>
      </c>
      <c r="R124">
        <f t="shared" si="10"/>
        <v>0.1379999999999999</v>
      </c>
    </row>
    <row r="125" spans="2:18" x14ac:dyDescent="0.25">
      <c r="B125" s="7">
        <v>41459</v>
      </c>
      <c r="C125">
        <v>2</v>
      </c>
      <c r="D125" s="1">
        <v>60</v>
      </c>
      <c r="E125" s="2">
        <v>0.15</v>
      </c>
      <c r="F125" s="6">
        <f t="shared" si="7"/>
        <v>9.9009900990099011E-3</v>
      </c>
      <c r="G125" s="6">
        <f t="shared" si="8"/>
        <v>0.1111111111111111</v>
      </c>
      <c r="H125">
        <v>5154</v>
      </c>
      <c r="I125">
        <f t="shared" si="1"/>
        <v>5783.3663366336641</v>
      </c>
      <c r="J125" s="6">
        <f t="shared" si="2"/>
        <v>0.64259625962596267</v>
      </c>
      <c r="N125">
        <v>49</v>
      </c>
      <c r="O125">
        <v>4</v>
      </c>
      <c r="P125">
        <v>4.4160000000000004</v>
      </c>
      <c r="Q125">
        <v>4.2610000000000001</v>
      </c>
      <c r="R125">
        <f t="shared" si="10"/>
        <v>0.15500000000000025</v>
      </c>
    </row>
    <row r="126" spans="2:18" x14ac:dyDescent="0.25">
      <c r="B126" s="7">
        <v>41459</v>
      </c>
      <c r="C126">
        <v>4</v>
      </c>
      <c r="D126" s="1">
        <v>60</v>
      </c>
      <c r="E126" s="2">
        <v>0.15</v>
      </c>
      <c r="F126" s="6">
        <f t="shared" si="7"/>
        <v>9.9009900990099011E-3</v>
      </c>
      <c r="G126" s="6">
        <f t="shared" si="8"/>
        <v>0.1111111111111111</v>
      </c>
      <c r="H126">
        <v>7451</v>
      </c>
      <c r="I126">
        <f t="shared" si="1"/>
        <v>8360.8580858085807</v>
      </c>
      <c r="J126" s="6">
        <f t="shared" si="2"/>
        <v>0.92898423175650913</v>
      </c>
      <c r="N126">
        <v>50</v>
      </c>
      <c r="O126">
        <v>5</v>
      </c>
      <c r="P126">
        <v>4.4320000000000004</v>
      </c>
      <c r="Q126">
        <v>4.2590000000000003</v>
      </c>
      <c r="R126">
        <f t="shared" si="10"/>
        <v>0.17300000000000004</v>
      </c>
    </row>
    <row r="127" spans="2:18" x14ac:dyDescent="0.25">
      <c r="B127" s="7">
        <v>41459</v>
      </c>
      <c r="C127">
        <v>4</v>
      </c>
      <c r="D127" s="1">
        <v>60</v>
      </c>
      <c r="E127" s="2">
        <v>0.15</v>
      </c>
      <c r="F127" s="6">
        <f t="shared" si="7"/>
        <v>9.9009900990099011E-3</v>
      </c>
      <c r="G127" s="6">
        <f t="shared" si="8"/>
        <v>0.1111111111111111</v>
      </c>
      <c r="H127">
        <v>8073</v>
      </c>
      <c r="I127">
        <f t="shared" si="1"/>
        <v>9058.8118811881195</v>
      </c>
      <c r="J127" s="6">
        <f t="shared" si="2"/>
        <v>1.0065346534653468</v>
      </c>
    </row>
    <row r="128" spans="2:18" x14ac:dyDescent="0.25">
      <c r="B128" s="7">
        <v>41459</v>
      </c>
      <c r="C128">
        <v>5</v>
      </c>
      <c r="D128" s="1">
        <v>60</v>
      </c>
      <c r="E128" s="2">
        <v>0.15</v>
      </c>
      <c r="F128" s="6">
        <f t="shared" si="7"/>
        <v>9.9009900990099011E-3</v>
      </c>
      <c r="G128" s="6">
        <f t="shared" si="8"/>
        <v>0.1111111111111111</v>
      </c>
      <c r="H128">
        <v>11866</v>
      </c>
      <c r="I128">
        <f t="shared" si="1"/>
        <v>13314.983498349835</v>
      </c>
      <c r="J128" s="6">
        <f t="shared" si="2"/>
        <v>1.4794426109277594</v>
      </c>
    </row>
    <row r="129" spans="2:16" x14ac:dyDescent="0.25">
      <c r="B129" s="7">
        <v>41459</v>
      </c>
      <c r="C129">
        <v>5</v>
      </c>
      <c r="D129" s="1">
        <v>60</v>
      </c>
      <c r="E129" s="2">
        <v>0.15</v>
      </c>
      <c r="F129" s="6">
        <f t="shared" si="7"/>
        <v>9.9009900990099011E-3</v>
      </c>
      <c r="G129" s="6">
        <f t="shared" si="8"/>
        <v>0.1111111111111111</v>
      </c>
      <c r="H129">
        <v>10647</v>
      </c>
      <c r="I129">
        <f t="shared" si="1"/>
        <v>11947.128712871287</v>
      </c>
      <c r="J129" s="6">
        <f t="shared" si="2"/>
        <v>1.3274587458745875</v>
      </c>
    </row>
    <row r="130" spans="2:16" x14ac:dyDescent="0.25">
      <c r="B130" s="7">
        <v>41451</v>
      </c>
      <c r="C130">
        <v>1</v>
      </c>
      <c r="D130" s="1">
        <v>60</v>
      </c>
      <c r="E130" s="2">
        <v>0.30099999999999999</v>
      </c>
      <c r="F130" s="6">
        <f t="shared" si="7"/>
        <v>9.9009900990099011E-3</v>
      </c>
      <c r="G130" s="6">
        <f t="shared" si="8"/>
        <v>0.1111111111111111</v>
      </c>
      <c r="H130">
        <v>6025</v>
      </c>
      <c r="I130">
        <f t="shared" si="1"/>
        <v>6760.7260726072609</v>
      </c>
      <c r="J130" s="6">
        <f t="shared" si="2"/>
        <v>0.37434806603583953</v>
      </c>
      <c r="O130">
        <v>1.8100000000000002E-2</v>
      </c>
      <c r="P130">
        <f>O130*1000/60</f>
        <v>0.30166666666666669</v>
      </c>
    </row>
    <row r="131" spans="2:16" x14ac:dyDescent="0.25">
      <c r="B131" s="7">
        <v>41451</v>
      </c>
      <c r="C131">
        <v>1</v>
      </c>
      <c r="D131" s="1">
        <v>60</v>
      </c>
      <c r="E131" s="2">
        <v>0.30099999999999999</v>
      </c>
      <c r="F131" s="6">
        <f t="shared" ref="F131:F177" si="11">(0.04/4.04)</f>
        <v>9.9009900990099011E-3</v>
      </c>
      <c r="G131" s="6">
        <f t="shared" si="8"/>
        <v>0.1111111111111111</v>
      </c>
      <c r="H131">
        <v>5850</v>
      </c>
      <c r="I131">
        <f t="shared" si="1"/>
        <v>6564.3564356435645</v>
      </c>
      <c r="J131" s="6">
        <f t="shared" si="2"/>
        <v>0.36347488569454955</v>
      </c>
    </row>
    <row r="132" spans="2:16" x14ac:dyDescent="0.25">
      <c r="B132" s="7">
        <v>41451</v>
      </c>
      <c r="C132">
        <v>2</v>
      </c>
      <c r="D132" s="1">
        <v>60</v>
      </c>
      <c r="E132" s="2">
        <v>0.30099999999999999</v>
      </c>
      <c r="F132" s="6">
        <f t="shared" si="11"/>
        <v>9.9009900990099011E-3</v>
      </c>
      <c r="G132" s="6">
        <f t="shared" ref="G132:G177" si="12">(50+10)/540</f>
        <v>0.1111111111111111</v>
      </c>
      <c r="H132">
        <v>7243</v>
      </c>
      <c r="I132">
        <f t="shared" si="1"/>
        <v>8127.4587458745873</v>
      </c>
      <c r="J132" s="6">
        <f t="shared" si="2"/>
        <v>0.45002540121121748</v>
      </c>
    </row>
    <row r="133" spans="2:16" x14ac:dyDescent="0.25">
      <c r="B133" s="7">
        <v>41451</v>
      </c>
      <c r="C133">
        <v>2</v>
      </c>
      <c r="D133" s="1">
        <v>60</v>
      </c>
      <c r="E133" s="2">
        <v>0.30099999999999999</v>
      </c>
      <c r="F133" s="6">
        <f t="shared" si="11"/>
        <v>9.9009900990099011E-3</v>
      </c>
      <c r="G133" s="6">
        <f t="shared" si="12"/>
        <v>0.1111111111111111</v>
      </c>
      <c r="H133">
        <v>7562</v>
      </c>
      <c r="I133">
        <f t="shared" si="1"/>
        <v>8485.4125412541252</v>
      </c>
      <c r="J133" s="6">
        <f t="shared" si="2"/>
        <v>0.46984565566191172</v>
      </c>
    </row>
    <row r="134" spans="2:16" x14ac:dyDescent="0.25">
      <c r="B134" s="7">
        <v>41451</v>
      </c>
      <c r="C134">
        <v>4</v>
      </c>
      <c r="D134" s="1">
        <v>60</v>
      </c>
      <c r="E134" s="2">
        <v>0.30099999999999999</v>
      </c>
      <c r="F134" s="6">
        <f t="shared" si="11"/>
        <v>9.9009900990099011E-3</v>
      </c>
      <c r="G134" s="6">
        <f t="shared" si="12"/>
        <v>0.1111111111111111</v>
      </c>
      <c r="H134">
        <v>9651</v>
      </c>
      <c r="I134">
        <f t="shared" si="1"/>
        <v>10829.504950495049</v>
      </c>
      <c r="J134" s="6">
        <f t="shared" si="2"/>
        <v>0.59964036270736709</v>
      </c>
    </row>
    <row r="135" spans="2:16" x14ac:dyDescent="0.25">
      <c r="B135" s="7">
        <v>41451</v>
      </c>
      <c r="C135">
        <v>4</v>
      </c>
      <c r="D135" s="1">
        <v>60</v>
      </c>
      <c r="E135" s="2">
        <v>0.30099999999999999</v>
      </c>
      <c r="F135" s="6">
        <f t="shared" si="11"/>
        <v>9.9009900990099011E-3</v>
      </c>
      <c r="G135" s="6">
        <f t="shared" si="12"/>
        <v>0.1111111111111111</v>
      </c>
      <c r="H135">
        <v>9141</v>
      </c>
      <c r="I135">
        <f t="shared" si="1"/>
        <v>10257.227722772277</v>
      </c>
      <c r="J135" s="6">
        <f t="shared" si="2"/>
        <v>0.56795280856989361</v>
      </c>
    </row>
    <row r="136" spans="2:16" x14ac:dyDescent="0.25">
      <c r="B136" s="7">
        <v>41451</v>
      </c>
      <c r="C136">
        <v>5</v>
      </c>
      <c r="D136" s="1">
        <v>60</v>
      </c>
      <c r="E136" s="2">
        <v>0.30099999999999999</v>
      </c>
      <c r="F136" s="6">
        <f t="shared" si="11"/>
        <v>9.9009900990099011E-3</v>
      </c>
      <c r="G136" s="6">
        <f t="shared" si="12"/>
        <v>0.1111111111111111</v>
      </c>
      <c r="H136">
        <v>11517</v>
      </c>
      <c r="I136">
        <f t="shared" si="1"/>
        <v>12923.366336633662</v>
      </c>
      <c r="J136" s="6">
        <f t="shared" si="2"/>
        <v>0.71557953137506436</v>
      </c>
    </row>
    <row r="137" spans="2:16" x14ac:dyDescent="0.25">
      <c r="B137" s="7">
        <v>41451</v>
      </c>
      <c r="C137">
        <v>5</v>
      </c>
      <c r="D137" s="1">
        <v>60</v>
      </c>
      <c r="E137" s="2">
        <v>0.30099999999999999</v>
      </c>
      <c r="F137" s="6">
        <f t="shared" si="11"/>
        <v>9.9009900990099011E-3</v>
      </c>
      <c r="G137" s="6">
        <f t="shared" si="12"/>
        <v>0.1111111111111111</v>
      </c>
      <c r="H137">
        <v>11901</v>
      </c>
      <c r="I137">
        <f t="shared" si="1"/>
        <v>13354.257425742575</v>
      </c>
      <c r="J137" s="6">
        <f t="shared" si="2"/>
        <v>0.73943839566680925</v>
      </c>
    </row>
    <row r="138" spans="2:16" x14ac:dyDescent="0.25">
      <c r="B138" s="7">
        <v>41451</v>
      </c>
      <c r="C138">
        <v>6</v>
      </c>
      <c r="D138" s="1">
        <v>60</v>
      </c>
      <c r="E138" s="2">
        <v>0.30099999999999999</v>
      </c>
      <c r="F138" s="6">
        <f t="shared" si="11"/>
        <v>9.9009900990099011E-3</v>
      </c>
      <c r="G138" s="6">
        <f t="shared" si="12"/>
        <v>0.1111111111111111</v>
      </c>
      <c r="H138">
        <v>11818</v>
      </c>
      <c r="I138">
        <f t="shared" si="1"/>
        <v>13261.122112211222</v>
      </c>
      <c r="J138" s="6">
        <f t="shared" si="2"/>
        <v>0.73428140156208321</v>
      </c>
    </row>
    <row r="139" spans="2:16" x14ac:dyDescent="0.25">
      <c r="B139" s="7">
        <v>41451</v>
      </c>
      <c r="C139">
        <v>6</v>
      </c>
      <c r="D139" s="1">
        <v>60</v>
      </c>
      <c r="E139" s="2">
        <v>0.30099999999999999</v>
      </c>
      <c r="F139" s="6">
        <f t="shared" si="11"/>
        <v>9.9009900990099011E-3</v>
      </c>
      <c r="G139" s="6">
        <f t="shared" si="12"/>
        <v>0.1111111111111111</v>
      </c>
      <c r="H139">
        <v>10145</v>
      </c>
      <c r="I139">
        <f t="shared" si="1"/>
        <v>11383.828382838285</v>
      </c>
      <c r="J139" s="6">
        <f t="shared" si="2"/>
        <v>0.63033379749935137</v>
      </c>
    </row>
    <row r="140" spans="2:16" x14ac:dyDescent="0.25">
      <c r="B140" s="7">
        <v>41451</v>
      </c>
      <c r="C140">
        <v>7</v>
      </c>
      <c r="D140" s="1">
        <v>60</v>
      </c>
      <c r="E140" s="2">
        <v>0.30099999999999999</v>
      </c>
      <c r="F140" s="6">
        <f t="shared" si="11"/>
        <v>9.9009900990099011E-3</v>
      </c>
      <c r="G140" s="6">
        <f t="shared" si="12"/>
        <v>0.1111111111111111</v>
      </c>
      <c r="H140">
        <v>14608</v>
      </c>
      <c r="I140">
        <f t="shared" si="1"/>
        <v>16391.815181518152</v>
      </c>
      <c r="J140" s="6">
        <f t="shared" si="2"/>
        <v>0.90763096243179131</v>
      </c>
    </row>
    <row r="141" spans="2:16" x14ac:dyDescent="0.25">
      <c r="B141" s="7">
        <v>41451</v>
      </c>
      <c r="C141">
        <v>7</v>
      </c>
      <c r="D141" s="1">
        <v>60</v>
      </c>
      <c r="E141" s="2">
        <v>0.30099999999999999</v>
      </c>
      <c r="F141" s="6">
        <f t="shared" si="11"/>
        <v>9.9009900990099011E-3</v>
      </c>
      <c r="G141" s="6">
        <f t="shared" si="12"/>
        <v>0.1111111111111111</v>
      </c>
      <c r="H141">
        <v>15282</v>
      </c>
      <c r="I141">
        <f t="shared" si="1"/>
        <v>17148.118811881188</v>
      </c>
      <c r="J141" s="6">
        <f t="shared" si="2"/>
        <v>0.9495082398605309</v>
      </c>
    </row>
    <row r="142" spans="2:16" x14ac:dyDescent="0.25">
      <c r="B142" s="7">
        <v>41451</v>
      </c>
      <c r="C142">
        <v>8</v>
      </c>
      <c r="D142" s="1">
        <v>60</v>
      </c>
      <c r="E142" s="2">
        <v>0.30099999999999999</v>
      </c>
      <c r="F142" s="6">
        <f t="shared" si="11"/>
        <v>9.9009900990099011E-3</v>
      </c>
      <c r="G142" s="6">
        <f t="shared" si="12"/>
        <v>0.1111111111111111</v>
      </c>
      <c r="H142">
        <v>12182</v>
      </c>
      <c r="I142">
        <f t="shared" si="1"/>
        <v>13669.570957095708</v>
      </c>
      <c r="J142" s="6">
        <f t="shared" si="2"/>
        <v>0.7568976166719662</v>
      </c>
    </row>
    <row r="143" spans="2:16" x14ac:dyDescent="0.25">
      <c r="B143" s="7">
        <v>41451</v>
      </c>
      <c r="C143">
        <v>8</v>
      </c>
      <c r="D143" s="1">
        <v>60</v>
      </c>
      <c r="E143" s="2">
        <v>0.30099999999999999</v>
      </c>
      <c r="F143" s="6">
        <f t="shared" si="11"/>
        <v>9.9009900990099011E-3</v>
      </c>
      <c r="G143" s="6">
        <f t="shared" si="12"/>
        <v>0.1111111111111111</v>
      </c>
      <c r="H143">
        <v>12944</v>
      </c>
      <c r="I143">
        <f t="shared" si="1"/>
        <v>14524.620462046205</v>
      </c>
      <c r="J143" s="6">
        <f t="shared" si="2"/>
        <v>0.80424255050089732</v>
      </c>
    </row>
    <row r="144" spans="2:16" x14ac:dyDescent="0.25">
      <c r="B144" s="7">
        <v>41451</v>
      </c>
      <c r="C144">
        <v>10</v>
      </c>
      <c r="D144" s="1">
        <v>60</v>
      </c>
      <c r="E144" s="2">
        <v>0.30099999999999999</v>
      </c>
      <c r="F144" s="6">
        <f t="shared" si="11"/>
        <v>9.9009900990099011E-3</v>
      </c>
      <c r="G144" s="6">
        <f t="shared" si="12"/>
        <v>0.1111111111111111</v>
      </c>
      <c r="H144">
        <v>11121</v>
      </c>
      <c r="I144">
        <f t="shared" si="1"/>
        <v>12479.009900990099</v>
      </c>
      <c r="J144" s="6">
        <f t="shared" si="2"/>
        <v>0.69097507757420262</v>
      </c>
    </row>
    <row r="145" spans="2:10" x14ac:dyDescent="0.25">
      <c r="B145" s="7">
        <v>41451</v>
      </c>
      <c r="C145">
        <v>10</v>
      </c>
      <c r="D145" s="1">
        <v>60</v>
      </c>
      <c r="E145" s="2">
        <v>0.30099999999999999</v>
      </c>
      <c r="F145" s="6">
        <f t="shared" si="11"/>
        <v>9.9009900990099011E-3</v>
      </c>
      <c r="G145" s="6">
        <f t="shared" si="12"/>
        <v>0.1111111111111111</v>
      </c>
      <c r="H145">
        <v>9196</v>
      </c>
      <c r="I145">
        <f t="shared" si="1"/>
        <v>10318.943894389438</v>
      </c>
      <c r="J145" s="6">
        <f t="shared" si="2"/>
        <v>0.57137009382001314</v>
      </c>
    </row>
    <row r="146" spans="2:10" x14ac:dyDescent="0.25">
      <c r="B146" s="7">
        <v>41451</v>
      </c>
      <c r="C146">
        <v>11</v>
      </c>
      <c r="D146" s="1">
        <v>60</v>
      </c>
      <c r="E146" s="2">
        <v>0.30099999999999999</v>
      </c>
      <c r="F146" s="6">
        <f t="shared" si="11"/>
        <v>9.9009900990099011E-3</v>
      </c>
      <c r="G146" s="6">
        <f t="shared" si="12"/>
        <v>0.1111111111111111</v>
      </c>
      <c r="H146">
        <v>10851</v>
      </c>
      <c r="I146">
        <f t="shared" si="1"/>
        <v>12176.039603960395</v>
      </c>
      <c r="J146" s="6">
        <f t="shared" si="2"/>
        <v>0.6741993136190696</v>
      </c>
    </row>
    <row r="147" spans="2:10" x14ac:dyDescent="0.25">
      <c r="B147" s="7">
        <v>41451</v>
      </c>
      <c r="C147">
        <v>11</v>
      </c>
      <c r="D147" s="1">
        <v>60</v>
      </c>
      <c r="E147" s="2">
        <v>0.30099999999999999</v>
      </c>
      <c r="F147" s="6">
        <f t="shared" si="11"/>
        <v>9.9009900990099011E-3</v>
      </c>
      <c r="G147" s="6">
        <f t="shared" si="12"/>
        <v>0.1111111111111111</v>
      </c>
      <c r="H147">
        <v>11931</v>
      </c>
      <c r="I147">
        <f t="shared" si="1"/>
        <v>13387.920792079207</v>
      </c>
      <c r="J147" s="6">
        <f t="shared" si="2"/>
        <v>0.74130236943960182</v>
      </c>
    </row>
    <row r="148" spans="2:10" x14ac:dyDescent="0.25">
      <c r="B148" s="7">
        <v>41451</v>
      </c>
      <c r="C148">
        <v>12</v>
      </c>
      <c r="D148" s="1">
        <v>60</v>
      </c>
      <c r="E148" s="2">
        <v>0.30099999999999999</v>
      </c>
      <c r="F148" s="6">
        <f t="shared" si="11"/>
        <v>9.9009900990099011E-3</v>
      </c>
      <c r="G148" s="6">
        <f t="shared" si="12"/>
        <v>0.1111111111111111</v>
      </c>
      <c r="H148">
        <v>8722</v>
      </c>
      <c r="I148">
        <f t="shared" si="1"/>
        <v>9787.062706270628</v>
      </c>
      <c r="J148" s="6">
        <f t="shared" si="2"/>
        <v>0.54191930820989076</v>
      </c>
    </row>
    <row r="149" spans="2:10" x14ac:dyDescent="0.25">
      <c r="B149" s="7">
        <v>41451</v>
      </c>
      <c r="C149">
        <v>12</v>
      </c>
      <c r="D149" s="1">
        <v>60</v>
      </c>
      <c r="E149" s="2">
        <v>0.30099999999999999</v>
      </c>
      <c r="F149" s="6">
        <f t="shared" si="11"/>
        <v>9.9009900990099011E-3</v>
      </c>
      <c r="G149" s="6">
        <f t="shared" si="12"/>
        <v>0.1111111111111111</v>
      </c>
      <c r="H149">
        <v>9532</v>
      </c>
      <c r="I149">
        <f t="shared" si="1"/>
        <v>10695.973597359736</v>
      </c>
      <c r="J149" s="6">
        <f t="shared" si="2"/>
        <v>0.59224660007528995</v>
      </c>
    </row>
    <row r="150" spans="2:10" x14ac:dyDescent="0.25">
      <c r="B150" s="7">
        <v>41459</v>
      </c>
      <c r="C150">
        <v>6</v>
      </c>
      <c r="D150" s="1">
        <v>60</v>
      </c>
      <c r="E150" s="2">
        <v>0.30099999999999999</v>
      </c>
      <c r="F150" s="6">
        <f t="shared" si="11"/>
        <v>9.9009900990099011E-3</v>
      </c>
      <c r="G150" s="6">
        <f t="shared" si="12"/>
        <v>0.1111111111111111</v>
      </c>
      <c r="H150">
        <v>10033</v>
      </c>
      <c r="I150">
        <f t="shared" si="1"/>
        <v>11258.151815181518</v>
      </c>
      <c r="J150" s="6">
        <f t="shared" si="2"/>
        <v>0.62337496208092569</v>
      </c>
    </row>
    <row r="151" spans="2:10" x14ac:dyDescent="0.25">
      <c r="B151" s="7">
        <v>41459</v>
      </c>
      <c r="C151">
        <v>6</v>
      </c>
      <c r="D151" s="1">
        <v>60</v>
      </c>
      <c r="E151" s="2">
        <v>0.30099999999999999</v>
      </c>
      <c r="F151" s="6">
        <f t="shared" si="11"/>
        <v>9.9009900990099011E-3</v>
      </c>
      <c r="G151" s="6">
        <f t="shared" si="12"/>
        <v>0.1111111111111111</v>
      </c>
      <c r="H151">
        <v>11132</v>
      </c>
      <c r="I151">
        <f t="shared" si="1"/>
        <v>12491.353135313531</v>
      </c>
      <c r="J151" s="6">
        <f t="shared" si="2"/>
        <v>0.69165853462422644</v>
      </c>
    </row>
    <row r="152" spans="2:10" x14ac:dyDescent="0.25">
      <c r="B152" s="7">
        <v>41459</v>
      </c>
      <c r="C152">
        <v>7</v>
      </c>
      <c r="D152" s="1">
        <v>60</v>
      </c>
      <c r="E152" s="2">
        <v>0.30099999999999999</v>
      </c>
      <c r="F152" s="6">
        <f t="shared" si="11"/>
        <v>9.9009900990099011E-3</v>
      </c>
      <c r="G152" s="6">
        <f t="shared" si="12"/>
        <v>0.1111111111111111</v>
      </c>
      <c r="H152">
        <v>9853</v>
      </c>
      <c r="I152">
        <f t="shared" si="1"/>
        <v>11056.171617161715</v>
      </c>
      <c r="J152" s="6">
        <f t="shared" si="2"/>
        <v>0.61219111944417037</v>
      </c>
    </row>
    <row r="153" spans="2:10" x14ac:dyDescent="0.25">
      <c r="B153" s="7">
        <v>41459</v>
      </c>
      <c r="C153">
        <v>7</v>
      </c>
      <c r="D153" s="1">
        <v>60</v>
      </c>
      <c r="E153" s="2">
        <v>0.30099999999999999</v>
      </c>
      <c r="F153" s="6">
        <f t="shared" si="11"/>
        <v>9.9009900990099011E-3</v>
      </c>
      <c r="G153" s="6">
        <f t="shared" si="12"/>
        <v>0.1111111111111111</v>
      </c>
      <c r="H153">
        <v>8826</v>
      </c>
      <c r="I153">
        <f t="shared" si="1"/>
        <v>9903.7623762376224</v>
      </c>
      <c r="J153" s="6">
        <f t="shared" si="2"/>
        <v>0.54838108395557161</v>
      </c>
    </row>
    <row r="154" spans="2:10" x14ac:dyDescent="0.25">
      <c r="B154" s="7">
        <v>41446</v>
      </c>
      <c r="C154">
        <v>6</v>
      </c>
      <c r="D154" s="1">
        <v>60</v>
      </c>
      <c r="E154" s="2">
        <v>0.30099999999999999</v>
      </c>
      <c r="F154" s="6">
        <f t="shared" si="11"/>
        <v>9.9009900990099011E-3</v>
      </c>
      <c r="G154" s="6">
        <f t="shared" si="12"/>
        <v>0.1111111111111111</v>
      </c>
      <c r="H154">
        <v>11070</v>
      </c>
      <c r="I154">
        <f t="shared" si="1"/>
        <v>12421.782178217822</v>
      </c>
      <c r="J154" s="6">
        <f t="shared" si="2"/>
        <v>0.68780632216045523</v>
      </c>
    </row>
    <row r="155" spans="2:10" x14ac:dyDescent="0.25">
      <c r="B155" s="7">
        <v>41446</v>
      </c>
      <c r="C155">
        <v>6</v>
      </c>
      <c r="D155" s="1">
        <v>60</v>
      </c>
      <c r="E155" s="2">
        <v>0.30099999999999999</v>
      </c>
      <c r="F155" s="6">
        <f t="shared" si="11"/>
        <v>9.9009900990099011E-3</v>
      </c>
      <c r="G155" s="6">
        <f t="shared" si="12"/>
        <v>0.1111111111111111</v>
      </c>
      <c r="H155">
        <v>13485</v>
      </c>
      <c r="I155">
        <f t="shared" si="1"/>
        <v>15131.683168316833</v>
      </c>
      <c r="J155" s="6">
        <f t="shared" si="2"/>
        <v>0.83785621087025663</v>
      </c>
    </row>
    <row r="156" spans="2:10" x14ac:dyDescent="0.25">
      <c r="B156" s="7">
        <v>41446</v>
      </c>
      <c r="C156">
        <v>7</v>
      </c>
      <c r="D156" s="1">
        <v>60</v>
      </c>
      <c r="E156" s="2">
        <v>0.30099999999999999</v>
      </c>
      <c r="F156" s="6">
        <f t="shared" si="11"/>
        <v>9.9009900990099011E-3</v>
      </c>
      <c r="G156" s="6">
        <f t="shared" si="12"/>
        <v>0.1111111111111111</v>
      </c>
      <c r="H156">
        <v>7643</v>
      </c>
      <c r="I156">
        <f t="shared" si="1"/>
        <v>8576.3036303630361</v>
      </c>
      <c r="J156" s="6">
        <f t="shared" si="2"/>
        <v>0.47487838484845163</v>
      </c>
    </row>
    <row r="157" spans="2:10" x14ac:dyDescent="0.25">
      <c r="B157" s="7">
        <v>41446</v>
      </c>
      <c r="C157">
        <v>7</v>
      </c>
      <c r="D157" s="1">
        <v>60</v>
      </c>
      <c r="E157" s="2">
        <v>0.30099999999999999</v>
      </c>
      <c r="F157" s="6">
        <f t="shared" si="11"/>
        <v>9.9009900990099011E-3</v>
      </c>
      <c r="G157" s="6">
        <f t="shared" si="12"/>
        <v>0.1111111111111111</v>
      </c>
      <c r="H157">
        <v>7132</v>
      </c>
      <c r="I157">
        <f t="shared" si="1"/>
        <v>8002.9042904290427</v>
      </c>
      <c r="J157" s="6">
        <f t="shared" si="2"/>
        <v>0.443128698251885</v>
      </c>
    </row>
    <row r="158" spans="2:10" x14ac:dyDescent="0.25">
      <c r="B158" s="7">
        <v>41446</v>
      </c>
      <c r="C158">
        <v>8</v>
      </c>
      <c r="D158" s="1">
        <v>60</v>
      </c>
      <c r="E158" s="2">
        <v>0.30099999999999999</v>
      </c>
      <c r="F158" s="6">
        <f t="shared" si="11"/>
        <v>9.9009900990099011E-3</v>
      </c>
      <c r="G158" s="6">
        <f t="shared" si="12"/>
        <v>0.1111111111111111</v>
      </c>
      <c r="H158">
        <v>11101</v>
      </c>
      <c r="I158">
        <f t="shared" si="1"/>
        <v>12456.567656765677</v>
      </c>
      <c r="J158" s="6">
        <f t="shared" si="2"/>
        <v>0.68973242839234106</v>
      </c>
    </row>
    <row r="159" spans="2:10" x14ac:dyDescent="0.25">
      <c r="B159" s="7">
        <v>41446</v>
      </c>
      <c r="C159">
        <v>8</v>
      </c>
      <c r="D159" s="1">
        <v>60</v>
      </c>
      <c r="E159" s="2">
        <v>0.30099999999999999</v>
      </c>
      <c r="F159" s="6">
        <f t="shared" si="11"/>
        <v>9.9009900990099011E-3</v>
      </c>
      <c r="G159" s="6">
        <f t="shared" si="12"/>
        <v>0.1111111111111111</v>
      </c>
      <c r="H159">
        <v>11514</v>
      </c>
      <c r="I159">
        <f t="shared" si="1"/>
        <v>12920</v>
      </c>
      <c r="J159" s="6">
        <f t="shared" si="2"/>
        <v>0.71539313399778515</v>
      </c>
    </row>
    <row r="160" spans="2:10" x14ac:dyDescent="0.25">
      <c r="B160" s="7">
        <v>41446</v>
      </c>
      <c r="C160">
        <v>9</v>
      </c>
      <c r="D160" s="1">
        <v>60</v>
      </c>
      <c r="E160" s="2">
        <v>0.30099999999999999</v>
      </c>
      <c r="F160" s="6">
        <f t="shared" si="11"/>
        <v>9.9009900990099011E-3</v>
      </c>
      <c r="G160" s="6">
        <f t="shared" si="12"/>
        <v>0.1111111111111111</v>
      </c>
      <c r="H160">
        <v>2877</v>
      </c>
      <c r="I160">
        <f t="shared" si="1"/>
        <v>3228.3168316831679</v>
      </c>
      <c r="J160" s="6">
        <f t="shared" si="2"/>
        <v>0.17875508481080662</v>
      </c>
    </row>
    <row r="161" spans="2:10" x14ac:dyDescent="0.25">
      <c r="B161" s="7">
        <v>41446</v>
      </c>
      <c r="C161">
        <v>9</v>
      </c>
      <c r="D161" s="1">
        <v>60</v>
      </c>
      <c r="E161" s="2">
        <v>0.30099999999999999</v>
      </c>
      <c r="F161" s="6">
        <f t="shared" si="11"/>
        <v>9.9009900990099011E-3</v>
      </c>
      <c r="G161" s="6">
        <f t="shared" si="12"/>
        <v>0.1111111111111111</v>
      </c>
      <c r="H161">
        <v>2558</v>
      </c>
      <c r="I161">
        <f t="shared" si="1"/>
        <v>2870.3630363036305</v>
      </c>
      <c r="J161" s="6">
        <f t="shared" si="2"/>
        <v>0.15893483036011244</v>
      </c>
    </row>
    <row r="162" spans="2:10" x14ac:dyDescent="0.25">
      <c r="B162" s="7">
        <v>41446</v>
      </c>
      <c r="C162">
        <v>1</v>
      </c>
      <c r="D162" s="1">
        <v>60</v>
      </c>
      <c r="E162" s="2">
        <v>0.30099999999999999</v>
      </c>
      <c r="F162" s="6">
        <f t="shared" si="11"/>
        <v>9.9009900990099011E-3</v>
      </c>
      <c r="G162" s="6">
        <f t="shared" si="12"/>
        <v>0.1111111111111111</v>
      </c>
      <c r="H162">
        <v>6351</v>
      </c>
      <c r="I162">
        <f t="shared" si="1"/>
        <v>7126.5346534653472</v>
      </c>
      <c r="J162" s="6">
        <f t="shared" si="2"/>
        <v>0.39460324770018529</v>
      </c>
    </row>
    <row r="163" spans="2:10" x14ac:dyDescent="0.25">
      <c r="B163" s="7">
        <v>41446</v>
      </c>
      <c r="C163">
        <v>1</v>
      </c>
      <c r="D163" s="1">
        <v>60</v>
      </c>
      <c r="E163" s="2">
        <v>0.30099999999999999</v>
      </c>
      <c r="F163" s="6">
        <f t="shared" si="11"/>
        <v>9.9009900990099011E-3</v>
      </c>
      <c r="G163" s="6">
        <f t="shared" si="12"/>
        <v>0.1111111111111111</v>
      </c>
      <c r="H163">
        <v>5843</v>
      </c>
      <c r="I163">
        <f t="shared" si="1"/>
        <v>6556.5016501650171</v>
      </c>
      <c r="J163" s="6">
        <f t="shared" si="2"/>
        <v>0.36303995848089798</v>
      </c>
    </row>
    <row r="164" spans="2:10" x14ac:dyDescent="0.25">
      <c r="B164" s="7">
        <v>41446</v>
      </c>
      <c r="C164">
        <v>2</v>
      </c>
      <c r="D164" s="1">
        <v>60</v>
      </c>
      <c r="E164" s="2">
        <v>0.30099999999999999</v>
      </c>
      <c r="F164" s="6">
        <f t="shared" si="11"/>
        <v>9.9009900990099011E-3</v>
      </c>
      <c r="G164" s="6">
        <f t="shared" si="12"/>
        <v>0.1111111111111111</v>
      </c>
      <c r="H164">
        <v>5815</v>
      </c>
      <c r="I164">
        <f t="shared" si="1"/>
        <v>6525.0825082508254</v>
      </c>
      <c r="J164" s="6">
        <f t="shared" si="2"/>
        <v>0.36130024962629159</v>
      </c>
    </row>
    <row r="165" spans="2:10" x14ac:dyDescent="0.25">
      <c r="B165" s="7">
        <v>41446</v>
      </c>
      <c r="C165">
        <v>2</v>
      </c>
      <c r="D165" s="1">
        <v>60</v>
      </c>
      <c r="E165" s="2">
        <v>0.30099999999999999</v>
      </c>
      <c r="F165" s="6">
        <f t="shared" si="11"/>
        <v>9.9009900990099011E-3</v>
      </c>
      <c r="G165" s="6">
        <f t="shared" si="12"/>
        <v>0.1111111111111111</v>
      </c>
      <c r="H165">
        <v>5883</v>
      </c>
      <c r="I165">
        <f t="shared" si="1"/>
        <v>6601.3861386138615</v>
      </c>
      <c r="J165" s="6">
        <f t="shared" si="2"/>
        <v>0.36552525684462139</v>
      </c>
    </row>
    <row r="166" spans="2:10" x14ac:dyDescent="0.25">
      <c r="B166" s="7">
        <v>41446</v>
      </c>
      <c r="C166">
        <v>3</v>
      </c>
      <c r="D166" s="1">
        <v>60</v>
      </c>
      <c r="E166" s="2">
        <v>0.30099999999999999</v>
      </c>
      <c r="F166" s="6">
        <f t="shared" si="11"/>
        <v>9.9009900990099011E-3</v>
      </c>
      <c r="G166" s="6">
        <f t="shared" si="12"/>
        <v>0.1111111111111111</v>
      </c>
      <c r="H166">
        <v>4585</v>
      </c>
      <c r="I166">
        <f t="shared" si="1"/>
        <v>5144.8844884488444</v>
      </c>
      <c r="J166" s="6">
        <f t="shared" si="2"/>
        <v>0.28487732494179646</v>
      </c>
    </row>
    <row r="167" spans="2:10" x14ac:dyDescent="0.25">
      <c r="B167" s="7">
        <v>41446</v>
      </c>
      <c r="C167">
        <v>3</v>
      </c>
      <c r="D167" s="1">
        <v>60</v>
      </c>
      <c r="E167" s="2">
        <v>0.30099999999999999</v>
      </c>
      <c r="F167" s="6">
        <f t="shared" si="11"/>
        <v>9.9009900990099011E-3</v>
      </c>
      <c r="G167" s="6">
        <f t="shared" si="12"/>
        <v>0.1111111111111111</v>
      </c>
      <c r="H167">
        <v>4615</v>
      </c>
      <c r="I167">
        <f t="shared" si="1"/>
        <v>5178.5478547854782</v>
      </c>
      <c r="J167" s="6">
        <f t="shared" si="2"/>
        <v>0.28674129871458903</v>
      </c>
    </row>
    <row r="168" spans="2:10" x14ac:dyDescent="0.25">
      <c r="B168" s="7">
        <v>41446</v>
      </c>
      <c r="C168">
        <v>4</v>
      </c>
      <c r="D168" s="1">
        <v>60</v>
      </c>
      <c r="E168" s="2">
        <v>0.30099999999999999</v>
      </c>
      <c r="F168" s="6">
        <f t="shared" si="11"/>
        <v>9.9009900990099011E-3</v>
      </c>
      <c r="G168" s="6">
        <f t="shared" si="12"/>
        <v>0.1111111111111111</v>
      </c>
      <c r="H168">
        <v>3835</v>
      </c>
      <c r="I168">
        <f t="shared" si="1"/>
        <v>4303.3003300330038</v>
      </c>
      <c r="J168" s="6">
        <f t="shared" si="2"/>
        <v>0.23827798062198249</v>
      </c>
    </row>
    <row r="169" spans="2:10" x14ac:dyDescent="0.25">
      <c r="B169" s="7">
        <v>41446</v>
      </c>
      <c r="C169">
        <v>4</v>
      </c>
      <c r="D169" s="1">
        <v>60</v>
      </c>
      <c r="E169" s="2">
        <v>0.30099999999999999</v>
      </c>
      <c r="F169" s="6">
        <f t="shared" si="11"/>
        <v>9.9009900990099011E-3</v>
      </c>
      <c r="G169" s="6">
        <f t="shared" si="12"/>
        <v>0.1111111111111111</v>
      </c>
      <c r="H169">
        <v>4005</v>
      </c>
      <c r="I169">
        <f t="shared" si="1"/>
        <v>4494.0594059405939</v>
      </c>
      <c r="J169" s="6">
        <f t="shared" si="2"/>
        <v>0.248840498667807</v>
      </c>
    </row>
    <row r="170" spans="2:10" x14ac:dyDescent="0.25">
      <c r="B170" s="7">
        <v>41446</v>
      </c>
      <c r="C170">
        <v>5</v>
      </c>
      <c r="D170" s="1">
        <v>60</v>
      </c>
      <c r="E170" s="2">
        <v>0.30099999999999999</v>
      </c>
      <c r="F170" s="6">
        <f t="shared" si="11"/>
        <v>9.9009900990099011E-3</v>
      </c>
      <c r="G170" s="6">
        <f t="shared" si="12"/>
        <v>0.1111111111111111</v>
      </c>
      <c r="H170">
        <v>10881</v>
      </c>
      <c r="I170">
        <f t="shared" si="1"/>
        <v>12209.70297029703</v>
      </c>
      <c r="J170" s="6">
        <f t="shared" si="2"/>
        <v>0.67606328739186217</v>
      </c>
    </row>
    <row r="171" spans="2:10" x14ac:dyDescent="0.25">
      <c r="B171" s="7">
        <v>41446</v>
      </c>
      <c r="C171">
        <v>5</v>
      </c>
      <c r="D171" s="1">
        <v>60</v>
      </c>
      <c r="E171" s="2">
        <v>0.30099999999999999</v>
      </c>
      <c r="F171" s="6">
        <f t="shared" si="11"/>
        <v>9.9009900990099011E-3</v>
      </c>
      <c r="G171" s="6">
        <f t="shared" si="12"/>
        <v>0.1111111111111111</v>
      </c>
      <c r="H171">
        <v>11165</v>
      </c>
      <c r="I171">
        <f t="shared" si="1"/>
        <v>12528.382838283827</v>
      </c>
      <c r="J171" s="6">
        <f t="shared" si="2"/>
        <v>0.69370890577429822</v>
      </c>
    </row>
    <row r="172" spans="2:10" x14ac:dyDescent="0.25">
      <c r="B172" s="7">
        <v>41446</v>
      </c>
      <c r="C172">
        <v>10</v>
      </c>
      <c r="D172" s="1">
        <v>60</v>
      </c>
      <c r="E172" s="2">
        <v>0.30099999999999999</v>
      </c>
      <c r="F172" s="6">
        <f t="shared" si="11"/>
        <v>9.9009900990099011E-3</v>
      </c>
      <c r="G172" s="6">
        <f t="shared" si="12"/>
        <v>0.1111111111111111</v>
      </c>
      <c r="H172">
        <v>8065</v>
      </c>
      <c r="I172">
        <f t="shared" si="1"/>
        <v>9049.8349834983492</v>
      </c>
      <c r="J172" s="6">
        <f t="shared" si="2"/>
        <v>0.50109828258573363</v>
      </c>
    </row>
    <row r="173" spans="2:10" x14ac:dyDescent="0.25">
      <c r="B173" s="7">
        <v>41446</v>
      </c>
      <c r="C173">
        <v>10</v>
      </c>
      <c r="D173" s="1">
        <v>60</v>
      </c>
      <c r="E173" s="2">
        <v>0.30099999999999999</v>
      </c>
      <c r="F173" s="6">
        <f t="shared" si="11"/>
        <v>9.9009900990099011E-3</v>
      </c>
      <c r="G173" s="6">
        <f t="shared" si="12"/>
        <v>0.1111111111111111</v>
      </c>
      <c r="H173">
        <v>10027</v>
      </c>
      <c r="I173">
        <f t="shared" si="1"/>
        <v>11251.419141914192</v>
      </c>
      <c r="J173" s="6">
        <f t="shared" si="2"/>
        <v>0.62300216732636726</v>
      </c>
    </row>
    <row r="174" spans="2:10" x14ac:dyDescent="0.25">
      <c r="B174" s="7">
        <v>41446</v>
      </c>
      <c r="C174">
        <v>11</v>
      </c>
      <c r="D174" s="1">
        <v>60</v>
      </c>
      <c r="E174" s="2">
        <v>0.30099999999999999</v>
      </c>
      <c r="F174" s="6">
        <f t="shared" si="11"/>
        <v>9.9009900990099011E-3</v>
      </c>
      <c r="G174" s="6">
        <f t="shared" si="12"/>
        <v>0.1111111111111111</v>
      </c>
      <c r="H174">
        <v>4560</v>
      </c>
      <c r="I174">
        <f t="shared" si="1"/>
        <v>5116.8316831683169</v>
      </c>
      <c r="J174" s="6">
        <f t="shared" si="2"/>
        <v>0.28332401346446939</v>
      </c>
    </row>
    <row r="175" spans="2:10" x14ac:dyDescent="0.25">
      <c r="B175" s="7">
        <v>41446</v>
      </c>
      <c r="C175">
        <v>11</v>
      </c>
      <c r="D175" s="1">
        <v>60</v>
      </c>
      <c r="E175" s="2">
        <v>0.30099999999999999</v>
      </c>
      <c r="F175" s="6">
        <f t="shared" si="11"/>
        <v>9.9009900990099011E-3</v>
      </c>
      <c r="G175" s="6">
        <f t="shared" si="12"/>
        <v>0.1111111111111111</v>
      </c>
      <c r="H175">
        <v>4274</v>
      </c>
      <c r="I175">
        <f t="shared" si="1"/>
        <v>4795.9075907590759</v>
      </c>
      <c r="J175" s="6">
        <f t="shared" si="2"/>
        <v>0.26555413016384699</v>
      </c>
    </row>
    <row r="176" spans="2:10" x14ac:dyDescent="0.25">
      <c r="B176" s="7">
        <v>41446</v>
      </c>
      <c r="C176">
        <v>12</v>
      </c>
      <c r="D176" s="1">
        <v>60</v>
      </c>
      <c r="E176" s="2">
        <v>0.30099999999999999</v>
      </c>
      <c r="F176" s="6">
        <f t="shared" si="11"/>
        <v>9.9009900990099011E-3</v>
      </c>
      <c r="G176" s="6">
        <f t="shared" si="12"/>
        <v>0.1111111111111111</v>
      </c>
      <c r="H176">
        <v>3943</v>
      </c>
      <c r="I176">
        <f t="shared" si="1"/>
        <v>4424.4884488448843</v>
      </c>
      <c r="J176" s="6">
        <f t="shared" si="2"/>
        <v>0.24498828620403565</v>
      </c>
    </row>
    <row r="177" spans="2:10" x14ac:dyDescent="0.25">
      <c r="B177" s="7">
        <v>41446</v>
      </c>
      <c r="C177">
        <v>12</v>
      </c>
      <c r="D177" s="1">
        <v>60</v>
      </c>
      <c r="E177" s="2">
        <v>0.30099999999999999</v>
      </c>
      <c r="F177" s="6">
        <f t="shared" si="11"/>
        <v>9.9009900990099011E-3</v>
      </c>
      <c r="G177" s="6">
        <f t="shared" si="12"/>
        <v>0.1111111111111111</v>
      </c>
      <c r="H177">
        <v>3779</v>
      </c>
      <c r="I177">
        <f t="shared" si="1"/>
        <v>4240.4620462046205</v>
      </c>
      <c r="J177" s="6">
        <f t="shared" si="2"/>
        <v>0.23479856291276971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workbookViewId="0">
      <selection activeCell="E2" sqref="E2:E83"/>
    </sheetView>
  </sheetViews>
  <sheetFormatPr defaultRowHeight="15" x14ac:dyDescent="0.25"/>
  <cols>
    <col min="2" max="2" width="10.7109375" bestFit="1" customWidth="1"/>
    <col min="14" max="14" width="12.140625" bestFit="1" customWidth="1"/>
  </cols>
  <sheetData>
    <row r="1" spans="1:15" x14ac:dyDescent="0.25">
      <c r="A1" t="s">
        <v>44</v>
      </c>
      <c r="B1" t="s">
        <v>34</v>
      </c>
      <c r="C1" t="s">
        <v>45</v>
      </c>
      <c r="D1" t="s">
        <v>0</v>
      </c>
      <c r="E1" t="s">
        <v>56</v>
      </c>
      <c r="F1" t="s">
        <v>1</v>
      </c>
      <c r="G1" t="s">
        <v>24</v>
      </c>
      <c r="H1" t="s">
        <v>2</v>
      </c>
      <c r="I1" t="s">
        <v>3</v>
      </c>
      <c r="J1" t="s">
        <v>57</v>
      </c>
    </row>
    <row r="2" spans="1:15" x14ac:dyDescent="0.25">
      <c r="A2">
        <v>114</v>
      </c>
      <c r="B2" s="9">
        <v>41064</v>
      </c>
      <c r="C2">
        <v>2603181</v>
      </c>
      <c r="D2">
        <v>60</v>
      </c>
      <c r="E2">
        <v>0.26</v>
      </c>
      <c r="F2">
        <v>9.9009900990099011E-3</v>
      </c>
      <c r="G2">
        <v>0.1111111111111111</v>
      </c>
      <c r="H2">
        <v>43265</v>
      </c>
      <c r="I2">
        <f t="shared" ref="I2:I65" si="0">(H2+H2*G2)*F2+(H2+H2*G2)</f>
        <v>48548.184818481845</v>
      </c>
      <c r="J2">
        <f t="shared" ref="J2:J65" si="1">I2/D2/E2/1000</f>
        <v>3.112063129389862</v>
      </c>
      <c r="K2">
        <f>AVERAGE(J2:J3)</f>
        <v>2.895337226030295</v>
      </c>
      <c r="N2" t="s">
        <v>14</v>
      </c>
      <c r="O2">
        <v>0.76050000000000006</v>
      </c>
    </row>
    <row r="3" spans="1:15" x14ac:dyDescent="0.25">
      <c r="A3">
        <v>114</v>
      </c>
      <c r="B3" s="9">
        <v>41064</v>
      </c>
      <c r="C3">
        <v>2604182</v>
      </c>
      <c r="D3">
        <v>60</v>
      </c>
      <c r="E3">
        <v>0.26</v>
      </c>
      <c r="F3">
        <v>9.9009900990099011E-3</v>
      </c>
      <c r="G3">
        <v>0.1111111111111111</v>
      </c>
      <c r="H3">
        <v>37239</v>
      </c>
      <c r="I3">
        <f t="shared" si="0"/>
        <v>41786.336633663363</v>
      </c>
      <c r="J3">
        <f t="shared" si="1"/>
        <v>2.678611322670728</v>
      </c>
      <c r="N3" t="s">
        <v>61</v>
      </c>
      <c r="O3">
        <v>0.39500000000000002</v>
      </c>
    </row>
    <row r="4" spans="1:15" x14ac:dyDescent="0.25">
      <c r="A4">
        <v>114</v>
      </c>
      <c r="B4" s="9">
        <v>41085</v>
      </c>
      <c r="C4">
        <v>2544122</v>
      </c>
      <c r="D4">
        <v>60</v>
      </c>
      <c r="E4">
        <v>0.26</v>
      </c>
      <c r="F4">
        <v>9.9009900990099011E-3</v>
      </c>
      <c r="G4">
        <v>0.1111111111111111</v>
      </c>
      <c r="H4">
        <v>6058</v>
      </c>
      <c r="I4">
        <f t="shared" si="0"/>
        <v>6797.7557755775579</v>
      </c>
      <c r="J4">
        <f t="shared" si="1"/>
        <v>0.43575357535753573</v>
      </c>
      <c r="K4">
        <f t="shared" ref="K4:K66" si="2">AVERAGE(J4:J5)</f>
        <v>0.45862740120165857</v>
      </c>
    </row>
    <row r="5" spans="1:15" x14ac:dyDescent="0.25">
      <c r="A5">
        <v>114</v>
      </c>
      <c r="B5" s="9">
        <v>41085</v>
      </c>
      <c r="C5">
        <v>2545123</v>
      </c>
      <c r="D5">
        <v>60</v>
      </c>
      <c r="E5">
        <v>0.26</v>
      </c>
      <c r="F5">
        <v>9.9009900990099011E-3</v>
      </c>
      <c r="G5">
        <v>0.1111111111111111</v>
      </c>
      <c r="H5">
        <v>6694</v>
      </c>
      <c r="I5">
        <f t="shared" si="0"/>
        <v>7511.4191419141907</v>
      </c>
      <c r="J5">
        <f t="shared" si="1"/>
        <v>0.48150122704578141</v>
      </c>
    </row>
    <row r="6" spans="1:15" x14ac:dyDescent="0.25">
      <c r="A6">
        <v>114</v>
      </c>
      <c r="B6" s="9">
        <v>41106</v>
      </c>
      <c r="C6">
        <v>2583161</v>
      </c>
      <c r="D6">
        <v>60</v>
      </c>
      <c r="E6">
        <v>0.26</v>
      </c>
      <c r="F6">
        <v>9.9009900990099011E-3</v>
      </c>
      <c r="G6">
        <v>0.1111111111111111</v>
      </c>
      <c r="H6">
        <v>19329</v>
      </c>
      <c r="I6">
        <f t="shared" si="0"/>
        <v>21689.30693069307</v>
      </c>
      <c r="J6">
        <f t="shared" si="1"/>
        <v>1.3903401878649404</v>
      </c>
      <c r="K6">
        <f t="shared" si="2"/>
        <v>1.4109841753406109</v>
      </c>
    </row>
    <row r="7" spans="1:15" x14ac:dyDescent="0.25">
      <c r="A7">
        <v>114</v>
      </c>
      <c r="B7" s="9">
        <v>41106</v>
      </c>
      <c r="C7">
        <v>2584162</v>
      </c>
      <c r="D7">
        <v>60</v>
      </c>
      <c r="E7">
        <v>0.26</v>
      </c>
      <c r="F7">
        <v>9.9009900990099011E-3</v>
      </c>
      <c r="G7">
        <v>0.1111111111111111</v>
      </c>
      <c r="H7">
        <v>19903</v>
      </c>
      <c r="I7">
        <f t="shared" si="0"/>
        <v>22333.399339933992</v>
      </c>
      <c r="J7">
        <f t="shared" si="1"/>
        <v>1.4316281628162815</v>
      </c>
    </row>
    <row r="8" spans="1:15" x14ac:dyDescent="0.25">
      <c r="A8">
        <v>114</v>
      </c>
      <c r="B8" s="9">
        <v>41127</v>
      </c>
      <c r="C8">
        <v>2588166</v>
      </c>
      <c r="D8">
        <v>60</v>
      </c>
      <c r="E8">
        <v>0.26</v>
      </c>
      <c r="F8">
        <v>9.9009900990099011E-3</v>
      </c>
      <c r="G8">
        <v>0.1111111111111111</v>
      </c>
      <c r="H8">
        <v>22040</v>
      </c>
      <c r="I8">
        <f t="shared" si="0"/>
        <v>24731.353135313533</v>
      </c>
      <c r="J8">
        <f t="shared" si="1"/>
        <v>1.5853431496995853</v>
      </c>
      <c r="K8">
        <f t="shared" si="2"/>
        <v>1.4231763560971484</v>
      </c>
    </row>
    <row r="9" spans="1:15" x14ac:dyDescent="0.25">
      <c r="A9">
        <v>114</v>
      </c>
      <c r="B9" s="9">
        <v>41127</v>
      </c>
      <c r="C9">
        <v>2605183</v>
      </c>
      <c r="D9">
        <v>60</v>
      </c>
      <c r="E9">
        <v>0.26</v>
      </c>
      <c r="F9">
        <v>9.9009900990099011E-3</v>
      </c>
      <c r="G9">
        <v>0.1111111111111111</v>
      </c>
      <c r="H9">
        <v>17531</v>
      </c>
      <c r="I9">
        <f t="shared" si="0"/>
        <v>19671.749174917495</v>
      </c>
      <c r="J9">
        <f t="shared" si="1"/>
        <v>1.2610095624947113</v>
      </c>
    </row>
    <row r="10" spans="1:15" x14ac:dyDescent="0.25">
      <c r="A10">
        <v>114</v>
      </c>
      <c r="B10" s="9">
        <v>41146</v>
      </c>
      <c r="C10">
        <v>2556134</v>
      </c>
      <c r="D10">
        <v>60</v>
      </c>
      <c r="E10">
        <v>0.26</v>
      </c>
      <c r="F10">
        <v>9.9009900990099011E-3</v>
      </c>
      <c r="G10">
        <v>0.1111111111111111</v>
      </c>
      <c r="H10">
        <v>24318</v>
      </c>
      <c r="I10">
        <f t="shared" si="0"/>
        <v>27287.524752475249</v>
      </c>
      <c r="J10">
        <f t="shared" si="1"/>
        <v>1.7492003046458493</v>
      </c>
      <c r="K10">
        <f t="shared" si="2"/>
        <v>1.7916031987814165</v>
      </c>
    </row>
    <row r="11" spans="1:15" x14ac:dyDescent="0.25">
      <c r="A11">
        <v>114</v>
      </c>
      <c r="B11" s="9">
        <v>41146</v>
      </c>
      <c r="C11">
        <v>2559137</v>
      </c>
      <c r="D11">
        <v>60</v>
      </c>
      <c r="E11">
        <v>0.26</v>
      </c>
      <c r="F11">
        <v>9.9009900990099011E-3</v>
      </c>
      <c r="G11">
        <v>0.1111111111111111</v>
      </c>
      <c r="H11">
        <v>25497</v>
      </c>
      <c r="I11">
        <f t="shared" si="0"/>
        <v>28610.495049504949</v>
      </c>
      <c r="J11">
        <f t="shared" si="1"/>
        <v>1.8340060929169837</v>
      </c>
    </row>
    <row r="12" spans="1:15" x14ac:dyDescent="0.25">
      <c r="A12">
        <v>221</v>
      </c>
      <c r="B12" s="9">
        <v>41059</v>
      </c>
      <c r="C12">
        <v>2548126</v>
      </c>
      <c r="D12">
        <v>60</v>
      </c>
      <c r="E12">
        <v>0.26</v>
      </c>
      <c r="F12">
        <v>9.9009900990099011E-3</v>
      </c>
      <c r="G12">
        <v>0.1111111111111111</v>
      </c>
      <c r="H12">
        <v>16500</v>
      </c>
      <c r="I12">
        <f t="shared" si="0"/>
        <v>18514.851485148512</v>
      </c>
      <c r="J12">
        <f t="shared" si="1"/>
        <v>1.1868494541761865</v>
      </c>
      <c r="K12">
        <f t="shared" si="2"/>
        <v>0.85097105864432576</v>
      </c>
    </row>
    <row r="13" spans="1:15" x14ac:dyDescent="0.25">
      <c r="A13">
        <v>221</v>
      </c>
      <c r="B13" s="9">
        <v>41059</v>
      </c>
      <c r="C13">
        <v>2549127</v>
      </c>
      <c r="D13">
        <v>60</v>
      </c>
      <c r="E13">
        <v>0.26</v>
      </c>
      <c r="F13">
        <v>9.9009900990099011E-3</v>
      </c>
      <c r="G13">
        <v>0.1111111111111111</v>
      </c>
      <c r="H13">
        <v>7161</v>
      </c>
      <c r="I13">
        <f t="shared" si="0"/>
        <v>8035.4455445544554</v>
      </c>
      <c r="J13">
        <f t="shared" si="1"/>
        <v>0.51509266311246504</v>
      </c>
    </row>
    <row r="14" spans="1:15" x14ac:dyDescent="0.25">
      <c r="A14">
        <v>221</v>
      </c>
      <c r="B14" s="9">
        <v>41079</v>
      </c>
      <c r="C14">
        <v>2542120</v>
      </c>
      <c r="D14">
        <v>60</v>
      </c>
      <c r="E14">
        <v>0.26</v>
      </c>
      <c r="F14">
        <v>9.9009900990099011E-3</v>
      </c>
      <c r="G14">
        <v>0.1111111111111111</v>
      </c>
      <c r="H14">
        <v>11222</v>
      </c>
      <c r="I14">
        <f t="shared" si="0"/>
        <v>12592.343234323433</v>
      </c>
      <c r="J14">
        <f t="shared" si="1"/>
        <v>0.80720148937970726</v>
      </c>
      <c r="K14">
        <f t="shared" si="2"/>
        <v>0.58533257171871034</v>
      </c>
    </row>
    <row r="15" spans="1:15" x14ac:dyDescent="0.25">
      <c r="A15">
        <v>221</v>
      </c>
      <c r="B15" s="9">
        <v>41079</v>
      </c>
      <c r="C15">
        <v>2543121</v>
      </c>
      <c r="D15">
        <v>60</v>
      </c>
      <c r="E15">
        <v>0.26</v>
      </c>
      <c r="F15">
        <v>9.9009900990099011E-3</v>
      </c>
      <c r="G15">
        <v>0.1111111111111111</v>
      </c>
      <c r="H15">
        <v>5053</v>
      </c>
      <c r="I15">
        <f t="shared" si="0"/>
        <v>5670.0330033003302</v>
      </c>
      <c r="J15">
        <f t="shared" si="1"/>
        <v>0.36346365405771347</v>
      </c>
    </row>
    <row r="16" spans="1:15" x14ac:dyDescent="0.25">
      <c r="A16">
        <v>221</v>
      </c>
      <c r="B16" s="9">
        <v>41099</v>
      </c>
      <c r="C16">
        <v>2579157</v>
      </c>
      <c r="D16">
        <v>60</v>
      </c>
      <c r="E16">
        <v>0.26</v>
      </c>
      <c r="F16">
        <v>9.9009900990099011E-3</v>
      </c>
      <c r="G16">
        <v>0.1111111111111111</v>
      </c>
      <c r="H16">
        <v>2975</v>
      </c>
      <c r="I16">
        <f t="shared" si="0"/>
        <v>3338.2838283828382</v>
      </c>
      <c r="J16">
        <f t="shared" si="1"/>
        <v>0.21399255310146398</v>
      </c>
      <c r="K16">
        <f t="shared" si="2"/>
        <v>0.20561267665228061</v>
      </c>
    </row>
    <row r="17" spans="1:11" x14ac:dyDescent="0.25">
      <c r="A17">
        <v>221</v>
      </c>
      <c r="B17" s="9">
        <v>41099</v>
      </c>
      <c r="C17">
        <v>2580158</v>
      </c>
      <c r="D17">
        <v>60</v>
      </c>
      <c r="E17">
        <v>0.26</v>
      </c>
      <c r="F17">
        <v>9.9009900990099011E-3</v>
      </c>
      <c r="G17">
        <v>0.1111111111111111</v>
      </c>
      <c r="H17">
        <v>2742</v>
      </c>
      <c r="I17">
        <f t="shared" si="0"/>
        <v>3076.8316831683169</v>
      </c>
      <c r="J17">
        <f t="shared" si="1"/>
        <v>0.19723280020309722</v>
      </c>
    </row>
    <row r="18" spans="1:11" x14ac:dyDescent="0.25">
      <c r="A18">
        <v>221</v>
      </c>
      <c r="B18" s="9">
        <v>41120</v>
      </c>
      <c r="C18">
        <v>2560138</v>
      </c>
      <c r="D18">
        <v>60</v>
      </c>
      <c r="E18">
        <v>0.26</v>
      </c>
      <c r="F18">
        <v>9.9009900990099011E-3</v>
      </c>
      <c r="G18">
        <v>0.1111111111111111</v>
      </c>
      <c r="H18">
        <v>12200</v>
      </c>
      <c r="I18">
        <f t="shared" si="0"/>
        <v>13689.768976897689</v>
      </c>
      <c r="J18">
        <f t="shared" si="1"/>
        <v>0.87754929339087739</v>
      </c>
      <c r="K18">
        <f t="shared" si="2"/>
        <v>0.57914656850300406</v>
      </c>
    </row>
    <row r="19" spans="1:11" x14ac:dyDescent="0.25">
      <c r="A19">
        <v>221</v>
      </c>
      <c r="B19" s="9">
        <v>41120</v>
      </c>
      <c r="C19">
        <v>2562140</v>
      </c>
      <c r="D19">
        <v>60</v>
      </c>
      <c r="E19">
        <v>0.26</v>
      </c>
      <c r="F19">
        <v>9.9009900990099011E-3</v>
      </c>
      <c r="G19">
        <v>0.1111111111111111</v>
      </c>
      <c r="H19">
        <v>3903</v>
      </c>
      <c r="I19">
        <f t="shared" si="0"/>
        <v>4379.6039603960398</v>
      </c>
      <c r="J19">
        <f t="shared" si="1"/>
        <v>0.28074384361513072</v>
      </c>
    </row>
    <row r="20" spans="1:11" x14ac:dyDescent="0.25">
      <c r="A20">
        <v>221</v>
      </c>
      <c r="B20" s="9">
        <v>41135</v>
      </c>
      <c r="C20">
        <v>2611189</v>
      </c>
      <c r="D20">
        <v>60</v>
      </c>
      <c r="E20">
        <v>0.26</v>
      </c>
      <c r="F20">
        <v>9.9009900990099011E-3</v>
      </c>
      <c r="G20">
        <v>0.1111111111111111</v>
      </c>
      <c r="H20">
        <v>12146</v>
      </c>
      <c r="I20">
        <f t="shared" si="0"/>
        <v>13629.174917491748</v>
      </c>
      <c r="J20">
        <f t="shared" si="1"/>
        <v>0.87366505881357348</v>
      </c>
      <c r="K20">
        <f t="shared" si="2"/>
        <v>0.89438097655919424</v>
      </c>
    </row>
    <row r="21" spans="1:11" x14ac:dyDescent="0.25">
      <c r="A21">
        <v>221</v>
      </c>
      <c r="B21" s="9">
        <v>41135</v>
      </c>
      <c r="C21">
        <v>2613191</v>
      </c>
      <c r="D21">
        <v>60</v>
      </c>
      <c r="E21">
        <v>0.26</v>
      </c>
      <c r="F21">
        <v>9.9009900990099011E-3</v>
      </c>
      <c r="G21">
        <v>0.1111111111111111</v>
      </c>
      <c r="H21">
        <v>12722</v>
      </c>
      <c r="I21">
        <f t="shared" si="0"/>
        <v>14275.511551155114</v>
      </c>
      <c r="J21">
        <f t="shared" si="1"/>
        <v>0.915096894304815</v>
      </c>
    </row>
    <row r="22" spans="1:11" x14ac:dyDescent="0.25">
      <c r="A22">
        <v>222</v>
      </c>
      <c r="B22" s="9">
        <v>41059</v>
      </c>
      <c r="C22">
        <v>2550128</v>
      </c>
      <c r="D22">
        <v>60</v>
      </c>
      <c r="E22">
        <v>0.26</v>
      </c>
      <c r="F22">
        <v>9.9009900990099011E-3</v>
      </c>
      <c r="G22">
        <v>0.1111111111111111</v>
      </c>
      <c r="H22">
        <v>7164</v>
      </c>
      <c r="I22">
        <f t="shared" si="0"/>
        <v>8038.8118811881186</v>
      </c>
      <c r="J22">
        <f t="shared" si="1"/>
        <v>0.51530845392231528</v>
      </c>
      <c r="K22">
        <f t="shared" si="2"/>
        <v>0.67499365321147498</v>
      </c>
    </row>
    <row r="23" spans="1:11" x14ac:dyDescent="0.25">
      <c r="A23">
        <v>222</v>
      </c>
      <c r="B23" s="9">
        <v>41059</v>
      </c>
      <c r="C23">
        <v>2551129</v>
      </c>
      <c r="D23">
        <v>60</v>
      </c>
      <c r="E23">
        <v>0.26</v>
      </c>
      <c r="F23">
        <v>9.9009900990099011E-3</v>
      </c>
      <c r="G23">
        <v>0.1111111111111111</v>
      </c>
      <c r="H23">
        <v>11604</v>
      </c>
      <c r="I23">
        <f t="shared" si="0"/>
        <v>13020.990099009901</v>
      </c>
      <c r="J23">
        <f t="shared" si="1"/>
        <v>0.83467885250063467</v>
      </c>
    </row>
    <row r="24" spans="1:11" x14ac:dyDescent="0.25">
      <c r="A24">
        <v>222</v>
      </c>
      <c r="B24" s="9">
        <v>41079</v>
      </c>
      <c r="C24">
        <v>2554132</v>
      </c>
      <c r="D24">
        <v>60</v>
      </c>
      <c r="E24">
        <v>0.26</v>
      </c>
      <c r="F24">
        <v>9.9009900990099011E-3</v>
      </c>
      <c r="G24">
        <v>0.1111111111111111</v>
      </c>
      <c r="H24">
        <v>5634</v>
      </c>
      <c r="I24">
        <f t="shared" si="0"/>
        <v>6321.9801980198017</v>
      </c>
      <c r="J24">
        <f t="shared" si="1"/>
        <v>0.40525514089870524</v>
      </c>
      <c r="K24">
        <f t="shared" si="2"/>
        <v>0.25035330456122534</v>
      </c>
    </row>
    <row r="25" spans="1:11" x14ac:dyDescent="0.25">
      <c r="A25">
        <v>222</v>
      </c>
      <c r="B25" s="9">
        <v>41079</v>
      </c>
      <c r="C25">
        <v>2555133</v>
      </c>
      <c r="D25">
        <v>60</v>
      </c>
      <c r="E25">
        <v>0.26</v>
      </c>
      <c r="F25">
        <v>9.9009900990099011E-3</v>
      </c>
      <c r="G25">
        <v>0.1111111111111111</v>
      </c>
      <c r="H25">
        <v>1327</v>
      </c>
      <c r="I25">
        <f t="shared" si="0"/>
        <v>1489.0429042904289</v>
      </c>
      <c r="J25">
        <f t="shared" si="1"/>
        <v>9.5451468223745436E-2</v>
      </c>
    </row>
    <row r="26" spans="1:11" x14ac:dyDescent="0.25">
      <c r="A26">
        <v>222</v>
      </c>
      <c r="B26" s="9">
        <v>41099</v>
      </c>
      <c r="C26">
        <v>2590168</v>
      </c>
      <c r="D26">
        <v>60</v>
      </c>
      <c r="E26">
        <v>0.26</v>
      </c>
      <c r="F26">
        <v>9.9009900990099011E-3</v>
      </c>
      <c r="G26">
        <v>0.1111111111111111</v>
      </c>
      <c r="H26">
        <v>12717</v>
      </c>
      <c r="I26">
        <f t="shared" si="0"/>
        <v>14269.90099009901</v>
      </c>
      <c r="J26">
        <f t="shared" si="1"/>
        <v>0.91473724295506476</v>
      </c>
      <c r="K26">
        <f t="shared" si="2"/>
        <v>0.90473893543200479</v>
      </c>
    </row>
    <row r="27" spans="1:11" x14ac:dyDescent="0.25">
      <c r="A27">
        <v>222</v>
      </c>
      <c r="B27" s="9">
        <v>41099</v>
      </c>
      <c r="C27">
        <v>2609187</v>
      </c>
      <c r="D27">
        <v>60</v>
      </c>
      <c r="E27">
        <v>0.26</v>
      </c>
      <c r="F27">
        <v>9.9009900990099011E-3</v>
      </c>
      <c r="G27">
        <v>0.1111111111111111</v>
      </c>
      <c r="H27">
        <v>12439</v>
      </c>
      <c r="I27">
        <f t="shared" si="0"/>
        <v>13957.953795379539</v>
      </c>
      <c r="J27">
        <f t="shared" si="1"/>
        <v>0.89474062790894482</v>
      </c>
    </row>
    <row r="28" spans="1:11" x14ac:dyDescent="0.25">
      <c r="A28">
        <v>222</v>
      </c>
      <c r="B28" s="9">
        <v>41120</v>
      </c>
      <c r="C28">
        <v>2558136</v>
      </c>
      <c r="D28">
        <v>60</v>
      </c>
      <c r="E28">
        <v>0.26</v>
      </c>
      <c r="F28">
        <v>9.9009900990099011E-3</v>
      </c>
      <c r="G28">
        <v>0.1111111111111111</v>
      </c>
      <c r="H28">
        <v>3028</v>
      </c>
      <c r="I28">
        <f t="shared" si="0"/>
        <v>3397.7557755775579</v>
      </c>
      <c r="J28">
        <f t="shared" si="1"/>
        <v>0.2178048574088178</v>
      </c>
      <c r="K28">
        <f t="shared" si="2"/>
        <v>0.20151265126512652</v>
      </c>
    </row>
    <row r="29" spans="1:11" x14ac:dyDescent="0.25">
      <c r="A29">
        <v>222</v>
      </c>
      <c r="B29" s="9">
        <v>41120</v>
      </c>
      <c r="C29">
        <v>2565143</v>
      </c>
      <c r="D29">
        <v>60</v>
      </c>
      <c r="E29">
        <v>0.26</v>
      </c>
      <c r="F29">
        <v>9.9009900990099011E-3</v>
      </c>
      <c r="G29">
        <v>0.1111111111111111</v>
      </c>
      <c r="H29">
        <v>2575</v>
      </c>
      <c r="I29">
        <f t="shared" si="0"/>
        <v>2889.4389438943895</v>
      </c>
      <c r="J29">
        <f t="shared" si="1"/>
        <v>0.18522044512143521</v>
      </c>
    </row>
    <row r="30" spans="1:11" x14ac:dyDescent="0.25">
      <c r="A30">
        <v>222</v>
      </c>
      <c r="B30" s="9">
        <v>41135</v>
      </c>
      <c r="C30">
        <v>2602180</v>
      </c>
      <c r="D30">
        <v>60</v>
      </c>
      <c r="E30">
        <v>0.26</v>
      </c>
      <c r="F30">
        <v>9.9009900990099011E-3</v>
      </c>
      <c r="G30">
        <v>0.1111111111111111</v>
      </c>
      <c r="H30">
        <v>11013</v>
      </c>
      <c r="I30">
        <f t="shared" si="0"/>
        <v>12357.821782178216</v>
      </c>
      <c r="J30">
        <f t="shared" si="1"/>
        <v>0.79216806296014208</v>
      </c>
      <c r="K30">
        <f t="shared" si="2"/>
        <v>0.79216806296014208</v>
      </c>
    </row>
    <row r="31" spans="1:11" x14ac:dyDescent="0.25">
      <c r="A31">
        <v>222</v>
      </c>
      <c r="B31" s="9">
        <v>41135</v>
      </c>
      <c r="C31">
        <v>26132192</v>
      </c>
      <c r="D31">
        <v>60</v>
      </c>
      <c r="E31">
        <v>0.26</v>
      </c>
      <c r="F31">
        <v>9.9009900990099011E-3</v>
      </c>
      <c r="G31">
        <v>0.1111111111111111</v>
      </c>
      <c r="H31">
        <v>338</v>
      </c>
      <c r="I31">
        <f t="shared" si="0"/>
        <v>379.27392739273927</v>
      </c>
    </row>
    <row r="32" spans="1:11" x14ac:dyDescent="0.25">
      <c r="A32">
        <v>224</v>
      </c>
      <c r="B32" s="9">
        <v>41066</v>
      </c>
      <c r="C32">
        <v>2546124</v>
      </c>
      <c r="D32">
        <v>60</v>
      </c>
      <c r="E32">
        <v>0.26</v>
      </c>
      <c r="F32">
        <v>9.9009900990099011E-3</v>
      </c>
      <c r="G32">
        <v>0.1111111111111111</v>
      </c>
      <c r="H32">
        <v>6527</v>
      </c>
      <c r="I32">
        <f t="shared" si="0"/>
        <v>7324.0264026402647</v>
      </c>
      <c r="J32">
        <f t="shared" si="1"/>
        <v>0.46948887196411954</v>
      </c>
      <c r="K32">
        <f t="shared" si="2"/>
        <v>0.51466108149276468</v>
      </c>
    </row>
    <row r="33" spans="1:11" x14ac:dyDescent="0.25">
      <c r="A33">
        <v>224</v>
      </c>
      <c r="B33" s="9">
        <v>41066</v>
      </c>
      <c r="C33">
        <v>2547125</v>
      </c>
      <c r="D33">
        <v>60</v>
      </c>
      <c r="E33">
        <v>0.26</v>
      </c>
      <c r="F33">
        <v>9.9009900990099011E-3</v>
      </c>
      <c r="G33">
        <v>0.1111111111111111</v>
      </c>
      <c r="H33">
        <v>7783</v>
      </c>
      <c r="I33">
        <f t="shared" si="0"/>
        <v>8733.3993399339925</v>
      </c>
      <c r="J33">
        <f t="shared" si="1"/>
        <v>0.55983329102140977</v>
      </c>
    </row>
    <row r="34" spans="1:11" x14ac:dyDescent="0.25">
      <c r="A34">
        <v>224</v>
      </c>
      <c r="B34" s="9">
        <v>41086</v>
      </c>
      <c r="C34">
        <v>2593171</v>
      </c>
      <c r="D34">
        <v>60</v>
      </c>
      <c r="E34">
        <v>0.26</v>
      </c>
      <c r="F34">
        <v>9.9009900990099011E-3</v>
      </c>
      <c r="G34">
        <v>0.1111111111111111</v>
      </c>
      <c r="H34">
        <v>3760</v>
      </c>
      <c r="I34">
        <f t="shared" si="0"/>
        <v>4219.1419141914184</v>
      </c>
      <c r="J34">
        <f t="shared" si="1"/>
        <v>0.27045781501227045</v>
      </c>
      <c r="K34">
        <f t="shared" si="2"/>
        <v>0.39867352119827371</v>
      </c>
    </row>
    <row r="35" spans="1:11" x14ac:dyDescent="0.25">
      <c r="A35">
        <v>224</v>
      </c>
      <c r="B35" s="9">
        <v>41086</v>
      </c>
      <c r="C35">
        <v>2601179</v>
      </c>
      <c r="D35">
        <v>60</v>
      </c>
      <c r="E35">
        <v>0.26</v>
      </c>
      <c r="F35">
        <v>9.9009900990099011E-3</v>
      </c>
      <c r="G35">
        <v>0.1111111111111111</v>
      </c>
      <c r="H35">
        <v>7325</v>
      </c>
      <c r="I35">
        <f t="shared" si="0"/>
        <v>8219.4719471947192</v>
      </c>
      <c r="J35">
        <f t="shared" si="1"/>
        <v>0.5268892273842769</v>
      </c>
    </row>
    <row r="36" spans="1:11" x14ac:dyDescent="0.25">
      <c r="A36">
        <v>224</v>
      </c>
      <c r="B36" s="9">
        <v>41107</v>
      </c>
      <c r="C36">
        <v>2577155</v>
      </c>
      <c r="D36">
        <v>60</v>
      </c>
      <c r="E36">
        <v>0.26</v>
      </c>
      <c r="F36">
        <v>9.9009900990099011E-3</v>
      </c>
      <c r="G36">
        <v>0.1111111111111111</v>
      </c>
      <c r="H36">
        <v>5096</v>
      </c>
      <c r="I36">
        <f t="shared" si="0"/>
        <v>5718.2838283828387</v>
      </c>
      <c r="J36">
        <f t="shared" si="1"/>
        <v>0.36655665566556661</v>
      </c>
      <c r="K36">
        <f t="shared" si="2"/>
        <v>0.30876068376068377</v>
      </c>
    </row>
    <row r="37" spans="1:11" x14ac:dyDescent="0.25">
      <c r="A37">
        <v>224</v>
      </c>
      <c r="B37" s="9">
        <v>41107</v>
      </c>
      <c r="C37">
        <v>2578156</v>
      </c>
      <c r="D37">
        <v>60</v>
      </c>
      <c r="E37">
        <v>0.26</v>
      </c>
      <c r="F37">
        <v>9.9009900990099011E-3</v>
      </c>
      <c r="G37">
        <v>0.1111111111111111</v>
      </c>
      <c r="H37">
        <v>3489</v>
      </c>
      <c r="I37">
        <f t="shared" si="0"/>
        <v>3915.0495049504948</v>
      </c>
      <c r="J37">
        <f t="shared" si="1"/>
        <v>0.25096471185580094</v>
      </c>
    </row>
    <row r="38" spans="1:11" x14ac:dyDescent="0.25">
      <c r="A38">
        <v>224</v>
      </c>
      <c r="B38" s="9">
        <v>41128</v>
      </c>
      <c r="C38">
        <v>2598176</v>
      </c>
      <c r="D38">
        <v>60</v>
      </c>
      <c r="E38">
        <v>0.26</v>
      </c>
      <c r="F38">
        <v>9.9009900990099011E-3</v>
      </c>
      <c r="G38">
        <v>0.1111111111111111</v>
      </c>
      <c r="H38">
        <v>8393</v>
      </c>
      <c r="I38">
        <f t="shared" si="0"/>
        <v>9417.8877887788767</v>
      </c>
      <c r="J38">
        <f t="shared" si="1"/>
        <v>0.60371075569095367</v>
      </c>
      <c r="K38">
        <f t="shared" si="2"/>
        <v>0.56702631801641701</v>
      </c>
    </row>
    <row r="39" spans="1:11" x14ac:dyDescent="0.25">
      <c r="A39">
        <v>224</v>
      </c>
      <c r="B39" s="9">
        <v>41128</v>
      </c>
      <c r="C39">
        <v>2600178</v>
      </c>
      <c r="D39">
        <v>60</v>
      </c>
      <c r="E39">
        <v>0.26</v>
      </c>
      <c r="F39">
        <v>9.9009900990099011E-3</v>
      </c>
      <c r="G39">
        <v>0.1111111111111111</v>
      </c>
      <c r="H39">
        <v>7373</v>
      </c>
      <c r="I39">
        <f t="shared" si="0"/>
        <v>8273.3333333333339</v>
      </c>
      <c r="J39">
        <f t="shared" si="1"/>
        <v>0.53034188034188023</v>
      </c>
    </row>
    <row r="40" spans="1:11" x14ac:dyDescent="0.25">
      <c r="A40">
        <v>224</v>
      </c>
      <c r="B40" s="9">
        <v>41146</v>
      </c>
      <c r="C40">
        <v>2563141</v>
      </c>
      <c r="D40">
        <v>60</v>
      </c>
      <c r="E40">
        <v>0.26</v>
      </c>
      <c r="F40">
        <v>9.9009900990099011E-3</v>
      </c>
      <c r="G40">
        <v>0.1111111111111111</v>
      </c>
      <c r="H40">
        <v>3284</v>
      </c>
      <c r="I40">
        <f t="shared" si="0"/>
        <v>3685.0165016501646</v>
      </c>
      <c r="J40">
        <f t="shared" si="1"/>
        <v>0.2362190065160362</v>
      </c>
      <c r="K40">
        <f t="shared" si="2"/>
        <v>0.35702589489718206</v>
      </c>
    </row>
    <row r="41" spans="1:11" x14ac:dyDescent="0.25">
      <c r="A41">
        <v>224</v>
      </c>
      <c r="B41" t="s">
        <v>58</v>
      </c>
      <c r="C41">
        <v>2557135</v>
      </c>
      <c r="D41">
        <v>60</v>
      </c>
      <c r="E41">
        <v>0.26</v>
      </c>
      <c r="F41">
        <v>9.9009900990099011E-3</v>
      </c>
      <c r="G41">
        <v>0.1111111111111111</v>
      </c>
      <c r="H41">
        <v>6643</v>
      </c>
      <c r="I41">
        <f t="shared" si="0"/>
        <v>7454.1914191419146</v>
      </c>
      <c r="J41">
        <f t="shared" si="1"/>
        <v>0.4778327832783279</v>
      </c>
    </row>
    <row r="42" spans="1:11" x14ac:dyDescent="0.25">
      <c r="A42">
        <v>227</v>
      </c>
      <c r="B42" s="9">
        <v>41005</v>
      </c>
      <c r="C42">
        <v>2537115</v>
      </c>
      <c r="D42">
        <v>60</v>
      </c>
      <c r="E42">
        <v>0.26</v>
      </c>
      <c r="F42">
        <v>9.9009900990099011E-3</v>
      </c>
      <c r="G42">
        <v>0.1111111111111111</v>
      </c>
      <c r="H42">
        <v>4585</v>
      </c>
      <c r="I42">
        <f t="shared" si="0"/>
        <v>5144.8844884488444</v>
      </c>
      <c r="J42">
        <f t="shared" si="1"/>
        <v>0.32980028772107972</v>
      </c>
      <c r="K42">
        <f t="shared" si="2"/>
        <v>1.0815795041042566</v>
      </c>
    </row>
    <row r="43" spans="1:11" x14ac:dyDescent="0.25">
      <c r="A43">
        <v>227</v>
      </c>
      <c r="B43" s="9">
        <v>41005</v>
      </c>
      <c r="C43">
        <v>2538116</v>
      </c>
      <c r="D43">
        <v>60</v>
      </c>
      <c r="E43">
        <v>0.26</v>
      </c>
      <c r="F43">
        <v>9.9009900990099011E-3</v>
      </c>
      <c r="G43">
        <v>0.1111111111111111</v>
      </c>
      <c r="H43">
        <v>25488</v>
      </c>
      <c r="I43">
        <f t="shared" si="0"/>
        <v>28600.396039603962</v>
      </c>
      <c r="J43">
        <f t="shared" si="1"/>
        <v>1.8333587204874333</v>
      </c>
    </row>
    <row r="44" spans="1:11" x14ac:dyDescent="0.25">
      <c r="A44">
        <v>227</v>
      </c>
      <c r="B44" s="9">
        <v>41086</v>
      </c>
      <c r="C44">
        <v>2540118</v>
      </c>
      <c r="D44">
        <v>60</v>
      </c>
      <c r="E44">
        <v>0.26</v>
      </c>
      <c r="F44">
        <v>9.9009900990099011E-3</v>
      </c>
      <c r="G44">
        <v>0.1111111111111111</v>
      </c>
      <c r="H44">
        <v>25671</v>
      </c>
      <c r="I44">
        <f t="shared" si="0"/>
        <v>28805.742574257423</v>
      </c>
      <c r="J44">
        <f t="shared" si="1"/>
        <v>1.8465219598882963</v>
      </c>
      <c r="K44">
        <f t="shared" si="2"/>
        <v>1.546249047981721</v>
      </c>
    </row>
    <row r="45" spans="1:11" x14ac:dyDescent="0.25">
      <c r="A45">
        <v>227</v>
      </c>
      <c r="B45" s="9">
        <v>41086</v>
      </c>
      <c r="C45">
        <v>2541119</v>
      </c>
      <c r="D45">
        <v>60</v>
      </c>
      <c r="E45">
        <v>0.26</v>
      </c>
      <c r="F45">
        <v>9.9009900990099011E-3</v>
      </c>
      <c r="G45">
        <v>0.1111111111111111</v>
      </c>
      <c r="H45">
        <v>17322</v>
      </c>
      <c r="I45">
        <f t="shared" si="0"/>
        <v>19437.227722772277</v>
      </c>
      <c r="J45">
        <f t="shared" si="1"/>
        <v>1.2459761360751458</v>
      </c>
    </row>
    <row r="46" spans="1:11" x14ac:dyDescent="0.25">
      <c r="A46">
        <v>227</v>
      </c>
      <c r="B46" s="9">
        <v>41107</v>
      </c>
      <c r="C46">
        <v>2581159</v>
      </c>
      <c r="D46">
        <v>60</v>
      </c>
      <c r="E46">
        <v>0.26</v>
      </c>
      <c r="F46">
        <v>9.9009900990099011E-3</v>
      </c>
      <c r="G46">
        <v>0.1111111111111111</v>
      </c>
      <c r="H46">
        <v>19800</v>
      </c>
      <c r="I46">
        <f t="shared" si="0"/>
        <v>22217.821782178216</v>
      </c>
      <c r="J46">
        <f t="shared" si="1"/>
        <v>1.4242193450114242</v>
      </c>
      <c r="K46">
        <f t="shared" si="2"/>
        <v>1.2451129728357451</v>
      </c>
    </row>
    <row r="47" spans="1:11" x14ac:dyDescent="0.25">
      <c r="A47">
        <v>227</v>
      </c>
      <c r="B47" s="9">
        <v>41107</v>
      </c>
      <c r="C47">
        <v>2582160</v>
      </c>
      <c r="D47">
        <v>60</v>
      </c>
      <c r="E47">
        <v>0.26</v>
      </c>
      <c r="F47">
        <v>9.9009900990099011E-3</v>
      </c>
      <c r="G47">
        <v>0.1111111111111111</v>
      </c>
      <c r="H47">
        <v>14820</v>
      </c>
      <c r="I47">
        <f t="shared" si="0"/>
        <v>16629.702970297032</v>
      </c>
      <c r="J47">
        <f t="shared" si="1"/>
        <v>1.0660066006600661</v>
      </c>
    </row>
    <row r="48" spans="1:11" x14ac:dyDescent="0.25">
      <c r="A48">
        <v>227</v>
      </c>
      <c r="B48" s="9">
        <v>41128</v>
      </c>
      <c r="C48">
        <v>2592170</v>
      </c>
      <c r="D48">
        <v>60</v>
      </c>
      <c r="E48">
        <v>0.26</v>
      </c>
      <c r="F48">
        <v>9.9009900990099011E-3</v>
      </c>
      <c r="G48">
        <v>0.1111111111111111</v>
      </c>
      <c r="H48">
        <v>30080</v>
      </c>
      <c r="I48">
        <f t="shared" si="0"/>
        <v>33753.135313531347</v>
      </c>
      <c r="J48">
        <f t="shared" si="1"/>
        <v>2.1636625200981636</v>
      </c>
      <c r="K48">
        <f t="shared" si="2"/>
        <v>2.0689663197088941</v>
      </c>
    </row>
    <row r="49" spans="1:11" x14ac:dyDescent="0.25">
      <c r="A49">
        <v>227</v>
      </c>
      <c r="B49" s="9">
        <v>41128</v>
      </c>
      <c r="C49">
        <v>2595173</v>
      </c>
      <c r="D49">
        <v>60</v>
      </c>
      <c r="E49">
        <v>0.26</v>
      </c>
      <c r="F49">
        <v>9.9009900990099011E-3</v>
      </c>
      <c r="G49">
        <v>0.1111111111111111</v>
      </c>
      <c r="H49">
        <v>27447</v>
      </c>
      <c r="I49">
        <f t="shared" si="0"/>
        <v>30798.61386138614</v>
      </c>
      <c r="J49">
        <f t="shared" si="1"/>
        <v>1.9742701193196244</v>
      </c>
    </row>
    <row r="50" spans="1:11" x14ac:dyDescent="0.25">
      <c r="A50">
        <v>227</v>
      </c>
      <c r="B50" s="9">
        <v>41146</v>
      </c>
      <c r="C50">
        <v>2561139</v>
      </c>
      <c r="D50">
        <v>60</v>
      </c>
      <c r="E50">
        <v>0.26</v>
      </c>
      <c r="F50">
        <v>9.9009900990099011E-3</v>
      </c>
      <c r="G50">
        <v>0.1111111111111111</v>
      </c>
      <c r="H50">
        <v>24741</v>
      </c>
      <c r="I50">
        <f t="shared" si="0"/>
        <v>27762.178217821784</v>
      </c>
      <c r="J50">
        <f t="shared" si="1"/>
        <v>1.7796268088347296</v>
      </c>
      <c r="K50">
        <f t="shared" si="2"/>
        <v>1.581099263772531</v>
      </c>
    </row>
    <row r="51" spans="1:11" x14ac:dyDescent="0.25">
      <c r="A51">
        <v>227</v>
      </c>
      <c r="B51" s="9">
        <v>41146</v>
      </c>
      <c r="C51">
        <v>2566144</v>
      </c>
      <c r="D51">
        <v>60</v>
      </c>
      <c r="E51">
        <v>0.26</v>
      </c>
      <c r="F51">
        <v>9.9009900990099011E-3</v>
      </c>
      <c r="G51">
        <v>0.1111111111111111</v>
      </c>
      <c r="H51">
        <v>19221</v>
      </c>
      <c r="I51">
        <f t="shared" si="0"/>
        <v>21568.118811881188</v>
      </c>
      <c r="J51">
        <f t="shared" si="1"/>
        <v>1.3825717187103326</v>
      </c>
    </row>
    <row r="52" spans="1:11" x14ac:dyDescent="0.25">
      <c r="A52">
        <v>239</v>
      </c>
      <c r="B52" s="9">
        <v>41060</v>
      </c>
      <c r="C52">
        <v>2839117</v>
      </c>
      <c r="D52">
        <v>60</v>
      </c>
      <c r="E52">
        <v>0.26</v>
      </c>
      <c r="F52">
        <v>9.9009900990099011E-3</v>
      </c>
      <c r="G52">
        <v>0.1111111111111111</v>
      </c>
      <c r="H52">
        <v>6507</v>
      </c>
      <c r="I52">
        <f t="shared" si="0"/>
        <v>7301.5841584158416</v>
      </c>
      <c r="J52">
        <f t="shared" si="1"/>
        <v>0.468050266565118</v>
      </c>
      <c r="K52">
        <f t="shared" si="2"/>
        <v>0.3385398155200135</v>
      </c>
    </row>
    <row r="53" spans="1:11" x14ac:dyDescent="0.25">
      <c r="A53">
        <v>239</v>
      </c>
      <c r="B53" s="9">
        <v>41080</v>
      </c>
      <c r="C53">
        <v>2533111</v>
      </c>
      <c r="D53">
        <v>60</v>
      </c>
      <c r="E53">
        <v>0.26</v>
      </c>
      <c r="F53">
        <v>9.9009900990099011E-3</v>
      </c>
      <c r="G53">
        <v>0.1111111111111111</v>
      </c>
      <c r="H53">
        <v>2906</v>
      </c>
      <c r="I53">
        <f t="shared" si="0"/>
        <v>3260.8580858085807</v>
      </c>
      <c r="J53">
        <f t="shared" si="1"/>
        <v>0.20902936447490902</v>
      </c>
      <c r="K53">
        <f t="shared" si="2"/>
        <v>0.20902936447490902</v>
      </c>
    </row>
    <row r="54" spans="1:11" x14ac:dyDescent="0.25">
      <c r="A54">
        <v>239</v>
      </c>
      <c r="B54" s="9">
        <v>41080</v>
      </c>
      <c r="C54">
        <v>2534112</v>
      </c>
      <c r="D54">
        <v>60</v>
      </c>
      <c r="E54">
        <v>0.26</v>
      </c>
      <c r="F54">
        <v>9.9009900990099011E-3</v>
      </c>
      <c r="G54">
        <v>0.1111111111111111</v>
      </c>
      <c r="H54">
        <v>456</v>
      </c>
      <c r="I54">
        <f t="shared" si="0"/>
        <v>511.68316831683171</v>
      </c>
    </row>
    <row r="55" spans="1:11" x14ac:dyDescent="0.25">
      <c r="A55">
        <v>239</v>
      </c>
      <c r="B55" s="9">
        <v>41100</v>
      </c>
      <c r="C55">
        <v>2585163</v>
      </c>
      <c r="D55">
        <v>60</v>
      </c>
      <c r="E55">
        <v>0.26</v>
      </c>
      <c r="F55">
        <v>9.9009900990099011E-3</v>
      </c>
      <c r="G55">
        <v>0.1111111111111111</v>
      </c>
      <c r="H55">
        <v>6161</v>
      </c>
      <c r="I55">
        <f t="shared" si="0"/>
        <v>6913.333333333333</v>
      </c>
      <c r="J55">
        <f t="shared" si="1"/>
        <v>0.44316239316239314</v>
      </c>
      <c r="K55">
        <f t="shared" si="2"/>
        <v>0.30070449352627571</v>
      </c>
    </row>
    <row r="56" spans="1:11" x14ac:dyDescent="0.25">
      <c r="A56">
        <v>239</v>
      </c>
      <c r="B56" s="9">
        <v>41100</v>
      </c>
      <c r="C56">
        <v>2586164</v>
      </c>
      <c r="D56">
        <v>60</v>
      </c>
      <c r="E56">
        <v>0.26</v>
      </c>
      <c r="F56">
        <v>9.9009900990099011E-3</v>
      </c>
      <c r="G56">
        <v>0.1111111111111111</v>
      </c>
      <c r="H56">
        <v>2200</v>
      </c>
      <c r="I56">
        <f t="shared" si="0"/>
        <v>2468.6468646864687</v>
      </c>
      <c r="J56">
        <f t="shared" si="1"/>
        <v>0.15824659389015824</v>
      </c>
    </row>
    <row r="57" spans="1:11" x14ac:dyDescent="0.25">
      <c r="A57">
        <v>239</v>
      </c>
      <c r="B57" s="9">
        <v>41121</v>
      </c>
      <c r="C57">
        <v>2591169</v>
      </c>
      <c r="D57">
        <v>60</v>
      </c>
      <c r="E57">
        <v>0.26</v>
      </c>
      <c r="F57">
        <v>9.9009900990099011E-3</v>
      </c>
      <c r="G57">
        <v>0.1111111111111111</v>
      </c>
      <c r="H57">
        <v>6197</v>
      </c>
      <c r="I57">
        <f t="shared" si="0"/>
        <v>6953.7293729372941</v>
      </c>
      <c r="J57">
        <f t="shared" si="1"/>
        <v>0.44575188288059575</v>
      </c>
      <c r="K57">
        <f t="shared" si="2"/>
        <v>0.47099940763307102</v>
      </c>
    </row>
    <row r="58" spans="1:11" x14ac:dyDescent="0.25">
      <c r="A58">
        <v>239</v>
      </c>
      <c r="B58" s="9">
        <v>41121</v>
      </c>
      <c r="C58">
        <v>2612190</v>
      </c>
      <c r="D58">
        <v>60</v>
      </c>
      <c r="E58">
        <v>0.26</v>
      </c>
      <c r="F58">
        <v>9.9009900990099011E-3</v>
      </c>
      <c r="G58">
        <v>0.1111111111111111</v>
      </c>
      <c r="H58">
        <v>6899</v>
      </c>
      <c r="I58">
        <f t="shared" si="0"/>
        <v>7741.4521452145218</v>
      </c>
      <c r="J58">
        <f t="shared" si="1"/>
        <v>0.49624693238554624</v>
      </c>
    </row>
    <row r="59" spans="1:11" x14ac:dyDescent="0.25">
      <c r="A59">
        <v>239</v>
      </c>
      <c r="B59" s="9">
        <v>41140</v>
      </c>
      <c r="C59">
        <v>2599177</v>
      </c>
      <c r="D59">
        <v>60</v>
      </c>
      <c r="E59">
        <v>0.26</v>
      </c>
      <c r="F59">
        <v>9.9009900990099011E-3</v>
      </c>
      <c r="G59">
        <v>0.1111111111111111</v>
      </c>
      <c r="H59">
        <v>9832</v>
      </c>
      <c r="I59">
        <f t="shared" si="0"/>
        <v>11032.607260726074</v>
      </c>
      <c r="J59">
        <f t="shared" si="1"/>
        <v>0.70721841414910724</v>
      </c>
      <c r="K59">
        <f t="shared" si="2"/>
        <v>0.63366971312515874</v>
      </c>
    </row>
    <row r="60" spans="1:11" x14ac:dyDescent="0.25">
      <c r="A60">
        <v>239</v>
      </c>
      <c r="B60" s="9">
        <v>41140</v>
      </c>
      <c r="C60">
        <v>2610188</v>
      </c>
      <c r="D60">
        <v>60</v>
      </c>
      <c r="E60">
        <v>0.26</v>
      </c>
      <c r="F60">
        <v>9.9009900990099011E-3</v>
      </c>
      <c r="G60">
        <v>0.1111111111111111</v>
      </c>
      <c r="H60">
        <v>7787</v>
      </c>
      <c r="I60">
        <f t="shared" si="0"/>
        <v>8737.8877887788785</v>
      </c>
      <c r="J60">
        <f t="shared" si="1"/>
        <v>0.56012101210121013</v>
      </c>
    </row>
    <row r="61" spans="1:11" x14ac:dyDescent="0.25">
      <c r="A61">
        <v>240</v>
      </c>
      <c r="B61" s="9">
        <v>41060</v>
      </c>
      <c r="C61">
        <v>2572150</v>
      </c>
      <c r="D61">
        <v>60</v>
      </c>
      <c r="E61">
        <v>0.26</v>
      </c>
      <c r="F61">
        <v>9.9009900990099011E-3</v>
      </c>
      <c r="G61">
        <v>0.1111111111111111</v>
      </c>
      <c r="H61">
        <v>1391</v>
      </c>
      <c r="I61">
        <f t="shared" si="0"/>
        <v>1560.8580858085809</v>
      </c>
      <c r="J61">
        <f t="shared" si="1"/>
        <v>0.10005500550055005</v>
      </c>
      <c r="K61">
        <f t="shared" si="2"/>
        <v>0.29013074384361509</v>
      </c>
    </row>
    <row r="62" spans="1:11" x14ac:dyDescent="0.25">
      <c r="A62">
        <v>240</v>
      </c>
      <c r="B62" s="9">
        <v>41080</v>
      </c>
      <c r="C62">
        <v>2552130</v>
      </c>
      <c r="D62">
        <v>60</v>
      </c>
      <c r="E62">
        <v>0.26</v>
      </c>
      <c r="F62">
        <v>9.9009900990099011E-3</v>
      </c>
      <c r="G62">
        <v>0.1111111111111111</v>
      </c>
      <c r="H62">
        <v>6676</v>
      </c>
      <c r="I62">
        <f t="shared" si="0"/>
        <v>7491.2211221122107</v>
      </c>
      <c r="J62">
        <f t="shared" si="1"/>
        <v>0.48020648218668016</v>
      </c>
      <c r="K62">
        <f t="shared" si="2"/>
        <v>0.47599856139460095</v>
      </c>
    </row>
    <row r="63" spans="1:11" x14ac:dyDescent="0.25">
      <c r="A63">
        <v>240</v>
      </c>
      <c r="B63" s="9">
        <v>41080</v>
      </c>
      <c r="C63">
        <v>2553131</v>
      </c>
      <c r="D63">
        <v>60</v>
      </c>
      <c r="E63">
        <v>0.26</v>
      </c>
      <c r="F63">
        <v>9.9009900990099011E-3</v>
      </c>
      <c r="G63">
        <v>0.1111111111111111</v>
      </c>
      <c r="H63">
        <v>6559</v>
      </c>
      <c r="I63">
        <f t="shared" si="0"/>
        <v>7359.9339933993397</v>
      </c>
      <c r="J63">
        <f t="shared" si="1"/>
        <v>0.47179064060252174</v>
      </c>
    </row>
    <row r="64" spans="1:11" x14ac:dyDescent="0.25">
      <c r="A64">
        <v>240</v>
      </c>
      <c r="B64" s="9">
        <v>41100</v>
      </c>
      <c r="C64">
        <v>2589167</v>
      </c>
      <c r="D64">
        <v>60</v>
      </c>
      <c r="E64">
        <v>0.26</v>
      </c>
      <c r="F64">
        <v>9.9009900990099011E-3</v>
      </c>
      <c r="G64">
        <v>0.1111111111111111</v>
      </c>
      <c r="H64">
        <v>5725</v>
      </c>
      <c r="I64">
        <f t="shared" si="0"/>
        <v>6424.0924092409241</v>
      </c>
      <c r="J64">
        <f t="shared" si="1"/>
        <v>0.41180079546416176</v>
      </c>
      <c r="K64">
        <f t="shared" si="2"/>
        <v>0.41439028518236443</v>
      </c>
    </row>
    <row r="65" spans="1:11" x14ac:dyDescent="0.25">
      <c r="A65">
        <v>240</v>
      </c>
      <c r="B65" s="9">
        <v>41100</v>
      </c>
      <c r="C65">
        <v>2608186</v>
      </c>
      <c r="D65">
        <v>60</v>
      </c>
      <c r="E65">
        <v>0.26</v>
      </c>
      <c r="F65">
        <v>9.9009900990099011E-3</v>
      </c>
      <c r="G65">
        <v>0.1111111111111111</v>
      </c>
      <c r="H65">
        <v>5797</v>
      </c>
      <c r="I65">
        <f t="shared" si="0"/>
        <v>6504.8844884488453</v>
      </c>
      <c r="J65">
        <f t="shared" si="1"/>
        <v>0.41697977490056704</v>
      </c>
    </row>
    <row r="66" spans="1:11" x14ac:dyDescent="0.25">
      <c r="A66">
        <v>240</v>
      </c>
      <c r="B66" s="9">
        <v>41121</v>
      </c>
      <c r="C66">
        <v>2569147</v>
      </c>
      <c r="D66">
        <v>60</v>
      </c>
      <c r="E66">
        <v>0.26</v>
      </c>
      <c r="F66">
        <v>9.9009900990099011E-3</v>
      </c>
      <c r="G66">
        <v>0.1111111111111111</v>
      </c>
      <c r="H66">
        <v>6814</v>
      </c>
      <c r="I66">
        <f t="shared" ref="I66:I83" si="3">(H66+H66*G66)*F66+(H66+H66*G66)</f>
        <v>7646.0726072607267</v>
      </c>
      <c r="J66">
        <f t="shared" ref="J66:J83" si="4">I66/D66/E66/1000</f>
        <v>0.49013285943979013</v>
      </c>
      <c r="K66">
        <f t="shared" si="2"/>
        <v>0.32965642718117966</v>
      </c>
    </row>
    <row r="67" spans="1:11" x14ac:dyDescent="0.25">
      <c r="A67">
        <v>240</v>
      </c>
      <c r="B67" s="9">
        <v>41121</v>
      </c>
      <c r="C67">
        <v>2573151</v>
      </c>
      <c r="D67">
        <v>60</v>
      </c>
      <c r="E67">
        <v>0.26</v>
      </c>
      <c r="F67">
        <v>9.9009900990099011E-3</v>
      </c>
      <c r="G67">
        <v>0.1111111111111111</v>
      </c>
      <c r="H67">
        <v>2352</v>
      </c>
      <c r="I67">
        <f t="shared" si="3"/>
        <v>2639.2079207920792</v>
      </c>
      <c r="J67">
        <f t="shared" si="4"/>
        <v>0.16917999492256916</v>
      </c>
    </row>
    <row r="68" spans="1:11" x14ac:dyDescent="0.25">
      <c r="A68">
        <v>240</v>
      </c>
      <c r="B68" s="9">
        <v>41140</v>
      </c>
      <c r="C68">
        <v>2571149</v>
      </c>
      <c r="D68">
        <v>60</v>
      </c>
      <c r="E68">
        <v>0.26</v>
      </c>
      <c r="F68">
        <v>9.9009900990099011E-3</v>
      </c>
      <c r="G68">
        <v>0.1111111111111111</v>
      </c>
      <c r="H68">
        <v>3870</v>
      </c>
      <c r="I68">
        <f t="shared" si="3"/>
        <v>4342.5742574257429</v>
      </c>
      <c r="J68">
        <f t="shared" si="4"/>
        <v>0.2783701447067784</v>
      </c>
      <c r="K68">
        <f t="shared" ref="K68:K82" si="5">AVERAGE(J68:J69)</f>
        <v>0.39824193957857323</v>
      </c>
    </row>
    <row r="69" spans="1:11" x14ac:dyDescent="0.25">
      <c r="A69">
        <v>240</v>
      </c>
      <c r="B69" s="9">
        <v>41140</v>
      </c>
      <c r="C69">
        <v>2574152</v>
      </c>
      <c r="D69">
        <v>60</v>
      </c>
      <c r="E69">
        <v>0.26</v>
      </c>
      <c r="F69">
        <v>9.9009900990099011E-3</v>
      </c>
      <c r="G69">
        <v>0.1111111111111111</v>
      </c>
      <c r="H69">
        <v>7203</v>
      </c>
      <c r="I69">
        <f t="shared" si="3"/>
        <v>8082.574257425742</v>
      </c>
      <c r="J69">
        <f t="shared" si="4"/>
        <v>0.51811373445036801</v>
      </c>
    </row>
    <row r="70" spans="1:11" x14ac:dyDescent="0.25">
      <c r="A70">
        <v>302</v>
      </c>
      <c r="B70" s="9">
        <v>41066</v>
      </c>
      <c r="C70">
        <v>2435113</v>
      </c>
      <c r="D70">
        <v>60</v>
      </c>
      <c r="E70">
        <v>0.26</v>
      </c>
      <c r="F70">
        <v>9.9009900990099011E-3</v>
      </c>
      <c r="G70">
        <v>0.1111111111111111</v>
      </c>
      <c r="H70">
        <v>6399</v>
      </c>
      <c r="I70">
        <f t="shared" si="3"/>
        <v>7180.3960396039602</v>
      </c>
      <c r="J70">
        <f t="shared" si="4"/>
        <v>0.46028179741051023</v>
      </c>
      <c r="K70">
        <f t="shared" si="5"/>
        <v>0.44826944232884824</v>
      </c>
    </row>
    <row r="71" spans="1:11" x14ac:dyDescent="0.25">
      <c r="A71">
        <v>302</v>
      </c>
      <c r="B71" s="9">
        <v>41066</v>
      </c>
      <c r="C71">
        <v>2536114</v>
      </c>
      <c r="D71">
        <v>60</v>
      </c>
      <c r="E71">
        <v>0.26</v>
      </c>
      <c r="F71">
        <v>9.9009900990099011E-3</v>
      </c>
      <c r="G71">
        <v>0.1111111111111111</v>
      </c>
      <c r="H71">
        <v>6065</v>
      </c>
      <c r="I71">
        <f t="shared" si="3"/>
        <v>6805.6105610561053</v>
      </c>
      <c r="J71">
        <f t="shared" si="4"/>
        <v>0.43625708724718626</v>
      </c>
    </row>
    <row r="72" spans="1:11" x14ac:dyDescent="0.25">
      <c r="A72">
        <v>302</v>
      </c>
      <c r="B72" s="9">
        <v>41085</v>
      </c>
      <c r="C72">
        <v>2587165</v>
      </c>
      <c r="D72">
        <v>60</v>
      </c>
      <c r="E72">
        <v>0.26</v>
      </c>
      <c r="F72">
        <v>9.9009900990099011E-3</v>
      </c>
      <c r="G72">
        <v>0.1111111111111111</v>
      </c>
      <c r="H72">
        <v>11375</v>
      </c>
      <c r="I72">
        <f t="shared" si="3"/>
        <v>12764.026402640264</v>
      </c>
      <c r="J72">
        <f t="shared" si="4"/>
        <v>0.81820682068206818</v>
      </c>
      <c r="K72">
        <f t="shared" si="5"/>
        <v>0.60018617246340011</v>
      </c>
    </row>
    <row r="73" spans="1:11" x14ac:dyDescent="0.25">
      <c r="A73">
        <v>302</v>
      </c>
      <c r="B73" s="9">
        <v>41085</v>
      </c>
      <c r="C73">
        <v>2597175</v>
      </c>
      <c r="D73">
        <v>60</v>
      </c>
      <c r="E73">
        <v>0.26</v>
      </c>
      <c r="F73">
        <v>9.9009900990099011E-3</v>
      </c>
      <c r="G73">
        <v>0.1111111111111111</v>
      </c>
      <c r="H73">
        <v>5313</v>
      </c>
      <c r="I73">
        <f t="shared" si="3"/>
        <v>5961.7821782178216</v>
      </c>
      <c r="J73">
        <f t="shared" si="4"/>
        <v>0.38216552424473216</v>
      </c>
    </row>
    <row r="74" spans="1:11" x14ac:dyDescent="0.25">
      <c r="A74">
        <v>302</v>
      </c>
      <c r="B74" s="9">
        <v>41106</v>
      </c>
      <c r="C74">
        <v>2575153</v>
      </c>
      <c r="D74">
        <v>60</v>
      </c>
      <c r="E74">
        <v>0.26</v>
      </c>
      <c r="F74">
        <v>9.9009900990099011E-3</v>
      </c>
      <c r="G74">
        <v>0.1111111111111111</v>
      </c>
      <c r="H74">
        <v>6372</v>
      </c>
      <c r="I74">
        <f t="shared" si="3"/>
        <v>7150.0990099009905</v>
      </c>
      <c r="J74">
        <f t="shared" si="4"/>
        <v>0.45833968012185833</v>
      </c>
      <c r="K74">
        <f t="shared" si="5"/>
        <v>0.60975289836675972</v>
      </c>
    </row>
    <row r="75" spans="1:11" x14ac:dyDescent="0.25">
      <c r="A75">
        <v>302</v>
      </c>
      <c r="B75" s="9">
        <v>41106</v>
      </c>
      <c r="C75">
        <v>2576154</v>
      </c>
      <c r="D75">
        <v>60</v>
      </c>
      <c r="E75">
        <v>0.26</v>
      </c>
      <c r="F75">
        <v>9.9009900990099011E-3</v>
      </c>
      <c r="G75">
        <v>0.1111111111111111</v>
      </c>
      <c r="H75">
        <v>10582</v>
      </c>
      <c r="I75">
        <f t="shared" si="3"/>
        <v>11874.191419141915</v>
      </c>
      <c r="J75">
        <f t="shared" si="4"/>
        <v>0.76116611661166123</v>
      </c>
    </row>
    <row r="76" spans="1:11" x14ac:dyDescent="0.25">
      <c r="A76">
        <v>302</v>
      </c>
      <c r="B76" s="9">
        <v>41127</v>
      </c>
      <c r="C76">
        <v>2568146</v>
      </c>
      <c r="D76">
        <v>60</v>
      </c>
      <c r="E76">
        <v>0.26</v>
      </c>
      <c r="F76">
        <v>9.9009900990099011E-3</v>
      </c>
      <c r="G76">
        <v>0.1111111111111111</v>
      </c>
      <c r="H76">
        <v>3115</v>
      </c>
      <c r="I76">
        <f t="shared" si="3"/>
        <v>3495.3795379537955</v>
      </c>
      <c r="J76">
        <f t="shared" si="4"/>
        <v>0.22406279089447406</v>
      </c>
      <c r="K76">
        <f t="shared" si="5"/>
        <v>0.45524667851400524</v>
      </c>
    </row>
    <row r="77" spans="1:11" x14ac:dyDescent="0.25">
      <c r="A77">
        <v>302</v>
      </c>
      <c r="B77" s="9">
        <v>41127</v>
      </c>
      <c r="C77">
        <v>2570148</v>
      </c>
      <c r="D77">
        <v>60</v>
      </c>
      <c r="E77">
        <v>0.26</v>
      </c>
      <c r="F77">
        <v>9.9009900990099011E-3</v>
      </c>
      <c r="G77">
        <v>0.1111111111111111</v>
      </c>
      <c r="H77">
        <v>9543</v>
      </c>
      <c r="I77">
        <f t="shared" si="3"/>
        <v>10708.316831683169</v>
      </c>
      <c r="J77">
        <f t="shared" si="4"/>
        <v>0.68643056613353648</v>
      </c>
    </row>
    <row r="78" spans="1:11" x14ac:dyDescent="0.25">
      <c r="A78">
        <v>302</v>
      </c>
      <c r="B78" s="9">
        <v>41146</v>
      </c>
      <c r="C78">
        <v>2564142</v>
      </c>
      <c r="D78">
        <v>60</v>
      </c>
      <c r="E78">
        <v>0.26</v>
      </c>
      <c r="F78">
        <v>9.9009900990099011E-3</v>
      </c>
      <c r="G78">
        <v>0.1111111111111111</v>
      </c>
      <c r="H78">
        <v>9156</v>
      </c>
      <c r="I78">
        <f t="shared" si="3"/>
        <v>10274.059405940594</v>
      </c>
      <c r="J78">
        <f t="shared" si="4"/>
        <v>0.65859355166285871</v>
      </c>
      <c r="K78">
        <f t="shared" si="5"/>
        <v>0.55875433697215882</v>
      </c>
    </row>
    <row r="79" spans="1:11" x14ac:dyDescent="0.25">
      <c r="A79">
        <v>302</v>
      </c>
      <c r="B79" s="9">
        <v>41146</v>
      </c>
      <c r="C79">
        <v>2567145</v>
      </c>
      <c r="D79">
        <v>60</v>
      </c>
      <c r="E79">
        <v>0.26</v>
      </c>
      <c r="F79">
        <v>9.9009900990099011E-3</v>
      </c>
      <c r="G79">
        <v>0.1111111111111111</v>
      </c>
      <c r="H79">
        <v>6380</v>
      </c>
      <c r="I79">
        <f t="shared" si="3"/>
        <v>7159.075907590759</v>
      </c>
      <c r="J79">
        <f t="shared" si="4"/>
        <v>0.45891512228145886</v>
      </c>
    </row>
    <row r="80" spans="1:11" x14ac:dyDescent="0.25">
      <c r="A80" t="s">
        <v>59</v>
      </c>
      <c r="B80" s="9">
        <v>41135</v>
      </c>
      <c r="C80">
        <v>2606184</v>
      </c>
      <c r="D80">
        <v>60</v>
      </c>
      <c r="E80">
        <v>0.26</v>
      </c>
      <c r="F80">
        <v>9.9009900990099011E-3</v>
      </c>
      <c r="G80">
        <v>0.1111111111111111</v>
      </c>
      <c r="H80">
        <v>13045</v>
      </c>
      <c r="I80">
        <f t="shared" si="3"/>
        <v>14637.953795379539</v>
      </c>
      <c r="J80">
        <f t="shared" si="4"/>
        <v>0.93833037149868836</v>
      </c>
      <c r="K80">
        <f t="shared" si="5"/>
        <v>1.0769400016924768</v>
      </c>
    </row>
    <row r="81" spans="1:11" x14ac:dyDescent="0.25">
      <c r="A81" t="s">
        <v>59</v>
      </c>
      <c r="B81" s="9">
        <v>41135</v>
      </c>
      <c r="C81">
        <v>2607185</v>
      </c>
      <c r="D81">
        <v>60</v>
      </c>
      <c r="E81">
        <v>0.26</v>
      </c>
      <c r="F81">
        <v>9.9009900990099011E-3</v>
      </c>
      <c r="G81">
        <v>0.1111111111111111</v>
      </c>
      <c r="H81">
        <v>16899</v>
      </c>
      <c r="I81">
        <f t="shared" si="3"/>
        <v>18962.574257425746</v>
      </c>
      <c r="J81">
        <f t="shared" si="4"/>
        <v>1.2155496318862655</v>
      </c>
    </row>
    <row r="82" spans="1:11" x14ac:dyDescent="0.25">
      <c r="A82" t="s">
        <v>60</v>
      </c>
      <c r="B82" s="9">
        <v>41135</v>
      </c>
      <c r="C82">
        <v>2594172</v>
      </c>
      <c r="D82">
        <v>60</v>
      </c>
      <c r="E82">
        <v>0.26</v>
      </c>
      <c r="F82">
        <v>9.9009900990099011E-3</v>
      </c>
      <c r="G82">
        <v>0.1111111111111111</v>
      </c>
      <c r="H82">
        <v>11259</v>
      </c>
      <c r="I82">
        <f t="shared" si="3"/>
        <v>12633.861386138615</v>
      </c>
      <c r="J82">
        <f t="shared" si="4"/>
        <v>0.80986290936785998</v>
      </c>
      <c r="K82">
        <f t="shared" si="5"/>
        <v>0.80874799018363375</v>
      </c>
    </row>
    <row r="83" spans="1:11" x14ac:dyDescent="0.25">
      <c r="A83" t="s">
        <v>60</v>
      </c>
      <c r="B83" s="9">
        <v>41135</v>
      </c>
      <c r="C83">
        <v>2596174</v>
      </c>
      <c r="D83">
        <v>60</v>
      </c>
      <c r="E83">
        <v>0.26</v>
      </c>
      <c r="F83">
        <v>9.9009900990099011E-3</v>
      </c>
      <c r="G83">
        <v>0.1111111111111111</v>
      </c>
      <c r="H83">
        <v>11228</v>
      </c>
      <c r="I83">
        <f t="shared" si="3"/>
        <v>12599.075907590759</v>
      </c>
      <c r="J83">
        <f t="shared" si="4"/>
        <v>0.80763307099940751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222 abundance</vt:lpstr>
      <vt:lpstr>224 abundance</vt:lpstr>
      <vt:lpstr>114 abundance</vt:lpstr>
      <vt:lpstr>Mesocosm abundance </vt:lpstr>
      <vt:lpstr>2012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</dc:creator>
  <cp:lastModifiedBy>User</cp:lastModifiedBy>
  <dcterms:created xsi:type="dcterms:W3CDTF">2013-06-25T20:01:31Z</dcterms:created>
  <dcterms:modified xsi:type="dcterms:W3CDTF">2015-02-10T14:44:11Z</dcterms:modified>
</cp:coreProperties>
</file>