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315" windowHeight="8475" activeTab="3"/>
  </bookViews>
  <sheets>
    <sheet name="Sheet1" sheetId="1" r:id="rId1"/>
    <sheet name="Oct12june13" sheetId="6" r:id="rId2"/>
    <sheet name="2012" sheetId="5" r:id="rId3"/>
    <sheet name="august2013" sheetId="4" r:id="rId4"/>
    <sheet name="Summary" sheetId="2" r:id="rId5"/>
    <sheet name="Sheet3" sheetId="3" r:id="rId6"/>
  </sheets>
  <externalReferences>
    <externalReference r:id="rId7"/>
    <externalReference r:id="rId8"/>
  </externalReferences>
  <calcPr calcId="145621"/>
</workbook>
</file>

<file path=xl/calcChain.xml><?xml version="1.0" encoding="utf-8"?>
<calcChain xmlns="http://schemas.openxmlformats.org/spreadsheetml/2006/main">
  <c r="L12" i="2" l="1"/>
  <c r="L11" i="2"/>
  <c r="L10" i="2"/>
  <c r="L9" i="2"/>
  <c r="L8" i="2"/>
  <c r="L3" i="2"/>
  <c r="K11" i="2"/>
  <c r="K12" i="2"/>
  <c r="K10" i="2"/>
  <c r="K9" i="2"/>
  <c r="K8" i="2"/>
  <c r="K7" i="2"/>
  <c r="K6" i="2"/>
  <c r="K5" i="2"/>
  <c r="K4" i="2"/>
  <c r="K3" i="2"/>
  <c r="F8" i="2"/>
  <c r="F7" i="2"/>
  <c r="F5" i="2"/>
  <c r="D12" i="2"/>
  <c r="E12" i="2"/>
  <c r="F12" i="2"/>
  <c r="C12" i="2"/>
  <c r="B12" i="2"/>
  <c r="F11" i="2"/>
  <c r="E11" i="2"/>
  <c r="D11" i="2"/>
  <c r="C11" i="2"/>
  <c r="B11" i="2"/>
  <c r="F10" i="2"/>
  <c r="E10" i="2"/>
  <c r="D10" i="2"/>
  <c r="C10" i="2"/>
  <c r="B10" i="2"/>
  <c r="F9" i="2"/>
  <c r="E9" i="2"/>
  <c r="D9" i="2"/>
  <c r="C9" i="2"/>
  <c r="B9" i="2"/>
  <c r="E8" i="2"/>
  <c r="D8" i="2"/>
  <c r="C8" i="2"/>
  <c r="B8" i="2"/>
  <c r="F6" i="2"/>
  <c r="E6" i="2"/>
  <c r="D6" i="2"/>
  <c r="C6" i="2"/>
  <c r="B6" i="2"/>
  <c r="F4" i="2"/>
  <c r="E4" i="2"/>
  <c r="D4" i="2"/>
  <c r="C4" i="2"/>
  <c r="B4" i="2"/>
  <c r="F3" i="2"/>
  <c r="D3" i="2"/>
  <c r="C3" i="2"/>
  <c r="B3" i="2"/>
  <c r="J12" i="2"/>
  <c r="I12" i="2"/>
  <c r="G12" i="2"/>
  <c r="J11" i="2"/>
  <c r="I11" i="2"/>
  <c r="G11" i="2"/>
  <c r="J10" i="2"/>
  <c r="I10" i="2"/>
  <c r="G10" i="2"/>
  <c r="J9" i="2"/>
  <c r="I9" i="2"/>
  <c r="G9" i="2"/>
  <c r="J8" i="2"/>
  <c r="I8" i="2"/>
  <c r="G8" i="2"/>
  <c r="L7" i="2"/>
  <c r="L6" i="2"/>
  <c r="J7" i="2"/>
  <c r="J6" i="2"/>
  <c r="I7" i="2"/>
  <c r="I6" i="2"/>
  <c r="G7" i="2"/>
  <c r="G6" i="2"/>
  <c r="L5" i="2"/>
  <c r="L4" i="2"/>
  <c r="J5" i="2"/>
  <c r="J4" i="2"/>
  <c r="I5" i="2"/>
  <c r="I4" i="2"/>
  <c r="G5" i="2"/>
  <c r="G4" i="2"/>
  <c r="J3" i="2"/>
  <c r="I3" i="2"/>
  <c r="G3" i="2"/>
  <c r="K112" i="6"/>
  <c r="K107" i="6"/>
  <c r="K104" i="6"/>
  <c r="K98" i="6"/>
  <c r="K95" i="6"/>
  <c r="K90" i="6"/>
  <c r="K87" i="6"/>
  <c r="K82" i="6"/>
  <c r="K79" i="6"/>
  <c r="K74" i="6"/>
  <c r="K71" i="6"/>
  <c r="K68" i="6"/>
  <c r="K65" i="6"/>
  <c r="K62" i="6"/>
  <c r="K59" i="6"/>
  <c r="K56" i="6"/>
  <c r="K53" i="6"/>
  <c r="K50" i="6"/>
  <c r="K47" i="6"/>
  <c r="K40" i="6"/>
  <c r="K37" i="6"/>
  <c r="K34" i="6"/>
  <c r="K31" i="6"/>
  <c r="K28" i="6"/>
  <c r="K25" i="6"/>
  <c r="K22" i="6"/>
  <c r="K21" i="6"/>
  <c r="K19" i="6"/>
  <c r="K13" i="6"/>
  <c r="G116" i="6" l="1"/>
  <c r="F116" i="6"/>
  <c r="I116" i="6" s="1"/>
  <c r="J116" i="6" s="1"/>
  <c r="G115" i="6"/>
  <c r="I115" i="6" s="1"/>
  <c r="J115" i="6" s="1"/>
  <c r="K115" i="6" s="1"/>
  <c r="F115" i="6"/>
  <c r="G114" i="6"/>
  <c r="F114" i="6"/>
  <c r="I114" i="6" s="1"/>
  <c r="J114" i="6" s="1"/>
  <c r="G113" i="6"/>
  <c r="I113" i="6" s="1"/>
  <c r="J113" i="6" s="1"/>
  <c r="F113" i="6"/>
  <c r="G112" i="6"/>
  <c r="F112" i="6"/>
  <c r="I112" i="6" s="1"/>
  <c r="J112" i="6" s="1"/>
  <c r="G111" i="6"/>
  <c r="I111" i="6" s="1"/>
  <c r="J111" i="6" s="1"/>
  <c r="F111" i="6"/>
  <c r="G110" i="6"/>
  <c r="F110" i="6"/>
  <c r="I110" i="6" s="1"/>
  <c r="J110" i="6" s="1"/>
  <c r="G109" i="6"/>
  <c r="I109" i="6" s="1"/>
  <c r="J109" i="6" s="1"/>
  <c r="F109" i="6"/>
  <c r="G108" i="6"/>
  <c r="F108" i="6"/>
  <c r="I108" i="6" s="1"/>
  <c r="J108" i="6" s="1"/>
  <c r="G107" i="6"/>
  <c r="I107" i="6" s="1"/>
  <c r="J107" i="6" s="1"/>
  <c r="F107" i="6"/>
  <c r="G106" i="6"/>
  <c r="F106" i="6"/>
  <c r="I106" i="6" s="1"/>
  <c r="J106" i="6" s="1"/>
  <c r="G105" i="6"/>
  <c r="I105" i="6" s="1"/>
  <c r="J105" i="6" s="1"/>
  <c r="F105" i="6"/>
  <c r="G104" i="6"/>
  <c r="F104" i="6"/>
  <c r="I104" i="6" s="1"/>
  <c r="J104" i="6" s="1"/>
  <c r="G103" i="6"/>
  <c r="I103" i="6" s="1"/>
  <c r="J103" i="6" s="1"/>
  <c r="F103" i="6"/>
  <c r="G102" i="6"/>
  <c r="F102" i="6"/>
  <c r="I102" i="6" s="1"/>
  <c r="J102" i="6" s="1"/>
  <c r="G101" i="6"/>
  <c r="I101" i="6" s="1"/>
  <c r="J101" i="6" s="1"/>
  <c r="F101" i="6"/>
  <c r="G100" i="6"/>
  <c r="F100" i="6"/>
  <c r="I100" i="6" s="1"/>
  <c r="J100" i="6" s="1"/>
  <c r="G99" i="6"/>
  <c r="I99" i="6" s="1"/>
  <c r="J99" i="6" s="1"/>
  <c r="F99" i="6"/>
  <c r="G98" i="6"/>
  <c r="F98" i="6"/>
  <c r="I98" i="6" s="1"/>
  <c r="J98" i="6" s="1"/>
  <c r="G97" i="6"/>
  <c r="I97" i="6" s="1"/>
  <c r="J97" i="6" s="1"/>
  <c r="F97" i="6"/>
  <c r="G96" i="6"/>
  <c r="F96" i="6"/>
  <c r="I96" i="6" s="1"/>
  <c r="J96" i="6" s="1"/>
  <c r="G95" i="6"/>
  <c r="I95" i="6" s="1"/>
  <c r="J95" i="6" s="1"/>
  <c r="F95" i="6"/>
  <c r="G94" i="6"/>
  <c r="F94" i="6"/>
  <c r="I94" i="6" s="1"/>
  <c r="J94" i="6" s="1"/>
  <c r="G93" i="6"/>
  <c r="I93" i="6" s="1"/>
  <c r="J93" i="6" s="1"/>
  <c r="K93" i="6" s="1"/>
  <c r="F93" i="6"/>
  <c r="G92" i="6"/>
  <c r="F92" i="6"/>
  <c r="I92" i="6" s="1"/>
  <c r="J92" i="6" s="1"/>
  <c r="G91" i="6"/>
  <c r="I91" i="6" s="1"/>
  <c r="J91" i="6" s="1"/>
  <c r="F91" i="6"/>
  <c r="G90" i="6"/>
  <c r="F90" i="6"/>
  <c r="I90" i="6" s="1"/>
  <c r="J90" i="6" s="1"/>
  <c r="G89" i="6"/>
  <c r="I89" i="6" s="1"/>
  <c r="J89" i="6" s="1"/>
  <c r="F89" i="6"/>
  <c r="G88" i="6"/>
  <c r="F88" i="6"/>
  <c r="I88" i="6" s="1"/>
  <c r="J88" i="6" s="1"/>
  <c r="G87" i="6"/>
  <c r="I87" i="6" s="1"/>
  <c r="J87" i="6" s="1"/>
  <c r="F87" i="6"/>
  <c r="G86" i="6"/>
  <c r="F86" i="6"/>
  <c r="I86" i="6" s="1"/>
  <c r="J86" i="6" s="1"/>
  <c r="G85" i="6"/>
  <c r="I85" i="6" s="1"/>
  <c r="J85" i="6" s="1"/>
  <c r="K85" i="6" s="1"/>
  <c r="F85" i="6"/>
  <c r="G84" i="6"/>
  <c r="F84" i="6"/>
  <c r="I84" i="6" s="1"/>
  <c r="J84" i="6" s="1"/>
  <c r="G83" i="6"/>
  <c r="I83" i="6" s="1"/>
  <c r="J83" i="6" s="1"/>
  <c r="F83" i="6"/>
  <c r="G82" i="6"/>
  <c r="F82" i="6"/>
  <c r="I82" i="6" s="1"/>
  <c r="J82" i="6" s="1"/>
  <c r="G81" i="6"/>
  <c r="I81" i="6" s="1"/>
  <c r="J81" i="6" s="1"/>
  <c r="F81" i="6"/>
  <c r="G80" i="6"/>
  <c r="F80" i="6"/>
  <c r="I80" i="6" s="1"/>
  <c r="J80" i="6" s="1"/>
  <c r="G79" i="6"/>
  <c r="I79" i="6" s="1"/>
  <c r="J79" i="6" s="1"/>
  <c r="F79" i="6"/>
  <c r="G78" i="6"/>
  <c r="F78" i="6"/>
  <c r="I78" i="6" s="1"/>
  <c r="J78" i="6" s="1"/>
  <c r="G77" i="6"/>
  <c r="I77" i="6" s="1"/>
  <c r="J77" i="6" s="1"/>
  <c r="F77" i="6"/>
  <c r="J76" i="6"/>
  <c r="G76" i="6"/>
  <c r="F76" i="6"/>
  <c r="J75" i="6"/>
  <c r="G75" i="6"/>
  <c r="F75" i="6"/>
  <c r="J74" i="6"/>
  <c r="G74" i="6"/>
  <c r="F74" i="6"/>
  <c r="J73" i="6"/>
  <c r="G73" i="6"/>
  <c r="F73" i="6"/>
  <c r="J72" i="6"/>
  <c r="G72" i="6"/>
  <c r="F72" i="6"/>
  <c r="J71" i="6"/>
  <c r="G71" i="6"/>
  <c r="F71" i="6"/>
  <c r="J70" i="6"/>
  <c r="G70" i="6"/>
  <c r="F70" i="6"/>
  <c r="J69" i="6"/>
  <c r="G69" i="6"/>
  <c r="F69" i="6"/>
  <c r="J68" i="6"/>
  <c r="G68" i="6"/>
  <c r="F68" i="6"/>
  <c r="J67" i="6"/>
  <c r="G67" i="6"/>
  <c r="F67" i="6"/>
  <c r="J66" i="6"/>
  <c r="G66" i="6"/>
  <c r="F66" i="6"/>
  <c r="J65" i="6"/>
  <c r="G65" i="6"/>
  <c r="F65" i="6"/>
  <c r="J64" i="6"/>
  <c r="G64" i="6"/>
  <c r="F64" i="6"/>
  <c r="J63" i="6"/>
  <c r="G63" i="6"/>
  <c r="F63" i="6"/>
  <c r="J62" i="6"/>
  <c r="G62" i="6"/>
  <c r="F62" i="6"/>
  <c r="J61" i="6"/>
  <c r="G61" i="6"/>
  <c r="F61" i="6"/>
  <c r="J60" i="6"/>
  <c r="G60" i="6"/>
  <c r="F60" i="6"/>
  <c r="J59" i="6"/>
  <c r="G59" i="6"/>
  <c r="F59" i="6"/>
  <c r="G58" i="6"/>
  <c r="F58" i="6"/>
  <c r="I58" i="6" s="1"/>
  <c r="J58" i="6" s="1"/>
  <c r="G57" i="6"/>
  <c r="I57" i="6" s="1"/>
  <c r="J57" i="6" s="1"/>
  <c r="F57" i="6"/>
  <c r="G56" i="6"/>
  <c r="F56" i="6"/>
  <c r="I56" i="6" s="1"/>
  <c r="J56" i="6" s="1"/>
  <c r="G55" i="6"/>
  <c r="I55" i="6" s="1"/>
  <c r="J55" i="6" s="1"/>
  <c r="F55" i="6"/>
  <c r="G54" i="6"/>
  <c r="F54" i="6"/>
  <c r="I54" i="6" s="1"/>
  <c r="J54" i="6" s="1"/>
  <c r="G53" i="6"/>
  <c r="I53" i="6" s="1"/>
  <c r="J53" i="6" s="1"/>
  <c r="F53" i="6"/>
  <c r="G52" i="6"/>
  <c r="F52" i="6"/>
  <c r="I52" i="6" s="1"/>
  <c r="J52" i="6" s="1"/>
  <c r="G51" i="6"/>
  <c r="I51" i="6" s="1"/>
  <c r="J51" i="6" s="1"/>
  <c r="F51" i="6"/>
  <c r="G50" i="6"/>
  <c r="F50" i="6"/>
  <c r="I50" i="6" s="1"/>
  <c r="J50" i="6" s="1"/>
  <c r="J49" i="6"/>
  <c r="G49" i="6"/>
  <c r="I49" i="6" s="1"/>
  <c r="F49" i="6"/>
  <c r="G48" i="6"/>
  <c r="F48" i="6"/>
  <c r="I48" i="6" s="1"/>
  <c r="J48" i="6" s="1"/>
  <c r="G47" i="6"/>
  <c r="I47" i="6" s="1"/>
  <c r="J47" i="6" s="1"/>
  <c r="F47" i="6"/>
  <c r="G46" i="6"/>
  <c r="F46" i="6"/>
  <c r="I46" i="6" s="1"/>
  <c r="J46" i="6" s="1"/>
  <c r="J45" i="6"/>
  <c r="G45" i="6"/>
  <c r="I45" i="6" s="1"/>
  <c r="F45" i="6"/>
  <c r="G44" i="6"/>
  <c r="F44" i="6"/>
  <c r="I44" i="6" s="1"/>
  <c r="J44" i="6" s="1"/>
  <c r="G43" i="6"/>
  <c r="I43" i="6" s="1"/>
  <c r="J43" i="6" s="1"/>
  <c r="F43" i="6"/>
  <c r="J42" i="6"/>
  <c r="G42" i="6"/>
  <c r="F42" i="6"/>
  <c r="J41" i="6"/>
  <c r="G41" i="6"/>
  <c r="F41" i="6"/>
  <c r="G40" i="6"/>
  <c r="I40" i="6" s="1"/>
  <c r="J40" i="6" s="1"/>
  <c r="F40" i="6"/>
  <c r="G39" i="6"/>
  <c r="F39" i="6"/>
  <c r="I39" i="6" s="1"/>
  <c r="J39" i="6" s="1"/>
  <c r="G38" i="6"/>
  <c r="I38" i="6" s="1"/>
  <c r="J38" i="6" s="1"/>
  <c r="F38" i="6"/>
  <c r="G37" i="6"/>
  <c r="F37" i="6"/>
  <c r="I37" i="6" s="1"/>
  <c r="J37" i="6" s="1"/>
  <c r="G36" i="6"/>
  <c r="I36" i="6" s="1"/>
  <c r="J36" i="6" s="1"/>
  <c r="F36" i="6"/>
  <c r="G35" i="6"/>
  <c r="F35" i="6"/>
  <c r="I35" i="6" s="1"/>
  <c r="J35" i="6" s="1"/>
  <c r="G34" i="6"/>
  <c r="I34" i="6" s="1"/>
  <c r="J34" i="6" s="1"/>
  <c r="F34" i="6"/>
  <c r="G33" i="6"/>
  <c r="F33" i="6"/>
  <c r="I33" i="6" s="1"/>
  <c r="J33" i="6" s="1"/>
  <c r="G32" i="6"/>
  <c r="I32" i="6" s="1"/>
  <c r="J32" i="6" s="1"/>
  <c r="F32" i="6"/>
  <c r="G31" i="6"/>
  <c r="F31" i="6"/>
  <c r="I31" i="6" s="1"/>
  <c r="J31" i="6" s="1"/>
  <c r="G30" i="6"/>
  <c r="I30" i="6" s="1"/>
  <c r="J30" i="6" s="1"/>
  <c r="F30" i="6"/>
  <c r="G29" i="6"/>
  <c r="F29" i="6"/>
  <c r="I29" i="6" s="1"/>
  <c r="J29" i="6" s="1"/>
  <c r="G28" i="6"/>
  <c r="I28" i="6" s="1"/>
  <c r="J28" i="6" s="1"/>
  <c r="F28" i="6"/>
  <c r="G27" i="6"/>
  <c r="F27" i="6"/>
  <c r="I27" i="6" s="1"/>
  <c r="J27" i="6" s="1"/>
  <c r="G26" i="6"/>
  <c r="I26" i="6" s="1"/>
  <c r="J26" i="6" s="1"/>
  <c r="F26" i="6"/>
  <c r="G25" i="6"/>
  <c r="F25" i="6"/>
  <c r="I25" i="6" s="1"/>
  <c r="J25" i="6" s="1"/>
  <c r="G24" i="6"/>
  <c r="I24" i="6" s="1"/>
  <c r="J24" i="6" s="1"/>
  <c r="F24" i="6"/>
  <c r="G23" i="6"/>
  <c r="F23" i="6"/>
  <c r="I23" i="6" s="1"/>
  <c r="J23" i="6" s="1"/>
  <c r="G22" i="6"/>
  <c r="I22" i="6" s="1"/>
  <c r="J22" i="6" s="1"/>
  <c r="F22" i="6"/>
  <c r="G21" i="6"/>
  <c r="F21" i="6"/>
  <c r="I21" i="6" s="1"/>
  <c r="J21" i="6" s="1"/>
  <c r="G20" i="6"/>
  <c r="I20" i="6" s="1"/>
  <c r="J20" i="6" s="1"/>
  <c r="F20" i="6"/>
  <c r="G19" i="6"/>
  <c r="F19" i="6"/>
  <c r="I19" i="6" s="1"/>
  <c r="J19" i="6" s="1"/>
  <c r="G18" i="6"/>
  <c r="I18" i="6" s="1"/>
  <c r="J18" i="6" s="1"/>
  <c r="K18" i="6" s="1"/>
  <c r="F18" i="6"/>
  <c r="G17" i="6"/>
  <c r="F17" i="6"/>
  <c r="I17" i="6" s="1"/>
  <c r="J17" i="6" s="1"/>
  <c r="Q16" i="6"/>
  <c r="G16" i="6"/>
  <c r="F16" i="6"/>
  <c r="I16" i="6" s="1"/>
  <c r="J16" i="6" s="1"/>
  <c r="K16" i="6" s="1"/>
  <c r="G15" i="6"/>
  <c r="I15" i="6" s="1"/>
  <c r="J15" i="6" s="1"/>
  <c r="F15" i="6"/>
  <c r="G14" i="6"/>
  <c r="F14" i="6"/>
  <c r="I14" i="6" s="1"/>
  <c r="J14" i="6" s="1"/>
  <c r="K14" i="6" s="1"/>
  <c r="G13" i="6"/>
  <c r="I13" i="6" s="1"/>
  <c r="J13" i="6" s="1"/>
  <c r="F13" i="6"/>
  <c r="G12" i="6"/>
  <c r="I12" i="6" s="1"/>
  <c r="J12" i="6" s="1"/>
  <c r="F12" i="6"/>
  <c r="G11" i="6"/>
  <c r="F11" i="6"/>
  <c r="I11" i="6" s="1"/>
  <c r="J11" i="6" s="1"/>
  <c r="K11" i="6" s="1"/>
  <c r="G10" i="6"/>
  <c r="F10" i="6"/>
  <c r="I10" i="6" s="1"/>
  <c r="J10" i="6" s="1"/>
  <c r="G9" i="6"/>
  <c r="I9" i="6" s="1"/>
  <c r="J9" i="6" s="1"/>
  <c r="F9" i="6"/>
  <c r="Q8" i="6"/>
  <c r="R8" i="6" s="1"/>
  <c r="S8" i="6" s="1"/>
  <c r="I8" i="6"/>
  <c r="J8" i="6" s="1"/>
  <c r="G8" i="6"/>
  <c r="F8" i="6"/>
  <c r="Q7" i="6"/>
  <c r="G7" i="6"/>
  <c r="F7" i="6"/>
  <c r="I7" i="6" s="1"/>
  <c r="J7" i="6" s="1"/>
  <c r="Q6" i="6"/>
  <c r="G6" i="6"/>
  <c r="I6" i="6" s="1"/>
  <c r="J6" i="6" s="1"/>
  <c r="F6" i="6"/>
  <c r="Q5" i="6"/>
  <c r="R5" i="6" s="1"/>
  <c r="S5" i="6" s="1"/>
  <c r="G5" i="6"/>
  <c r="F5" i="6"/>
  <c r="I5" i="6" s="1"/>
  <c r="J5" i="6" s="1"/>
  <c r="Q4" i="6"/>
  <c r="R7" i="6" s="1"/>
  <c r="S7" i="6" s="1"/>
  <c r="G4" i="6"/>
  <c r="I4" i="6" s="1"/>
  <c r="J4" i="6" s="1"/>
  <c r="K4" i="6" s="1"/>
  <c r="F4" i="6"/>
  <c r="G3" i="6"/>
  <c r="I3" i="6" s="1"/>
  <c r="J3" i="6" s="1"/>
  <c r="F3" i="6"/>
  <c r="G2" i="6"/>
  <c r="F2" i="6"/>
  <c r="I2" i="6" s="1"/>
  <c r="J2" i="6" s="1"/>
  <c r="K2" i="6" s="1"/>
  <c r="I83" i="5"/>
  <c r="J83" i="5" s="1"/>
  <c r="I82" i="5"/>
  <c r="J82" i="5" s="1"/>
  <c r="I81" i="5"/>
  <c r="J81" i="5" s="1"/>
  <c r="J80" i="5"/>
  <c r="I80" i="5"/>
  <c r="J79" i="5"/>
  <c r="I79" i="5"/>
  <c r="I78" i="5"/>
  <c r="J78" i="5" s="1"/>
  <c r="K78" i="5" s="1"/>
  <c r="I77" i="5"/>
  <c r="J77" i="5" s="1"/>
  <c r="J76" i="5"/>
  <c r="I76" i="5"/>
  <c r="J75" i="5"/>
  <c r="I75" i="5"/>
  <c r="I74" i="5"/>
  <c r="J74" i="5" s="1"/>
  <c r="K74" i="5" s="1"/>
  <c r="I73" i="5"/>
  <c r="J73" i="5" s="1"/>
  <c r="J72" i="5"/>
  <c r="I72" i="5"/>
  <c r="J71" i="5"/>
  <c r="I71" i="5"/>
  <c r="I70" i="5"/>
  <c r="J70" i="5" s="1"/>
  <c r="K70" i="5" s="1"/>
  <c r="I69" i="5"/>
  <c r="J69" i="5" s="1"/>
  <c r="J68" i="5"/>
  <c r="K68" i="5" s="1"/>
  <c r="I68" i="5"/>
  <c r="J67" i="5"/>
  <c r="I67" i="5"/>
  <c r="I66" i="5"/>
  <c r="J66" i="5" s="1"/>
  <c r="K66" i="5" s="1"/>
  <c r="I65" i="5"/>
  <c r="J65" i="5" s="1"/>
  <c r="J64" i="5"/>
  <c r="K64" i="5" s="1"/>
  <c r="I64" i="5"/>
  <c r="J63" i="5"/>
  <c r="I63" i="5"/>
  <c r="I62" i="5"/>
  <c r="J62" i="5" s="1"/>
  <c r="K62" i="5" s="1"/>
  <c r="J61" i="5"/>
  <c r="I61" i="5"/>
  <c r="J60" i="5"/>
  <c r="I60" i="5"/>
  <c r="I59" i="5"/>
  <c r="J59" i="5" s="1"/>
  <c r="K59" i="5" s="1"/>
  <c r="I58" i="5"/>
  <c r="J58" i="5" s="1"/>
  <c r="J57" i="5"/>
  <c r="K57" i="5" s="1"/>
  <c r="I57" i="5"/>
  <c r="J56" i="5"/>
  <c r="I56" i="5"/>
  <c r="I55" i="5"/>
  <c r="J55" i="5" s="1"/>
  <c r="K55" i="5" s="1"/>
  <c r="I54" i="5"/>
  <c r="I53" i="5"/>
  <c r="J53" i="5" s="1"/>
  <c r="K53" i="5" s="1"/>
  <c r="J52" i="5"/>
  <c r="I52" i="5"/>
  <c r="J51" i="5"/>
  <c r="I51" i="5"/>
  <c r="I50" i="5"/>
  <c r="J50" i="5" s="1"/>
  <c r="K50" i="5" s="1"/>
  <c r="I49" i="5"/>
  <c r="J49" i="5" s="1"/>
  <c r="J48" i="5"/>
  <c r="I48" i="5"/>
  <c r="J47" i="5"/>
  <c r="I47" i="5"/>
  <c r="I46" i="5"/>
  <c r="J46" i="5" s="1"/>
  <c r="K46" i="5" s="1"/>
  <c r="I45" i="5"/>
  <c r="J45" i="5" s="1"/>
  <c r="J44" i="5"/>
  <c r="I44" i="5"/>
  <c r="J43" i="5"/>
  <c r="I43" i="5"/>
  <c r="I42" i="5"/>
  <c r="J42" i="5" s="1"/>
  <c r="K42" i="5" s="1"/>
  <c r="I41" i="5"/>
  <c r="J41" i="5" s="1"/>
  <c r="J40" i="5"/>
  <c r="I40" i="5"/>
  <c r="J39" i="5"/>
  <c r="I39" i="5"/>
  <c r="I38" i="5"/>
  <c r="J38" i="5" s="1"/>
  <c r="K38" i="5" s="1"/>
  <c r="I37" i="5"/>
  <c r="J37" i="5" s="1"/>
  <c r="J36" i="5"/>
  <c r="K36" i="5" s="1"/>
  <c r="I36" i="5"/>
  <c r="J35" i="5"/>
  <c r="I35" i="5"/>
  <c r="I34" i="5"/>
  <c r="J34" i="5" s="1"/>
  <c r="K34" i="5" s="1"/>
  <c r="I33" i="5"/>
  <c r="J33" i="5" s="1"/>
  <c r="J32" i="5"/>
  <c r="K32" i="5" s="1"/>
  <c r="I32" i="5"/>
  <c r="I31" i="5"/>
  <c r="J30" i="5"/>
  <c r="K30" i="5" s="1"/>
  <c r="I30" i="5"/>
  <c r="J29" i="5"/>
  <c r="I29" i="5"/>
  <c r="I28" i="5"/>
  <c r="J28" i="5" s="1"/>
  <c r="K28" i="5" s="1"/>
  <c r="I27" i="5"/>
  <c r="J27" i="5" s="1"/>
  <c r="J26" i="5"/>
  <c r="K26" i="5" s="1"/>
  <c r="I26" i="5"/>
  <c r="J25" i="5"/>
  <c r="I25" i="5"/>
  <c r="I24" i="5"/>
  <c r="J24" i="5" s="1"/>
  <c r="K24" i="5" s="1"/>
  <c r="I23" i="5"/>
  <c r="J23" i="5" s="1"/>
  <c r="J22" i="5"/>
  <c r="K22" i="5" s="1"/>
  <c r="I22" i="5"/>
  <c r="J21" i="5"/>
  <c r="I21" i="5"/>
  <c r="I20" i="5"/>
  <c r="J20" i="5" s="1"/>
  <c r="K20" i="5" s="1"/>
  <c r="I19" i="5"/>
  <c r="J19" i="5" s="1"/>
  <c r="J18" i="5"/>
  <c r="K18" i="5" s="1"/>
  <c r="I18" i="5"/>
  <c r="J17" i="5"/>
  <c r="I17" i="5"/>
  <c r="I16" i="5"/>
  <c r="J16" i="5" s="1"/>
  <c r="K16" i="5" s="1"/>
  <c r="I15" i="5"/>
  <c r="J15" i="5" s="1"/>
  <c r="J14" i="5"/>
  <c r="K14" i="5" s="1"/>
  <c r="I14" i="5"/>
  <c r="J13" i="5"/>
  <c r="I13" i="5"/>
  <c r="I12" i="5"/>
  <c r="J12" i="5" s="1"/>
  <c r="K12" i="5" s="1"/>
  <c r="I11" i="5"/>
  <c r="J11" i="5" s="1"/>
  <c r="J10" i="5"/>
  <c r="K10" i="5" s="1"/>
  <c r="I10" i="5"/>
  <c r="J9" i="5"/>
  <c r="I9" i="5"/>
  <c r="I8" i="5"/>
  <c r="J8" i="5" s="1"/>
  <c r="K8" i="5" s="1"/>
  <c r="I7" i="5"/>
  <c r="J7" i="5" s="1"/>
  <c r="J6" i="5"/>
  <c r="K6" i="5" s="1"/>
  <c r="I6" i="5"/>
  <c r="J5" i="5"/>
  <c r="I5" i="5"/>
  <c r="I4" i="5"/>
  <c r="J4" i="5" s="1"/>
  <c r="K4" i="5" s="1"/>
  <c r="I3" i="5"/>
  <c r="J3" i="5" s="1"/>
  <c r="J2" i="5"/>
  <c r="K2" i="5" s="1"/>
  <c r="I2" i="5"/>
  <c r="K51" i="4"/>
  <c r="L51" i="4" s="1"/>
  <c r="G51" i="4"/>
  <c r="K50" i="4"/>
  <c r="G50" i="4"/>
  <c r="L50" i="4" s="1"/>
  <c r="K49" i="4"/>
  <c r="G49" i="4"/>
  <c r="L49" i="4" s="1"/>
  <c r="K48" i="4"/>
  <c r="L48" i="4" s="1"/>
  <c r="G48" i="4"/>
  <c r="K47" i="4"/>
  <c r="G47" i="4"/>
  <c r="L47" i="4" s="1"/>
  <c r="K46" i="4"/>
  <c r="G46" i="4"/>
  <c r="L46" i="4" s="1"/>
  <c r="K45" i="4"/>
  <c r="L45" i="4" s="1"/>
  <c r="G45" i="4"/>
  <c r="K44" i="4"/>
  <c r="G44" i="4"/>
  <c r="L44" i="4" s="1"/>
  <c r="K43" i="4"/>
  <c r="G43" i="4"/>
  <c r="L43" i="4" s="1"/>
  <c r="K42" i="4"/>
  <c r="L42" i="4" s="1"/>
  <c r="G42" i="4"/>
  <c r="K41" i="4"/>
  <c r="G41" i="4"/>
  <c r="L41" i="4" s="1"/>
  <c r="K40" i="4"/>
  <c r="L40" i="4" s="1"/>
  <c r="G40" i="4"/>
  <c r="K39" i="4"/>
  <c r="L39" i="4" s="1"/>
  <c r="M39" i="4" s="1"/>
  <c r="G39" i="4"/>
  <c r="K38" i="4"/>
  <c r="G38" i="4"/>
  <c r="L38" i="4" s="1"/>
  <c r="K37" i="4"/>
  <c r="G37" i="4"/>
  <c r="L37" i="4" s="1"/>
  <c r="M37" i="4" s="1"/>
  <c r="K36" i="4"/>
  <c r="L36" i="4" s="1"/>
  <c r="G36" i="4"/>
  <c r="K35" i="4"/>
  <c r="G35" i="4"/>
  <c r="L35" i="4" s="1"/>
  <c r="K34" i="4"/>
  <c r="L34" i="4" s="1"/>
  <c r="G34" i="4"/>
  <c r="K33" i="4"/>
  <c r="L33" i="4" s="1"/>
  <c r="M33" i="4" s="1"/>
  <c r="G33" i="4"/>
  <c r="K32" i="4"/>
  <c r="G32" i="4"/>
  <c r="L32" i="4" s="1"/>
  <c r="K31" i="4"/>
  <c r="L31" i="4" s="1"/>
  <c r="G31" i="4"/>
  <c r="K30" i="4"/>
  <c r="L30" i="4" s="1"/>
  <c r="M30" i="4" s="1"/>
  <c r="G30" i="4"/>
  <c r="K29" i="4"/>
  <c r="G29" i="4"/>
  <c r="L29" i="4" s="1"/>
  <c r="K28" i="4"/>
  <c r="L28" i="4" s="1"/>
  <c r="G28" i="4"/>
  <c r="K27" i="4"/>
  <c r="L27" i="4" s="1"/>
  <c r="M27" i="4" s="1"/>
  <c r="G27" i="4"/>
  <c r="K26" i="4"/>
  <c r="G26" i="4"/>
  <c r="L26" i="4" s="1"/>
  <c r="K25" i="4"/>
  <c r="L25" i="4" s="1"/>
  <c r="G25" i="4"/>
  <c r="K24" i="4"/>
  <c r="L24" i="4" s="1"/>
  <c r="M24" i="4" s="1"/>
  <c r="G24" i="4"/>
  <c r="K23" i="4"/>
  <c r="G23" i="4"/>
  <c r="L23" i="4" s="1"/>
  <c r="K22" i="4"/>
  <c r="L22" i="4" s="1"/>
  <c r="G22" i="4"/>
  <c r="K21" i="4"/>
  <c r="L21" i="4" s="1"/>
  <c r="M21" i="4" s="1"/>
  <c r="G21" i="4"/>
  <c r="K20" i="4"/>
  <c r="G20" i="4"/>
  <c r="L20" i="4" s="1"/>
  <c r="K19" i="4"/>
  <c r="L19" i="4" s="1"/>
  <c r="G19" i="4"/>
  <c r="K18" i="4"/>
  <c r="L18" i="4" s="1"/>
  <c r="M18" i="4" s="1"/>
  <c r="G18" i="4"/>
  <c r="K17" i="4"/>
  <c r="G17" i="4"/>
  <c r="L17" i="4" s="1"/>
  <c r="K16" i="4"/>
  <c r="L16" i="4" s="1"/>
  <c r="G16" i="4"/>
  <c r="K15" i="4"/>
  <c r="L15" i="4" s="1"/>
  <c r="M15" i="4" s="1"/>
  <c r="G15" i="4"/>
  <c r="K14" i="4"/>
  <c r="G14" i="4"/>
  <c r="L14" i="4" s="1"/>
  <c r="K13" i="4"/>
  <c r="L13" i="4" s="1"/>
  <c r="G13" i="4"/>
  <c r="K12" i="4"/>
  <c r="L12" i="4" s="1"/>
  <c r="M12" i="4" s="1"/>
  <c r="G12" i="4"/>
  <c r="K11" i="4"/>
  <c r="G11" i="4"/>
  <c r="L11" i="4" s="1"/>
  <c r="K10" i="4"/>
  <c r="L10" i="4" s="1"/>
  <c r="G10" i="4"/>
  <c r="K9" i="4"/>
  <c r="L9" i="4" s="1"/>
  <c r="M9" i="4" s="1"/>
  <c r="G9" i="4"/>
  <c r="K8" i="4"/>
  <c r="G8" i="4"/>
  <c r="L8" i="4" s="1"/>
  <c r="K7" i="4"/>
  <c r="L7" i="4" s="1"/>
  <c r="G7" i="4"/>
  <c r="K6" i="4"/>
  <c r="L6" i="4" s="1"/>
  <c r="M6" i="4" s="1"/>
  <c r="G6" i="4"/>
  <c r="K5" i="4"/>
  <c r="G5" i="4"/>
  <c r="L5" i="4" s="1"/>
  <c r="K4" i="4"/>
  <c r="L4" i="4" s="1"/>
  <c r="G4" i="4"/>
  <c r="K3" i="4"/>
  <c r="L3" i="4" s="1"/>
  <c r="M3" i="4" s="1"/>
  <c r="G3" i="4"/>
  <c r="K7" i="6" l="1"/>
  <c r="K9" i="6"/>
  <c r="K43" i="6"/>
  <c r="K102" i="6"/>
  <c r="K110" i="6"/>
  <c r="R6" i="6"/>
  <c r="S6" i="6" s="1"/>
  <c r="T4" i="6" s="1"/>
  <c r="U4" i="6" s="1"/>
  <c r="V4" i="6" s="1"/>
  <c r="K45" i="6"/>
  <c r="K77" i="6"/>
  <c r="K40" i="5"/>
  <c r="K44" i="5"/>
  <c r="K48" i="5"/>
  <c r="K52" i="5"/>
  <c r="K72" i="5"/>
  <c r="K76" i="5"/>
  <c r="K80" i="5"/>
  <c r="K82" i="5"/>
  <c r="K61" i="5"/>
  <c r="M43" i="4"/>
  <c r="M46" i="4"/>
  <c r="M49" i="4"/>
</calcChain>
</file>

<file path=xl/sharedStrings.xml><?xml version="1.0" encoding="utf-8"?>
<sst xmlns="http://schemas.openxmlformats.org/spreadsheetml/2006/main" count="284" uniqueCount="64">
  <si>
    <t>Date</t>
  </si>
  <si>
    <t>Site</t>
  </si>
  <si>
    <t>Limnion</t>
  </si>
  <si>
    <t>Rep</t>
  </si>
  <si>
    <t>LMD File Name</t>
  </si>
  <si>
    <t>Time (s)</t>
  </si>
  <si>
    <t>flow rate</t>
  </si>
  <si>
    <t>Formalin dilution (vol formalin/total vol)</t>
  </si>
  <si>
    <t>Stain Dilution (30micro citric+10 micro SYBR)/540 micro total vol</t>
  </si>
  <si>
    <t>TBAC count</t>
  </si>
  <si>
    <t>Dilution Correction TBAC</t>
  </si>
  <si>
    <t>TBACT (x109 cells l-1)</t>
  </si>
  <si>
    <t>Epi</t>
  </si>
  <si>
    <t>A</t>
  </si>
  <si>
    <t>B</t>
  </si>
  <si>
    <t>C</t>
  </si>
  <si>
    <t>Hypo</t>
  </si>
  <si>
    <t>Lake</t>
  </si>
  <si>
    <t>Zone</t>
  </si>
  <si>
    <t>time(s)</t>
  </si>
  <si>
    <t>flow rateµL/second</t>
  </si>
  <si>
    <t>Stain Dilution (50micro citric+10 micro SYBR)/540 micro total vol</t>
  </si>
  <si>
    <t>Flow Rate</t>
  </si>
  <si>
    <t xml:space="preserve">flow ratte&gt;? </t>
  </si>
  <si>
    <t>28/25/2012</t>
  </si>
  <si>
    <t>221 hypo</t>
  </si>
  <si>
    <t>222 hypo</t>
  </si>
  <si>
    <r>
      <t>flow rate</t>
    </r>
    <r>
      <rPr>
        <sz val="9"/>
        <color indexed="63"/>
        <rFont val="Calibri"/>
        <family val="2"/>
      </rPr>
      <t>µ</t>
    </r>
    <r>
      <rPr>
        <sz val="9"/>
        <color indexed="63"/>
        <rFont val="Verdana"/>
        <family val="2"/>
      </rPr>
      <t>L/second</t>
    </r>
  </si>
  <si>
    <r>
      <t>TBACT (x10</t>
    </r>
    <r>
      <rPr>
        <b/>
        <vertAlign val="superscript"/>
        <sz val="10"/>
        <rFont val="Arial"/>
        <family val="2"/>
      </rPr>
      <t>9</t>
    </r>
    <r>
      <rPr>
        <b/>
        <sz val="10"/>
        <rFont val="Arial"/>
        <family val="2"/>
      </rPr>
      <t xml:space="preserve"> cells l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>)</t>
    </r>
  </si>
  <si>
    <t>epi</t>
  </si>
  <si>
    <t>runtime</t>
  </si>
  <si>
    <t xml:space="preserve">initial weight </t>
  </si>
  <si>
    <t>final weight</t>
  </si>
  <si>
    <t>difference</t>
  </si>
  <si>
    <t>mL/minute</t>
  </si>
  <si>
    <t>Average mL/minute</t>
  </si>
  <si>
    <r>
      <t xml:space="preserve">Average </t>
    </r>
    <r>
      <rPr>
        <sz val="11"/>
        <color theme="1"/>
        <rFont val="Calibri"/>
        <family val="2"/>
      </rPr>
      <t>µL/min</t>
    </r>
  </si>
  <si>
    <r>
      <t xml:space="preserve">Average </t>
    </r>
    <r>
      <rPr>
        <sz val="11"/>
        <color theme="1"/>
        <rFont val="Calibri"/>
        <family val="2"/>
      </rPr>
      <t>µL/second</t>
    </r>
  </si>
  <si>
    <t>1min</t>
  </si>
  <si>
    <t>2min</t>
  </si>
  <si>
    <t>3min</t>
  </si>
  <si>
    <t>4min</t>
  </si>
  <si>
    <t>5min</t>
  </si>
  <si>
    <t>HYPO</t>
  </si>
  <si>
    <t>dud</t>
  </si>
  <si>
    <t>D1</t>
  </si>
  <si>
    <t>D2</t>
  </si>
  <si>
    <t>D3</t>
  </si>
  <si>
    <t>OUT</t>
  </si>
  <si>
    <t>CB-EPI</t>
  </si>
  <si>
    <t>CB-HYPPO</t>
  </si>
  <si>
    <t>CB EPI</t>
  </si>
  <si>
    <t>CB HYPO</t>
  </si>
  <si>
    <t>221 E</t>
  </si>
  <si>
    <t>221 H</t>
  </si>
  <si>
    <t>222 E</t>
  </si>
  <si>
    <t>222 H</t>
  </si>
  <si>
    <t>Round 1</t>
  </si>
  <si>
    <t>Round 2</t>
  </si>
  <si>
    <t>Round 3</t>
  </si>
  <si>
    <t>Round 4</t>
  </si>
  <si>
    <t>Round 5</t>
  </si>
  <si>
    <t>Round 6</t>
  </si>
  <si>
    <t xml:space="preserve">Round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</si>
</sst>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36"/>
      <scheme val="minor"/>
    </font>
    <font>
      <sz val="9"/>
      <color indexed="63"/>
      <name val="Verdana"/>
      <family val="2"/>
    </font>
    <font>
      <sz val="9"/>
      <color indexed="63"/>
      <name val="Calibri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/>
    <xf numFmtId="0" fontId="1" fillId="0" borderId="0" xfId="1"/>
    <xf numFmtId="0" fontId="2" fillId="0" borderId="0" xfId="1" applyNumberFormat="1" applyFont="1"/>
    <xf numFmtId="0" fontId="1" fillId="0" borderId="0" xfId="1" applyFont="1"/>
    <xf numFmtId="0" fontId="1" fillId="0" borderId="0" xfId="1" applyNumberFormat="1"/>
    <xf numFmtId="15" fontId="1" fillId="0" borderId="0" xfId="1" applyNumberFormat="1"/>
    <xf numFmtId="0" fontId="1" fillId="0" borderId="0" xfId="1" applyNumberFormat="1" applyFont="1"/>
    <xf numFmtId="14" fontId="0" fillId="0" borderId="0" xfId="0" applyNumberFormat="1"/>
    <xf numFmtId="2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0" borderId="0" xfId="0" quotePrefix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196850393700793E-2"/>
          <c:y val="2.8252405949256341E-2"/>
          <c:w val="0.59534383202099739"/>
          <c:h val="0.832619568387284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5691929133858269"/>
                  <c:y val="-4.4860746573344996E-2"/>
                </c:manualLayout>
              </c:layout>
              <c:numFmt formatCode="General" sourceLinked="0"/>
            </c:trendlineLbl>
          </c:trendline>
          <c:xVal>
            <c:strRef>
              <c:f>Oct12june13!$N$4:$N$8</c:f>
              <c:strCache>
                <c:ptCount val="5"/>
                <c:pt idx="0">
                  <c:v>1min</c:v>
                </c:pt>
                <c:pt idx="1">
                  <c:v>2min</c:v>
                </c:pt>
                <c:pt idx="2">
                  <c:v>3min</c:v>
                </c:pt>
                <c:pt idx="3">
                  <c:v>4min</c:v>
                </c:pt>
                <c:pt idx="4">
                  <c:v>5min</c:v>
                </c:pt>
              </c:strCache>
            </c:strRef>
          </c:xVal>
          <c:yVal>
            <c:numRef>
              <c:f>Oct12june13!$Q$4:$Q$8</c:f>
              <c:numCache>
                <c:formatCode>General</c:formatCode>
                <c:ptCount val="5"/>
                <c:pt idx="0">
                  <c:v>0.15779999999999994</c:v>
                </c:pt>
                <c:pt idx="1">
                  <c:v>0.2567999999999997</c:v>
                </c:pt>
                <c:pt idx="2">
                  <c:v>0.3413999999999997</c:v>
                </c:pt>
                <c:pt idx="3">
                  <c:v>0.39359999999999973</c:v>
                </c:pt>
                <c:pt idx="4">
                  <c:v>0.45829999999999993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926464"/>
        <c:axId val="128928000"/>
      </c:scatterChart>
      <c:valAx>
        <c:axId val="128926464"/>
        <c:scaling>
          <c:orientation val="minMax"/>
        </c:scaling>
        <c:delete val="0"/>
        <c:axPos val="b"/>
        <c:majorTickMark val="out"/>
        <c:minorTickMark val="none"/>
        <c:tickLblPos val="nextTo"/>
        <c:crossAx val="128928000"/>
        <c:crosses val="autoZero"/>
        <c:crossBetween val="midCat"/>
      </c:valAx>
      <c:valAx>
        <c:axId val="128928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926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171450</xdr:colOff>
      <xdr:row>9</xdr:row>
      <xdr:rowOff>161925</xdr:rowOff>
    </xdr:from>
    <xdr:to>
      <xdr:col>25</xdr:col>
      <xdr:colOff>38100</xdr:colOff>
      <xdr:row>24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%20LENS%20August%2020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Nanomaterials%20-%20Whole%20Lake%20Study/Data/Bacterial%20Abundance%20Whole%20Lak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Flow Rate Calib. 1"/>
      <sheetName val="LENS Data"/>
    </sheetNames>
    <sheetDataSet>
      <sheetData sheetId="0"/>
      <sheetData sheetId="1">
        <row r="3">
          <cell r="H3">
            <v>1.2366666666666668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2 abundance"/>
      <sheetName val="224 abundance"/>
      <sheetName val="114 abundance"/>
      <sheetName val="Mesocosm abundance "/>
      <sheetName val="2012"/>
    </sheetNames>
    <sheetDataSet>
      <sheetData sheetId="0">
        <row r="4">
          <cell r="N4" t="str">
            <v>1min</v>
          </cell>
          <cell r="Q4">
            <v>0.15779999999999994</v>
          </cell>
        </row>
        <row r="5">
          <cell r="N5" t="str">
            <v>2min</v>
          </cell>
          <cell r="Q5">
            <v>0.2567999999999997</v>
          </cell>
        </row>
        <row r="6">
          <cell r="N6" t="str">
            <v>3min</v>
          </cell>
          <cell r="Q6">
            <v>0.3413999999999997</v>
          </cell>
        </row>
        <row r="7">
          <cell r="N7" t="str">
            <v>4min</v>
          </cell>
          <cell r="Q7">
            <v>0.39359999999999973</v>
          </cell>
        </row>
        <row r="8">
          <cell r="N8" t="str">
            <v>5min</v>
          </cell>
          <cell r="Q8">
            <v>0.45829999999999993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2"/>
  <sheetViews>
    <sheetView topLeftCell="A94" workbookViewId="0">
      <selection activeCell="L52" sqref="L52"/>
    </sheetView>
  </sheetViews>
  <sheetFormatPr defaultRowHeight="15"/>
  <cols>
    <col min="1" max="1" width="9.5703125" bestFit="1" customWidth="1"/>
    <col min="2" max="2" width="9.85546875" bestFit="1" customWidth="1"/>
    <col min="5" max="5" width="13.140625" bestFit="1" customWidth="1"/>
    <col min="19" max="19" width="15.7109375" customWidth="1"/>
    <col min="20" max="20" width="12.7109375" customWidth="1"/>
    <col min="21" max="21" width="17.85546875" customWidth="1"/>
  </cols>
  <sheetData>
    <row r="1" spans="1:22" ht="102.75">
      <c r="A1" t="s">
        <v>17</v>
      </c>
      <c r="B1" t="s">
        <v>0</v>
      </c>
      <c r="C1" t="s">
        <v>18</v>
      </c>
      <c r="D1" s="9" t="s">
        <v>19</v>
      </c>
      <c r="E1" s="10" t="s">
        <v>27</v>
      </c>
      <c r="F1" s="11" t="s">
        <v>7</v>
      </c>
      <c r="G1" s="11" t="s">
        <v>21</v>
      </c>
      <c r="H1" s="11" t="s">
        <v>9</v>
      </c>
      <c r="I1" s="12" t="s">
        <v>10</v>
      </c>
      <c r="J1" s="12" t="s">
        <v>28</v>
      </c>
      <c r="K1" s="12"/>
    </row>
    <row r="2" spans="1:22">
      <c r="A2" s="13">
        <v>114</v>
      </c>
      <c r="B2" s="14">
        <v>41197</v>
      </c>
      <c r="C2" t="s">
        <v>29</v>
      </c>
      <c r="D2" s="9">
        <v>60</v>
      </c>
      <c r="E2" s="10">
        <v>1.23</v>
      </c>
      <c r="F2" s="15">
        <f t="shared" ref="F2:F65" si="0">(0.04/4.04)</f>
        <v>9.9009900990099011E-3</v>
      </c>
      <c r="G2" s="15">
        <f t="shared" ref="G2:G65" si="1">(50+10)/540</f>
        <v>0.1111111111111111</v>
      </c>
      <c r="H2">
        <v>65024</v>
      </c>
      <c r="I2">
        <f t="shared" ref="I2:I40" si="2">(H2+H2*G2)*F2+(H2+H2*G2)</f>
        <v>72964.224422442247</v>
      </c>
      <c r="J2" s="15">
        <f>I2/D2/E2/1000</f>
        <v>0.98867512767536925</v>
      </c>
      <c r="K2">
        <f>AVERAGE(J2:J3)</f>
        <v>0.70045345998014441</v>
      </c>
      <c r="O2" t="s">
        <v>22</v>
      </c>
    </row>
    <row r="3" spans="1:22">
      <c r="A3" s="13">
        <v>114</v>
      </c>
      <c r="B3" s="14">
        <v>41197</v>
      </c>
      <c r="C3" t="s">
        <v>29</v>
      </c>
      <c r="D3" s="9">
        <v>60</v>
      </c>
      <c r="E3" s="10">
        <v>1.23</v>
      </c>
      <c r="F3" s="15">
        <f t="shared" si="0"/>
        <v>9.9009900990099011E-3</v>
      </c>
      <c r="G3" s="15">
        <f t="shared" si="1"/>
        <v>0.1111111111111111</v>
      </c>
      <c r="H3">
        <v>27112</v>
      </c>
      <c r="I3">
        <f t="shared" si="2"/>
        <v>30422.706270627063</v>
      </c>
      <c r="J3" s="15">
        <f t="shared" ref="J3:J66" si="3">I3/D3/E3/1000</f>
        <v>0.41223179228491957</v>
      </c>
      <c r="N3" t="s">
        <v>30</v>
      </c>
      <c r="O3" t="s">
        <v>31</v>
      </c>
      <c r="P3" t="s">
        <v>32</v>
      </c>
      <c r="Q3" t="s">
        <v>33</v>
      </c>
      <c r="S3" t="s">
        <v>34</v>
      </c>
      <c r="T3" t="s">
        <v>35</v>
      </c>
      <c r="U3" t="s">
        <v>36</v>
      </c>
      <c r="V3" t="s">
        <v>37</v>
      </c>
    </row>
    <row r="4" spans="1:22">
      <c r="A4" s="13">
        <v>114</v>
      </c>
      <c r="B4" s="14">
        <v>41427</v>
      </c>
      <c r="C4" t="s">
        <v>29</v>
      </c>
      <c r="D4" s="9">
        <v>60</v>
      </c>
      <c r="E4" s="10">
        <v>1.23</v>
      </c>
      <c r="F4" s="15">
        <f t="shared" si="0"/>
        <v>9.9009900990099011E-3</v>
      </c>
      <c r="G4" s="15">
        <f t="shared" si="1"/>
        <v>0.1111111111111111</v>
      </c>
      <c r="H4">
        <v>32648</v>
      </c>
      <c r="I4">
        <f t="shared" si="2"/>
        <v>36634.719471947195</v>
      </c>
      <c r="J4" s="15">
        <f t="shared" si="3"/>
        <v>0.49640541289901347</v>
      </c>
      <c r="K4">
        <f>AVERAGE(J4:J6)</f>
        <v>0.26085814543513974</v>
      </c>
      <c r="N4" t="s">
        <v>38</v>
      </c>
      <c r="O4">
        <v>2.7528999999999999</v>
      </c>
      <c r="P4">
        <v>2.5951</v>
      </c>
      <c r="Q4">
        <f>O4-P4</f>
        <v>0.15779999999999994</v>
      </c>
      <c r="T4">
        <f>AVERAGE(S4:S8)</f>
        <v>8.6131249999999895E-2</v>
      </c>
      <c r="U4">
        <f>T4*1000</f>
        <v>86.131249999999895</v>
      </c>
      <c r="V4">
        <f>U4/60</f>
        <v>1.4355208333333316</v>
      </c>
    </row>
    <row r="5" spans="1:22">
      <c r="A5" s="13">
        <v>114</v>
      </c>
      <c r="B5" s="14">
        <v>41427</v>
      </c>
      <c r="C5" t="s">
        <v>29</v>
      </c>
      <c r="D5" s="9">
        <v>60</v>
      </c>
      <c r="E5" s="10">
        <v>1.23</v>
      </c>
      <c r="F5" s="15">
        <f t="shared" si="0"/>
        <v>9.9009900990099011E-3</v>
      </c>
      <c r="G5" s="15">
        <f t="shared" si="1"/>
        <v>0.1111111111111111</v>
      </c>
      <c r="H5">
        <v>5662</v>
      </c>
      <c r="I5">
        <f t="shared" si="2"/>
        <v>6353.3993399339934</v>
      </c>
      <c r="J5" s="15">
        <f t="shared" si="3"/>
        <v>8.6089421950325123E-2</v>
      </c>
      <c r="N5" t="s">
        <v>39</v>
      </c>
      <c r="O5">
        <v>2.8098999999999998</v>
      </c>
      <c r="P5">
        <v>2.5531000000000001</v>
      </c>
      <c r="Q5">
        <f t="shared" ref="Q5:Q8" si="4">O5-P5</f>
        <v>0.2567999999999997</v>
      </c>
      <c r="R5">
        <f>Q5-$Q$4</f>
        <v>9.8999999999999755E-2</v>
      </c>
      <c r="S5">
        <f>R5/1</f>
        <v>9.8999999999999755E-2</v>
      </c>
    </row>
    <row r="6" spans="1:22">
      <c r="A6" s="13">
        <v>114</v>
      </c>
      <c r="B6" s="16">
        <v>41427</v>
      </c>
      <c r="C6" t="s">
        <v>29</v>
      </c>
      <c r="D6" s="9">
        <v>60</v>
      </c>
      <c r="E6" s="10">
        <v>1.23</v>
      </c>
      <c r="F6" s="15">
        <f t="shared" si="0"/>
        <v>9.9009900990099011E-3</v>
      </c>
      <c r="G6" s="15">
        <f t="shared" si="1"/>
        <v>0.1111111111111111</v>
      </c>
      <c r="H6">
        <v>13159</v>
      </c>
      <c r="I6">
        <f t="shared" si="2"/>
        <v>14765.874587458746</v>
      </c>
      <c r="J6" s="15">
        <f t="shared" si="3"/>
        <v>0.20007960145608056</v>
      </c>
      <c r="N6" t="s">
        <v>40</v>
      </c>
      <c r="O6">
        <v>2.7492999999999999</v>
      </c>
      <c r="P6">
        <v>2.4079000000000002</v>
      </c>
      <c r="Q6">
        <f t="shared" si="4"/>
        <v>0.3413999999999997</v>
      </c>
      <c r="R6">
        <f t="shared" ref="R6:R8" si="5">Q6-$Q$4</f>
        <v>0.18359999999999976</v>
      </c>
      <c r="S6">
        <f>R6/2</f>
        <v>9.1799999999999882E-2</v>
      </c>
    </row>
    <row r="7" spans="1:22">
      <c r="A7" s="13">
        <v>114</v>
      </c>
      <c r="B7" s="14">
        <v>41449</v>
      </c>
      <c r="C7" t="s">
        <v>29</v>
      </c>
      <c r="D7" s="9">
        <v>60</v>
      </c>
      <c r="E7" s="10">
        <v>1.23</v>
      </c>
      <c r="F7" s="15">
        <f t="shared" si="0"/>
        <v>9.9009900990099011E-3</v>
      </c>
      <c r="G7" s="15">
        <f t="shared" si="1"/>
        <v>0.1111111111111111</v>
      </c>
      <c r="H7">
        <v>49536</v>
      </c>
      <c r="I7">
        <f t="shared" si="2"/>
        <v>55584.950495049503</v>
      </c>
      <c r="J7" s="15">
        <f t="shared" si="3"/>
        <v>0.7531836110440312</v>
      </c>
      <c r="K7">
        <f t="shared" ref="K7:K70" si="6">AVERAGE(J7:J8)</f>
        <v>0.56532104429955188</v>
      </c>
      <c r="N7" t="s">
        <v>41</v>
      </c>
      <c r="O7">
        <v>2.8014999999999999</v>
      </c>
      <c r="P7">
        <v>2.4079000000000002</v>
      </c>
      <c r="Q7">
        <f t="shared" si="4"/>
        <v>0.39359999999999973</v>
      </c>
      <c r="R7">
        <f t="shared" si="5"/>
        <v>0.23579999999999979</v>
      </c>
      <c r="S7">
        <f>R7/3</f>
        <v>7.8599999999999934E-2</v>
      </c>
    </row>
    <row r="8" spans="1:22">
      <c r="A8" s="13">
        <v>114</v>
      </c>
      <c r="B8" s="16">
        <v>41449</v>
      </c>
      <c r="C8" t="s">
        <v>29</v>
      </c>
      <c r="D8" s="9">
        <v>60</v>
      </c>
      <c r="E8" s="10">
        <v>1.23</v>
      </c>
      <c r="F8" s="15">
        <f t="shared" si="0"/>
        <v>9.9009900990099011E-3</v>
      </c>
      <c r="G8" s="15">
        <f t="shared" si="1"/>
        <v>0.1111111111111111</v>
      </c>
      <c r="H8">
        <v>24825</v>
      </c>
      <c r="I8">
        <f t="shared" si="2"/>
        <v>27856.435643564357</v>
      </c>
      <c r="J8" s="15">
        <f t="shared" si="3"/>
        <v>0.37745847755507261</v>
      </c>
      <c r="N8" t="s">
        <v>42</v>
      </c>
      <c r="O8">
        <v>3.4866999999999999</v>
      </c>
      <c r="P8">
        <v>3.0284</v>
      </c>
      <c r="Q8">
        <f t="shared" si="4"/>
        <v>0.45829999999999993</v>
      </c>
      <c r="R8">
        <f t="shared" si="5"/>
        <v>0.30049999999999999</v>
      </c>
      <c r="S8">
        <f>R8/4</f>
        <v>7.5124999999999997E-2</v>
      </c>
    </row>
    <row r="9" spans="1:22">
      <c r="A9" s="13">
        <v>221</v>
      </c>
      <c r="B9" s="14">
        <v>41199</v>
      </c>
      <c r="C9" t="s">
        <v>29</v>
      </c>
      <c r="D9" s="9">
        <v>60</v>
      </c>
      <c r="E9" s="10">
        <v>1.23</v>
      </c>
      <c r="F9" s="15">
        <f t="shared" si="0"/>
        <v>9.9009900990099011E-3</v>
      </c>
      <c r="G9" s="15">
        <f t="shared" si="1"/>
        <v>0.1111111111111111</v>
      </c>
      <c r="H9">
        <v>15470</v>
      </c>
      <c r="I9">
        <f t="shared" si="2"/>
        <v>17359.075907590759</v>
      </c>
      <c r="J9" s="15">
        <f t="shared" si="3"/>
        <v>0.23521783072616201</v>
      </c>
      <c r="K9">
        <f t="shared" si="6"/>
        <v>0.88928152977899422</v>
      </c>
    </row>
    <row r="10" spans="1:22">
      <c r="A10" s="13">
        <v>221</v>
      </c>
      <c r="B10" s="14">
        <v>41199</v>
      </c>
      <c r="C10" t="s">
        <v>29</v>
      </c>
      <c r="D10" s="9">
        <v>60</v>
      </c>
      <c r="E10" s="10">
        <v>1.23</v>
      </c>
      <c r="F10" s="15">
        <f t="shared" si="0"/>
        <v>9.9009900990099011E-3</v>
      </c>
      <c r="G10" s="15">
        <f t="shared" si="1"/>
        <v>0.1111111111111111</v>
      </c>
      <c r="H10">
        <v>101504</v>
      </c>
      <c r="I10">
        <f t="shared" si="2"/>
        <v>113898.87788778878</v>
      </c>
      <c r="J10" s="15">
        <f t="shared" si="3"/>
        <v>1.5433452288318263</v>
      </c>
    </row>
    <row r="11" spans="1:22">
      <c r="A11" s="13">
        <v>221</v>
      </c>
      <c r="B11" s="14">
        <v>41199</v>
      </c>
      <c r="C11" t="s">
        <v>43</v>
      </c>
      <c r="D11" s="9">
        <v>60</v>
      </c>
      <c r="E11" s="10">
        <v>1.23</v>
      </c>
      <c r="F11" s="15">
        <f t="shared" si="0"/>
        <v>9.9009900990099011E-3</v>
      </c>
      <c r="G11" s="15">
        <f t="shared" si="1"/>
        <v>0.1111111111111111</v>
      </c>
      <c r="H11">
        <v>11384</v>
      </c>
      <c r="I11">
        <f t="shared" si="2"/>
        <v>12774.125412541254</v>
      </c>
      <c r="J11" s="15">
        <f t="shared" si="3"/>
        <v>0.17309113025123651</v>
      </c>
      <c r="K11">
        <f t="shared" si="6"/>
        <v>0.20528723604067722</v>
      </c>
    </row>
    <row r="12" spans="1:22">
      <c r="A12" s="13">
        <v>221</v>
      </c>
      <c r="B12" s="14">
        <v>41199</v>
      </c>
      <c r="C12" t="s">
        <v>43</v>
      </c>
      <c r="D12" s="9">
        <v>60</v>
      </c>
      <c r="E12" s="10">
        <v>1.23</v>
      </c>
      <c r="F12" s="15">
        <f t="shared" si="0"/>
        <v>9.9009900990099011E-3</v>
      </c>
      <c r="G12" s="15">
        <f t="shared" si="1"/>
        <v>0.1111111111111111</v>
      </c>
      <c r="H12">
        <v>15619</v>
      </c>
      <c r="I12">
        <f t="shared" si="2"/>
        <v>17526.270627062706</v>
      </c>
      <c r="J12" s="15">
        <f t="shared" si="3"/>
        <v>0.23748334183011796</v>
      </c>
    </row>
    <row r="13" spans="1:22">
      <c r="A13" s="13">
        <v>221</v>
      </c>
      <c r="B13" s="16">
        <v>41277</v>
      </c>
      <c r="C13" t="s">
        <v>43</v>
      </c>
      <c r="D13" s="9">
        <v>60</v>
      </c>
      <c r="E13" s="10">
        <v>1.23</v>
      </c>
      <c r="F13" s="15">
        <f t="shared" si="0"/>
        <v>9.9009900990099011E-3</v>
      </c>
      <c r="G13" s="15">
        <f t="shared" si="1"/>
        <v>0.1111111111111111</v>
      </c>
      <c r="H13">
        <v>14673</v>
      </c>
      <c r="I13">
        <f t="shared" si="2"/>
        <v>16464.752475247526</v>
      </c>
      <c r="J13" s="15">
        <f t="shared" si="3"/>
        <v>0.22309962703587433</v>
      </c>
      <c r="K13">
        <f>AVERAGE(J13)</f>
        <v>0.22309962703587433</v>
      </c>
    </row>
    <row r="14" spans="1:22">
      <c r="A14" s="13">
        <v>221</v>
      </c>
      <c r="B14" s="16">
        <v>41428</v>
      </c>
      <c r="C14" t="s">
        <v>29</v>
      </c>
      <c r="D14" s="9">
        <v>60</v>
      </c>
      <c r="E14" s="10">
        <v>1.23</v>
      </c>
      <c r="F14" s="15">
        <f t="shared" si="0"/>
        <v>9.9009900990099011E-3</v>
      </c>
      <c r="G14" s="15">
        <f t="shared" si="1"/>
        <v>0.1111111111111111</v>
      </c>
      <c r="H14">
        <v>2888</v>
      </c>
      <c r="I14">
        <f t="shared" si="2"/>
        <v>3240.6600660066006</v>
      </c>
      <c r="J14" s="15">
        <f t="shared" si="3"/>
        <v>4.3911383008219514E-2</v>
      </c>
      <c r="K14">
        <f t="shared" si="6"/>
        <v>9.9994186410510957E-2</v>
      </c>
    </row>
    <row r="15" spans="1:22">
      <c r="A15" s="13">
        <v>221</v>
      </c>
      <c r="B15" s="16">
        <v>41428</v>
      </c>
      <c r="C15" t="s">
        <v>29</v>
      </c>
      <c r="D15" s="9">
        <v>60</v>
      </c>
      <c r="E15" s="10">
        <v>1.23</v>
      </c>
      <c r="F15" s="15">
        <f t="shared" si="0"/>
        <v>9.9009900990099011E-3</v>
      </c>
      <c r="G15" s="15">
        <f t="shared" si="1"/>
        <v>0.1111111111111111</v>
      </c>
      <c r="H15">
        <v>10265</v>
      </c>
      <c r="I15">
        <f t="shared" si="2"/>
        <v>11518.481848184818</v>
      </c>
      <c r="J15" s="15">
        <f t="shared" si="3"/>
        <v>0.15607698981280241</v>
      </c>
    </row>
    <row r="16" spans="1:22">
      <c r="A16" s="13">
        <v>221</v>
      </c>
      <c r="B16" s="16">
        <v>41428</v>
      </c>
      <c r="C16" t="s">
        <v>43</v>
      </c>
      <c r="D16" s="9">
        <v>60</v>
      </c>
      <c r="E16" s="10">
        <v>1.23</v>
      </c>
      <c r="F16" s="15">
        <f t="shared" si="0"/>
        <v>9.9009900990099011E-3</v>
      </c>
      <c r="G16" s="15">
        <f t="shared" si="1"/>
        <v>0.1111111111111111</v>
      </c>
      <c r="H16">
        <v>24509</v>
      </c>
      <c r="I16">
        <f t="shared" si="2"/>
        <v>27501.848184818482</v>
      </c>
      <c r="J16" s="15">
        <f t="shared" si="3"/>
        <v>0.37265376944198481</v>
      </c>
      <c r="K16">
        <f t="shared" si="6"/>
        <v>0.26974026670959778</v>
      </c>
      <c r="P16">
        <v>7.3800000000000004E-2</v>
      </c>
      <c r="Q16">
        <f>P16*1000/60</f>
        <v>1.2300000000000002</v>
      </c>
    </row>
    <row r="17" spans="1:11">
      <c r="A17" s="13">
        <v>221</v>
      </c>
      <c r="B17" s="16">
        <v>41428</v>
      </c>
      <c r="C17" t="s">
        <v>43</v>
      </c>
      <c r="D17" s="9">
        <v>60</v>
      </c>
      <c r="E17" s="10">
        <v>1.23</v>
      </c>
      <c r="F17" s="15">
        <f t="shared" si="0"/>
        <v>9.9009900990099011E-3</v>
      </c>
      <c r="G17" s="15">
        <f t="shared" si="1"/>
        <v>0.1111111111111111</v>
      </c>
      <c r="H17">
        <v>10972</v>
      </c>
      <c r="I17">
        <f t="shared" si="2"/>
        <v>12311.815181518152</v>
      </c>
      <c r="J17" s="15">
        <f t="shared" si="3"/>
        <v>0.16682676397721072</v>
      </c>
    </row>
    <row r="18" spans="1:11">
      <c r="A18" s="13">
        <v>221</v>
      </c>
      <c r="B18" s="14">
        <v>41433</v>
      </c>
      <c r="C18" t="s">
        <v>29</v>
      </c>
      <c r="D18" s="9">
        <v>60</v>
      </c>
      <c r="E18" s="10">
        <v>1.23</v>
      </c>
      <c r="F18" s="15">
        <f t="shared" si="0"/>
        <v>9.9009900990099011E-3</v>
      </c>
      <c r="G18" s="15">
        <f t="shared" si="1"/>
        <v>0.1111111111111111</v>
      </c>
      <c r="H18">
        <v>6368</v>
      </c>
      <c r="I18">
        <f t="shared" si="2"/>
        <v>7145.6105610561053</v>
      </c>
      <c r="J18" s="15">
        <f t="shared" si="3"/>
        <v>9.682399134222365E-2</v>
      </c>
      <c r="K18">
        <f t="shared" si="6"/>
        <v>0.13965583550224941</v>
      </c>
    </row>
    <row r="19" spans="1:11">
      <c r="A19" s="13">
        <v>221</v>
      </c>
      <c r="B19" s="14">
        <v>41450</v>
      </c>
      <c r="C19" t="s">
        <v>29</v>
      </c>
      <c r="D19" s="9">
        <v>60</v>
      </c>
      <c r="E19" s="10">
        <v>1.23</v>
      </c>
      <c r="F19" s="15">
        <f t="shared" si="0"/>
        <v>9.9009900990099011E-3</v>
      </c>
      <c r="G19" s="15">
        <f t="shared" si="1"/>
        <v>0.1111111111111111</v>
      </c>
      <c r="H19">
        <v>12002</v>
      </c>
      <c r="I19">
        <f t="shared" si="2"/>
        <v>13467.590759075907</v>
      </c>
      <c r="J19" s="15">
        <f t="shared" si="3"/>
        <v>0.18248767966227517</v>
      </c>
      <c r="K19">
        <f>AVERAGE(J19)</f>
        <v>0.18248767966227517</v>
      </c>
    </row>
    <row r="20" spans="1:11">
      <c r="A20" s="13">
        <v>221</v>
      </c>
      <c r="B20" s="14">
        <v>41450</v>
      </c>
      <c r="C20" t="s">
        <v>29</v>
      </c>
      <c r="D20" s="9">
        <v>60</v>
      </c>
      <c r="E20" s="10">
        <v>1.23</v>
      </c>
      <c r="F20" s="15">
        <f t="shared" si="0"/>
        <v>9.9009900990099011E-3</v>
      </c>
      <c r="G20" s="15">
        <f t="shared" si="1"/>
        <v>0.1111111111111111</v>
      </c>
      <c r="H20" t="s">
        <v>44</v>
      </c>
      <c r="I20" t="e">
        <f t="shared" si="2"/>
        <v>#VALUE!</v>
      </c>
      <c r="J20" s="15" t="e">
        <f t="shared" si="3"/>
        <v>#VALUE!</v>
      </c>
    </row>
    <row r="21" spans="1:11">
      <c r="A21" s="13">
        <v>221</v>
      </c>
      <c r="B21" s="16">
        <v>41450</v>
      </c>
      <c r="C21" t="s">
        <v>29</v>
      </c>
      <c r="D21" s="9">
        <v>60</v>
      </c>
      <c r="E21" s="10">
        <v>1.23</v>
      </c>
      <c r="F21" s="15">
        <f t="shared" si="0"/>
        <v>9.9009900990099011E-3</v>
      </c>
      <c r="G21" s="15">
        <f t="shared" si="1"/>
        <v>0.1111111111111111</v>
      </c>
      <c r="H21">
        <v>8628</v>
      </c>
      <c r="I21">
        <f t="shared" si="2"/>
        <v>9681.5841584158406</v>
      </c>
      <c r="J21" s="15">
        <f t="shared" si="3"/>
        <v>0.13118677721430677</v>
      </c>
      <c r="K21">
        <f>AVERAGE(J21)</f>
        <v>0.13118677721430677</v>
      </c>
    </row>
    <row r="22" spans="1:11">
      <c r="A22" s="13">
        <v>221</v>
      </c>
      <c r="B22" s="16">
        <v>41450</v>
      </c>
      <c r="C22" t="s">
        <v>43</v>
      </c>
      <c r="D22" s="9">
        <v>60</v>
      </c>
      <c r="E22" s="10">
        <v>1.23</v>
      </c>
      <c r="F22" s="15">
        <f t="shared" si="0"/>
        <v>9.9009900990099011E-3</v>
      </c>
      <c r="G22" s="15">
        <f t="shared" si="1"/>
        <v>0.1111111111111111</v>
      </c>
      <c r="H22">
        <v>19241</v>
      </c>
      <c r="I22">
        <f t="shared" si="2"/>
        <v>21590.561056105613</v>
      </c>
      <c r="J22" s="15">
        <f t="shared" si="3"/>
        <v>0.29255502786050963</v>
      </c>
      <c r="K22">
        <f>AVERAGE(J22:J24)</f>
        <v>0.2814454074133701</v>
      </c>
    </row>
    <row r="23" spans="1:11">
      <c r="A23" s="13">
        <v>221</v>
      </c>
      <c r="B23" s="16">
        <v>41450</v>
      </c>
      <c r="C23" t="s">
        <v>43</v>
      </c>
      <c r="D23" s="9">
        <v>60</v>
      </c>
      <c r="E23" s="10">
        <v>1.23</v>
      </c>
      <c r="F23" s="15">
        <f t="shared" si="0"/>
        <v>9.9009900990099011E-3</v>
      </c>
      <c r="G23" s="15">
        <f t="shared" si="1"/>
        <v>0.1111111111111111</v>
      </c>
      <c r="H23">
        <v>17825</v>
      </c>
      <c r="I23">
        <f t="shared" si="2"/>
        <v>20001.650165016501</v>
      </c>
      <c r="J23" s="15">
        <f t="shared" si="3"/>
        <v>0.27102506998667347</v>
      </c>
    </row>
    <row r="24" spans="1:11">
      <c r="A24" s="13">
        <v>221</v>
      </c>
      <c r="B24" s="16">
        <v>41450</v>
      </c>
      <c r="C24" t="s">
        <v>43</v>
      </c>
      <c r="D24" s="9">
        <v>60</v>
      </c>
      <c r="E24" s="10">
        <v>1.23</v>
      </c>
      <c r="F24" s="15">
        <f t="shared" si="0"/>
        <v>9.9009900990099011E-3</v>
      </c>
      <c r="G24" s="15">
        <f t="shared" si="1"/>
        <v>0.1111111111111111</v>
      </c>
      <c r="H24">
        <v>18465</v>
      </c>
      <c r="I24">
        <f t="shared" si="2"/>
        <v>20719.801980198023</v>
      </c>
      <c r="J24" s="15">
        <f t="shared" si="3"/>
        <v>0.28075612439292719</v>
      </c>
    </row>
    <row r="25" spans="1:11">
      <c r="A25" s="13">
        <v>221</v>
      </c>
      <c r="B25" s="14">
        <v>41508</v>
      </c>
      <c r="C25" t="s">
        <v>45</v>
      </c>
      <c r="D25" s="9">
        <v>60</v>
      </c>
      <c r="E25" s="10">
        <v>1.23</v>
      </c>
      <c r="F25" s="15">
        <f t="shared" si="0"/>
        <v>9.9009900990099011E-3</v>
      </c>
      <c r="G25" s="15">
        <f t="shared" si="1"/>
        <v>0.1111111111111111</v>
      </c>
      <c r="H25" s="13">
        <v>30713</v>
      </c>
      <c r="I25">
        <f t="shared" si="2"/>
        <v>34463.432343234323</v>
      </c>
      <c r="J25" s="15">
        <f t="shared" si="3"/>
        <v>0.46698417809260606</v>
      </c>
      <c r="K25">
        <f>AVERAGE(J25:J27)</f>
        <v>0.40186720569075879</v>
      </c>
    </row>
    <row r="26" spans="1:11">
      <c r="A26" s="13">
        <v>221</v>
      </c>
      <c r="B26" s="14">
        <v>41508</v>
      </c>
      <c r="C26" t="s">
        <v>45</v>
      </c>
      <c r="D26" s="9">
        <v>60</v>
      </c>
      <c r="E26" s="10">
        <v>1.23</v>
      </c>
      <c r="F26" s="15">
        <f t="shared" si="0"/>
        <v>9.9009900990099011E-3</v>
      </c>
      <c r="G26" s="15">
        <f t="shared" si="1"/>
        <v>0.1111111111111111</v>
      </c>
      <c r="H26" s="13">
        <v>22437</v>
      </c>
      <c r="I26">
        <f t="shared" si="2"/>
        <v>25176.831683168315</v>
      </c>
      <c r="J26" s="15">
        <f t="shared" si="3"/>
        <v>0.34114948080173868</v>
      </c>
    </row>
    <row r="27" spans="1:11">
      <c r="A27" s="13">
        <v>221</v>
      </c>
      <c r="B27" s="14">
        <v>41508</v>
      </c>
      <c r="C27" t="s">
        <v>45</v>
      </c>
      <c r="D27" s="9">
        <v>60</v>
      </c>
      <c r="E27" s="10">
        <v>1.23</v>
      </c>
      <c r="F27" s="15">
        <f t="shared" si="0"/>
        <v>9.9009900990099011E-3</v>
      </c>
      <c r="G27" s="15">
        <f t="shared" si="1"/>
        <v>0.1111111111111111</v>
      </c>
      <c r="H27" s="13">
        <v>26141</v>
      </c>
      <c r="I27">
        <f t="shared" si="2"/>
        <v>29333.135313531351</v>
      </c>
      <c r="J27" s="15">
        <f t="shared" si="3"/>
        <v>0.39746795817793157</v>
      </c>
    </row>
    <row r="28" spans="1:11">
      <c r="A28" s="13">
        <v>221</v>
      </c>
      <c r="B28" s="14">
        <v>41508</v>
      </c>
      <c r="C28" t="s">
        <v>46</v>
      </c>
      <c r="D28" s="9">
        <v>60</v>
      </c>
      <c r="E28" s="10">
        <v>1.23</v>
      </c>
      <c r="F28" s="15">
        <f t="shared" si="0"/>
        <v>9.9009900990099011E-3</v>
      </c>
      <c r="G28" s="15">
        <f t="shared" si="1"/>
        <v>0.1111111111111111</v>
      </c>
      <c r="H28" s="13">
        <v>10468</v>
      </c>
      <c r="I28">
        <f t="shared" si="2"/>
        <v>11746.270627062706</v>
      </c>
      <c r="J28" s="15">
        <f t="shared" si="3"/>
        <v>0.15916355863228598</v>
      </c>
      <c r="K28">
        <f>AVERAGE(J28:J30)</f>
        <v>0.16399360803289001</v>
      </c>
    </row>
    <row r="29" spans="1:11">
      <c r="A29" s="13">
        <v>221</v>
      </c>
      <c r="B29" s="14">
        <v>41508</v>
      </c>
      <c r="C29" t="s">
        <v>46</v>
      </c>
      <c r="D29" s="9">
        <v>60</v>
      </c>
      <c r="E29" s="10">
        <v>1.23</v>
      </c>
      <c r="F29" s="15">
        <f t="shared" si="0"/>
        <v>9.9009900990099011E-3</v>
      </c>
      <c r="G29" s="15">
        <f t="shared" si="1"/>
        <v>0.1111111111111111</v>
      </c>
      <c r="H29" s="13">
        <v>5867</v>
      </c>
      <c r="I29">
        <f t="shared" si="2"/>
        <v>6583.4323432343235</v>
      </c>
      <c r="J29" s="15">
        <f t="shared" si="3"/>
        <v>8.9206400314828224E-2</v>
      </c>
    </row>
    <row r="30" spans="1:11">
      <c r="A30" s="13">
        <v>221</v>
      </c>
      <c r="B30" s="14">
        <v>41508</v>
      </c>
      <c r="C30" t="s">
        <v>46</v>
      </c>
      <c r="D30" s="9">
        <v>60</v>
      </c>
      <c r="E30" s="10">
        <v>1.23</v>
      </c>
      <c r="F30" s="15">
        <f t="shared" si="0"/>
        <v>9.9009900990099011E-3</v>
      </c>
      <c r="G30" s="15">
        <f t="shared" si="1"/>
        <v>0.1111111111111111</v>
      </c>
      <c r="H30" s="13">
        <v>16022</v>
      </c>
      <c r="I30">
        <f t="shared" si="2"/>
        <v>17978.48184818482</v>
      </c>
      <c r="J30" s="15">
        <f t="shared" si="3"/>
        <v>0.24361086515155581</v>
      </c>
    </row>
    <row r="31" spans="1:11">
      <c r="A31" s="13">
        <v>221</v>
      </c>
      <c r="B31" s="14">
        <v>41508</v>
      </c>
      <c r="C31" t="s">
        <v>47</v>
      </c>
      <c r="D31" s="9">
        <v>60</v>
      </c>
      <c r="E31" s="10">
        <v>1.23</v>
      </c>
      <c r="F31" s="15">
        <f t="shared" si="0"/>
        <v>9.9009900990099011E-3</v>
      </c>
      <c r="G31" s="15">
        <f t="shared" si="1"/>
        <v>0.1111111111111111</v>
      </c>
      <c r="H31" s="13">
        <v>16430</v>
      </c>
      <c r="I31">
        <f t="shared" si="2"/>
        <v>18436.303630363036</v>
      </c>
      <c r="J31" s="15">
        <f t="shared" si="3"/>
        <v>0.24981441233554247</v>
      </c>
      <c r="K31">
        <f>AVERAGE(J31:J33)</f>
        <v>0.21393114921248221</v>
      </c>
    </row>
    <row r="32" spans="1:11">
      <c r="A32" s="13">
        <v>221</v>
      </c>
      <c r="B32" s="14">
        <v>41508</v>
      </c>
      <c r="C32" t="s">
        <v>47</v>
      </c>
      <c r="D32" s="9">
        <v>60</v>
      </c>
      <c r="E32" s="10">
        <v>1.23</v>
      </c>
      <c r="F32" s="15">
        <f t="shared" si="0"/>
        <v>9.9009900990099011E-3</v>
      </c>
      <c r="G32" s="15">
        <f t="shared" si="1"/>
        <v>0.1111111111111111</v>
      </c>
      <c r="H32" s="13">
        <v>15690</v>
      </c>
      <c r="I32">
        <f t="shared" si="2"/>
        <v>17605.940594059404</v>
      </c>
      <c r="J32" s="15">
        <f t="shared" si="3"/>
        <v>0.23856288067831172</v>
      </c>
    </row>
    <row r="33" spans="1:11">
      <c r="A33" s="13">
        <v>221</v>
      </c>
      <c r="B33" s="14">
        <v>41508</v>
      </c>
      <c r="C33" t="s">
        <v>47</v>
      </c>
      <c r="D33" s="9">
        <v>60</v>
      </c>
      <c r="E33" s="10">
        <v>1.23</v>
      </c>
      <c r="F33" s="15">
        <f t="shared" si="0"/>
        <v>9.9009900990099011E-3</v>
      </c>
      <c r="G33" s="15">
        <f t="shared" si="1"/>
        <v>0.1111111111111111</v>
      </c>
      <c r="H33" s="13">
        <v>10090</v>
      </c>
      <c r="I33">
        <f t="shared" si="2"/>
        <v>11322.112211221121</v>
      </c>
      <c r="J33" s="15">
        <f t="shared" si="3"/>
        <v>0.15341615462359243</v>
      </c>
    </row>
    <row r="34" spans="1:11">
      <c r="A34" s="13">
        <v>221</v>
      </c>
      <c r="B34" s="14">
        <v>41508</v>
      </c>
      <c r="C34" t="s">
        <v>48</v>
      </c>
      <c r="D34" s="9">
        <v>60</v>
      </c>
      <c r="E34" s="10">
        <v>1.23</v>
      </c>
      <c r="F34" s="15">
        <f t="shared" si="0"/>
        <v>9.9009900990099011E-3</v>
      </c>
      <c r="G34" s="15">
        <f t="shared" si="1"/>
        <v>0.1111111111111111</v>
      </c>
      <c r="H34" s="13">
        <v>7725</v>
      </c>
      <c r="I34">
        <f t="shared" si="2"/>
        <v>8668.3168316831689</v>
      </c>
      <c r="J34" s="15">
        <f t="shared" si="3"/>
        <v>0.11745686763798333</v>
      </c>
      <c r="K34">
        <f>AVERAGE(J34:J36)</f>
        <v>0.23708801774486396</v>
      </c>
    </row>
    <row r="35" spans="1:11">
      <c r="A35" s="13">
        <v>221</v>
      </c>
      <c r="B35" s="14">
        <v>41508</v>
      </c>
      <c r="C35" t="s">
        <v>48</v>
      </c>
      <c r="D35" s="9">
        <v>60</v>
      </c>
      <c r="E35" s="10">
        <v>1.23</v>
      </c>
      <c r="F35" s="15">
        <f t="shared" si="0"/>
        <v>9.9009900990099011E-3</v>
      </c>
      <c r="G35" s="15">
        <f t="shared" si="1"/>
        <v>0.1111111111111111</v>
      </c>
      <c r="H35" s="13">
        <v>22942</v>
      </c>
      <c r="I35">
        <f t="shared" si="2"/>
        <v>25743.498349834983</v>
      </c>
      <c r="J35" s="15">
        <f t="shared" si="3"/>
        <v>0.34882789091917321</v>
      </c>
    </row>
    <row r="36" spans="1:11">
      <c r="A36" s="13">
        <v>221</v>
      </c>
      <c r="B36" s="14">
        <v>41508</v>
      </c>
      <c r="C36" t="s">
        <v>48</v>
      </c>
      <c r="D36" s="9">
        <v>60</v>
      </c>
      <c r="E36" s="10">
        <v>1.23</v>
      </c>
      <c r="F36" s="15">
        <f t="shared" si="0"/>
        <v>9.9009900990099011E-3</v>
      </c>
      <c r="G36" s="15">
        <f t="shared" si="1"/>
        <v>0.1111111111111111</v>
      </c>
      <c r="H36" s="13">
        <v>16112</v>
      </c>
      <c r="I36">
        <f t="shared" si="2"/>
        <v>18079.471947194721</v>
      </c>
      <c r="J36" s="15">
        <f t="shared" si="3"/>
        <v>0.24497929467743526</v>
      </c>
    </row>
    <row r="37" spans="1:11">
      <c r="A37" s="13">
        <v>221</v>
      </c>
      <c r="B37" s="14">
        <v>41508</v>
      </c>
      <c r="C37" t="s">
        <v>49</v>
      </c>
      <c r="D37" s="9">
        <v>60</v>
      </c>
      <c r="E37" s="10">
        <v>1.23</v>
      </c>
      <c r="F37" s="15">
        <f t="shared" si="0"/>
        <v>9.9009900990099011E-3</v>
      </c>
      <c r="G37" s="15">
        <f t="shared" si="1"/>
        <v>0.1111111111111111</v>
      </c>
      <c r="H37" s="13">
        <v>18279</v>
      </c>
      <c r="I37">
        <f t="shared" si="2"/>
        <v>20511.089108910892</v>
      </c>
      <c r="J37" s="15">
        <f t="shared" si="3"/>
        <v>0.27792803670610966</v>
      </c>
      <c r="K37">
        <f>AVERAGE(J37:J39)</f>
        <v>0.2201904472290048</v>
      </c>
    </row>
    <row r="38" spans="1:11">
      <c r="A38" s="13">
        <v>221</v>
      </c>
      <c r="B38" s="14">
        <v>41508</v>
      </c>
      <c r="C38" t="s">
        <v>49</v>
      </c>
      <c r="D38" s="9">
        <v>60</v>
      </c>
      <c r="E38" s="10">
        <v>1.23</v>
      </c>
      <c r="F38" s="15">
        <f t="shared" si="0"/>
        <v>9.9009900990099011E-3</v>
      </c>
      <c r="G38" s="15">
        <f t="shared" si="1"/>
        <v>0.1111111111111111</v>
      </c>
      <c r="H38" s="13">
        <v>19601</v>
      </c>
      <c r="I38">
        <f t="shared" si="2"/>
        <v>21994.521452145214</v>
      </c>
      <c r="J38" s="15">
        <f t="shared" si="3"/>
        <v>0.29802874596402734</v>
      </c>
    </row>
    <row r="39" spans="1:11">
      <c r="A39" s="13">
        <v>221</v>
      </c>
      <c r="B39" s="14">
        <v>41508</v>
      </c>
      <c r="C39" t="s">
        <v>49</v>
      </c>
      <c r="D39" s="9">
        <v>60</v>
      </c>
      <c r="E39" s="10">
        <v>1.23</v>
      </c>
      <c r="F39" s="15">
        <f t="shared" si="0"/>
        <v>9.9009900990099011E-3</v>
      </c>
      <c r="G39" s="15">
        <f t="shared" si="1"/>
        <v>0.1111111111111111</v>
      </c>
      <c r="H39" s="13">
        <v>5565</v>
      </c>
      <c r="I39">
        <f t="shared" si="2"/>
        <v>6244.5544554455446</v>
      </c>
      <c r="J39" s="15">
        <f t="shared" si="3"/>
        <v>8.4614559016877297E-2</v>
      </c>
    </row>
    <row r="40" spans="1:11">
      <c r="A40" s="13">
        <v>221</v>
      </c>
      <c r="B40" s="14">
        <v>41508</v>
      </c>
      <c r="C40" t="s">
        <v>50</v>
      </c>
      <c r="D40" s="9">
        <v>60</v>
      </c>
      <c r="E40" s="10">
        <v>1.23</v>
      </c>
      <c r="F40" s="15">
        <f t="shared" si="0"/>
        <v>9.9009900990099011E-3</v>
      </c>
      <c r="G40" s="15">
        <f t="shared" si="1"/>
        <v>0.1111111111111111</v>
      </c>
      <c r="H40" s="13">
        <v>21673</v>
      </c>
      <c r="I40">
        <f t="shared" si="2"/>
        <v>24319.537953795378</v>
      </c>
      <c r="J40" s="15">
        <f t="shared" si="3"/>
        <v>0.32953303460427341</v>
      </c>
      <c r="K40">
        <f>AVERAGE(J40:J42)</f>
        <v>0.3962264586892294</v>
      </c>
    </row>
    <row r="41" spans="1:11">
      <c r="A41" s="13">
        <v>221</v>
      </c>
      <c r="B41" s="14">
        <v>41508</v>
      </c>
      <c r="C41" t="s">
        <v>50</v>
      </c>
      <c r="D41" s="9">
        <v>60</v>
      </c>
      <c r="E41" s="10">
        <v>1.23</v>
      </c>
      <c r="F41" s="15">
        <f t="shared" si="0"/>
        <v>9.9009900990099011E-3</v>
      </c>
      <c r="G41" s="15">
        <f t="shared" si="1"/>
        <v>0.1111111111111111</v>
      </c>
      <c r="H41" s="13">
        <v>24556</v>
      </c>
      <c r="I41">
        <v>24556</v>
      </c>
      <c r="J41" s="15">
        <f t="shared" si="3"/>
        <v>0.3327371273712737</v>
      </c>
    </row>
    <row r="42" spans="1:11">
      <c r="A42" s="13">
        <v>221</v>
      </c>
      <c r="B42" s="14">
        <v>41508</v>
      </c>
      <c r="C42" t="s">
        <v>50</v>
      </c>
      <c r="D42" s="9">
        <v>60</v>
      </c>
      <c r="E42" s="10">
        <v>1.23</v>
      </c>
      <c r="F42" s="15">
        <f t="shared" si="0"/>
        <v>9.9009900990099011E-3</v>
      </c>
      <c r="G42" s="15">
        <f t="shared" si="1"/>
        <v>0.1111111111111111</v>
      </c>
      <c r="H42" s="13">
        <v>38849</v>
      </c>
      <c r="I42">
        <v>38849</v>
      </c>
      <c r="J42" s="15">
        <f t="shared" si="3"/>
        <v>0.52640921409214092</v>
      </c>
    </row>
    <row r="43" spans="1:11">
      <c r="A43" s="13">
        <v>222</v>
      </c>
      <c r="B43" s="14">
        <v>41199</v>
      </c>
      <c r="C43" t="s">
        <v>29</v>
      </c>
      <c r="D43" s="9">
        <v>60</v>
      </c>
      <c r="E43" s="10">
        <v>1.23</v>
      </c>
      <c r="F43" s="15">
        <f t="shared" si="0"/>
        <v>9.9009900990099011E-3</v>
      </c>
      <c r="G43" s="15">
        <f t="shared" si="1"/>
        <v>0.1111111111111111</v>
      </c>
      <c r="H43">
        <v>7676</v>
      </c>
      <c r="I43">
        <f t="shared" ref="I43:I58" si="7">(H43+H43*G43)*F43+(H43+H43*G43)</f>
        <v>8613.3333333333339</v>
      </c>
      <c r="J43" s="15">
        <f t="shared" si="3"/>
        <v>0.11671183378500453</v>
      </c>
      <c r="K43">
        <f t="shared" si="6"/>
        <v>0.11574633073063406</v>
      </c>
    </row>
    <row r="44" spans="1:11">
      <c r="A44" s="13">
        <v>222</v>
      </c>
      <c r="B44" s="14">
        <v>41199</v>
      </c>
      <c r="C44" t="s">
        <v>29</v>
      </c>
      <c r="D44" s="9">
        <v>60</v>
      </c>
      <c r="E44" s="10">
        <v>1.23</v>
      </c>
      <c r="F44" s="15">
        <f t="shared" si="0"/>
        <v>9.9009900990099011E-3</v>
      </c>
      <c r="G44" s="15">
        <f t="shared" si="1"/>
        <v>0.1111111111111111</v>
      </c>
      <c r="H44">
        <v>7549</v>
      </c>
      <c r="I44">
        <f t="shared" si="7"/>
        <v>8470.8250825082505</v>
      </c>
      <c r="J44" s="15">
        <f t="shared" si="3"/>
        <v>0.11478082767626357</v>
      </c>
    </row>
    <row r="45" spans="1:11">
      <c r="A45" s="13">
        <v>222</v>
      </c>
      <c r="B45" s="14">
        <v>41199</v>
      </c>
      <c r="C45" t="s">
        <v>43</v>
      </c>
      <c r="D45" s="9">
        <v>60</v>
      </c>
      <c r="E45" s="10">
        <v>1.23</v>
      </c>
      <c r="F45" s="15">
        <f t="shared" si="0"/>
        <v>9.9009900990099011E-3</v>
      </c>
      <c r="G45" s="15">
        <f t="shared" si="1"/>
        <v>0.1111111111111111</v>
      </c>
      <c r="H45">
        <v>7558</v>
      </c>
      <c r="I45">
        <f t="shared" si="7"/>
        <v>8480.924092409241</v>
      </c>
      <c r="J45" s="15">
        <f t="shared" si="3"/>
        <v>0.11491767062885151</v>
      </c>
      <c r="K45">
        <f t="shared" si="6"/>
        <v>0.11360245780675629</v>
      </c>
    </row>
    <row r="46" spans="1:11">
      <c r="A46" s="13">
        <v>222</v>
      </c>
      <c r="B46" s="14">
        <v>41199</v>
      </c>
      <c r="C46" t="s">
        <v>43</v>
      </c>
      <c r="D46" s="9">
        <v>60</v>
      </c>
      <c r="E46" s="10">
        <v>1.23</v>
      </c>
      <c r="F46" s="15">
        <f t="shared" si="0"/>
        <v>9.9009900990099011E-3</v>
      </c>
      <c r="G46" s="15">
        <f t="shared" si="1"/>
        <v>0.1111111111111111</v>
      </c>
      <c r="H46">
        <v>7385</v>
      </c>
      <c r="I46">
        <f t="shared" si="7"/>
        <v>8286.7986798679867</v>
      </c>
      <c r="J46" s="15">
        <f t="shared" si="3"/>
        <v>0.11228724498466106</v>
      </c>
    </row>
    <row r="47" spans="1:11">
      <c r="A47" s="13">
        <v>222</v>
      </c>
      <c r="B47" s="16">
        <v>41428</v>
      </c>
      <c r="C47" t="s">
        <v>43</v>
      </c>
      <c r="D47" s="9">
        <v>60</v>
      </c>
      <c r="E47" s="10">
        <v>1.23</v>
      </c>
      <c r="F47" s="15">
        <f t="shared" si="0"/>
        <v>9.9009900990099011E-3</v>
      </c>
      <c r="G47" s="15">
        <f t="shared" si="1"/>
        <v>0.1111111111111111</v>
      </c>
      <c r="H47">
        <v>10349</v>
      </c>
      <c r="I47">
        <f t="shared" si="7"/>
        <v>11612.739273927393</v>
      </c>
      <c r="J47" s="15">
        <f t="shared" si="3"/>
        <v>0.15735419070362319</v>
      </c>
      <c r="K47">
        <f>AVERAGE(J47:J49)</f>
        <v>0.12190172946833978</v>
      </c>
    </row>
    <row r="48" spans="1:11">
      <c r="A48" s="13">
        <v>222</v>
      </c>
      <c r="B48" s="16">
        <v>41428</v>
      </c>
      <c r="C48" t="s">
        <v>43</v>
      </c>
      <c r="D48" s="9">
        <v>60</v>
      </c>
      <c r="E48" s="10">
        <v>1.23</v>
      </c>
      <c r="F48" s="15">
        <f t="shared" si="0"/>
        <v>9.9009900990099011E-3</v>
      </c>
      <c r="G48" s="15">
        <f t="shared" si="1"/>
        <v>0.1111111111111111</v>
      </c>
      <c r="H48">
        <v>6499</v>
      </c>
      <c r="I48">
        <f t="shared" si="7"/>
        <v>7292.607260726073</v>
      </c>
      <c r="J48" s="15">
        <f t="shared" si="3"/>
        <v>9.8815816541003701E-2</v>
      </c>
    </row>
    <row r="49" spans="1:11">
      <c r="A49" s="13">
        <v>222</v>
      </c>
      <c r="B49" s="16">
        <v>41428</v>
      </c>
      <c r="C49" t="s">
        <v>43</v>
      </c>
      <c r="D49" s="9">
        <v>60</v>
      </c>
      <c r="E49" s="10">
        <v>1.23</v>
      </c>
      <c r="F49" s="15">
        <f t="shared" si="0"/>
        <v>9.9009900990099011E-3</v>
      </c>
      <c r="G49" s="15">
        <f t="shared" si="1"/>
        <v>0.1111111111111111</v>
      </c>
      <c r="H49">
        <v>7204</v>
      </c>
      <c r="I49">
        <f t="shared" si="7"/>
        <v>8083.6963696369639</v>
      </c>
      <c r="J49" s="15">
        <f t="shared" si="3"/>
        <v>0.10953518116039246</v>
      </c>
    </row>
    <row r="50" spans="1:11">
      <c r="A50" s="13">
        <v>222</v>
      </c>
      <c r="B50" s="14">
        <v>41428</v>
      </c>
      <c r="C50" t="s">
        <v>29</v>
      </c>
      <c r="D50" s="9">
        <v>60</v>
      </c>
      <c r="E50" s="10">
        <v>1.23</v>
      </c>
      <c r="F50" s="15">
        <f t="shared" si="0"/>
        <v>9.9009900990099011E-3</v>
      </c>
      <c r="G50" s="15">
        <f t="shared" si="1"/>
        <v>0.1111111111111111</v>
      </c>
      <c r="H50">
        <v>2097</v>
      </c>
      <c r="I50">
        <f t="shared" si="7"/>
        <v>2353.0693069306931</v>
      </c>
      <c r="J50" s="15">
        <f t="shared" si="3"/>
        <v>3.1884407952990419E-2</v>
      </c>
      <c r="K50">
        <f>AVERAGE(J50:J52)</f>
        <v>0.18999376902459897</v>
      </c>
    </row>
    <row r="51" spans="1:11">
      <c r="A51" s="13">
        <v>222</v>
      </c>
      <c r="B51" s="14">
        <v>41428</v>
      </c>
      <c r="C51" t="s">
        <v>29</v>
      </c>
      <c r="D51" s="9">
        <v>60</v>
      </c>
      <c r="E51" s="10">
        <v>1.23</v>
      </c>
      <c r="F51" s="15">
        <f t="shared" si="0"/>
        <v>9.9009900990099011E-3</v>
      </c>
      <c r="G51" s="15">
        <f t="shared" si="1"/>
        <v>0.1111111111111111</v>
      </c>
      <c r="H51">
        <v>8501</v>
      </c>
      <c r="I51">
        <f t="shared" si="7"/>
        <v>9539.075907590759</v>
      </c>
      <c r="J51" s="15">
        <f t="shared" si="3"/>
        <v>0.12925577110556585</v>
      </c>
    </row>
    <row r="52" spans="1:11">
      <c r="A52" s="13">
        <v>222</v>
      </c>
      <c r="B52" s="14">
        <v>41428</v>
      </c>
      <c r="C52" t="s">
        <v>29</v>
      </c>
      <c r="D52" s="9">
        <v>60</v>
      </c>
      <c r="E52" s="10">
        <v>1.23</v>
      </c>
      <c r="F52" s="15">
        <f t="shared" si="0"/>
        <v>9.9009900990099011E-3</v>
      </c>
      <c r="G52" s="15">
        <f t="shared" si="1"/>
        <v>0.1111111111111111</v>
      </c>
      <c r="H52">
        <v>26889</v>
      </c>
      <c r="I52">
        <f t="shared" si="7"/>
        <v>30172.475247524755</v>
      </c>
      <c r="J52" s="15">
        <f t="shared" si="3"/>
        <v>0.40884112801524058</v>
      </c>
    </row>
    <row r="53" spans="1:11">
      <c r="A53" s="13">
        <v>222</v>
      </c>
      <c r="B53" s="16">
        <v>41450</v>
      </c>
      <c r="C53" t="s">
        <v>29</v>
      </c>
      <c r="D53" s="9">
        <v>60</v>
      </c>
      <c r="E53" s="10">
        <v>1.23</v>
      </c>
      <c r="F53" s="15">
        <f t="shared" si="0"/>
        <v>9.9009900990099011E-3</v>
      </c>
      <c r="G53" s="15">
        <f t="shared" si="1"/>
        <v>0.1111111111111111</v>
      </c>
      <c r="H53">
        <v>8368</v>
      </c>
      <c r="I53">
        <f t="shared" si="7"/>
        <v>9389.8349834983492</v>
      </c>
      <c r="J53" s="15">
        <f t="shared" si="3"/>
        <v>0.12723353636176624</v>
      </c>
      <c r="K53">
        <f>AVERAGE(J53:J55)</f>
        <v>0.11551065675673257</v>
      </c>
    </row>
    <row r="54" spans="1:11">
      <c r="A54" s="13">
        <v>222</v>
      </c>
      <c r="B54" s="16">
        <v>41450</v>
      </c>
      <c r="C54" t="s">
        <v>29</v>
      </c>
      <c r="D54" s="9">
        <v>60</v>
      </c>
      <c r="E54" s="10">
        <v>1.23</v>
      </c>
      <c r="F54" s="15">
        <f t="shared" si="0"/>
        <v>9.9009900990099011E-3</v>
      </c>
      <c r="G54" s="15">
        <f t="shared" si="1"/>
        <v>0.1111111111111111</v>
      </c>
      <c r="H54">
        <v>6739</v>
      </c>
      <c r="I54">
        <f t="shared" si="7"/>
        <v>7561.9141914191414</v>
      </c>
      <c r="J54" s="15">
        <f t="shared" si="3"/>
        <v>0.10246496194334881</v>
      </c>
    </row>
    <row r="55" spans="1:11">
      <c r="A55" s="13">
        <v>222</v>
      </c>
      <c r="B55" s="16">
        <v>41450</v>
      </c>
      <c r="C55" t="s">
        <v>29</v>
      </c>
      <c r="D55" s="9">
        <v>60</v>
      </c>
      <c r="E55" s="10">
        <v>1.23</v>
      </c>
      <c r="F55" s="15">
        <f t="shared" si="0"/>
        <v>9.9009900990099011E-3</v>
      </c>
      <c r="G55" s="15">
        <f t="shared" si="1"/>
        <v>0.1111111111111111</v>
      </c>
      <c r="H55">
        <v>7684</v>
      </c>
      <c r="I55">
        <f t="shared" si="7"/>
        <v>8622.3102310231025</v>
      </c>
      <c r="J55" s="15">
        <f t="shared" si="3"/>
        <v>0.11683347196508267</v>
      </c>
    </row>
    <row r="56" spans="1:11">
      <c r="A56" s="13">
        <v>222</v>
      </c>
      <c r="B56" s="16">
        <v>41450</v>
      </c>
      <c r="C56" t="s">
        <v>43</v>
      </c>
      <c r="D56" s="9">
        <v>60</v>
      </c>
      <c r="E56" s="10">
        <v>1.23</v>
      </c>
      <c r="F56" s="15">
        <f t="shared" si="0"/>
        <v>9.9009900990099011E-3</v>
      </c>
      <c r="G56" s="15">
        <f t="shared" si="1"/>
        <v>0.1111111111111111</v>
      </c>
      <c r="H56">
        <v>9728</v>
      </c>
      <c r="I56">
        <f t="shared" si="7"/>
        <v>10915.907590759076</v>
      </c>
      <c r="J56" s="15">
        <f t="shared" si="3"/>
        <v>0.14791202697505523</v>
      </c>
      <c r="K56">
        <f>AVERAGE(J56:J58)</f>
        <v>0.10552618947531611</v>
      </c>
    </row>
    <row r="57" spans="1:11">
      <c r="A57" s="13">
        <v>222</v>
      </c>
      <c r="B57" s="16">
        <v>41450</v>
      </c>
      <c r="C57" t="s">
        <v>43</v>
      </c>
      <c r="D57" s="9">
        <v>60</v>
      </c>
      <c r="E57" s="10">
        <v>1.23</v>
      </c>
      <c r="F57" s="15">
        <f t="shared" si="0"/>
        <v>9.9009900990099011E-3</v>
      </c>
      <c r="G57" s="15">
        <f t="shared" si="1"/>
        <v>0.1111111111111111</v>
      </c>
      <c r="H57">
        <v>9064</v>
      </c>
      <c r="I57">
        <f t="shared" si="7"/>
        <v>10170.82508250825</v>
      </c>
      <c r="J57" s="15">
        <f t="shared" si="3"/>
        <v>0.13781605802856708</v>
      </c>
    </row>
    <row r="58" spans="1:11">
      <c r="A58" s="13">
        <v>222</v>
      </c>
      <c r="B58" s="16">
        <v>41450</v>
      </c>
      <c r="C58" t="s">
        <v>43</v>
      </c>
      <c r="D58" s="9">
        <v>60</v>
      </c>
      <c r="E58" s="10">
        <v>1.23</v>
      </c>
      <c r="F58" s="15">
        <f t="shared" si="0"/>
        <v>9.9009900990099011E-3</v>
      </c>
      <c r="G58" s="15">
        <f t="shared" si="1"/>
        <v>0.1111111111111111</v>
      </c>
      <c r="H58">
        <v>2029</v>
      </c>
      <c r="I58">
        <f t="shared" si="7"/>
        <v>2276.7656765676566</v>
      </c>
      <c r="J58" s="15">
        <f t="shared" si="3"/>
        <v>3.0850483422325967E-2</v>
      </c>
    </row>
    <row r="59" spans="1:11">
      <c r="A59" s="13">
        <v>222</v>
      </c>
      <c r="B59" s="14">
        <v>41509</v>
      </c>
      <c r="C59" t="s">
        <v>45</v>
      </c>
      <c r="D59" s="9">
        <v>60</v>
      </c>
      <c r="E59" s="10">
        <v>1.23</v>
      </c>
      <c r="F59" s="15">
        <f t="shared" si="0"/>
        <v>9.9009900990099011E-3</v>
      </c>
      <c r="G59" s="15">
        <f t="shared" si="1"/>
        <v>0.1111111111111111</v>
      </c>
      <c r="H59" s="13">
        <v>10360</v>
      </c>
      <c r="I59">
        <v>10360</v>
      </c>
      <c r="J59" s="15">
        <f t="shared" si="3"/>
        <v>0.14037940379403793</v>
      </c>
      <c r="K59">
        <f>AVERAGE(J59:J61)</f>
        <v>0.15493224932249319</v>
      </c>
    </row>
    <row r="60" spans="1:11">
      <c r="A60" s="13">
        <v>222</v>
      </c>
      <c r="B60" s="14">
        <v>41509</v>
      </c>
      <c r="C60" t="s">
        <v>45</v>
      </c>
      <c r="D60" s="9">
        <v>60</v>
      </c>
      <c r="E60" s="10">
        <v>1.23</v>
      </c>
      <c r="F60" s="15">
        <f t="shared" si="0"/>
        <v>9.9009900990099011E-3</v>
      </c>
      <c r="G60" s="15">
        <f t="shared" si="1"/>
        <v>0.1111111111111111</v>
      </c>
      <c r="H60" s="13">
        <v>14361</v>
      </c>
      <c r="I60">
        <v>14361</v>
      </c>
      <c r="J60" s="15">
        <f t="shared" si="3"/>
        <v>0.19459349593495934</v>
      </c>
    </row>
    <row r="61" spans="1:11">
      <c r="A61" s="13">
        <v>222</v>
      </c>
      <c r="B61" s="14">
        <v>41509</v>
      </c>
      <c r="C61" t="s">
        <v>45</v>
      </c>
      <c r="D61" s="9">
        <v>60</v>
      </c>
      <c r="E61" s="10">
        <v>1.23</v>
      </c>
      <c r="F61" s="15">
        <f t="shared" si="0"/>
        <v>9.9009900990099011E-3</v>
      </c>
      <c r="G61" s="15">
        <f t="shared" si="1"/>
        <v>0.1111111111111111</v>
      </c>
      <c r="H61" s="13">
        <v>9581</v>
      </c>
      <c r="I61">
        <v>9581</v>
      </c>
      <c r="J61" s="15">
        <f t="shared" si="3"/>
        <v>0.12982384823848239</v>
      </c>
    </row>
    <row r="62" spans="1:11">
      <c r="A62" s="13">
        <v>222</v>
      </c>
      <c r="B62" s="14">
        <v>41509</v>
      </c>
      <c r="C62" t="s">
        <v>46</v>
      </c>
      <c r="D62" s="9">
        <v>60</v>
      </c>
      <c r="E62" s="10">
        <v>1.23</v>
      </c>
      <c r="F62" s="15">
        <f t="shared" si="0"/>
        <v>9.9009900990099011E-3</v>
      </c>
      <c r="G62" s="15">
        <f t="shared" si="1"/>
        <v>0.1111111111111111</v>
      </c>
      <c r="H62" s="13">
        <v>19044</v>
      </c>
      <c r="I62">
        <v>19044</v>
      </c>
      <c r="J62" s="15">
        <f t="shared" si="3"/>
        <v>0.25804878048780489</v>
      </c>
      <c r="K62">
        <f>AVERAGE(J62:J64)</f>
        <v>0.27400180668473356</v>
      </c>
    </row>
    <row r="63" spans="1:11">
      <c r="A63" s="13">
        <v>222</v>
      </c>
      <c r="B63" s="14">
        <v>41509</v>
      </c>
      <c r="C63" t="s">
        <v>46</v>
      </c>
      <c r="D63" s="9">
        <v>60</v>
      </c>
      <c r="E63" s="10">
        <v>1.23</v>
      </c>
      <c r="F63" s="15">
        <f t="shared" si="0"/>
        <v>9.9009900990099011E-3</v>
      </c>
      <c r="G63" s="15">
        <f t="shared" si="1"/>
        <v>0.1111111111111111</v>
      </c>
      <c r="H63" s="13">
        <v>12793</v>
      </c>
      <c r="I63">
        <v>12793</v>
      </c>
      <c r="J63" s="15">
        <f t="shared" si="3"/>
        <v>0.1733468834688347</v>
      </c>
    </row>
    <row r="64" spans="1:11">
      <c r="A64" s="13">
        <v>222</v>
      </c>
      <c r="B64" s="14">
        <v>41509</v>
      </c>
      <c r="C64" t="s">
        <v>46</v>
      </c>
      <c r="D64" s="9">
        <v>60</v>
      </c>
      <c r="E64" s="10">
        <v>1.23</v>
      </c>
      <c r="F64" s="15">
        <f t="shared" si="0"/>
        <v>9.9009900990099011E-3</v>
      </c>
      <c r="G64" s="15">
        <f t="shared" si="1"/>
        <v>0.1111111111111111</v>
      </c>
      <c r="H64" s="13">
        <v>28827</v>
      </c>
      <c r="I64">
        <v>28827</v>
      </c>
      <c r="J64" s="15">
        <f t="shared" si="3"/>
        <v>0.39060975609756099</v>
      </c>
    </row>
    <row r="65" spans="1:11">
      <c r="A65" s="13">
        <v>222</v>
      </c>
      <c r="B65" s="14">
        <v>41509</v>
      </c>
      <c r="C65" t="s">
        <v>47</v>
      </c>
      <c r="D65" s="9">
        <v>60</v>
      </c>
      <c r="E65" s="10">
        <v>1.23</v>
      </c>
      <c r="F65" s="15">
        <f t="shared" si="0"/>
        <v>9.9009900990099011E-3</v>
      </c>
      <c r="G65" s="15">
        <f t="shared" si="1"/>
        <v>0.1111111111111111</v>
      </c>
      <c r="H65" s="13">
        <v>12987</v>
      </c>
      <c r="I65">
        <v>12987</v>
      </c>
      <c r="J65" s="15">
        <f t="shared" si="3"/>
        <v>0.17597560975609755</v>
      </c>
      <c r="K65">
        <f>AVERAGE(J65:J67)</f>
        <v>0.14349593495934959</v>
      </c>
    </row>
    <row r="66" spans="1:11">
      <c r="A66" s="13">
        <v>222</v>
      </c>
      <c r="B66" s="14">
        <v>41509</v>
      </c>
      <c r="C66" t="s">
        <v>47</v>
      </c>
      <c r="D66" s="9">
        <v>60</v>
      </c>
      <c r="E66" s="10">
        <v>1.23</v>
      </c>
      <c r="F66" s="15">
        <f t="shared" ref="F66:F116" si="8">(0.04/4.04)</f>
        <v>9.9009900990099011E-3</v>
      </c>
      <c r="G66" s="15">
        <f t="shared" ref="G66:G116" si="9">(50+10)/540</f>
        <v>0.1111111111111111</v>
      </c>
      <c r="H66" s="13">
        <v>3881</v>
      </c>
      <c r="I66">
        <v>3881</v>
      </c>
      <c r="J66" s="15">
        <f t="shared" si="3"/>
        <v>5.2588075880758811E-2</v>
      </c>
    </row>
    <row r="67" spans="1:11">
      <c r="A67" s="13">
        <v>222</v>
      </c>
      <c r="B67" s="14">
        <v>41509</v>
      </c>
      <c r="C67" t="s">
        <v>47</v>
      </c>
      <c r="D67" s="9">
        <v>60</v>
      </c>
      <c r="E67" s="10">
        <v>1.23</v>
      </c>
      <c r="F67" s="15">
        <f t="shared" si="8"/>
        <v>9.9009900990099011E-3</v>
      </c>
      <c r="G67" s="15">
        <f t="shared" si="9"/>
        <v>0.1111111111111111</v>
      </c>
      <c r="H67" s="13">
        <v>14902</v>
      </c>
      <c r="I67">
        <v>14902</v>
      </c>
      <c r="J67" s="15">
        <f t="shared" ref="J67:J116" si="10">I67/D67/E67/1000</f>
        <v>0.20192411924119241</v>
      </c>
    </row>
    <row r="68" spans="1:11">
      <c r="A68" s="13">
        <v>222</v>
      </c>
      <c r="B68" s="14">
        <v>41509</v>
      </c>
      <c r="C68" t="s">
        <v>48</v>
      </c>
      <c r="D68" s="9">
        <v>60</v>
      </c>
      <c r="E68" s="10">
        <v>1.23</v>
      </c>
      <c r="F68" s="15">
        <f t="shared" si="8"/>
        <v>9.9009900990099011E-3</v>
      </c>
      <c r="G68" s="15">
        <f t="shared" si="9"/>
        <v>0.1111111111111111</v>
      </c>
      <c r="H68" s="13">
        <v>7584</v>
      </c>
      <c r="I68">
        <v>7584</v>
      </c>
      <c r="J68" s="15">
        <f t="shared" si="10"/>
        <v>0.10276422764227643</v>
      </c>
      <c r="K68">
        <f>AVERAGE(J68:J70)</f>
        <v>0.19515808491418249</v>
      </c>
    </row>
    <row r="69" spans="1:11">
      <c r="A69" s="13">
        <v>222</v>
      </c>
      <c r="B69" s="14">
        <v>41509</v>
      </c>
      <c r="C69" t="s">
        <v>48</v>
      </c>
      <c r="D69" s="9">
        <v>60</v>
      </c>
      <c r="E69" s="10">
        <v>1.23</v>
      </c>
      <c r="F69" s="15">
        <f t="shared" si="8"/>
        <v>9.9009900990099011E-3</v>
      </c>
      <c r="G69" s="15">
        <f t="shared" si="9"/>
        <v>0.1111111111111111</v>
      </c>
      <c r="H69" s="13">
        <v>12364</v>
      </c>
      <c r="I69">
        <v>12364</v>
      </c>
      <c r="J69" s="15">
        <f t="shared" si="10"/>
        <v>0.16753387533875339</v>
      </c>
    </row>
    <row r="70" spans="1:11">
      <c r="A70" s="13">
        <v>222</v>
      </c>
      <c r="B70" s="14">
        <v>41509</v>
      </c>
      <c r="C70" t="s">
        <v>48</v>
      </c>
      <c r="D70" s="9">
        <v>60</v>
      </c>
      <c r="E70" s="10">
        <v>1.23</v>
      </c>
      <c r="F70" s="15">
        <f t="shared" si="8"/>
        <v>9.9009900990099011E-3</v>
      </c>
      <c r="G70" s="15">
        <f t="shared" si="9"/>
        <v>0.1111111111111111</v>
      </c>
      <c r="H70" s="13">
        <v>23260</v>
      </c>
      <c r="I70">
        <v>23260</v>
      </c>
      <c r="J70" s="15">
        <f t="shared" si="10"/>
        <v>0.31517615176151764</v>
      </c>
    </row>
    <row r="71" spans="1:11">
      <c r="A71" s="13">
        <v>222</v>
      </c>
      <c r="B71" s="14">
        <v>41509</v>
      </c>
      <c r="C71" t="s">
        <v>51</v>
      </c>
      <c r="D71" s="9">
        <v>60</v>
      </c>
      <c r="E71" s="10">
        <v>1.23</v>
      </c>
      <c r="F71" s="15">
        <f t="shared" si="8"/>
        <v>9.9009900990099011E-3</v>
      </c>
      <c r="G71" s="15">
        <f t="shared" si="9"/>
        <v>0.1111111111111111</v>
      </c>
      <c r="H71" s="13">
        <v>19963</v>
      </c>
      <c r="I71">
        <v>19963</v>
      </c>
      <c r="J71" s="15">
        <f t="shared" si="10"/>
        <v>0.2705013550135501</v>
      </c>
      <c r="K71">
        <f>AVERAGE(J71:J73)</f>
        <v>0.22918247515808488</v>
      </c>
    </row>
    <row r="72" spans="1:11">
      <c r="A72" s="13">
        <v>222</v>
      </c>
      <c r="B72" s="14">
        <v>41509</v>
      </c>
      <c r="C72" t="s">
        <v>51</v>
      </c>
      <c r="D72" s="9">
        <v>60</v>
      </c>
      <c r="E72" s="10">
        <v>1.23</v>
      </c>
      <c r="F72" s="15">
        <f t="shared" si="8"/>
        <v>9.9009900990099011E-3</v>
      </c>
      <c r="G72" s="15">
        <f t="shared" si="9"/>
        <v>0.1111111111111111</v>
      </c>
      <c r="H72" s="13">
        <v>14637</v>
      </c>
      <c r="I72">
        <v>14637</v>
      </c>
      <c r="J72" s="15">
        <f t="shared" si="10"/>
        <v>0.19833333333333331</v>
      </c>
    </row>
    <row r="73" spans="1:11">
      <c r="A73" s="13">
        <v>222</v>
      </c>
      <c r="B73" s="14">
        <v>41509</v>
      </c>
      <c r="C73" t="s">
        <v>51</v>
      </c>
      <c r="D73" s="9">
        <v>60</v>
      </c>
      <c r="E73" s="10">
        <v>1.23</v>
      </c>
      <c r="F73" s="15">
        <f t="shared" si="8"/>
        <v>9.9009900990099011E-3</v>
      </c>
      <c r="G73" s="15">
        <f t="shared" si="9"/>
        <v>0.1111111111111111</v>
      </c>
      <c r="H73" s="13">
        <v>16141</v>
      </c>
      <c r="I73">
        <v>16141</v>
      </c>
      <c r="J73" s="15">
        <f t="shared" si="10"/>
        <v>0.21871273712737127</v>
      </c>
    </row>
    <row r="74" spans="1:11">
      <c r="A74" s="13">
        <v>222</v>
      </c>
      <c r="B74" s="14">
        <v>41509</v>
      </c>
      <c r="C74" t="s">
        <v>52</v>
      </c>
      <c r="D74" s="9">
        <v>60</v>
      </c>
      <c r="E74" s="10">
        <v>1.23</v>
      </c>
      <c r="F74" s="15">
        <f t="shared" si="8"/>
        <v>9.9009900990099011E-3</v>
      </c>
      <c r="G74" s="15">
        <f t="shared" si="9"/>
        <v>0.1111111111111111</v>
      </c>
      <c r="H74" s="13">
        <v>10122</v>
      </c>
      <c r="I74">
        <v>10122</v>
      </c>
      <c r="J74" s="15">
        <f t="shared" si="10"/>
        <v>0.13715447154471544</v>
      </c>
      <c r="K74">
        <f>AVERAGE(J74:J76)</f>
        <v>0.15517615176151764</v>
      </c>
    </row>
    <row r="75" spans="1:11">
      <c r="A75" s="13">
        <v>222</v>
      </c>
      <c r="B75" s="14">
        <v>41509</v>
      </c>
      <c r="C75" t="s">
        <v>52</v>
      </c>
      <c r="D75" s="9">
        <v>60</v>
      </c>
      <c r="E75" s="10">
        <v>1.23</v>
      </c>
      <c r="F75" s="15">
        <f t="shared" si="8"/>
        <v>9.9009900990099011E-3</v>
      </c>
      <c r="G75" s="15">
        <f t="shared" si="9"/>
        <v>0.1111111111111111</v>
      </c>
      <c r="H75" s="13">
        <v>10488</v>
      </c>
      <c r="I75">
        <v>10488</v>
      </c>
      <c r="J75" s="15">
        <f t="shared" si="10"/>
        <v>0.14211382113821139</v>
      </c>
    </row>
    <row r="76" spans="1:11">
      <c r="A76" s="13">
        <v>222</v>
      </c>
      <c r="B76" s="14">
        <v>41509</v>
      </c>
      <c r="C76" t="s">
        <v>52</v>
      </c>
      <c r="D76" s="9">
        <v>60</v>
      </c>
      <c r="E76" s="10">
        <v>1.23</v>
      </c>
      <c r="F76" s="15">
        <f t="shared" si="8"/>
        <v>9.9009900990099011E-3</v>
      </c>
      <c r="G76" s="15">
        <f t="shared" si="9"/>
        <v>0.1111111111111111</v>
      </c>
      <c r="H76" s="13">
        <v>13746</v>
      </c>
      <c r="I76">
        <v>13746</v>
      </c>
      <c r="J76" s="15">
        <f t="shared" si="10"/>
        <v>0.18626016260162601</v>
      </c>
    </row>
    <row r="77" spans="1:11">
      <c r="A77" s="13">
        <v>224</v>
      </c>
      <c r="B77" s="14">
        <v>41200</v>
      </c>
      <c r="C77" t="s">
        <v>29</v>
      </c>
      <c r="D77" s="9">
        <v>60</v>
      </c>
      <c r="E77" s="10">
        <v>1.23</v>
      </c>
      <c r="F77" s="15">
        <f t="shared" si="8"/>
        <v>9.9009900990099011E-3</v>
      </c>
      <c r="G77" s="15">
        <f t="shared" si="9"/>
        <v>0.1111111111111111</v>
      </c>
      <c r="H77">
        <v>15030</v>
      </c>
      <c r="I77">
        <f t="shared" ref="I77:I116" si="11">(H77+H77*G77)*F77+(H77+H77*G77)</f>
        <v>16865.346534653465</v>
      </c>
      <c r="J77" s="15">
        <f t="shared" si="10"/>
        <v>0.22852773082186267</v>
      </c>
      <c r="K77">
        <f t="shared" ref="K71:K120" si="12">AVERAGE(J77:J78)</f>
        <v>0.23284588621463775</v>
      </c>
    </row>
    <row r="78" spans="1:11">
      <c r="A78" s="13">
        <v>224</v>
      </c>
      <c r="B78" s="14">
        <v>41200</v>
      </c>
      <c r="C78" t="s">
        <v>29</v>
      </c>
      <c r="D78" s="9">
        <v>60</v>
      </c>
      <c r="E78" s="10">
        <v>1.23</v>
      </c>
      <c r="F78" s="15">
        <f t="shared" si="8"/>
        <v>9.9009900990099011E-3</v>
      </c>
      <c r="G78" s="15">
        <f t="shared" si="9"/>
        <v>0.1111111111111111</v>
      </c>
      <c r="H78">
        <v>15598</v>
      </c>
      <c r="I78">
        <f t="shared" si="11"/>
        <v>17502.706270627063</v>
      </c>
      <c r="J78" s="15">
        <f t="shared" si="10"/>
        <v>0.23716404160741281</v>
      </c>
    </row>
    <row r="79" spans="1:11">
      <c r="A79" s="13">
        <v>224</v>
      </c>
      <c r="B79" s="16">
        <v>41427</v>
      </c>
      <c r="C79" t="s">
        <v>29</v>
      </c>
      <c r="D79" s="9">
        <v>60</v>
      </c>
      <c r="E79" s="10">
        <v>1.23</v>
      </c>
      <c r="F79" s="15">
        <f t="shared" si="8"/>
        <v>9.9009900990099011E-3</v>
      </c>
      <c r="G79" s="15">
        <f t="shared" si="9"/>
        <v>0.1111111111111111</v>
      </c>
      <c r="H79">
        <v>6356</v>
      </c>
      <c r="I79">
        <f t="shared" si="11"/>
        <v>7132.1452145214525</v>
      </c>
      <c r="J79" s="15">
        <f t="shared" si="10"/>
        <v>9.6641534072106405E-2</v>
      </c>
      <c r="K79">
        <f>AVERAGE(J79:J81)</f>
        <v>9.4705459705862194E-2</v>
      </c>
    </row>
    <row r="80" spans="1:11">
      <c r="A80" s="13">
        <v>224</v>
      </c>
      <c r="B80" s="16">
        <v>41427</v>
      </c>
      <c r="C80" t="s">
        <v>29</v>
      </c>
      <c r="D80" s="9">
        <v>60</v>
      </c>
      <c r="E80" s="10">
        <v>1.23</v>
      </c>
      <c r="F80" s="15">
        <f t="shared" si="8"/>
        <v>9.9009900990099011E-3</v>
      </c>
      <c r="G80" s="15">
        <f t="shared" si="9"/>
        <v>0.1111111111111111</v>
      </c>
      <c r="H80">
        <v>9378</v>
      </c>
      <c r="I80">
        <f t="shared" si="11"/>
        <v>10523.168316831683</v>
      </c>
      <c r="J80" s="15">
        <f t="shared" si="10"/>
        <v>0.14259035659663527</v>
      </c>
    </row>
    <row r="81" spans="1:11">
      <c r="A81" s="13">
        <v>224</v>
      </c>
      <c r="B81" s="16">
        <v>41427</v>
      </c>
      <c r="C81" t="s">
        <v>29</v>
      </c>
      <c r="D81" s="9">
        <v>60</v>
      </c>
      <c r="E81" s="10">
        <v>1.23</v>
      </c>
      <c r="F81" s="15">
        <f t="shared" si="8"/>
        <v>9.9009900990099011E-3</v>
      </c>
      <c r="G81" s="15">
        <f t="shared" si="9"/>
        <v>0.1111111111111111</v>
      </c>
      <c r="H81">
        <v>2952</v>
      </c>
      <c r="I81">
        <f t="shared" si="11"/>
        <v>3312.4752475247524</v>
      </c>
      <c r="J81" s="15">
        <f t="shared" si="10"/>
        <v>4.4884488448844885E-2</v>
      </c>
    </row>
    <row r="82" spans="1:11">
      <c r="A82" s="13">
        <v>224</v>
      </c>
      <c r="B82" s="16">
        <v>41447</v>
      </c>
      <c r="C82" t="s">
        <v>29</v>
      </c>
      <c r="D82" s="9">
        <v>60</v>
      </c>
      <c r="E82" s="10">
        <v>1.23</v>
      </c>
      <c r="F82" s="15">
        <f t="shared" si="8"/>
        <v>9.9009900990099011E-3</v>
      </c>
      <c r="G82" s="15">
        <f t="shared" si="9"/>
        <v>0.1111111111111111</v>
      </c>
      <c r="H82">
        <v>18037</v>
      </c>
      <c r="I82">
        <f t="shared" si="11"/>
        <v>20239.537953795378</v>
      </c>
      <c r="J82" s="15">
        <f t="shared" si="10"/>
        <v>0.27424848175874494</v>
      </c>
      <c r="K82">
        <f>AVERAGE(J82:J84)</f>
        <v>0.22999245724030393</v>
      </c>
    </row>
    <row r="83" spans="1:11">
      <c r="A83" s="13">
        <v>224</v>
      </c>
      <c r="B83" s="16">
        <v>41447</v>
      </c>
      <c r="C83" t="s">
        <v>29</v>
      </c>
      <c r="D83" s="9">
        <v>60</v>
      </c>
      <c r="E83" s="10">
        <v>1.23</v>
      </c>
      <c r="F83" s="15">
        <f t="shared" si="8"/>
        <v>9.9009900990099011E-3</v>
      </c>
      <c r="G83" s="15">
        <f t="shared" si="9"/>
        <v>0.1111111111111111</v>
      </c>
      <c r="H83">
        <v>18775</v>
      </c>
      <c r="I83">
        <f t="shared" si="11"/>
        <v>21067.656765676566</v>
      </c>
      <c r="J83" s="15">
        <f t="shared" si="10"/>
        <v>0.28546960387095616</v>
      </c>
    </row>
    <row r="84" spans="1:11">
      <c r="A84" s="13">
        <v>224</v>
      </c>
      <c r="B84" s="16">
        <v>41447</v>
      </c>
      <c r="C84" t="s">
        <v>29</v>
      </c>
      <c r="D84" s="9">
        <v>60</v>
      </c>
      <c r="E84" s="10">
        <v>1.23</v>
      </c>
      <c r="F84" s="15">
        <f t="shared" si="8"/>
        <v>9.9009900990099011E-3</v>
      </c>
      <c r="G84" s="15">
        <f t="shared" si="9"/>
        <v>0.1111111111111111</v>
      </c>
      <c r="H84">
        <v>8567</v>
      </c>
      <c r="I84">
        <f t="shared" si="11"/>
        <v>9613.1353135313529</v>
      </c>
      <c r="J84" s="15">
        <f t="shared" si="10"/>
        <v>0.13025928609121076</v>
      </c>
    </row>
    <row r="85" spans="1:11">
      <c r="A85" s="13">
        <v>227</v>
      </c>
      <c r="B85" s="14">
        <v>41200</v>
      </c>
      <c r="C85" t="s">
        <v>29</v>
      </c>
      <c r="D85" s="9">
        <v>60</v>
      </c>
      <c r="E85" s="10">
        <v>1.23</v>
      </c>
      <c r="F85" s="15">
        <f t="shared" si="8"/>
        <v>9.9009900990099011E-3</v>
      </c>
      <c r="G85" s="15">
        <f t="shared" si="9"/>
        <v>0.1111111111111111</v>
      </c>
      <c r="H85">
        <v>81280</v>
      </c>
      <c r="I85">
        <f t="shared" si="11"/>
        <v>91205.280528052797</v>
      </c>
      <c r="J85" s="15">
        <f t="shared" si="10"/>
        <v>1.2358439095942115</v>
      </c>
      <c r="K85">
        <f t="shared" si="12"/>
        <v>1.0091103419285019</v>
      </c>
    </row>
    <row r="86" spans="1:11">
      <c r="A86" s="13">
        <v>227</v>
      </c>
      <c r="B86" s="14">
        <v>41200</v>
      </c>
      <c r="C86" t="s">
        <v>29</v>
      </c>
      <c r="D86" s="9">
        <v>60</v>
      </c>
      <c r="E86" s="10">
        <v>1.23</v>
      </c>
      <c r="F86" s="15">
        <f t="shared" si="8"/>
        <v>9.9009900990099011E-3</v>
      </c>
      <c r="G86" s="15">
        <f t="shared" si="9"/>
        <v>0.1111111111111111</v>
      </c>
      <c r="H86">
        <v>51456</v>
      </c>
      <c r="I86">
        <f t="shared" si="11"/>
        <v>57739.405940594064</v>
      </c>
      <c r="J86" s="15">
        <f t="shared" si="10"/>
        <v>0.78237677426279228</v>
      </c>
    </row>
    <row r="87" spans="1:11">
      <c r="A87" s="13">
        <v>227</v>
      </c>
      <c r="B87" s="16">
        <v>41427</v>
      </c>
      <c r="C87" t="s">
        <v>29</v>
      </c>
      <c r="D87" s="9">
        <v>60</v>
      </c>
      <c r="E87" s="10">
        <v>1.23</v>
      </c>
      <c r="F87" s="15">
        <f t="shared" si="8"/>
        <v>9.9009900990099011E-3</v>
      </c>
      <c r="G87" s="15">
        <f t="shared" si="9"/>
        <v>0.1111111111111111</v>
      </c>
      <c r="H87">
        <v>63616</v>
      </c>
      <c r="I87">
        <f t="shared" si="11"/>
        <v>71384.2904290429</v>
      </c>
      <c r="J87" s="15">
        <f t="shared" si="10"/>
        <v>0.96726680798161113</v>
      </c>
      <c r="K87">
        <f>AVERAGE(J87:J89)</f>
        <v>0.57192751795504759</v>
      </c>
    </row>
    <row r="88" spans="1:11">
      <c r="A88" s="13">
        <v>227</v>
      </c>
      <c r="B88" s="16">
        <v>41427</v>
      </c>
      <c r="C88" t="s">
        <v>29</v>
      </c>
      <c r="D88" s="9">
        <v>60</v>
      </c>
      <c r="E88" s="10">
        <v>1.23</v>
      </c>
      <c r="F88" s="15">
        <f t="shared" si="8"/>
        <v>9.9009900990099011E-3</v>
      </c>
      <c r="G88" s="15">
        <f t="shared" si="9"/>
        <v>0.1111111111111111</v>
      </c>
      <c r="H88">
        <v>7151</v>
      </c>
      <c r="I88">
        <f t="shared" si="11"/>
        <v>8024.2244224422448</v>
      </c>
      <c r="J88" s="15">
        <f t="shared" si="10"/>
        <v>0.10872932821737459</v>
      </c>
    </row>
    <row r="89" spans="1:11">
      <c r="A89" s="13">
        <v>227</v>
      </c>
      <c r="B89" s="16">
        <v>41427</v>
      </c>
      <c r="C89" t="s">
        <v>29</v>
      </c>
      <c r="D89" s="9">
        <v>60</v>
      </c>
      <c r="E89" s="10">
        <v>1.23</v>
      </c>
      <c r="F89" s="15">
        <f t="shared" si="8"/>
        <v>9.9009900990099011E-3</v>
      </c>
      <c r="G89" s="15">
        <f t="shared" si="9"/>
        <v>0.1111111111111111</v>
      </c>
      <c r="H89">
        <v>42078</v>
      </c>
      <c r="I89">
        <f t="shared" si="11"/>
        <v>47216.237623762376</v>
      </c>
      <c r="J89" s="15">
        <f t="shared" si="10"/>
        <v>0.63978641766615696</v>
      </c>
    </row>
    <row r="90" spans="1:11">
      <c r="A90" s="13">
        <v>227</v>
      </c>
      <c r="B90" s="14">
        <v>41447</v>
      </c>
      <c r="C90" t="s">
        <v>29</v>
      </c>
      <c r="D90" s="9">
        <v>60</v>
      </c>
      <c r="E90" s="10">
        <v>1.23</v>
      </c>
      <c r="F90" s="15">
        <f t="shared" si="8"/>
        <v>9.9009900990099011E-3</v>
      </c>
      <c r="G90" s="15">
        <f t="shared" si="9"/>
        <v>0.1111111111111111</v>
      </c>
      <c r="H90">
        <v>103808</v>
      </c>
      <c r="I90">
        <f t="shared" si="11"/>
        <v>116484.22442244225</v>
      </c>
      <c r="J90" s="15">
        <f t="shared" si="10"/>
        <v>1.5783770246943394</v>
      </c>
      <c r="K90">
        <f>AVERAGE(J90:J92)</f>
        <v>1.2335936032627652</v>
      </c>
    </row>
    <row r="91" spans="1:11">
      <c r="A91" s="13">
        <v>227</v>
      </c>
      <c r="B91" s="14">
        <v>41447</v>
      </c>
      <c r="C91" t="s">
        <v>29</v>
      </c>
      <c r="D91" s="9">
        <v>60</v>
      </c>
      <c r="E91" s="10">
        <v>1.23</v>
      </c>
      <c r="F91" s="15">
        <f t="shared" si="8"/>
        <v>9.9009900990099011E-3</v>
      </c>
      <c r="G91" s="15">
        <f t="shared" si="9"/>
        <v>0.1111111111111111</v>
      </c>
      <c r="H91">
        <v>64384</v>
      </c>
      <c r="I91">
        <f t="shared" si="11"/>
        <v>72246.072607260736</v>
      </c>
      <c r="J91" s="15">
        <f t="shared" si="10"/>
        <v>0.97894407326911559</v>
      </c>
    </row>
    <row r="92" spans="1:11">
      <c r="A92" s="13">
        <v>227</v>
      </c>
      <c r="B92" s="16">
        <v>41447</v>
      </c>
      <c r="C92" t="s">
        <v>29</v>
      </c>
      <c r="D92" s="9">
        <v>60</v>
      </c>
      <c r="E92" s="10">
        <v>1.23</v>
      </c>
      <c r="F92" s="15">
        <f t="shared" si="8"/>
        <v>9.9009900990099011E-3</v>
      </c>
      <c r="G92" s="15">
        <f t="shared" si="9"/>
        <v>0.1111111111111111</v>
      </c>
      <c r="H92">
        <v>75204</v>
      </c>
      <c r="I92">
        <f t="shared" si="11"/>
        <v>84387.32673267326</v>
      </c>
      <c r="J92" s="15">
        <f t="shared" si="10"/>
        <v>1.1434597118248409</v>
      </c>
    </row>
    <row r="93" spans="1:11">
      <c r="A93" s="13">
        <v>239</v>
      </c>
      <c r="B93" s="14">
        <v>41197</v>
      </c>
      <c r="C93" t="s">
        <v>29</v>
      </c>
      <c r="D93" s="9">
        <v>60</v>
      </c>
      <c r="E93" s="10">
        <v>1.23</v>
      </c>
      <c r="F93" s="15">
        <f t="shared" si="8"/>
        <v>9.9009900990099011E-3</v>
      </c>
      <c r="G93" s="15">
        <f t="shared" si="9"/>
        <v>0.1111111111111111</v>
      </c>
      <c r="H93">
        <v>10356</v>
      </c>
      <c r="I93">
        <f t="shared" si="11"/>
        <v>11620.594059405939</v>
      </c>
      <c r="J93" s="15">
        <f t="shared" si="10"/>
        <v>0.1574606241111916</v>
      </c>
      <c r="K93">
        <f t="shared" si="12"/>
        <v>0.1528915899720053</v>
      </c>
    </row>
    <row r="94" spans="1:11">
      <c r="A94" s="13">
        <v>239</v>
      </c>
      <c r="B94" s="14">
        <v>41197</v>
      </c>
      <c r="C94" t="s">
        <v>29</v>
      </c>
      <c r="D94" s="9">
        <v>60</v>
      </c>
      <c r="E94" s="10">
        <v>1.23</v>
      </c>
      <c r="F94" s="15">
        <f t="shared" si="8"/>
        <v>9.9009900990099011E-3</v>
      </c>
      <c r="G94" s="15">
        <f t="shared" si="9"/>
        <v>0.1111111111111111</v>
      </c>
      <c r="H94">
        <v>9755</v>
      </c>
      <c r="I94">
        <f t="shared" si="11"/>
        <v>10946.204620462046</v>
      </c>
      <c r="J94" s="15">
        <f t="shared" si="10"/>
        <v>0.14832255583281903</v>
      </c>
    </row>
    <row r="95" spans="1:11">
      <c r="A95" s="13">
        <v>239</v>
      </c>
      <c r="B95" s="14">
        <v>41426</v>
      </c>
      <c r="C95" t="s">
        <v>29</v>
      </c>
      <c r="D95" s="9">
        <v>60</v>
      </c>
      <c r="E95" s="10">
        <v>1.23</v>
      </c>
      <c r="F95" s="15">
        <f t="shared" si="8"/>
        <v>9.9009900990099011E-3</v>
      </c>
      <c r="G95" s="15">
        <f t="shared" si="9"/>
        <v>0.1111111111111111</v>
      </c>
      <c r="H95" s="13">
        <v>10362</v>
      </c>
      <c r="I95">
        <f t="shared" si="11"/>
        <v>11627.326732673268</v>
      </c>
      <c r="J95" s="15">
        <f t="shared" si="10"/>
        <v>0.15755185274625022</v>
      </c>
      <c r="K95">
        <f>AVERAGE(J95:J97)</f>
        <v>0.14364455415731275</v>
      </c>
    </row>
    <row r="96" spans="1:11">
      <c r="A96" s="13">
        <v>239</v>
      </c>
      <c r="B96" s="14">
        <v>41426</v>
      </c>
      <c r="C96" t="s">
        <v>29</v>
      </c>
      <c r="D96" s="9">
        <v>60</v>
      </c>
      <c r="E96" s="10">
        <v>1.23</v>
      </c>
      <c r="F96" s="15">
        <f t="shared" si="8"/>
        <v>9.9009900990099011E-3</v>
      </c>
      <c r="G96" s="15">
        <f t="shared" si="9"/>
        <v>0.1111111111111111</v>
      </c>
      <c r="H96" s="13">
        <v>12267</v>
      </c>
      <c r="I96">
        <f t="shared" si="11"/>
        <v>13764.950495049505</v>
      </c>
      <c r="J96" s="15">
        <f t="shared" si="10"/>
        <v>0.18651694437736457</v>
      </c>
    </row>
    <row r="97" spans="1:11">
      <c r="A97" s="13">
        <v>239</v>
      </c>
      <c r="B97" s="14">
        <v>41426</v>
      </c>
      <c r="C97" t="s">
        <v>29</v>
      </c>
      <c r="D97" s="9">
        <v>60</v>
      </c>
      <c r="E97" s="10">
        <v>1.23</v>
      </c>
      <c r="F97" s="15">
        <f t="shared" si="8"/>
        <v>9.9009900990099011E-3</v>
      </c>
      <c r="G97" s="15">
        <f t="shared" si="9"/>
        <v>0.1111111111111111</v>
      </c>
      <c r="H97" s="13">
        <v>5713</v>
      </c>
      <c r="I97">
        <f t="shared" si="11"/>
        <v>6410.6270627062704</v>
      </c>
      <c r="J97" s="15">
        <f t="shared" si="10"/>
        <v>8.6864865348323453E-2</v>
      </c>
    </row>
    <row r="98" spans="1:11">
      <c r="A98" s="13">
        <v>239</v>
      </c>
      <c r="B98" s="16">
        <v>41446</v>
      </c>
      <c r="C98" t="s">
        <v>29</v>
      </c>
      <c r="D98" s="9">
        <v>60</v>
      </c>
      <c r="E98" s="10">
        <v>1.23</v>
      </c>
      <c r="F98" s="15">
        <f t="shared" si="8"/>
        <v>9.9009900990099011E-3</v>
      </c>
      <c r="G98" s="15">
        <f t="shared" si="9"/>
        <v>0.1111111111111111</v>
      </c>
      <c r="H98">
        <v>9828</v>
      </c>
      <c r="I98">
        <f t="shared" si="11"/>
        <v>11028.118811881188</v>
      </c>
      <c r="J98" s="15">
        <f t="shared" si="10"/>
        <v>0.14943250422603235</v>
      </c>
      <c r="K98">
        <f>AVERAGE(J98:J100)</f>
        <v>0.16147975231127448</v>
      </c>
    </row>
    <row r="99" spans="1:11">
      <c r="A99" s="13">
        <v>239</v>
      </c>
      <c r="B99" s="16">
        <v>41446</v>
      </c>
      <c r="C99" t="s">
        <v>29</v>
      </c>
      <c r="D99" s="9">
        <v>60</v>
      </c>
      <c r="E99" s="10">
        <v>1.23</v>
      </c>
      <c r="F99" s="15">
        <f t="shared" si="8"/>
        <v>9.9009900990099011E-3</v>
      </c>
      <c r="G99" s="15">
        <f t="shared" si="9"/>
        <v>0.1111111111111111</v>
      </c>
      <c r="H99">
        <v>6186</v>
      </c>
      <c r="I99">
        <f t="shared" si="11"/>
        <v>6941.3861386138615</v>
      </c>
      <c r="J99" s="15">
        <f t="shared" si="10"/>
        <v>9.4056722745445284E-2</v>
      </c>
    </row>
    <row r="100" spans="1:11">
      <c r="A100" s="13">
        <v>239</v>
      </c>
      <c r="B100" s="14">
        <v>41446</v>
      </c>
      <c r="C100" t="s">
        <v>29</v>
      </c>
      <c r="D100" s="9">
        <v>60</v>
      </c>
      <c r="E100" s="10">
        <v>1.23</v>
      </c>
      <c r="F100" s="15">
        <f t="shared" si="8"/>
        <v>9.9009900990099011E-3</v>
      </c>
      <c r="G100" s="15">
        <f t="shared" si="9"/>
        <v>0.1111111111111111</v>
      </c>
      <c r="H100" s="13">
        <v>15847</v>
      </c>
      <c r="I100">
        <f t="shared" si="11"/>
        <v>17782.112211221123</v>
      </c>
      <c r="J100" s="15">
        <f t="shared" si="10"/>
        <v>0.24095002996234582</v>
      </c>
    </row>
    <row r="101" spans="1:11">
      <c r="A101" s="13">
        <v>239</v>
      </c>
      <c r="B101" s="14">
        <v>41446</v>
      </c>
      <c r="C101" t="s">
        <v>29</v>
      </c>
      <c r="D101" s="9">
        <v>60</v>
      </c>
      <c r="E101" s="10">
        <v>1.23</v>
      </c>
      <c r="F101" s="15">
        <f t="shared" si="8"/>
        <v>9.9009900990099011E-3</v>
      </c>
      <c r="G101" s="15">
        <f t="shared" si="9"/>
        <v>0.1111111111111111</v>
      </c>
      <c r="H101" s="13">
        <v>12472</v>
      </c>
      <c r="I101">
        <f t="shared" si="11"/>
        <v>13994.983498349835</v>
      </c>
      <c r="J101" s="15">
        <f t="shared" si="10"/>
        <v>0.18963392274186772</v>
      </c>
    </row>
    <row r="102" spans="1:11">
      <c r="A102" s="13">
        <v>240</v>
      </c>
      <c r="B102" s="14">
        <v>41197</v>
      </c>
      <c r="C102" t="s">
        <v>29</v>
      </c>
      <c r="D102" s="9">
        <v>60</v>
      </c>
      <c r="E102" s="10">
        <v>1.23</v>
      </c>
      <c r="F102" s="15">
        <f t="shared" si="8"/>
        <v>9.9009900990099011E-3</v>
      </c>
      <c r="G102" s="15">
        <f t="shared" si="9"/>
        <v>0.1111111111111111</v>
      </c>
      <c r="H102">
        <v>14789</v>
      </c>
      <c r="I102">
        <f t="shared" si="11"/>
        <v>16594.917491749176</v>
      </c>
      <c r="J102" s="15">
        <f t="shared" si="10"/>
        <v>0.22486338064700781</v>
      </c>
      <c r="K102">
        <f t="shared" si="12"/>
        <v>0.18666899210246229</v>
      </c>
    </row>
    <row r="103" spans="1:11">
      <c r="A103" s="13">
        <v>240</v>
      </c>
      <c r="B103" s="14">
        <v>41197</v>
      </c>
      <c r="C103" t="s">
        <v>29</v>
      </c>
      <c r="D103" s="9">
        <v>60</v>
      </c>
      <c r="E103" s="10">
        <v>1.23</v>
      </c>
      <c r="F103" s="15">
        <f t="shared" si="8"/>
        <v>9.9009900990099011E-3</v>
      </c>
      <c r="G103" s="15">
        <f t="shared" si="9"/>
        <v>0.1111111111111111</v>
      </c>
      <c r="H103">
        <v>9765</v>
      </c>
      <c r="I103">
        <f t="shared" si="11"/>
        <v>10957.425742574258</v>
      </c>
      <c r="J103" s="15">
        <f t="shared" si="10"/>
        <v>0.14847460355791678</v>
      </c>
    </row>
    <row r="104" spans="1:11">
      <c r="A104" s="13">
        <v>240</v>
      </c>
      <c r="B104" s="14">
        <v>41426</v>
      </c>
      <c r="C104" t="s">
        <v>29</v>
      </c>
      <c r="D104" s="9">
        <v>60</v>
      </c>
      <c r="E104" s="10">
        <v>1.23</v>
      </c>
      <c r="F104" s="15">
        <f t="shared" si="8"/>
        <v>9.9009900990099011E-3</v>
      </c>
      <c r="G104" s="15">
        <f t="shared" si="9"/>
        <v>0.1111111111111111</v>
      </c>
      <c r="H104" s="13">
        <v>6817</v>
      </c>
      <c r="I104">
        <f t="shared" si="11"/>
        <v>7649.438943894389</v>
      </c>
      <c r="J104" s="15">
        <f t="shared" si="10"/>
        <v>0.10365093419911096</v>
      </c>
      <c r="K104">
        <f>AVERAGE(J104:J106)</f>
        <v>9.5496107876370306E-2</v>
      </c>
    </row>
    <row r="105" spans="1:11">
      <c r="A105" s="13">
        <v>240</v>
      </c>
      <c r="B105" s="14">
        <v>41426</v>
      </c>
      <c r="C105" t="s">
        <v>29</v>
      </c>
      <c r="D105" s="9">
        <v>60</v>
      </c>
      <c r="E105" s="10">
        <v>1.23</v>
      </c>
      <c r="F105" s="15">
        <f t="shared" si="8"/>
        <v>9.9009900990099011E-3</v>
      </c>
      <c r="G105" s="15">
        <f t="shared" si="9"/>
        <v>0.1111111111111111</v>
      </c>
      <c r="H105" s="13">
        <v>5247</v>
      </c>
      <c r="I105">
        <f t="shared" si="11"/>
        <v>5887.7227722772277</v>
      </c>
      <c r="J105" s="15">
        <f t="shared" si="10"/>
        <v>7.9779441358770034E-2</v>
      </c>
    </row>
    <row r="106" spans="1:11">
      <c r="A106" s="13">
        <v>240</v>
      </c>
      <c r="B106" s="14">
        <v>41426</v>
      </c>
      <c r="C106" t="s">
        <v>29</v>
      </c>
      <c r="D106" s="9">
        <v>60</v>
      </c>
      <c r="E106" s="10">
        <v>1.23</v>
      </c>
      <c r="F106" s="15">
        <f t="shared" si="8"/>
        <v>9.9009900990099011E-3</v>
      </c>
      <c r="G106" s="15">
        <f t="shared" si="9"/>
        <v>0.1111111111111111</v>
      </c>
      <c r="H106" s="13">
        <v>6778</v>
      </c>
      <c r="I106">
        <f t="shared" si="11"/>
        <v>7605.6765676567657</v>
      </c>
      <c r="J106" s="15">
        <f t="shared" si="10"/>
        <v>0.10305794807122989</v>
      </c>
    </row>
    <row r="107" spans="1:11">
      <c r="A107" s="13">
        <v>240</v>
      </c>
      <c r="B107" s="14">
        <v>41446</v>
      </c>
      <c r="C107" t="s">
        <v>29</v>
      </c>
      <c r="D107" s="9">
        <v>60</v>
      </c>
      <c r="E107" s="10">
        <v>1.23</v>
      </c>
      <c r="F107" s="15">
        <f t="shared" si="8"/>
        <v>9.9009900990099011E-3</v>
      </c>
      <c r="G107" s="15">
        <f t="shared" si="9"/>
        <v>0.1111111111111111</v>
      </c>
      <c r="H107" s="13">
        <v>25847</v>
      </c>
      <c r="I107">
        <f t="shared" si="11"/>
        <v>29003.234323432345</v>
      </c>
      <c r="J107" s="15">
        <f t="shared" si="10"/>
        <v>0.39299775506005885</v>
      </c>
      <c r="K107">
        <f>AVERAGE(J107:J109)</f>
        <v>0.28376160109235854</v>
      </c>
    </row>
    <row r="108" spans="1:11">
      <c r="A108" s="13">
        <v>240</v>
      </c>
      <c r="B108" s="14">
        <v>41446</v>
      </c>
      <c r="C108" t="s">
        <v>29</v>
      </c>
      <c r="D108" s="9">
        <v>60</v>
      </c>
      <c r="E108" s="10">
        <v>1.23</v>
      </c>
      <c r="F108" s="15">
        <f t="shared" si="8"/>
        <v>9.9009900990099011E-3</v>
      </c>
      <c r="G108" s="15">
        <f t="shared" si="9"/>
        <v>0.1111111111111111</v>
      </c>
      <c r="H108" s="13">
        <v>16436</v>
      </c>
      <c r="I108">
        <f t="shared" si="11"/>
        <v>18443.036303630364</v>
      </c>
      <c r="J108" s="15">
        <f t="shared" si="10"/>
        <v>0.24990564097060117</v>
      </c>
    </row>
    <row r="109" spans="1:11">
      <c r="A109" s="13">
        <v>240</v>
      </c>
      <c r="B109" s="14">
        <v>41446</v>
      </c>
      <c r="C109" t="s">
        <v>29</v>
      </c>
      <c r="D109" s="9">
        <v>60</v>
      </c>
      <c r="E109" s="10">
        <v>1.23</v>
      </c>
      <c r="F109" s="15">
        <f t="shared" si="8"/>
        <v>9.9009900990099011E-3</v>
      </c>
      <c r="G109" s="15">
        <f t="shared" si="9"/>
        <v>0.1111111111111111</v>
      </c>
      <c r="H109" s="13">
        <v>13705</v>
      </c>
      <c r="I109">
        <f t="shared" si="11"/>
        <v>15378.547854785478</v>
      </c>
      <c r="J109" s="15">
        <f t="shared" si="10"/>
        <v>0.20838140724641568</v>
      </c>
    </row>
    <row r="110" spans="1:11">
      <c r="A110" s="13">
        <v>302</v>
      </c>
      <c r="B110" s="14">
        <v>41197</v>
      </c>
      <c r="C110" t="s">
        <v>29</v>
      </c>
      <c r="D110" s="9">
        <v>60</v>
      </c>
      <c r="E110" s="10">
        <v>1.23</v>
      </c>
      <c r="F110" s="15">
        <f t="shared" si="8"/>
        <v>9.9009900990099011E-3</v>
      </c>
      <c r="G110" s="15">
        <f t="shared" si="9"/>
        <v>0.1111111111111111</v>
      </c>
      <c r="H110">
        <v>7564</v>
      </c>
      <c r="I110">
        <f t="shared" si="11"/>
        <v>8487.6567656765692</v>
      </c>
      <c r="J110" s="15">
        <f t="shared" si="10"/>
        <v>0.11500889926391016</v>
      </c>
      <c r="K110">
        <f t="shared" si="12"/>
        <v>0.2243464183816756</v>
      </c>
    </row>
    <row r="111" spans="1:11">
      <c r="A111" s="13">
        <v>302</v>
      </c>
      <c r="B111" s="14">
        <v>41197</v>
      </c>
      <c r="C111" t="s">
        <v>29</v>
      </c>
      <c r="D111" s="9">
        <v>60</v>
      </c>
      <c r="E111" s="10">
        <v>1.23</v>
      </c>
      <c r="F111" s="15">
        <f t="shared" si="8"/>
        <v>9.9009900990099011E-3</v>
      </c>
      <c r="G111" s="15">
        <f t="shared" si="9"/>
        <v>0.1111111111111111</v>
      </c>
      <c r="H111">
        <v>21946</v>
      </c>
      <c r="I111">
        <f t="shared" si="11"/>
        <v>24625.874587458748</v>
      </c>
      <c r="J111" s="15">
        <f t="shared" si="10"/>
        <v>0.33368393749944103</v>
      </c>
    </row>
    <row r="112" spans="1:11">
      <c r="A112" s="13">
        <v>302</v>
      </c>
      <c r="B112" s="14">
        <v>41427</v>
      </c>
      <c r="C112" t="s">
        <v>29</v>
      </c>
      <c r="D112" s="9">
        <v>60</v>
      </c>
      <c r="E112" s="10">
        <v>1.23</v>
      </c>
      <c r="F112" s="15">
        <f t="shared" si="8"/>
        <v>9.9009900990099011E-3</v>
      </c>
      <c r="G112" s="15">
        <f t="shared" si="9"/>
        <v>0.1111111111111111</v>
      </c>
      <c r="H112" s="13">
        <v>1430</v>
      </c>
      <c r="I112">
        <f t="shared" si="11"/>
        <v>1604.6204620462047</v>
      </c>
      <c r="J112" s="15">
        <f t="shared" si="10"/>
        <v>2.1742824688972966E-2</v>
      </c>
      <c r="K112">
        <f>AVERAGE(J112:J114)</f>
        <v>6.7108797600627268E-2</v>
      </c>
    </row>
    <row r="113" spans="1:11">
      <c r="A113" s="13">
        <v>302</v>
      </c>
      <c r="B113" s="14">
        <v>41427</v>
      </c>
      <c r="C113" t="s">
        <v>29</v>
      </c>
      <c r="D113" s="9">
        <v>60</v>
      </c>
      <c r="E113" s="10">
        <v>1.23</v>
      </c>
      <c r="F113" s="15">
        <f t="shared" si="8"/>
        <v>9.9009900990099011E-3</v>
      </c>
      <c r="G113" s="15">
        <f t="shared" si="9"/>
        <v>0.1111111111111111</v>
      </c>
      <c r="H113" s="13">
        <v>7661</v>
      </c>
      <c r="I113">
        <f t="shared" si="11"/>
        <v>8596.5016501650171</v>
      </c>
      <c r="J113" s="15">
        <f t="shared" si="10"/>
        <v>0.11648376219735795</v>
      </c>
    </row>
    <row r="114" spans="1:11">
      <c r="A114" s="13">
        <v>302</v>
      </c>
      <c r="B114" s="14">
        <v>41427</v>
      </c>
      <c r="C114" t="s">
        <v>29</v>
      </c>
      <c r="D114" s="9">
        <v>60</v>
      </c>
      <c r="E114" s="10">
        <v>1.23</v>
      </c>
      <c r="F114" s="15">
        <f t="shared" si="8"/>
        <v>9.9009900990099011E-3</v>
      </c>
      <c r="G114" s="15">
        <f t="shared" si="9"/>
        <v>0.1111111111111111</v>
      </c>
      <c r="H114" s="13">
        <v>4150</v>
      </c>
      <c r="I114">
        <f t="shared" si="11"/>
        <v>4656.7656765676566</v>
      </c>
      <c r="J114" s="15">
        <f t="shared" si="10"/>
        <v>6.3099805915550908E-2</v>
      </c>
    </row>
    <row r="115" spans="1:11">
      <c r="A115" s="13">
        <v>302</v>
      </c>
      <c r="B115" s="14">
        <v>41449</v>
      </c>
      <c r="C115" t="s">
        <v>29</v>
      </c>
      <c r="D115" s="9">
        <v>60</v>
      </c>
      <c r="E115" s="10">
        <v>1.23</v>
      </c>
      <c r="F115" s="15">
        <f t="shared" si="8"/>
        <v>9.9009900990099011E-3</v>
      </c>
      <c r="G115" s="15">
        <f t="shared" si="9"/>
        <v>0.1111111111111111</v>
      </c>
      <c r="H115" s="13">
        <v>17022</v>
      </c>
      <c r="I115">
        <f t="shared" si="11"/>
        <v>19100.594059405939</v>
      </c>
      <c r="J115" s="15">
        <f t="shared" si="10"/>
        <v>0.25881563766132709</v>
      </c>
      <c r="K115">
        <f t="shared" si="12"/>
        <v>0.25594193565698031</v>
      </c>
    </row>
    <row r="116" spans="1:11">
      <c r="A116" s="13">
        <v>302</v>
      </c>
      <c r="B116" s="14">
        <v>41449</v>
      </c>
      <c r="C116" t="s">
        <v>29</v>
      </c>
      <c r="D116" s="9">
        <v>60</v>
      </c>
      <c r="E116" s="10">
        <v>1.23</v>
      </c>
      <c r="F116" s="15">
        <f t="shared" si="8"/>
        <v>9.9009900990099011E-3</v>
      </c>
      <c r="G116" s="15">
        <f t="shared" si="9"/>
        <v>0.1111111111111111</v>
      </c>
      <c r="H116" s="13">
        <v>16644</v>
      </c>
      <c r="I116">
        <f t="shared" si="11"/>
        <v>18676.435643564357</v>
      </c>
      <c r="J116" s="15">
        <f t="shared" si="10"/>
        <v>0.25306823365263353</v>
      </c>
    </row>
    <row r="117" spans="1:11">
      <c r="H117" s="13"/>
      <c r="J117" s="15"/>
    </row>
    <row r="118" spans="1:11">
      <c r="H118" s="13"/>
      <c r="J118" s="15"/>
    </row>
    <row r="119" spans="1:11">
      <c r="H119" s="13"/>
      <c r="J119" s="15"/>
    </row>
    <row r="120" spans="1:11">
      <c r="H120" s="13"/>
      <c r="J120" s="15"/>
    </row>
    <row r="121" spans="1:11">
      <c r="H121" s="13"/>
      <c r="J121" s="15"/>
    </row>
    <row r="122" spans="1:11">
      <c r="H122" s="13"/>
      <c r="J122" s="15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58" workbookViewId="0">
      <selection activeCell="E2" sqref="E2:E83"/>
    </sheetView>
  </sheetViews>
  <sheetFormatPr defaultRowHeight="15"/>
  <cols>
    <col min="2" max="2" width="10.7109375" bestFit="1" customWidth="1"/>
    <col min="14" max="14" width="12.140625" bestFit="1" customWidth="1"/>
  </cols>
  <sheetData>
    <row r="1" spans="1:15">
      <c r="A1" t="s">
        <v>17</v>
      </c>
      <c r="B1" t="s">
        <v>0</v>
      </c>
      <c r="C1" t="s">
        <v>18</v>
      </c>
      <c r="D1" t="s">
        <v>19</v>
      </c>
      <c r="E1" t="s">
        <v>20</v>
      </c>
      <c r="F1" t="s">
        <v>7</v>
      </c>
      <c r="G1" t="s">
        <v>21</v>
      </c>
      <c r="H1" t="s">
        <v>9</v>
      </c>
      <c r="I1" t="s">
        <v>10</v>
      </c>
      <c r="J1" t="s">
        <v>11</v>
      </c>
    </row>
    <row r="2" spans="1:15">
      <c r="A2">
        <v>114</v>
      </c>
      <c r="B2" s="8">
        <v>41064</v>
      </c>
      <c r="C2">
        <v>2603181</v>
      </c>
      <c r="D2">
        <v>60</v>
      </c>
      <c r="E2">
        <v>0.26</v>
      </c>
      <c r="F2">
        <v>9.9009900990099011E-3</v>
      </c>
      <c r="G2">
        <v>0.1111111111111111</v>
      </c>
      <c r="H2">
        <v>43265</v>
      </c>
      <c r="I2">
        <f t="shared" ref="I2:I65" si="0">(H2+H2*G2)*F2+(H2+H2*G2)</f>
        <v>48548.184818481845</v>
      </c>
      <c r="J2">
        <f t="shared" ref="J2:J65" si="1">I2/D2/E2/1000</f>
        <v>3.112063129389862</v>
      </c>
      <c r="K2">
        <f>AVERAGE(J2:J3)</f>
        <v>2.895337226030295</v>
      </c>
      <c r="N2" t="s">
        <v>22</v>
      </c>
      <c r="O2">
        <v>0.76050000000000006</v>
      </c>
    </row>
    <row r="3" spans="1:15">
      <c r="A3">
        <v>114</v>
      </c>
      <c r="B3" s="8">
        <v>41064</v>
      </c>
      <c r="C3">
        <v>2604182</v>
      </c>
      <c r="D3">
        <v>60</v>
      </c>
      <c r="E3">
        <v>0.26</v>
      </c>
      <c r="F3">
        <v>9.9009900990099011E-3</v>
      </c>
      <c r="G3">
        <v>0.1111111111111111</v>
      </c>
      <c r="H3">
        <v>37239</v>
      </c>
      <c r="I3">
        <f t="shared" si="0"/>
        <v>41786.336633663363</v>
      </c>
      <c r="J3">
        <f t="shared" si="1"/>
        <v>2.678611322670728</v>
      </c>
      <c r="N3" t="s">
        <v>23</v>
      </c>
      <c r="O3">
        <v>0.39500000000000002</v>
      </c>
    </row>
    <row r="4" spans="1:15">
      <c r="A4">
        <v>114</v>
      </c>
      <c r="B4" s="8">
        <v>41085</v>
      </c>
      <c r="C4">
        <v>2544122</v>
      </c>
      <c r="D4">
        <v>60</v>
      </c>
      <c r="E4">
        <v>0.26</v>
      </c>
      <c r="F4">
        <v>9.9009900990099011E-3</v>
      </c>
      <c r="G4">
        <v>0.1111111111111111</v>
      </c>
      <c r="H4">
        <v>6058</v>
      </c>
      <c r="I4">
        <f t="shared" si="0"/>
        <v>6797.7557755775579</v>
      </c>
      <c r="J4">
        <f t="shared" si="1"/>
        <v>0.43575357535753573</v>
      </c>
      <c r="K4">
        <f t="shared" ref="K4:K66" si="2">AVERAGE(J4:J5)</f>
        <v>0.45862740120165857</v>
      </c>
    </row>
    <row r="5" spans="1:15">
      <c r="A5">
        <v>114</v>
      </c>
      <c r="B5" s="8">
        <v>41085</v>
      </c>
      <c r="C5">
        <v>2545123</v>
      </c>
      <c r="D5">
        <v>60</v>
      </c>
      <c r="E5">
        <v>0.26</v>
      </c>
      <c r="F5">
        <v>9.9009900990099011E-3</v>
      </c>
      <c r="G5">
        <v>0.1111111111111111</v>
      </c>
      <c r="H5">
        <v>6694</v>
      </c>
      <c r="I5">
        <f t="shared" si="0"/>
        <v>7511.4191419141907</v>
      </c>
      <c r="J5">
        <f t="shared" si="1"/>
        <v>0.48150122704578141</v>
      </c>
    </row>
    <row r="6" spans="1:15">
      <c r="A6">
        <v>114</v>
      </c>
      <c r="B6" s="8">
        <v>41106</v>
      </c>
      <c r="C6">
        <v>2583161</v>
      </c>
      <c r="D6">
        <v>60</v>
      </c>
      <c r="E6">
        <v>0.26</v>
      </c>
      <c r="F6">
        <v>9.9009900990099011E-3</v>
      </c>
      <c r="G6">
        <v>0.1111111111111111</v>
      </c>
      <c r="H6">
        <v>19329</v>
      </c>
      <c r="I6">
        <f t="shared" si="0"/>
        <v>21689.30693069307</v>
      </c>
      <c r="J6">
        <f t="shared" si="1"/>
        <v>1.3903401878649404</v>
      </c>
      <c r="K6">
        <f t="shared" si="2"/>
        <v>1.4109841753406109</v>
      </c>
    </row>
    <row r="7" spans="1:15">
      <c r="A7">
        <v>114</v>
      </c>
      <c r="B7" s="8">
        <v>41106</v>
      </c>
      <c r="C7">
        <v>2584162</v>
      </c>
      <c r="D7">
        <v>60</v>
      </c>
      <c r="E7">
        <v>0.26</v>
      </c>
      <c r="F7">
        <v>9.9009900990099011E-3</v>
      </c>
      <c r="G7">
        <v>0.1111111111111111</v>
      </c>
      <c r="H7">
        <v>19903</v>
      </c>
      <c r="I7">
        <f t="shared" si="0"/>
        <v>22333.399339933992</v>
      </c>
      <c r="J7">
        <f t="shared" si="1"/>
        <v>1.4316281628162815</v>
      </c>
    </row>
    <row r="8" spans="1:15">
      <c r="A8">
        <v>114</v>
      </c>
      <c r="B8" s="8">
        <v>41127</v>
      </c>
      <c r="C8">
        <v>2588166</v>
      </c>
      <c r="D8">
        <v>60</v>
      </c>
      <c r="E8">
        <v>0.26</v>
      </c>
      <c r="F8">
        <v>9.9009900990099011E-3</v>
      </c>
      <c r="G8">
        <v>0.1111111111111111</v>
      </c>
      <c r="H8">
        <v>22040</v>
      </c>
      <c r="I8">
        <f t="shared" si="0"/>
        <v>24731.353135313533</v>
      </c>
      <c r="J8">
        <f t="shared" si="1"/>
        <v>1.5853431496995853</v>
      </c>
      <c r="K8">
        <f t="shared" si="2"/>
        <v>1.4231763560971484</v>
      </c>
    </row>
    <row r="9" spans="1:15">
      <c r="A9">
        <v>114</v>
      </c>
      <c r="B9" s="8">
        <v>41127</v>
      </c>
      <c r="C9">
        <v>2605183</v>
      </c>
      <c r="D9">
        <v>60</v>
      </c>
      <c r="E9">
        <v>0.26</v>
      </c>
      <c r="F9">
        <v>9.9009900990099011E-3</v>
      </c>
      <c r="G9">
        <v>0.1111111111111111</v>
      </c>
      <c r="H9">
        <v>17531</v>
      </c>
      <c r="I9">
        <f t="shared" si="0"/>
        <v>19671.749174917495</v>
      </c>
      <c r="J9">
        <f t="shared" si="1"/>
        <v>1.2610095624947113</v>
      </c>
    </row>
    <row r="10" spans="1:15">
      <c r="A10">
        <v>114</v>
      </c>
      <c r="B10" s="8">
        <v>41146</v>
      </c>
      <c r="C10">
        <v>2556134</v>
      </c>
      <c r="D10">
        <v>60</v>
      </c>
      <c r="E10">
        <v>0.26</v>
      </c>
      <c r="F10">
        <v>9.9009900990099011E-3</v>
      </c>
      <c r="G10">
        <v>0.1111111111111111</v>
      </c>
      <c r="H10">
        <v>24318</v>
      </c>
      <c r="I10">
        <f t="shared" si="0"/>
        <v>27287.524752475249</v>
      </c>
      <c r="J10">
        <f t="shared" si="1"/>
        <v>1.7492003046458493</v>
      </c>
      <c r="K10">
        <f t="shared" si="2"/>
        <v>1.7916031987814165</v>
      </c>
    </row>
    <row r="11" spans="1:15">
      <c r="A11">
        <v>114</v>
      </c>
      <c r="B11" s="8">
        <v>41146</v>
      </c>
      <c r="C11">
        <v>2559137</v>
      </c>
      <c r="D11">
        <v>60</v>
      </c>
      <c r="E11">
        <v>0.26</v>
      </c>
      <c r="F11">
        <v>9.9009900990099011E-3</v>
      </c>
      <c r="G11">
        <v>0.1111111111111111</v>
      </c>
      <c r="H11">
        <v>25497</v>
      </c>
      <c r="I11">
        <f t="shared" si="0"/>
        <v>28610.495049504949</v>
      </c>
      <c r="J11">
        <f t="shared" si="1"/>
        <v>1.8340060929169837</v>
      </c>
    </row>
    <row r="12" spans="1:15">
      <c r="A12">
        <v>221</v>
      </c>
      <c r="B12" s="8">
        <v>41059</v>
      </c>
      <c r="C12">
        <v>2548126</v>
      </c>
      <c r="D12">
        <v>60</v>
      </c>
      <c r="E12">
        <v>0.26</v>
      </c>
      <c r="F12">
        <v>9.9009900990099011E-3</v>
      </c>
      <c r="G12">
        <v>0.1111111111111111</v>
      </c>
      <c r="H12">
        <v>16500</v>
      </c>
      <c r="I12">
        <f t="shared" si="0"/>
        <v>18514.851485148512</v>
      </c>
      <c r="J12">
        <f t="shared" si="1"/>
        <v>1.1868494541761865</v>
      </c>
      <c r="K12">
        <f t="shared" si="2"/>
        <v>0.85097105864432576</v>
      </c>
    </row>
    <row r="13" spans="1:15">
      <c r="A13">
        <v>221</v>
      </c>
      <c r="B13" s="8">
        <v>41059</v>
      </c>
      <c r="C13">
        <v>2549127</v>
      </c>
      <c r="D13">
        <v>60</v>
      </c>
      <c r="E13">
        <v>0.26</v>
      </c>
      <c r="F13">
        <v>9.9009900990099011E-3</v>
      </c>
      <c r="G13">
        <v>0.1111111111111111</v>
      </c>
      <c r="H13">
        <v>7161</v>
      </c>
      <c r="I13">
        <f t="shared" si="0"/>
        <v>8035.4455445544554</v>
      </c>
      <c r="J13">
        <f t="shared" si="1"/>
        <v>0.51509266311246504</v>
      </c>
    </row>
    <row r="14" spans="1:15">
      <c r="A14">
        <v>221</v>
      </c>
      <c r="B14" s="8">
        <v>41079</v>
      </c>
      <c r="C14">
        <v>2542120</v>
      </c>
      <c r="D14">
        <v>60</v>
      </c>
      <c r="E14">
        <v>0.26</v>
      </c>
      <c r="F14">
        <v>9.9009900990099011E-3</v>
      </c>
      <c r="G14">
        <v>0.1111111111111111</v>
      </c>
      <c r="H14">
        <v>11222</v>
      </c>
      <c r="I14">
        <f t="shared" si="0"/>
        <v>12592.343234323433</v>
      </c>
      <c r="J14">
        <f t="shared" si="1"/>
        <v>0.80720148937970726</v>
      </c>
      <c r="K14">
        <f t="shared" si="2"/>
        <v>0.58533257171871034</v>
      </c>
    </row>
    <row r="15" spans="1:15">
      <c r="A15">
        <v>221</v>
      </c>
      <c r="B15" s="8">
        <v>41079</v>
      </c>
      <c r="C15">
        <v>2543121</v>
      </c>
      <c r="D15">
        <v>60</v>
      </c>
      <c r="E15">
        <v>0.26</v>
      </c>
      <c r="F15">
        <v>9.9009900990099011E-3</v>
      </c>
      <c r="G15">
        <v>0.1111111111111111</v>
      </c>
      <c r="H15">
        <v>5053</v>
      </c>
      <c r="I15">
        <f t="shared" si="0"/>
        <v>5670.0330033003302</v>
      </c>
      <c r="J15">
        <f t="shared" si="1"/>
        <v>0.36346365405771347</v>
      </c>
    </row>
    <row r="16" spans="1:15">
      <c r="A16">
        <v>221</v>
      </c>
      <c r="B16" s="8">
        <v>41099</v>
      </c>
      <c r="C16">
        <v>2579157</v>
      </c>
      <c r="D16">
        <v>60</v>
      </c>
      <c r="E16">
        <v>0.26</v>
      </c>
      <c r="F16">
        <v>9.9009900990099011E-3</v>
      </c>
      <c r="G16">
        <v>0.1111111111111111</v>
      </c>
      <c r="H16">
        <v>2975</v>
      </c>
      <c r="I16">
        <f t="shared" si="0"/>
        <v>3338.2838283828382</v>
      </c>
      <c r="J16">
        <f t="shared" si="1"/>
        <v>0.21399255310146398</v>
      </c>
      <c r="K16">
        <f t="shared" si="2"/>
        <v>0.20561267665228061</v>
      </c>
    </row>
    <row r="17" spans="1:11">
      <c r="A17">
        <v>221</v>
      </c>
      <c r="B17" s="8">
        <v>41099</v>
      </c>
      <c r="C17">
        <v>2580158</v>
      </c>
      <c r="D17">
        <v>60</v>
      </c>
      <c r="E17">
        <v>0.26</v>
      </c>
      <c r="F17">
        <v>9.9009900990099011E-3</v>
      </c>
      <c r="G17">
        <v>0.1111111111111111</v>
      </c>
      <c r="H17">
        <v>2742</v>
      </c>
      <c r="I17">
        <f t="shared" si="0"/>
        <v>3076.8316831683169</v>
      </c>
      <c r="J17">
        <f t="shared" si="1"/>
        <v>0.19723280020309722</v>
      </c>
    </row>
    <row r="18" spans="1:11">
      <c r="A18">
        <v>221</v>
      </c>
      <c r="B18" s="8">
        <v>41120</v>
      </c>
      <c r="C18">
        <v>2560138</v>
      </c>
      <c r="D18">
        <v>60</v>
      </c>
      <c r="E18">
        <v>0.26</v>
      </c>
      <c r="F18">
        <v>9.9009900990099011E-3</v>
      </c>
      <c r="G18">
        <v>0.1111111111111111</v>
      </c>
      <c r="H18">
        <v>12200</v>
      </c>
      <c r="I18">
        <f t="shared" si="0"/>
        <v>13689.768976897689</v>
      </c>
      <c r="J18">
        <f t="shared" si="1"/>
        <v>0.87754929339087739</v>
      </c>
      <c r="K18">
        <f t="shared" si="2"/>
        <v>0.57914656850300406</v>
      </c>
    </row>
    <row r="19" spans="1:11">
      <c r="A19">
        <v>221</v>
      </c>
      <c r="B19" s="8">
        <v>41120</v>
      </c>
      <c r="C19">
        <v>2562140</v>
      </c>
      <c r="D19">
        <v>60</v>
      </c>
      <c r="E19">
        <v>0.26</v>
      </c>
      <c r="F19">
        <v>9.9009900990099011E-3</v>
      </c>
      <c r="G19">
        <v>0.1111111111111111</v>
      </c>
      <c r="H19">
        <v>3903</v>
      </c>
      <c r="I19">
        <f t="shared" si="0"/>
        <v>4379.6039603960398</v>
      </c>
      <c r="J19">
        <f t="shared" si="1"/>
        <v>0.28074384361513072</v>
      </c>
    </row>
    <row r="20" spans="1:11">
      <c r="A20">
        <v>221</v>
      </c>
      <c r="B20" s="8">
        <v>41135</v>
      </c>
      <c r="C20">
        <v>2611189</v>
      </c>
      <c r="D20">
        <v>60</v>
      </c>
      <c r="E20">
        <v>0.26</v>
      </c>
      <c r="F20">
        <v>9.9009900990099011E-3</v>
      </c>
      <c r="G20">
        <v>0.1111111111111111</v>
      </c>
      <c r="H20">
        <v>12146</v>
      </c>
      <c r="I20">
        <f t="shared" si="0"/>
        <v>13629.174917491748</v>
      </c>
      <c r="J20">
        <f t="shared" si="1"/>
        <v>0.87366505881357348</v>
      </c>
      <c r="K20">
        <f t="shared" si="2"/>
        <v>0.89438097655919424</v>
      </c>
    </row>
    <row r="21" spans="1:11">
      <c r="A21">
        <v>221</v>
      </c>
      <c r="B21" s="8">
        <v>41135</v>
      </c>
      <c r="C21">
        <v>2613191</v>
      </c>
      <c r="D21">
        <v>60</v>
      </c>
      <c r="E21">
        <v>0.26</v>
      </c>
      <c r="F21">
        <v>9.9009900990099011E-3</v>
      </c>
      <c r="G21">
        <v>0.1111111111111111</v>
      </c>
      <c r="H21">
        <v>12722</v>
      </c>
      <c r="I21">
        <f t="shared" si="0"/>
        <v>14275.511551155114</v>
      </c>
      <c r="J21">
        <f t="shared" si="1"/>
        <v>0.915096894304815</v>
      </c>
    </row>
    <row r="22" spans="1:11">
      <c r="A22">
        <v>222</v>
      </c>
      <c r="B22" s="8">
        <v>41059</v>
      </c>
      <c r="C22">
        <v>2550128</v>
      </c>
      <c r="D22">
        <v>60</v>
      </c>
      <c r="E22">
        <v>0.26</v>
      </c>
      <c r="F22">
        <v>9.9009900990099011E-3</v>
      </c>
      <c r="G22">
        <v>0.1111111111111111</v>
      </c>
      <c r="H22">
        <v>7164</v>
      </c>
      <c r="I22">
        <f t="shared" si="0"/>
        <v>8038.8118811881186</v>
      </c>
      <c r="J22">
        <f t="shared" si="1"/>
        <v>0.51530845392231528</v>
      </c>
      <c r="K22">
        <f t="shared" si="2"/>
        <v>0.67499365321147498</v>
      </c>
    </row>
    <row r="23" spans="1:11">
      <c r="A23">
        <v>222</v>
      </c>
      <c r="B23" s="8">
        <v>41059</v>
      </c>
      <c r="C23">
        <v>2551129</v>
      </c>
      <c r="D23">
        <v>60</v>
      </c>
      <c r="E23">
        <v>0.26</v>
      </c>
      <c r="F23">
        <v>9.9009900990099011E-3</v>
      </c>
      <c r="G23">
        <v>0.1111111111111111</v>
      </c>
      <c r="H23">
        <v>11604</v>
      </c>
      <c r="I23">
        <f t="shared" si="0"/>
        <v>13020.990099009901</v>
      </c>
      <c r="J23">
        <f t="shared" si="1"/>
        <v>0.83467885250063467</v>
      </c>
    </row>
    <row r="24" spans="1:11">
      <c r="A24">
        <v>222</v>
      </c>
      <c r="B24" s="8">
        <v>41079</v>
      </c>
      <c r="C24">
        <v>2554132</v>
      </c>
      <c r="D24">
        <v>60</v>
      </c>
      <c r="E24">
        <v>0.26</v>
      </c>
      <c r="F24">
        <v>9.9009900990099011E-3</v>
      </c>
      <c r="G24">
        <v>0.1111111111111111</v>
      </c>
      <c r="H24">
        <v>5634</v>
      </c>
      <c r="I24">
        <f t="shared" si="0"/>
        <v>6321.9801980198017</v>
      </c>
      <c r="J24">
        <f t="shared" si="1"/>
        <v>0.40525514089870524</v>
      </c>
      <c r="K24">
        <f t="shared" si="2"/>
        <v>0.25035330456122534</v>
      </c>
    </row>
    <row r="25" spans="1:11">
      <c r="A25">
        <v>222</v>
      </c>
      <c r="B25" s="8">
        <v>41079</v>
      </c>
      <c r="C25">
        <v>2555133</v>
      </c>
      <c r="D25">
        <v>60</v>
      </c>
      <c r="E25">
        <v>0.26</v>
      </c>
      <c r="F25">
        <v>9.9009900990099011E-3</v>
      </c>
      <c r="G25">
        <v>0.1111111111111111</v>
      </c>
      <c r="H25">
        <v>1327</v>
      </c>
      <c r="I25">
        <f t="shared" si="0"/>
        <v>1489.0429042904289</v>
      </c>
      <c r="J25">
        <f t="shared" si="1"/>
        <v>9.5451468223745436E-2</v>
      </c>
    </row>
    <row r="26" spans="1:11">
      <c r="A26">
        <v>222</v>
      </c>
      <c r="B26" s="8">
        <v>41099</v>
      </c>
      <c r="C26">
        <v>2590168</v>
      </c>
      <c r="D26">
        <v>60</v>
      </c>
      <c r="E26">
        <v>0.26</v>
      </c>
      <c r="F26">
        <v>9.9009900990099011E-3</v>
      </c>
      <c r="G26">
        <v>0.1111111111111111</v>
      </c>
      <c r="H26">
        <v>12717</v>
      </c>
      <c r="I26">
        <f t="shared" si="0"/>
        <v>14269.90099009901</v>
      </c>
      <c r="J26">
        <f t="shared" si="1"/>
        <v>0.91473724295506476</v>
      </c>
      <c r="K26">
        <f t="shared" si="2"/>
        <v>0.90473893543200479</v>
      </c>
    </row>
    <row r="27" spans="1:11">
      <c r="A27">
        <v>222</v>
      </c>
      <c r="B27" s="8">
        <v>41099</v>
      </c>
      <c r="C27">
        <v>2609187</v>
      </c>
      <c r="D27">
        <v>60</v>
      </c>
      <c r="E27">
        <v>0.26</v>
      </c>
      <c r="F27">
        <v>9.9009900990099011E-3</v>
      </c>
      <c r="G27">
        <v>0.1111111111111111</v>
      </c>
      <c r="H27">
        <v>12439</v>
      </c>
      <c r="I27">
        <f t="shared" si="0"/>
        <v>13957.953795379539</v>
      </c>
      <c r="J27">
        <f t="shared" si="1"/>
        <v>0.89474062790894482</v>
      </c>
    </row>
    <row r="28" spans="1:11">
      <c r="A28">
        <v>222</v>
      </c>
      <c r="B28" s="8">
        <v>41120</v>
      </c>
      <c r="C28">
        <v>2558136</v>
      </c>
      <c r="D28">
        <v>60</v>
      </c>
      <c r="E28">
        <v>0.26</v>
      </c>
      <c r="F28">
        <v>9.9009900990099011E-3</v>
      </c>
      <c r="G28">
        <v>0.1111111111111111</v>
      </c>
      <c r="H28">
        <v>3028</v>
      </c>
      <c r="I28">
        <f t="shared" si="0"/>
        <v>3397.7557755775579</v>
      </c>
      <c r="J28">
        <f t="shared" si="1"/>
        <v>0.2178048574088178</v>
      </c>
      <c r="K28">
        <f t="shared" si="2"/>
        <v>0.20151265126512652</v>
      </c>
    </row>
    <row r="29" spans="1:11">
      <c r="A29">
        <v>222</v>
      </c>
      <c r="B29" s="8">
        <v>41120</v>
      </c>
      <c r="C29">
        <v>2565143</v>
      </c>
      <c r="D29">
        <v>60</v>
      </c>
      <c r="E29">
        <v>0.26</v>
      </c>
      <c r="F29">
        <v>9.9009900990099011E-3</v>
      </c>
      <c r="G29">
        <v>0.1111111111111111</v>
      </c>
      <c r="H29">
        <v>2575</v>
      </c>
      <c r="I29">
        <f t="shared" si="0"/>
        <v>2889.4389438943895</v>
      </c>
      <c r="J29">
        <f t="shared" si="1"/>
        <v>0.18522044512143521</v>
      </c>
    </row>
    <row r="30" spans="1:11">
      <c r="A30">
        <v>222</v>
      </c>
      <c r="B30" s="8">
        <v>41135</v>
      </c>
      <c r="C30">
        <v>2602180</v>
      </c>
      <c r="D30">
        <v>60</v>
      </c>
      <c r="E30">
        <v>0.26</v>
      </c>
      <c r="F30">
        <v>9.9009900990099011E-3</v>
      </c>
      <c r="G30">
        <v>0.1111111111111111</v>
      </c>
      <c r="H30">
        <v>11013</v>
      </c>
      <c r="I30">
        <f t="shared" si="0"/>
        <v>12357.821782178216</v>
      </c>
      <c r="J30">
        <f t="shared" si="1"/>
        <v>0.79216806296014208</v>
      </c>
      <c r="K30">
        <f t="shared" si="2"/>
        <v>0.79216806296014208</v>
      </c>
    </row>
    <row r="31" spans="1:11">
      <c r="A31">
        <v>222</v>
      </c>
      <c r="B31" s="8">
        <v>41135</v>
      </c>
      <c r="C31">
        <v>26132192</v>
      </c>
      <c r="D31">
        <v>60</v>
      </c>
      <c r="E31">
        <v>0.26</v>
      </c>
      <c r="F31">
        <v>9.9009900990099011E-3</v>
      </c>
      <c r="G31">
        <v>0.1111111111111111</v>
      </c>
      <c r="H31">
        <v>338</v>
      </c>
      <c r="I31">
        <f t="shared" si="0"/>
        <v>379.27392739273927</v>
      </c>
    </row>
    <row r="32" spans="1:11">
      <c r="A32">
        <v>224</v>
      </c>
      <c r="B32" s="8">
        <v>41066</v>
      </c>
      <c r="C32">
        <v>2546124</v>
      </c>
      <c r="D32">
        <v>60</v>
      </c>
      <c r="E32">
        <v>0.26</v>
      </c>
      <c r="F32">
        <v>9.9009900990099011E-3</v>
      </c>
      <c r="G32">
        <v>0.1111111111111111</v>
      </c>
      <c r="H32">
        <v>6527</v>
      </c>
      <c r="I32">
        <f t="shared" si="0"/>
        <v>7324.0264026402647</v>
      </c>
      <c r="J32">
        <f t="shared" si="1"/>
        <v>0.46948887196411954</v>
      </c>
      <c r="K32">
        <f t="shared" si="2"/>
        <v>0.51466108149276468</v>
      </c>
    </row>
    <row r="33" spans="1:11">
      <c r="A33">
        <v>224</v>
      </c>
      <c r="B33" s="8">
        <v>41066</v>
      </c>
      <c r="C33">
        <v>2547125</v>
      </c>
      <c r="D33">
        <v>60</v>
      </c>
      <c r="E33">
        <v>0.26</v>
      </c>
      <c r="F33">
        <v>9.9009900990099011E-3</v>
      </c>
      <c r="G33">
        <v>0.1111111111111111</v>
      </c>
      <c r="H33">
        <v>7783</v>
      </c>
      <c r="I33">
        <f t="shared" si="0"/>
        <v>8733.3993399339925</v>
      </c>
      <c r="J33">
        <f t="shared" si="1"/>
        <v>0.55983329102140977</v>
      </c>
    </row>
    <row r="34" spans="1:11">
      <c r="A34">
        <v>224</v>
      </c>
      <c r="B34" s="8">
        <v>41086</v>
      </c>
      <c r="C34">
        <v>2593171</v>
      </c>
      <c r="D34">
        <v>60</v>
      </c>
      <c r="E34">
        <v>0.26</v>
      </c>
      <c r="F34">
        <v>9.9009900990099011E-3</v>
      </c>
      <c r="G34">
        <v>0.1111111111111111</v>
      </c>
      <c r="H34">
        <v>3760</v>
      </c>
      <c r="I34">
        <f t="shared" si="0"/>
        <v>4219.1419141914184</v>
      </c>
      <c r="J34">
        <f t="shared" si="1"/>
        <v>0.27045781501227045</v>
      </c>
      <c r="K34">
        <f t="shared" si="2"/>
        <v>0.39867352119827371</v>
      </c>
    </row>
    <row r="35" spans="1:11">
      <c r="A35">
        <v>224</v>
      </c>
      <c r="B35" s="8">
        <v>41086</v>
      </c>
      <c r="C35">
        <v>2601179</v>
      </c>
      <c r="D35">
        <v>60</v>
      </c>
      <c r="E35">
        <v>0.26</v>
      </c>
      <c r="F35">
        <v>9.9009900990099011E-3</v>
      </c>
      <c r="G35">
        <v>0.1111111111111111</v>
      </c>
      <c r="H35">
        <v>7325</v>
      </c>
      <c r="I35">
        <f t="shared" si="0"/>
        <v>8219.4719471947192</v>
      </c>
      <c r="J35">
        <f t="shared" si="1"/>
        <v>0.5268892273842769</v>
      </c>
    </row>
    <row r="36" spans="1:11">
      <c r="A36">
        <v>224</v>
      </c>
      <c r="B36" s="8">
        <v>41107</v>
      </c>
      <c r="C36">
        <v>2577155</v>
      </c>
      <c r="D36">
        <v>60</v>
      </c>
      <c r="E36">
        <v>0.26</v>
      </c>
      <c r="F36">
        <v>9.9009900990099011E-3</v>
      </c>
      <c r="G36">
        <v>0.1111111111111111</v>
      </c>
      <c r="H36">
        <v>5096</v>
      </c>
      <c r="I36">
        <f t="shared" si="0"/>
        <v>5718.2838283828387</v>
      </c>
      <c r="J36">
        <f t="shared" si="1"/>
        <v>0.36655665566556661</v>
      </c>
      <c r="K36">
        <f t="shared" si="2"/>
        <v>0.30876068376068377</v>
      </c>
    </row>
    <row r="37" spans="1:11">
      <c r="A37">
        <v>224</v>
      </c>
      <c r="B37" s="8">
        <v>41107</v>
      </c>
      <c r="C37">
        <v>2578156</v>
      </c>
      <c r="D37">
        <v>60</v>
      </c>
      <c r="E37">
        <v>0.26</v>
      </c>
      <c r="F37">
        <v>9.9009900990099011E-3</v>
      </c>
      <c r="G37">
        <v>0.1111111111111111</v>
      </c>
      <c r="H37">
        <v>3489</v>
      </c>
      <c r="I37">
        <f t="shared" si="0"/>
        <v>3915.0495049504948</v>
      </c>
      <c r="J37">
        <f t="shared" si="1"/>
        <v>0.25096471185580094</v>
      </c>
    </row>
    <row r="38" spans="1:11">
      <c r="A38">
        <v>224</v>
      </c>
      <c r="B38" s="8">
        <v>41128</v>
      </c>
      <c r="C38">
        <v>2598176</v>
      </c>
      <c r="D38">
        <v>60</v>
      </c>
      <c r="E38">
        <v>0.26</v>
      </c>
      <c r="F38">
        <v>9.9009900990099011E-3</v>
      </c>
      <c r="G38">
        <v>0.1111111111111111</v>
      </c>
      <c r="H38">
        <v>8393</v>
      </c>
      <c r="I38">
        <f t="shared" si="0"/>
        <v>9417.8877887788767</v>
      </c>
      <c r="J38">
        <f t="shared" si="1"/>
        <v>0.60371075569095367</v>
      </c>
      <c r="K38">
        <f t="shared" si="2"/>
        <v>0.56702631801641701</v>
      </c>
    </row>
    <row r="39" spans="1:11">
      <c r="A39">
        <v>224</v>
      </c>
      <c r="B39" s="8">
        <v>41128</v>
      </c>
      <c r="C39">
        <v>2600178</v>
      </c>
      <c r="D39">
        <v>60</v>
      </c>
      <c r="E39">
        <v>0.26</v>
      </c>
      <c r="F39">
        <v>9.9009900990099011E-3</v>
      </c>
      <c r="G39">
        <v>0.1111111111111111</v>
      </c>
      <c r="H39">
        <v>7373</v>
      </c>
      <c r="I39">
        <f t="shared" si="0"/>
        <v>8273.3333333333339</v>
      </c>
      <c r="J39">
        <f t="shared" si="1"/>
        <v>0.53034188034188023</v>
      </c>
    </row>
    <row r="40" spans="1:11">
      <c r="A40">
        <v>224</v>
      </c>
      <c r="B40" s="8">
        <v>41146</v>
      </c>
      <c r="C40">
        <v>2563141</v>
      </c>
      <c r="D40">
        <v>60</v>
      </c>
      <c r="E40">
        <v>0.26</v>
      </c>
      <c r="F40">
        <v>9.9009900990099011E-3</v>
      </c>
      <c r="G40">
        <v>0.1111111111111111</v>
      </c>
      <c r="H40">
        <v>3284</v>
      </c>
      <c r="I40">
        <f t="shared" si="0"/>
        <v>3685.0165016501646</v>
      </c>
      <c r="J40">
        <f t="shared" si="1"/>
        <v>0.2362190065160362</v>
      </c>
      <c r="K40">
        <f t="shared" si="2"/>
        <v>0.35702589489718206</v>
      </c>
    </row>
    <row r="41" spans="1:11">
      <c r="A41">
        <v>224</v>
      </c>
      <c r="B41" t="s">
        <v>24</v>
      </c>
      <c r="C41">
        <v>2557135</v>
      </c>
      <c r="D41">
        <v>60</v>
      </c>
      <c r="E41">
        <v>0.26</v>
      </c>
      <c r="F41">
        <v>9.9009900990099011E-3</v>
      </c>
      <c r="G41">
        <v>0.1111111111111111</v>
      </c>
      <c r="H41">
        <v>6643</v>
      </c>
      <c r="I41">
        <f t="shared" si="0"/>
        <v>7454.1914191419146</v>
      </c>
      <c r="J41">
        <f t="shared" si="1"/>
        <v>0.4778327832783279</v>
      </c>
    </row>
    <row r="42" spans="1:11">
      <c r="A42">
        <v>227</v>
      </c>
      <c r="B42" s="8">
        <v>41005</v>
      </c>
      <c r="C42">
        <v>2537115</v>
      </c>
      <c r="D42">
        <v>60</v>
      </c>
      <c r="E42">
        <v>0.26</v>
      </c>
      <c r="F42">
        <v>9.9009900990099011E-3</v>
      </c>
      <c r="G42">
        <v>0.1111111111111111</v>
      </c>
      <c r="H42">
        <v>4585</v>
      </c>
      <c r="I42">
        <f t="shared" si="0"/>
        <v>5144.8844884488444</v>
      </c>
      <c r="J42">
        <f t="shared" si="1"/>
        <v>0.32980028772107972</v>
      </c>
      <c r="K42">
        <f t="shared" si="2"/>
        <v>1.0815795041042566</v>
      </c>
    </row>
    <row r="43" spans="1:11">
      <c r="A43">
        <v>227</v>
      </c>
      <c r="B43" s="8">
        <v>41005</v>
      </c>
      <c r="C43">
        <v>2538116</v>
      </c>
      <c r="D43">
        <v>60</v>
      </c>
      <c r="E43">
        <v>0.26</v>
      </c>
      <c r="F43">
        <v>9.9009900990099011E-3</v>
      </c>
      <c r="G43">
        <v>0.1111111111111111</v>
      </c>
      <c r="H43">
        <v>25488</v>
      </c>
      <c r="I43">
        <f t="shared" si="0"/>
        <v>28600.396039603962</v>
      </c>
      <c r="J43">
        <f t="shared" si="1"/>
        <v>1.8333587204874333</v>
      </c>
    </row>
    <row r="44" spans="1:11">
      <c r="A44">
        <v>227</v>
      </c>
      <c r="B44" s="8">
        <v>41086</v>
      </c>
      <c r="C44">
        <v>2540118</v>
      </c>
      <c r="D44">
        <v>60</v>
      </c>
      <c r="E44">
        <v>0.26</v>
      </c>
      <c r="F44">
        <v>9.9009900990099011E-3</v>
      </c>
      <c r="G44">
        <v>0.1111111111111111</v>
      </c>
      <c r="H44">
        <v>25671</v>
      </c>
      <c r="I44">
        <f t="shared" si="0"/>
        <v>28805.742574257423</v>
      </c>
      <c r="J44">
        <f t="shared" si="1"/>
        <v>1.8465219598882963</v>
      </c>
      <c r="K44">
        <f t="shared" si="2"/>
        <v>1.546249047981721</v>
      </c>
    </row>
    <row r="45" spans="1:11">
      <c r="A45">
        <v>227</v>
      </c>
      <c r="B45" s="8">
        <v>41086</v>
      </c>
      <c r="C45">
        <v>2541119</v>
      </c>
      <c r="D45">
        <v>60</v>
      </c>
      <c r="E45">
        <v>0.26</v>
      </c>
      <c r="F45">
        <v>9.9009900990099011E-3</v>
      </c>
      <c r="G45">
        <v>0.1111111111111111</v>
      </c>
      <c r="H45">
        <v>17322</v>
      </c>
      <c r="I45">
        <f t="shared" si="0"/>
        <v>19437.227722772277</v>
      </c>
      <c r="J45">
        <f t="shared" si="1"/>
        <v>1.2459761360751458</v>
      </c>
    </row>
    <row r="46" spans="1:11">
      <c r="A46">
        <v>227</v>
      </c>
      <c r="B46" s="8">
        <v>41107</v>
      </c>
      <c r="C46">
        <v>2581159</v>
      </c>
      <c r="D46">
        <v>60</v>
      </c>
      <c r="E46">
        <v>0.26</v>
      </c>
      <c r="F46">
        <v>9.9009900990099011E-3</v>
      </c>
      <c r="G46">
        <v>0.1111111111111111</v>
      </c>
      <c r="H46">
        <v>19800</v>
      </c>
      <c r="I46">
        <f t="shared" si="0"/>
        <v>22217.821782178216</v>
      </c>
      <c r="J46">
        <f t="shared" si="1"/>
        <v>1.4242193450114242</v>
      </c>
      <c r="K46">
        <f t="shared" si="2"/>
        <v>1.2451129728357451</v>
      </c>
    </row>
    <row r="47" spans="1:11">
      <c r="A47">
        <v>227</v>
      </c>
      <c r="B47" s="8">
        <v>41107</v>
      </c>
      <c r="C47">
        <v>2582160</v>
      </c>
      <c r="D47">
        <v>60</v>
      </c>
      <c r="E47">
        <v>0.26</v>
      </c>
      <c r="F47">
        <v>9.9009900990099011E-3</v>
      </c>
      <c r="G47">
        <v>0.1111111111111111</v>
      </c>
      <c r="H47">
        <v>14820</v>
      </c>
      <c r="I47">
        <f t="shared" si="0"/>
        <v>16629.702970297032</v>
      </c>
      <c r="J47">
        <f t="shared" si="1"/>
        <v>1.0660066006600661</v>
      </c>
    </row>
    <row r="48" spans="1:11">
      <c r="A48">
        <v>227</v>
      </c>
      <c r="B48" s="8">
        <v>41128</v>
      </c>
      <c r="C48">
        <v>2592170</v>
      </c>
      <c r="D48">
        <v>60</v>
      </c>
      <c r="E48">
        <v>0.26</v>
      </c>
      <c r="F48">
        <v>9.9009900990099011E-3</v>
      </c>
      <c r="G48">
        <v>0.1111111111111111</v>
      </c>
      <c r="H48">
        <v>30080</v>
      </c>
      <c r="I48">
        <f t="shared" si="0"/>
        <v>33753.135313531347</v>
      </c>
      <c r="J48">
        <f t="shared" si="1"/>
        <v>2.1636625200981636</v>
      </c>
      <c r="K48">
        <f t="shared" si="2"/>
        <v>2.0689663197088941</v>
      </c>
    </row>
    <row r="49" spans="1:11">
      <c r="A49">
        <v>227</v>
      </c>
      <c r="B49" s="8">
        <v>41128</v>
      </c>
      <c r="C49">
        <v>2595173</v>
      </c>
      <c r="D49">
        <v>60</v>
      </c>
      <c r="E49">
        <v>0.26</v>
      </c>
      <c r="F49">
        <v>9.9009900990099011E-3</v>
      </c>
      <c r="G49">
        <v>0.1111111111111111</v>
      </c>
      <c r="H49">
        <v>27447</v>
      </c>
      <c r="I49">
        <f t="shared" si="0"/>
        <v>30798.61386138614</v>
      </c>
      <c r="J49">
        <f t="shared" si="1"/>
        <v>1.9742701193196244</v>
      </c>
    </row>
    <row r="50" spans="1:11">
      <c r="A50">
        <v>227</v>
      </c>
      <c r="B50" s="8">
        <v>41146</v>
      </c>
      <c r="C50">
        <v>2561139</v>
      </c>
      <c r="D50">
        <v>60</v>
      </c>
      <c r="E50">
        <v>0.26</v>
      </c>
      <c r="F50">
        <v>9.9009900990099011E-3</v>
      </c>
      <c r="G50">
        <v>0.1111111111111111</v>
      </c>
      <c r="H50">
        <v>24741</v>
      </c>
      <c r="I50">
        <f t="shared" si="0"/>
        <v>27762.178217821784</v>
      </c>
      <c r="J50">
        <f t="shared" si="1"/>
        <v>1.7796268088347296</v>
      </c>
      <c r="K50">
        <f t="shared" si="2"/>
        <v>1.581099263772531</v>
      </c>
    </row>
    <row r="51" spans="1:11">
      <c r="A51">
        <v>227</v>
      </c>
      <c r="B51" s="8">
        <v>41146</v>
      </c>
      <c r="C51">
        <v>2566144</v>
      </c>
      <c r="D51">
        <v>60</v>
      </c>
      <c r="E51">
        <v>0.26</v>
      </c>
      <c r="F51">
        <v>9.9009900990099011E-3</v>
      </c>
      <c r="G51">
        <v>0.1111111111111111</v>
      </c>
      <c r="H51">
        <v>19221</v>
      </c>
      <c r="I51">
        <f t="shared" si="0"/>
        <v>21568.118811881188</v>
      </c>
      <c r="J51">
        <f t="shared" si="1"/>
        <v>1.3825717187103326</v>
      </c>
    </row>
    <row r="52" spans="1:11">
      <c r="A52">
        <v>239</v>
      </c>
      <c r="B52" s="8">
        <v>41060</v>
      </c>
      <c r="C52">
        <v>2839117</v>
      </c>
      <c r="D52">
        <v>60</v>
      </c>
      <c r="E52">
        <v>0.26</v>
      </c>
      <c r="F52">
        <v>9.9009900990099011E-3</v>
      </c>
      <c r="G52">
        <v>0.1111111111111111</v>
      </c>
      <c r="H52">
        <v>6507</v>
      </c>
      <c r="I52">
        <f t="shared" si="0"/>
        <v>7301.5841584158416</v>
      </c>
      <c r="J52">
        <f t="shared" si="1"/>
        <v>0.468050266565118</v>
      </c>
      <c r="K52">
        <f t="shared" si="2"/>
        <v>0.3385398155200135</v>
      </c>
    </row>
    <row r="53" spans="1:11">
      <c r="A53">
        <v>239</v>
      </c>
      <c r="B53" s="8">
        <v>41080</v>
      </c>
      <c r="C53">
        <v>2533111</v>
      </c>
      <c r="D53">
        <v>60</v>
      </c>
      <c r="E53">
        <v>0.26</v>
      </c>
      <c r="F53">
        <v>9.9009900990099011E-3</v>
      </c>
      <c r="G53">
        <v>0.1111111111111111</v>
      </c>
      <c r="H53">
        <v>2906</v>
      </c>
      <c r="I53">
        <f t="shared" si="0"/>
        <v>3260.8580858085807</v>
      </c>
      <c r="J53">
        <f t="shared" si="1"/>
        <v>0.20902936447490902</v>
      </c>
      <c r="K53">
        <f t="shared" si="2"/>
        <v>0.20902936447490902</v>
      </c>
    </row>
    <row r="54" spans="1:11">
      <c r="A54">
        <v>239</v>
      </c>
      <c r="B54" s="8">
        <v>41080</v>
      </c>
      <c r="C54">
        <v>2534112</v>
      </c>
      <c r="D54">
        <v>60</v>
      </c>
      <c r="E54">
        <v>0.26</v>
      </c>
      <c r="F54">
        <v>9.9009900990099011E-3</v>
      </c>
      <c r="G54">
        <v>0.1111111111111111</v>
      </c>
      <c r="H54">
        <v>456</v>
      </c>
      <c r="I54">
        <f t="shared" si="0"/>
        <v>511.68316831683171</v>
      </c>
    </row>
    <row r="55" spans="1:11">
      <c r="A55">
        <v>239</v>
      </c>
      <c r="B55" s="8">
        <v>41100</v>
      </c>
      <c r="C55">
        <v>2585163</v>
      </c>
      <c r="D55">
        <v>60</v>
      </c>
      <c r="E55">
        <v>0.26</v>
      </c>
      <c r="F55">
        <v>9.9009900990099011E-3</v>
      </c>
      <c r="G55">
        <v>0.1111111111111111</v>
      </c>
      <c r="H55">
        <v>6161</v>
      </c>
      <c r="I55">
        <f t="shared" si="0"/>
        <v>6913.333333333333</v>
      </c>
      <c r="J55">
        <f t="shared" si="1"/>
        <v>0.44316239316239314</v>
      </c>
      <c r="K55">
        <f t="shared" si="2"/>
        <v>0.30070449352627571</v>
      </c>
    </row>
    <row r="56" spans="1:11">
      <c r="A56">
        <v>239</v>
      </c>
      <c r="B56" s="8">
        <v>41100</v>
      </c>
      <c r="C56">
        <v>2586164</v>
      </c>
      <c r="D56">
        <v>60</v>
      </c>
      <c r="E56">
        <v>0.26</v>
      </c>
      <c r="F56">
        <v>9.9009900990099011E-3</v>
      </c>
      <c r="G56">
        <v>0.1111111111111111</v>
      </c>
      <c r="H56">
        <v>2200</v>
      </c>
      <c r="I56">
        <f t="shared" si="0"/>
        <v>2468.6468646864687</v>
      </c>
      <c r="J56">
        <f t="shared" si="1"/>
        <v>0.15824659389015824</v>
      </c>
    </row>
    <row r="57" spans="1:11">
      <c r="A57">
        <v>239</v>
      </c>
      <c r="B57" s="8">
        <v>41121</v>
      </c>
      <c r="C57">
        <v>2591169</v>
      </c>
      <c r="D57">
        <v>60</v>
      </c>
      <c r="E57">
        <v>0.26</v>
      </c>
      <c r="F57">
        <v>9.9009900990099011E-3</v>
      </c>
      <c r="G57">
        <v>0.1111111111111111</v>
      </c>
      <c r="H57">
        <v>6197</v>
      </c>
      <c r="I57">
        <f t="shared" si="0"/>
        <v>6953.7293729372941</v>
      </c>
      <c r="J57">
        <f t="shared" si="1"/>
        <v>0.44575188288059575</v>
      </c>
      <c r="K57">
        <f t="shared" si="2"/>
        <v>0.47099940763307102</v>
      </c>
    </row>
    <row r="58" spans="1:11">
      <c r="A58">
        <v>239</v>
      </c>
      <c r="B58" s="8">
        <v>41121</v>
      </c>
      <c r="C58">
        <v>2612190</v>
      </c>
      <c r="D58">
        <v>60</v>
      </c>
      <c r="E58">
        <v>0.26</v>
      </c>
      <c r="F58">
        <v>9.9009900990099011E-3</v>
      </c>
      <c r="G58">
        <v>0.1111111111111111</v>
      </c>
      <c r="H58">
        <v>6899</v>
      </c>
      <c r="I58">
        <f t="shared" si="0"/>
        <v>7741.4521452145218</v>
      </c>
      <c r="J58">
        <f t="shared" si="1"/>
        <v>0.49624693238554624</v>
      </c>
    </row>
    <row r="59" spans="1:11">
      <c r="A59">
        <v>239</v>
      </c>
      <c r="B59" s="8">
        <v>41140</v>
      </c>
      <c r="C59">
        <v>2599177</v>
      </c>
      <c r="D59">
        <v>60</v>
      </c>
      <c r="E59">
        <v>0.26</v>
      </c>
      <c r="F59">
        <v>9.9009900990099011E-3</v>
      </c>
      <c r="G59">
        <v>0.1111111111111111</v>
      </c>
      <c r="H59">
        <v>9832</v>
      </c>
      <c r="I59">
        <f t="shared" si="0"/>
        <v>11032.607260726074</v>
      </c>
      <c r="J59">
        <f t="shared" si="1"/>
        <v>0.70721841414910724</v>
      </c>
      <c r="K59">
        <f t="shared" si="2"/>
        <v>0.63366971312515874</v>
      </c>
    </row>
    <row r="60" spans="1:11">
      <c r="A60">
        <v>239</v>
      </c>
      <c r="B60" s="8">
        <v>41140</v>
      </c>
      <c r="C60">
        <v>2610188</v>
      </c>
      <c r="D60">
        <v>60</v>
      </c>
      <c r="E60">
        <v>0.26</v>
      </c>
      <c r="F60">
        <v>9.9009900990099011E-3</v>
      </c>
      <c r="G60">
        <v>0.1111111111111111</v>
      </c>
      <c r="H60">
        <v>7787</v>
      </c>
      <c r="I60">
        <f t="shared" si="0"/>
        <v>8737.8877887788785</v>
      </c>
      <c r="J60">
        <f t="shared" si="1"/>
        <v>0.56012101210121013</v>
      </c>
    </row>
    <row r="61" spans="1:11">
      <c r="A61">
        <v>240</v>
      </c>
      <c r="B61" s="8">
        <v>41060</v>
      </c>
      <c r="C61">
        <v>2572150</v>
      </c>
      <c r="D61">
        <v>60</v>
      </c>
      <c r="E61">
        <v>0.26</v>
      </c>
      <c r="F61">
        <v>9.9009900990099011E-3</v>
      </c>
      <c r="G61">
        <v>0.1111111111111111</v>
      </c>
      <c r="H61">
        <v>1391</v>
      </c>
      <c r="I61">
        <f t="shared" si="0"/>
        <v>1560.8580858085809</v>
      </c>
      <c r="J61">
        <f t="shared" si="1"/>
        <v>0.10005500550055005</v>
      </c>
      <c r="K61">
        <f t="shared" si="2"/>
        <v>0.29013074384361509</v>
      </c>
    </row>
    <row r="62" spans="1:11">
      <c r="A62">
        <v>240</v>
      </c>
      <c r="B62" s="8">
        <v>41080</v>
      </c>
      <c r="C62">
        <v>2552130</v>
      </c>
      <c r="D62">
        <v>60</v>
      </c>
      <c r="E62">
        <v>0.26</v>
      </c>
      <c r="F62">
        <v>9.9009900990099011E-3</v>
      </c>
      <c r="G62">
        <v>0.1111111111111111</v>
      </c>
      <c r="H62">
        <v>6676</v>
      </c>
      <c r="I62">
        <f t="shared" si="0"/>
        <v>7491.2211221122107</v>
      </c>
      <c r="J62">
        <f t="shared" si="1"/>
        <v>0.48020648218668016</v>
      </c>
      <c r="K62">
        <f t="shared" si="2"/>
        <v>0.47599856139460095</v>
      </c>
    </row>
    <row r="63" spans="1:11">
      <c r="A63">
        <v>240</v>
      </c>
      <c r="B63" s="8">
        <v>41080</v>
      </c>
      <c r="C63">
        <v>2553131</v>
      </c>
      <c r="D63">
        <v>60</v>
      </c>
      <c r="E63">
        <v>0.26</v>
      </c>
      <c r="F63">
        <v>9.9009900990099011E-3</v>
      </c>
      <c r="G63">
        <v>0.1111111111111111</v>
      </c>
      <c r="H63">
        <v>6559</v>
      </c>
      <c r="I63">
        <f t="shared" si="0"/>
        <v>7359.9339933993397</v>
      </c>
      <c r="J63">
        <f t="shared" si="1"/>
        <v>0.47179064060252174</v>
      </c>
    </row>
    <row r="64" spans="1:11">
      <c r="A64">
        <v>240</v>
      </c>
      <c r="B64" s="8">
        <v>41100</v>
      </c>
      <c r="C64">
        <v>2589167</v>
      </c>
      <c r="D64">
        <v>60</v>
      </c>
      <c r="E64">
        <v>0.26</v>
      </c>
      <c r="F64">
        <v>9.9009900990099011E-3</v>
      </c>
      <c r="G64">
        <v>0.1111111111111111</v>
      </c>
      <c r="H64">
        <v>5725</v>
      </c>
      <c r="I64">
        <f t="shared" si="0"/>
        <v>6424.0924092409241</v>
      </c>
      <c r="J64">
        <f t="shared" si="1"/>
        <v>0.41180079546416176</v>
      </c>
      <c r="K64">
        <f t="shared" si="2"/>
        <v>0.41439028518236443</v>
      </c>
    </row>
    <row r="65" spans="1:11">
      <c r="A65">
        <v>240</v>
      </c>
      <c r="B65" s="8">
        <v>41100</v>
      </c>
      <c r="C65">
        <v>2608186</v>
      </c>
      <c r="D65">
        <v>60</v>
      </c>
      <c r="E65">
        <v>0.26</v>
      </c>
      <c r="F65">
        <v>9.9009900990099011E-3</v>
      </c>
      <c r="G65">
        <v>0.1111111111111111</v>
      </c>
      <c r="H65">
        <v>5797</v>
      </c>
      <c r="I65">
        <f t="shared" si="0"/>
        <v>6504.8844884488453</v>
      </c>
      <c r="J65">
        <f t="shared" si="1"/>
        <v>0.41697977490056704</v>
      </c>
    </row>
    <row r="66" spans="1:11">
      <c r="A66">
        <v>240</v>
      </c>
      <c r="B66" s="8">
        <v>41121</v>
      </c>
      <c r="C66">
        <v>2569147</v>
      </c>
      <c r="D66">
        <v>60</v>
      </c>
      <c r="E66">
        <v>0.26</v>
      </c>
      <c r="F66">
        <v>9.9009900990099011E-3</v>
      </c>
      <c r="G66">
        <v>0.1111111111111111</v>
      </c>
      <c r="H66">
        <v>6814</v>
      </c>
      <c r="I66">
        <f t="shared" ref="I66:I83" si="3">(H66+H66*G66)*F66+(H66+H66*G66)</f>
        <v>7646.0726072607267</v>
      </c>
      <c r="J66">
        <f t="shared" ref="J66:J83" si="4">I66/D66/E66/1000</f>
        <v>0.49013285943979013</v>
      </c>
      <c r="K66">
        <f t="shared" si="2"/>
        <v>0.32965642718117966</v>
      </c>
    </row>
    <row r="67" spans="1:11">
      <c r="A67">
        <v>240</v>
      </c>
      <c r="B67" s="8">
        <v>41121</v>
      </c>
      <c r="C67">
        <v>2573151</v>
      </c>
      <c r="D67">
        <v>60</v>
      </c>
      <c r="E67">
        <v>0.26</v>
      </c>
      <c r="F67">
        <v>9.9009900990099011E-3</v>
      </c>
      <c r="G67">
        <v>0.1111111111111111</v>
      </c>
      <c r="H67">
        <v>2352</v>
      </c>
      <c r="I67">
        <f t="shared" si="3"/>
        <v>2639.2079207920792</v>
      </c>
      <c r="J67">
        <f t="shared" si="4"/>
        <v>0.16917999492256916</v>
      </c>
    </row>
    <row r="68" spans="1:11">
      <c r="A68">
        <v>240</v>
      </c>
      <c r="B68" s="8">
        <v>41140</v>
      </c>
      <c r="C68">
        <v>2571149</v>
      </c>
      <c r="D68">
        <v>60</v>
      </c>
      <c r="E68">
        <v>0.26</v>
      </c>
      <c r="F68">
        <v>9.9009900990099011E-3</v>
      </c>
      <c r="G68">
        <v>0.1111111111111111</v>
      </c>
      <c r="H68">
        <v>3870</v>
      </c>
      <c r="I68">
        <f t="shared" si="3"/>
        <v>4342.5742574257429</v>
      </c>
      <c r="J68">
        <f t="shared" si="4"/>
        <v>0.2783701447067784</v>
      </c>
      <c r="K68">
        <f t="shared" ref="K68:K82" si="5">AVERAGE(J68:J69)</f>
        <v>0.39824193957857323</v>
      </c>
    </row>
    <row r="69" spans="1:11">
      <c r="A69">
        <v>240</v>
      </c>
      <c r="B69" s="8">
        <v>41140</v>
      </c>
      <c r="C69">
        <v>2574152</v>
      </c>
      <c r="D69">
        <v>60</v>
      </c>
      <c r="E69">
        <v>0.26</v>
      </c>
      <c r="F69">
        <v>9.9009900990099011E-3</v>
      </c>
      <c r="G69">
        <v>0.1111111111111111</v>
      </c>
      <c r="H69">
        <v>7203</v>
      </c>
      <c r="I69">
        <f t="shared" si="3"/>
        <v>8082.574257425742</v>
      </c>
      <c r="J69">
        <f t="shared" si="4"/>
        <v>0.51811373445036801</v>
      </c>
    </row>
    <row r="70" spans="1:11">
      <c r="A70">
        <v>302</v>
      </c>
      <c r="B70" s="8">
        <v>41066</v>
      </c>
      <c r="C70">
        <v>2435113</v>
      </c>
      <c r="D70">
        <v>60</v>
      </c>
      <c r="E70">
        <v>0.26</v>
      </c>
      <c r="F70">
        <v>9.9009900990099011E-3</v>
      </c>
      <c r="G70">
        <v>0.1111111111111111</v>
      </c>
      <c r="H70">
        <v>6399</v>
      </c>
      <c r="I70">
        <f t="shared" si="3"/>
        <v>7180.3960396039602</v>
      </c>
      <c r="J70">
        <f t="shared" si="4"/>
        <v>0.46028179741051023</v>
      </c>
      <c r="K70">
        <f t="shared" si="5"/>
        <v>0.44826944232884824</v>
      </c>
    </row>
    <row r="71" spans="1:11">
      <c r="A71">
        <v>302</v>
      </c>
      <c r="B71" s="8">
        <v>41066</v>
      </c>
      <c r="C71">
        <v>2536114</v>
      </c>
      <c r="D71">
        <v>60</v>
      </c>
      <c r="E71">
        <v>0.26</v>
      </c>
      <c r="F71">
        <v>9.9009900990099011E-3</v>
      </c>
      <c r="G71">
        <v>0.1111111111111111</v>
      </c>
      <c r="H71">
        <v>6065</v>
      </c>
      <c r="I71">
        <f t="shared" si="3"/>
        <v>6805.6105610561053</v>
      </c>
      <c r="J71">
        <f t="shared" si="4"/>
        <v>0.43625708724718626</v>
      </c>
    </row>
    <row r="72" spans="1:11">
      <c r="A72">
        <v>302</v>
      </c>
      <c r="B72" s="8">
        <v>41085</v>
      </c>
      <c r="C72">
        <v>2587165</v>
      </c>
      <c r="D72">
        <v>60</v>
      </c>
      <c r="E72">
        <v>0.26</v>
      </c>
      <c r="F72">
        <v>9.9009900990099011E-3</v>
      </c>
      <c r="G72">
        <v>0.1111111111111111</v>
      </c>
      <c r="H72">
        <v>11375</v>
      </c>
      <c r="I72">
        <f t="shared" si="3"/>
        <v>12764.026402640264</v>
      </c>
      <c r="J72">
        <f t="shared" si="4"/>
        <v>0.81820682068206818</v>
      </c>
      <c r="K72">
        <f t="shared" si="5"/>
        <v>0.60018617246340011</v>
      </c>
    </row>
    <row r="73" spans="1:11">
      <c r="A73">
        <v>302</v>
      </c>
      <c r="B73" s="8">
        <v>41085</v>
      </c>
      <c r="C73">
        <v>2597175</v>
      </c>
      <c r="D73">
        <v>60</v>
      </c>
      <c r="E73">
        <v>0.26</v>
      </c>
      <c r="F73">
        <v>9.9009900990099011E-3</v>
      </c>
      <c r="G73">
        <v>0.1111111111111111</v>
      </c>
      <c r="H73">
        <v>5313</v>
      </c>
      <c r="I73">
        <f t="shared" si="3"/>
        <v>5961.7821782178216</v>
      </c>
      <c r="J73">
        <f t="shared" si="4"/>
        <v>0.38216552424473216</v>
      </c>
    </row>
    <row r="74" spans="1:11">
      <c r="A74">
        <v>302</v>
      </c>
      <c r="B74" s="8">
        <v>41106</v>
      </c>
      <c r="C74">
        <v>2575153</v>
      </c>
      <c r="D74">
        <v>60</v>
      </c>
      <c r="E74">
        <v>0.26</v>
      </c>
      <c r="F74">
        <v>9.9009900990099011E-3</v>
      </c>
      <c r="G74">
        <v>0.1111111111111111</v>
      </c>
      <c r="H74">
        <v>6372</v>
      </c>
      <c r="I74">
        <f t="shared" si="3"/>
        <v>7150.0990099009905</v>
      </c>
      <c r="J74">
        <f t="shared" si="4"/>
        <v>0.45833968012185833</v>
      </c>
      <c r="K74">
        <f t="shared" si="5"/>
        <v>0.60975289836675972</v>
      </c>
    </row>
    <row r="75" spans="1:11">
      <c r="A75">
        <v>302</v>
      </c>
      <c r="B75" s="8">
        <v>41106</v>
      </c>
      <c r="C75">
        <v>2576154</v>
      </c>
      <c r="D75">
        <v>60</v>
      </c>
      <c r="E75">
        <v>0.26</v>
      </c>
      <c r="F75">
        <v>9.9009900990099011E-3</v>
      </c>
      <c r="G75">
        <v>0.1111111111111111</v>
      </c>
      <c r="H75">
        <v>10582</v>
      </c>
      <c r="I75">
        <f t="shared" si="3"/>
        <v>11874.191419141915</v>
      </c>
      <c r="J75">
        <f t="shared" si="4"/>
        <v>0.76116611661166123</v>
      </c>
    </row>
    <row r="76" spans="1:11">
      <c r="A76">
        <v>302</v>
      </c>
      <c r="B76" s="8">
        <v>41127</v>
      </c>
      <c r="C76">
        <v>2568146</v>
      </c>
      <c r="D76">
        <v>60</v>
      </c>
      <c r="E76">
        <v>0.26</v>
      </c>
      <c r="F76">
        <v>9.9009900990099011E-3</v>
      </c>
      <c r="G76">
        <v>0.1111111111111111</v>
      </c>
      <c r="H76">
        <v>3115</v>
      </c>
      <c r="I76">
        <f t="shared" si="3"/>
        <v>3495.3795379537955</v>
      </c>
      <c r="J76">
        <f t="shared" si="4"/>
        <v>0.22406279089447406</v>
      </c>
      <c r="K76">
        <f t="shared" si="5"/>
        <v>0.45524667851400524</v>
      </c>
    </row>
    <row r="77" spans="1:11">
      <c r="A77">
        <v>302</v>
      </c>
      <c r="B77" s="8">
        <v>41127</v>
      </c>
      <c r="C77">
        <v>2570148</v>
      </c>
      <c r="D77">
        <v>60</v>
      </c>
      <c r="E77">
        <v>0.26</v>
      </c>
      <c r="F77">
        <v>9.9009900990099011E-3</v>
      </c>
      <c r="G77">
        <v>0.1111111111111111</v>
      </c>
      <c r="H77">
        <v>9543</v>
      </c>
      <c r="I77">
        <f t="shared" si="3"/>
        <v>10708.316831683169</v>
      </c>
      <c r="J77">
        <f t="shared" si="4"/>
        <v>0.68643056613353648</v>
      </c>
    </row>
    <row r="78" spans="1:11">
      <c r="A78">
        <v>302</v>
      </c>
      <c r="B78" s="8">
        <v>41146</v>
      </c>
      <c r="C78">
        <v>2564142</v>
      </c>
      <c r="D78">
        <v>60</v>
      </c>
      <c r="E78">
        <v>0.26</v>
      </c>
      <c r="F78">
        <v>9.9009900990099011E-3</v>
      </c>
      <c r="G78">
        <v>0.1111111111111111</v>
      </c>
      <c r="H78">
        <v>9156</v>
      </c>
      <c r="I78">
        <f t="shared" si="3"/>
        <v>10274.059405940594</v>
      </c>
      <c r="J78">
        <f t="shared" si="4"/>
        <v>0.65859355166285871</v>
      </c>
      <c r="K78">
        <f t="shared" si="5"/>
        <v>0.55875433697215882</v>
      </c>
    </row>
    <row r="79" spans="1:11">
      <c r="A79">
        <v>302</v>
      </c>
      <c r="B79" s="8">
        <v>41146</v>
      </c>
      <c r="C79">
        <v>2567145</v>
      </c>
      <c r="D79">
        <v>60</v>
      </c>
      <c r="E79">
        <v>0.26</v>
      </c>
      <c r="F79">
        <v>9.9009900990099011E-3</v>
      </c>
      <c r="G79">
        <v>0.1111111111111111</v>
      </c>
      <c r="H79">
        <v>6380</v>
      </c>
      <c r="I79">
        <f t="shared" si="3"/>
        <v>7159.075907590759</v>
      </c>
      <c r="J79">
        <f t="shared" si="4"/>
        <v>0.45891512228145886</v>
      </c>
    </row>
    <row r="80" spans="1:11">
      <c r="A80" t="s">
        <v>25</v>
      </c>
      <c r="B80" s="8">
        <v>41135</v>
      </c>
      <c r="C80">
        <v>2606184</v>
      </c>
      <c r="D80">
        <v>60</v>
      </c>
      <c r="E80">
        <v>0.26</v>
      </c>
      <c r="F80">
        <v>9.9009900990099011E-3</v>
      </c>
      <c r="G80">
        <v>0.1111111111111111</v>
      </c>
      <c r="H80">
        <v>13045</v>
      </c>
      <c r="I80">
        <f t="shared" si="3"/>
        <v>14637.953795379539</v>
      </c>
      <c r="J80">
        <f t="shared" si="4"/>
        <v>0.93833037149868836</v>
      </c>
      <c r="K80">
        <f t="shared" si="5"/>
        <v>1.0769400016924768</v>
      </c>
    </row>
    <row r="81" spans="1:11">
      <c r="A81" t="s">
        <v>25</v>
      </c>
      <c r="B81" s="8">
        <v>41135</v>
      </c>
      <c r="C81">
        <v>2607185</v>
      </c>
      <c r="D81">
        <v>60</v>
      </c>
      <c r="E81">
        <v>0.26</v>
      </c>
      <c r="F81">
        <v>9.9009900990099011E-3</v>
      </c>
      <c r="G81">
        <v>0.1111111111111111</v>
      </c>
      <c r="H81">
        <v>16899</v>
      </c>
      <c r="I81">
        <f t="shared" si="3"/>
        <v>18962.574257425746</v>
      </c>
      <c r="J81">
        <f t="shared" si="4"/>
        <v>1.2155496318862655</v>
      </c>
    </row>
    <row r="82" spans="1:11">
      <c r="A82" t="s">
        <v>26</v>
      </c>
      <c r="B82" s="8">
        <v>41135</v>
      </c>
      <c r="C82">
        <v>2594172</v>
      </c>
      <c r="D82">
        <v>60</v>
      </c>
      <c r="E82">
        <v>0.26</v>
      </c>
      <c r="F82">
        <v>9.9009900990099011E-3</v>
      </c>
      <c r="G82">
        <v>0.1111111111111111</v>
      </c>
      <c r="H82">
        <v>11259</v>
      </c>
      <c r="I82">
        <f t="shared" si="3"/>
        <v>12633.861386138615</v>
      </c>
      <c r="J82">
        <f t="shared" si="4"/>
        <v>0.80986290936785998</v>
      </c>
      <c r="K82">
        <f t="shared" si="5"/>
        <v>0.80874799018363375</v>
      </c>
    </row>
    <row r="83" spans="1:11">
      <c r="A83" t="s">
        <v>26</v>
      </c>
      <c r="B83" s="8">
        <v>41135</v>
      </c>
      <c r="C83">
        <v>2596174</v>
      </c>
      <c r="D83">
        <v>60</v>
      </c>
      <c r="E83">
        <v>0.26</v>
      </c>
      <c r="F83">
        <v>9.9009900990099011E-3</v>
      </c>
      <c r="G83">
        <v>0.1111111111111111</v>
      </c>
      <c r="H83">
        <v>11228</v>
      </c>
      <c r="I83">
        <f t="shared" si="3"/>
        <v>12599.075907590759</v>
      </c>
      <c r="J83">
        <f t="shared" si="4"/>
        <v>0.80763307099940751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4"/>
  <sheetViews>
    <sheetView tabSelected="1" topLeftCell="A31" workbookViewId="0">
      <selection activeCell="E56" sqref="E56"/>
    </sheetView>
  </sheetViews>
  <sheetFormatPr defaultColWidth="12.5703125" defaultRowHeight="15.75"/>
  <cols>
    <col min="1" max="4" width="12.5703125" style="2"/>
    <col min="5" max="5" width="7.7109375" style="4" customWidth="1"/>
    <col min="6" max="6" width="7.85546875" style="5" customWidth="1"/>
    <col min="7" max="9" width="12.5703125" style="2"/>
    <col min="10" max="10" width="10.42578125" style="2" customWidth="1"/>
    <col min="11" max="11" width="12.5703125" style="2"/>
    <col min="12" max="12" width="15.42578125" style="2" customWidth="1"/>
    <col min="13" max="16384" width="12.5703125" style="2"/>
  </cols>
  <sheetData>
    <row r="2" spans="1:13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4" t="s">
        <v>10</v>
      </c>
      <c r="L2" s="5" t="s">
        <v>11</v>
      </c>
    </row>
    <row r="3" spans="1:13">
      <c r="A3" s="6">
        <v>41489</v>
      </c>
      <c r="B3" s="2">
        <v>114</v>
      </c>
      <c r="C3" s="2" t="s">
        <v>12</v>
      </c>
      <c r="D3" s="2" t="s">
        <v>13</v>
      </c>
      <c r="E3" s="4">
        <v>7842370</v>
      </c>
      <c r="F3" s="7">
        <v>60</v>
      </c>
      <c r="G3" s="5">
        <f>'[1]Flow Rate Calib. 1'!$H$3</f>
        <v>1.2366666666666668</v>
      </c>
      <c r="H3" s="2">
        <v>9.9009900990099011E-3</v>
      </c>
      <c r="I3" s="2">
        <v>0.1111111111111111</v>
      </c>
      <c r="J3" s="7">
        <v>7888</v>
      </c>
      <c r="K3" s="2">
        <f t="shared" ref="K3:K66" si="0">(J3+J3*I3)*H3+(J3+J3*I3)</f>
        <v>8851.2211221122125</v>
      </c>
      <c r="L3" s="2">
        <f>K3/F3/G3/1000</f>
        <v>0.1192886943680891</v>
      </c>
      <c r="M3" s="2">
        <f>AVERAGE(L3:L5)</f>
        <v>0.10958993473471336</v>
      </c>
    </row>
    <row r="4" spans="1:13">
      <c r="A4" s="6">
        <v>41489</v>
      </c>
      <c r="B4" s="2">
        <v>114</v>
      </c>
      <c r="C4" s="2" t="s">
        <v>12</v>
      </c>
      <c r="D4" s="2" t="s">
        <v>14</v>
      </c>
      <c r="E4" s="4">
        <v>7843371</v>
      </c>
      <c r="F4" s="7">
        <v>60</v>
      </c>
      <c r="G4" s="5">
        <f>'[1]Flow Rate Calib. 1'!$H$3</f>
        <v>1.2366666666666668</v>
      </c>
      <c r="H4" s="2">
        <v>9.9009900990099011E-3</v>
      </c>
      <c r="I4" s="2">
        <v>0.1111111111111111</v>
      </c>
      <c r="J4" s="7">
        <v>6788</v>
      </c>
      <c r="K4" s="2">
        <f t="shared" si="0"/>
        <v>7616.8976897689772</v>
      </c>
      <c r="L4" s="2">
        <f t="shared" ref="L4:L67" si="1">K4/F4/G4/1000</f>
        <v>0.10265360767882717</v>
      </c>
    </row>
    <row r="5" spans="1:13">
      <c r="A5" s="6">
        <v>41489</v>
      </c>
      <c r="B5" s="2">
        <v>114</v>
      </c>
      <c r="C5" s="2" t="s">
        <v>12</v>
      </c>
      <c r="D5" s="2" t="s">
        <v>13</v>
      </c>
      <c r="E5" s="4">
        <v>7844372</v>
      </c>
      <c r="F5" s="7">
        <v>60</v>
      </c>
      <c r="G5" s="5">
        <f>'[1]Flow Rate Calib. 1'!$H$3</f>
        <v>1.2366666666666668</v>
      </c>
      <c r="H5" s="2">
        <v>9.9009900990099011E-3</v>
      </c>
      <c r="I5" s="2">
        <v>0.1111111111111111</v>
      </c>
      <c r="J5" s="7">
        <v>7064</v>
      </c>
      <c r="K5" s="2">
        <f t="shared" si="0"/>
        <v>7926.6006600660066</v>
      </c>
      <c r="L5" s="2">
        <f t="shared" si="1"/>
        <v>0.10682750215722379</v>
      </c>
    </row>
    <row r="6" spans="1:13">
      <c r="A6" s="6">
        <v>41488</v>
      </c>
      <c r="B6" s="2">
        <v>221</v>
      </c>
      <c r="C6" s="2" t="s">
        <v>12</v>
      </c>
      <c r="D6" s="2" t="s">
        <v>13</v>
      </c>
      <c r="E6" s="4">
        <v>7845373</v>
      </c>
      <c r="F6" s="7">
        <v>60</v>
      </c>
      <c r="G6" s="5">
        <f>'[1]Flow Rate Calib. 1'!$H$3</f>
        <v>1.2366666666666668</v>
      </c>
      <c r="H6" s="2">
        <v>9.9009900990099011E-3</v>
      </c>
      <c r="I6" s="2">
        <v>0.1111111111111111</v>
      </c>
      <c r="J6" s="7">
        <v>11367</v>
      </c>
      <c r="K6" s="2">
        <f t="shared" si="0"/>
        <v>12755.049504950495</v>
      </c>
      <c r="L6" s="2">
        <f t="shared" si="1"/>
        <v>0.17190093672440018</v>
      </c>
      <c r="M6" s="2">
        <f t="shared" ref="M6:M49" si="2">AVERAGE(L6:L8)</f>
        <v>0.16255504256625122</v>
      </c>
    </row>
    <row r="7" spans="1:13">
      <c r="A7" s="6">
        <v>41488</v>
      </c>
      <c r="B7" s="2">
        <v>221</v>
      </c>
      <c r="C7" s="2" t="s">
        <v>12</v>
      </c>
      <c r="D7" s="2" t="s">
        <v>14</v>
      </c>
      <c r="E7" s="4">
        <v>7846374</v>
      </c>
      <c r="F7" s="7">
        <v>60</v>
      </c>
      <c r="G7" s="5">
        <f>'[1]Flow Rate Calib. 1'!$H$3</f>
        <v>1.2366666666666668</v>
      </c>
      <c r="H7" s="2">
        <v>9.9009900990099011E-3</v>
      </c>
      <c r="I7" s="2">
        <v>0.1111111111111111</v>
      </c>
      <c r="J7" s="7">
        <v>14587</v>
      </c>
      <c r="K7" s="2">
        <f t="shared" si="0"/>
        <v>16368.250825082509</v>
      </c>
      <c r="L7" s="2">
        <f t="shared" si="1"/>
        <v>0.22059637230569415</v>
      </c>
    </row>
    <row r="8" spans="1:13">
      <c r="A8" s="6">
        <v>41488</v>
      </c>
      <c r="B8" s="2">
        <v>221</v>
      </c>
      <c r="C8" s="2" t="s">
        <v>12</v>
      </c>
      <c r="D8" s="2" t="s">
        <v>15</v>
      </c>
      <c r="E8" s="4">
        <v>7847375</v>
      </c>
      <c r="F8" s="7">
        <v>60</v>
      </c>
      <c r="G8" s="5">
        <f>'[1]Flow Rate Calib. 1'!$H$3</f>
        <v>1.2366666666666668</v>
      </c>
      <c r="H8" s="2">
        <v>9.9009900990099011E-3</v>
      </c>
      <c r="I8" s="2">
        <v>0.1111111111111111</v>
      </c>
      <c r="J8" s="7">
        <v>6293</v>
      </c>
      <c r="K8" s="2">
        <f t="shared" si="0"/>
        <v>7061.4521452145218</v>
      </c>
      <c r="L8" s="2">
        <f t="shared" si="1"/>
        <v>9.516781866865931E-2</v>
      </c>
    </row>
    <row r="9" spans="1:13">
      <c r="A9" s="6">
        <v>41488</v>
      </c>
      <c r="B9" s="2">
        <v>221</v>
      </c>
      <c r="C9" s="2" t="s">
        <v>16</v>
      </c>
      <c r="D9" s="2" t="s">
        <v>13</v>
      </c>
      <c r="E9" s="4">
        <v>7848376</v>
      </c>
      <c r="F9" s="7">
        <v>60</v>
      </c>
      <c r="G9" s="5">
        <f>'[1]Flow Rate Calib. 1'!$H$3</f>
        <v>1.2366666666666668</v>
      </c>
      <c r="H9" s="2">
        <v>9.9009900990099011E-3</v>
      </c>
      <c r="I9" s="2">
        <v>0.1111111111111111</v>
      </c>
      <c r="J9" s="7">
        <v>9093</v>
      </c>
      <c r="K9" s="2">
        <f t="shared" si="0"/>
        <v>10203.366336633664</v>
      </c>
      <c r="L9" s="2">
        <f t="shared" si="1"/>
        <v>0.13751167569587147</v>
      </c>
      <c r="M9" s="2">
        <f t="shared" si="2"/>
        <v>0.13655893891275919</v>
      </c>
    </row>
    <row r="10" spans="1:13">
      <c r="A10" s="6">
        <v>41488</v>
      </c>
      <c r="B10" s="2">
        <v>221</v>
      </c>
      <c r="C10" s="2" t="s">
        <v>16</v>
      </c>
      <c r="D10" s="2" t="s">
        <v>14</v>
      </c>
      <c r="E10" s="4">
        <v>7849377</v>
      </c>
      <c r="F10" s="7">
        <v>60</v>
      </c>
      <c r="G10" s="5">
        <f>'[1]Flow Rate Calib. 1'!$H$3</f>
        <v>1.2366666666666668</v>
      </c>
      <c r="H10" s="2">
        <v>9.9009900990099011E-3</v>
      </c>
      <c r="I10" s="2">
        <v>0.1111111111111111</v>
      </c>
      <c r="J10" s="7">
        <v>14124</v>
      </c>
      <c r="K10" s="2">
        <f t="shared" si="0"/>
        <v>15848.712871287129</v>
      </c>
      <c r="L10" s="2">
        <f t="shared" si="1"/>
        <v>0.21359451309012301</v>
      </c>
    </row>
    <row r="11" spans="1:13">
      <c r="A11" s="6">
        <v>41488</v>
      </c>
      <c r="B11" s="2">
        <v>221</v>
      </c>
      <c r="C11" s="2" t="s">
        <v>16</v>
      </c>
      <c r="D11" s="2" t="s">
        <v>15</v>
      </c>
      <c r="E11" s="4">
        <v>7850378</v>
      </c>
      <c r="F11" s="7">
        <v>60</v>
      </c>
      <c r="G11" s="5">
        <f>'[1]Flow Rate Calib. 1'!$H$3</f>
        <v>1.2366666666666668</v>
      </c>
      <c r="H11" s="2">
        <v>9.9009900990099011E-3</v>
      </c>
      <c r="I11" s="2">
        <v>0.1111111111111111</v>
      </c>
      <c r="J11" s="7">
        <v>3873</v>
      </c>
      <c r="K11" s="2">
        <f t="shared" si="0"/>
        <v>4345.9405940594061</v>
      </c>
      <c r="L11" s="2">
        <f t="shared" si="1"/>
        <v>5.85706279522831E-2</v>
      </c>
    </row>
    <row r="12" spans="1:13">
      <c r="A12" s="6">
        <v>41488</v>
      </c>
      <c r="B12" s="2">
        <v>222</v>
      </c>
      <c r="C12" s="2" t="s">
        <v>12</v>
      </c>
      <c r="D12" s="2" t="s">
        <v>13</v>
      </c>
      <c r="E12" s="4">
        <v>7851379</v>
      </c>
      <c r="F12" s="7">
        <v>60</v>
      </c>
      <c r="G12" s="5">
        <f>'[1]Flow Rate Calib. 1'!$H$3</f>
        <v>1.2366666666666668</v>
      </c>
      <c r="H12" s="2">
        <v>9.9009900990099011E-3</v>
      </c>
      <c r="I12" s="2">
        <v>0.1111111111111111</v>
      </c>
      <c r="J12" s="7">
        <v>15861</v>
      </c>
      <c r="K12" s="2">
        <f t="shared" si="0"/>
        <v>17797.821782178216</v>
      </c>
      <c r="L12" s="2">
        <f t="shared" si="1"/>
        <v>0.23986282725307567</v>
      </c>
      <c r="M12" s="2">
        <f t="shared" si="2"/>
        <v>0.1799361876888497</v>
      </c>
    </row>
    <row r="13" spans="1:13">
      <c r="A13" s="6">
        <v>41488</v>
      </c>
      <c r="B13" s="2">
        <v>222</v>
      </c>
      <c r="C13" s="2" t="s">
        <v>12</v>
      </c>
      <c r="D13" s="2" t="s">
        <v>14</v>
      </c>
      <c r="E13" s="4">
        <v>7852380</v>
      </c>
      <c r="F13" s="7">
        <v>60</v>
      </c>
      <c r="G13" s="5">
        <f>'[1]Flow Rate Calib. 1'!$H$3</f>
        <v>1.2366666666666668</v>
      </c>
      <c r="H13" s="2">
        <v>9.9009900990099011E-3</v>
      </c>
      <c r="I13" s="2">
        <v>0.1111111111111111</v>
      </c>
      <c r="J13" s="7">
        <v>9889</v>
      </c>
      <c r="K13" s="2">
        <f t="shared" si="0"/>
        <v>11096.567656765676</v>
      </c>
      <c r="L13" s="2">
        <f t="shared" si="1"/>
        <v>0.14954942933646462</v>
      </c>
    </row>
    <row r="14" spans="1:13">
      <c r="A14" s="6">
        <v>41488</v>
      </c>
      <c r="B14" s="2">
        <v>222</v>
      </c>
      <c r="C14" s="2" t="s">
        <v>12</v>
      </c>
      <c r="D14" s="2" t="s">
        <v>15</v>
      </c>
      <c r="E14" s="4">
        <v>7853381</v>
      </c>
      <c r="F14" s="7">
        <v>60</v>
      </c>
      <c r="G14" s="5">
        <f>'[1]Flow Rate Calib. 1'!$H$3</f>
        <v>1.2366666666666668</v>
      </c>
      <c r="H14" s="2">
        <v>9.9009900990099011E-3</v>
      </c>
      <c r="I14" s="2">
        <v>0.1111111111111111</v>
      </c>
      <c r="J14" s="7">
        <v>9945</v>
      </c>
      <c r="K14" s="2">
        <f t="shared" si="0"/>
        <v>11159.405940594059</v>
      </c>
      <c r="L14" s="2">
        <f t="shared" si="1"/>
        <v>0.15039630647700886</v>
      </c>
    </row>
    <row r="15" spans="1:13">
      <c r="A15" s="6">
        <v>41488</v>
      </c>
      <c r="B15" s="2">
        <v>222</v>
      </c>
      <c r="C15" s="2" t="s">
        <v>16</v>
      </c>
      <c r="D15" s="2" t="s">
        <v>13</v>
      </c>
      <c r="E15" s="4">
        <v>7854382</v>
      </c>
      <c r="F15" s="7">
        <v>60</v>
      </c>
      <c r="G15" s="5">
        <f>'[1]Flow Rate Calib. 1'!$H$3</f>
        <v>1.2366666666666668</v>
      </c>
      <c r="H15" s="2">
        <v>9.9009900990099011E-3</v>
      </c>
      <c r="I15" s="2">
        <v>0.1111111111111111</v>
      </c>
      <c r="J15" s="7">
        <v>12072</v>
      </c>
      <c r="K15" s="2">
        <f t="shared" si="0"/>
        <v>13546.138613861387</v>
      </c>
      <c r="L15" s="2">
        <f t="shared" si="1"/>
        <v>0.18256251501160897</v>
      </c>
      <c r="M15" s="2">
        <f t="shared" si="2"/>
        <v>0.11910217975975494</v>
      </c>
    </row>
    <row r="16" spans="1:13">
      <c r="A16" s="6">
        <v>41488</v>
      </c>
      <c r="B16" s="2">
        <v>222</v>
      </c>
      <c r="C16" s="2" t="s">
        <v>16</v>
      </c>
      <c r="D16" s="2" t="s">
        <v>14</v>
      </c>
      <c r="E16" s="4">
        <v>7855383</v>
      </c>
      <c r="F16" s="7">
        <v>60</v>
      </c>
      <c r="G16" s="5">
        <f>'[1]Flow Rate Calib. 1'!$H$3</f>
        <v>1.2366666666666668</v>
      </c>
      <c r="H16" s="2">
        <v>9.9009900990099011E-3</v>
      </c>
      <c r="I16" s="2">
        <v>0.1111111111111111</v>
      </c>
      <c r="J16" s="7">
        <v>5101</v>
      </c>
      <c r="K16" s="2">
        <f t="shared" si="0"/>
        <v>5723.8943894389431</v>
      </c>
      <c r="L16" s="2">
        <f t="shared" si="1"/>
        <v>7.714143381993184E-2</v>
      </c>
    </row>
    <row r="17" spans="1:13">
      <c r="A17" s="6">
        <v>41488</v>
      </c>
      <c r="B17" s="2">
        <v>222</v>
      </c>
      <c r="C17" s="2" t="s">
        <v>16</v>
      </c>
      <c r="D17" s="2" t="s">
        <v>15</v>
      </c>
      <c r="E17" s="4">
        <v>7856384</v>
      </c>
      <c r="F17" s="7">
        <v>60</v>
      </c>
      <c r="G17" s="5">
        <f>'[1]Flow Rate Calib. 1'!$H$3</f>
        <v>1.2366666666666668</v>
      </c>
      <c r="H17" s="2">
        <v>9.9009900990099011E-3</v>
      </c>
      <c r="I17" s="2">
        <v>0.1111111111111111</v>
      </c>
      <c r="J17" s="7">
        <v>6454</v>
      </c>
      <c r="K17" s="2">
        <f t="shared" si="0"/>
        <v>7242.1122112211224</v>
      </c>
      <c r="L17" s="2">
        <f t="shared" si="1"/>
        <v>9.7602590447724014E-2</v>
      </c>
    </row>
    <row r="18" spans="1:13">
      <c r="A18" s="6">
        <v>41489</v>
      </c>
      <c r="B18" s="2">
        <v>224</v>
      </c>
      <c r="C18" s="2" t="s">
        <v>12</v>
      </c>
      <c r="D18" s="2" t="s">
        <v>13</v>
      </c>
      <c r="E18" s="4">
        <v>7857385</v>
      </c>
      <c r="F18" s="7">
        <v>60</v>
      </c>
      <c r="G18" s="5">
        <f>'[1]Flow Rate Calib. 1'!$H$3</f>
        <v>1.2366666666666668</v>
      </c>
      <c r="H18" s="2">
        <v>9.9009900990099011E-3</v>
      </c>
      <c r="I18" s="2">
        <v>0.1111111111111111</v>
      </c>
      <c r="J18" s="7">
        <v>3740</v>
      </c>
      <c r="K18" s="2">
        <f t="shared" si="0"/>
        <v>4196.6996699669971</v>
      </c>
      <c r="L18" s="2">
        <f t="shared" si="1"/>
        <v>5.6559294743490515E-2</v>
      </c>
      <c r="M18" s="2">
        <f t="shared" si="2"/>
        <v>7.0900755843778432E-2</v>
      </c>
    </row>
    <row r="19" spans="1:13">
      <c r="A19" s="6">
        <v>41489</v>
      </c>
      <c r="B19" s="2">
        <v>224</v>
      </c>
      <c r="C19" s="2" t="s">
        <v>12</v>
      </c>
      <c r="D19" s="2" t="s">
        <v>14</v>
      </c>
      <c r="E19" s="4">
        <v>7858386</v>
      </c>
      <c r="F19" s="7">
        <v>60</v>
      </c>
      <c r="G19" s="5">
        <f>'[1]Flow Rate Calib. 1'!$H$3</f>
        <v>1.2366666666666668</v>
      </c>
      <c r="H19" s="2">
        <v>9.9009900990099011E-3</v>
      </c>
      <c r="I19" s="2">
        <v>0.1111111111111111</v>
      </c>
      <c r="J19" s="7">
        <v>5536</v>
      </c>
      <c r="K19" s="2">
        <f t="shared" si="0"/>
        <v>6212.0132013201319</v>
      </c>
      <c r="L19" s="2">
        <f t="shared" si="1"/>
        <v>8.3719854465230878E-2</v>
      </c>
    </row>
    <row r="20" spans="1:13">
      <c r="A20" s="6">
        <v>41489</v>
      </c>
      <c r="B20" s="2">
        <v>224</v>
      </c>
      <c r="C20" s="2" t="s">
        <v>12</v>
      </c>
      <c r="D20" s="2" t="s">
        <v>15</v>
      </c>
      <c r="E20" s="4">
        <v>7859387</v>
      </c>
      <c r="F20" s="7">
        <v>60</v>
      </c>
      <c r="G20" s="5">
        <f>'[1]Flow Rate Calib. 1'!$H$3</f>
        <v>1.2366666666666668</v>
      </c>
      <c r="H20" s="2">
        <v>9.9009900990099011E-3</v>
      </c>
      <c r="I20" s="2">
        <v>0.1111111111111111</v>
      </c>
      <c r="J20" s="7">
        <v>4789</v>
      </c>
      <c r="K20" s="2">
        <f t="shared" si="0"/>
        <v>5373.7953795379544</v>
      </c>
      <c r="L20" s="2">
        <f t="shared" si="1"/>
        <v>7.242311832261393E-2</v>
      </c>
    </row>
    <row r="21" spans="1:13">
      <c r="A21" s="6">
        <v>41489</v>
      </c>
      <c r="B21" s="2">
        <v>227</v>
      </c>
      <c r="C21" s="2" t="s">
        <v>12</v>
      </c>
      <c r="D21" s="2" t="s">
        <v>13</v>
      </c>
      <c r="E21" s="4">
        <v>7860388</v>
      </c>
      <c r="F21" s="7">
        <v>60</v>
      </c>
      <c r="G21" s="5">
        <f>'[1]Flow Rate Calib. 1'!$H$3</f>
        <v>1.2366666666666668</v>
      </c>
      <c r="H21" s="2">
        <v>9.9009900990099011E-3</v>
      </c>
      <c r="I21" s="2">
        <v>0.1111111111111111</v>
      </c>
      <c r="J21" s="7">
        <v>21449</v>
      </c>
      <c r="K21" s="2">
        <f t="shared" si="0"/>
        <v>24068.184818481848</v>
      </c>
      <c r="L21" s="2">
        <f t="shared" si="1"/>
        <v>0.32436906763452622</v>
      </c>
      <c r="M21" s="2">
        <f t="shared" si="2"/>
        <v>0.36669276092029685</v>
      </c>
    </row>
    <row r="22" spans="1:13">
      <c r="A22" s="6">
        <v>41489</v>
      </c>
      <c r="B22" s="2">
        <v>227</v>
      </c>
      <c r="C22" s="2" t="s">
        <v>12</v>
      </c>
      <c r="D22" s="2" t="s">
        <v>14</v>
      </c>
      <c r="E22" s="4">
        <v>7861389</v>
      </c>
      <c r="F22" s="7">
        <v>60</v>
      </c>
      <c r="G22" s="5">
        <f>'[1]Flow Rate Calib. 1'!$H$3</f>
        <v>1.2366666666666668</v>
      </c>
      <c r="H22" s="2">
        <v>9.9009900990099011E-3</v>
      </c>
      <c r="I22" s="2">
        <v>0.1111111111111111</v>
      </c>
      <c r="J22" s="7">
        <v>25507</v>
      </c>
      <c r="K22" s="2">
        <f t="shared" si="0"/>
        <v>28621.716171617161</v>
      </c>
      <c r="L22" s="2">
        <f t="shared" si="1"/>
        <v>0.38573741471182155</v>
      </c>
    </row>
    <row r="23" spans="1:13">
      <c r="A23" s="6">
        <v>41489</v>
      </c>
      <c r="B23" s="2">
        <v>227</v>
      </c>
      <c r="C23" s="2" t="s">
        <v>12</v>
      </c>
      <c r="D23" s="2" t="s">
        <v>15</v>
      </c>
      <c r="E23" s="4">
        <v>7862390</v>
      </c>
      <c r="F23" s="7">
        <v>60</v>
      </c>
      <c r="G23" s="5">
        <f>'[1]Flow Rate Calib. 1'!$H$3</f>
        <v>1.2366666666666668</v>
      </c>
      <c r="H23" s="2">
        <v>9.9009900990099011E-3</v>
      </c>
      <c r="I23" s="2">
        <v>0.1111111111111111</v>
      </c>
      <c r="J23" s="7">
        <v>25787</v>
      </c>
      <c r="K23" s="2">
        <f t="shared" si="0"/>
        <v>28935.907590759078</v>
      </c>
      <c r="L23" s="2">
        <f t="shared" si="1"/>
        <v>0.38997180041454277</v>
      </c>
    </row>
    <row r="24" spans="1:13">
      <c r="A24" s="6">
        <v>41490</v>
      </c>
      <c r="B24" s="2">
        <v>239</v>
      </c>
      <c r="C24" s="2" t="s">
        <v>12</v>
      </c>
      <c r="D24" s="2" t="s">
        <v>13</v>
      </c>
      <c r="E24" s="4">
        <v>7863391</v>
      </c>
      <c r="F24" s="7">
        <v>60</v>
      </c>
      <c r="G24" s="5">
        <f>'[1]Flow Rate Calib. 1'!$H$3</f>
        <v>1.2366666666666668</v>
      </c>
      <c r="H24" s="2">
        <v>9.9009900990099011E-3</v>
      </c>
      <c r="I24" s="2">
        <v>0.1111111111111111</v>
      </c>
      <c r="J24" s="7">
        <v>2816</v>
      </c>
      <c r="K24" s="2">
        <f t="shared" si="0"/>
        <v>3159.8679867986798</v>
      </c>
      <c r="L24" s="2">
        <f t="shared" si="1"/>
        <v>4.2585821924510506E-2</v>
      </c>
      <c r="M24" s="2">
        <f t="shared" si="2"/>
        <v>9.433606433419621E-2</v>
      </c>
    </row>
    <row r="25" spans="1:13">
      <c r="A25" s="6">
        <v>41490</v>
      </c>
      <c r="B25" s="2">
        <v>239</v>
      </c>
      <c r="C25" s="2" t="s">
        <v>12</v>
      </c>
      <c r="D25" s="2" t="s">
        <v>14</v>
      </c>
      <c r="E25" s="4">
        <v>7864392</v>
      </c>
      <c r="F25" s="7">
        <v>60</v>
      </c>
      <c r="G25" s="5">
        <f>'[1]Flow Rate Calib. 1'!$H$3</f>
        <v>1.2366666666666668</v>
      </c>
      <c r="H25" s="2">
        <v>9.9009900990099011E-3</v>
      </c>
      <c r="I25" s="2">
        <v>0.1111111111111111</v>
      </c>
      <c r="J25" s="7">
        <v>6541</v>
      </c>
      <c r="K25" s="2">
        <f t="shared" si="0"/>
        <v>7339.7359735973596</v>
      </c>
      <c r="L25" s="2">
        <f t="shared" si="1"/>
        <v>9.8918274576783802E-2</v>
      </c>
    </row>
    <row r="26" spans="1:13">
      <c r="A26" s="6">
        <v>41490</v>
      </c>
      <c r="B26" s="2">
        <v>239</v>
      </c>
      <c r="C26" s="2" t="s">
        <v>12</v>
      </c>
      <c r="D26" s="2" t="s">
        <v>15</v>
      </c>
      <c r="E26" s="4">
        <v>7865393</v>
      </c>
      <c r="F26" s="7">
        <v>60</v>
      </c>
      <c r="G26" s="5">
        <f>'[1]Flow Rate Calib. 1'!$H$3</f>
        <v>1.2366666666666668</v>
      </c>
      <c r="H26" s="2">
        <v>9.9009900990099011E-3</v>
      </c>
      <c r="I26" s="2">
        <v>0.1111111111111111</v>
      </c>
      <c r="J26" s="7">
        <v>9357</v>
      </c>
      <c r="K26" s="2">
        <f t="shared" si="0"/>
        <v>10499.60396039604</v>
      </c>
      <c r="L26" s="2">
        <f t="shared" si="1"/>
        <v>0.14150409650129434</v>
      </c>
    </row>
    <row r="27" spans="1:13">
      <c r="A27" s="6">
        <v>41490</v>
      </c>
      <c r="B27" s="2">
        <v>240</v>
      </c>
      <c r="C27" s="2" t="s">
        <v>12</v>
      </c>
      <c r="D27" s="2" t="s">
        <v>13</v>
      </c>
      <c r="E27" s="4">
        <v>7866394</v>
      </c>
      <c r="F27" s="7">
        <v>60</v>
      </c>
      <c r="G27" s="5">
        <f>'[1]Flow Rate Calib. 1'!$H$3</f>
        <v>1.2366666666666668</v>
      </c>
      <c r="H27" s="2">
        <v>9.9009900990099011E-3</v>
      </c>
      <c r="I27" s="2">
        <v>0.1111111111111111</v>
      </c>
      <c r="J27" s="7">
        <v>1658</v>
      </c>
      <c r="K27" s="2">
        <f t="shared" si="0"/>
        <v>1860.4620462046205</v>
      </c>
      <c r="L27" s="2">
        <f t="shared" si="1"/>
        <v>2.5073612482542054E-2</v>
      </c>
      <c r="M27" s="2">
        <f t="shared" si="2"/>
        <v>6.8345001616064563E-2</v>
      </c>
    </row>
    <row r="28" spans="1:13">
      <c r="A28" s="6">
        <v>41490</v>
      </c>
      <c r="B28" s="2">
        <v>240</v>
      </c>
      <c r="C28" s="2" t="s">
        <v>12</v>
      </c>
      <c r="D28" s="2" t="s">
        <v>14</v>
      </c>
      <c r="E28" s="4">
        <v>7867395</v>
      </c>
      <c r="F28" s="7">
        <v>60</v>
      </c>
      <c r="G28" s="5">
        <f>'[1]Flow Rate Calib. 1'!$H$3</f>
        <v>1.2366666666666668</v>
      </c>
      <c r="H28" s="2">
        <v>9.9009900990099011E-3</v>
      </c>
      <c r="I28" s="2">
        <v>0.1111111111111111</v>
      </c>
      <c r="J28" s="7">
        <v>3714</v>
      </c>
      <c r="K28" s="2">
        <f t="shared" si="0"/>
        <v>4167.5247524752476</v>
      </c>
      <c r="L28" s="2">
        <f t="shared" si="1"/>
        <v>5.6166101785380687E-2</v>
      </c>
    </row>
    <row r="29" spans="1:13">
      <c r="A29" s="6">
        <v>41490</v>
      </c>
      <c r="B29" s="2">
        <v>240</v>
      </c>
      <c r="C29" s="2" t="s">
        <v>12</v>
      </c>
      <c r="D29" s="2" t="s">
        <v>15</v>
      </c>
      <c r="E29" s="4">
        <v>7868396</v>
      </c>
      <c r="F29" s="7">
        <v>60</v>
      </c>
      <c r="G29" s="5">
        <f>'[1]Flow Rate Calib. 1'!$H$3</f>
        <v>1.2366666666666668</v>
      </c>
      <c r="H29" s="2">
        <v>9.9009900990099011E-3</v>
      </c>
      <c r="I29" s="2">
        <v>0.1111111111111111</v>
      </c>
      <c r="J29" s="7">
        <v>8186</v>
      </c>
      <c r="K29" s="2">
        <f t="shared" si="0"/>
        <v>9185.6105610561044</v>
      </c>
      <c r="L29" s="2">
        <f t="shared" si="1"/>
        <v>0.12379529058027094</v>
      </c>
    </row>
    <row r="30" spans="1:13">
      <c r="A30" s="6">
        <v>41489</v>
      </c>
      <c r="B30" s="2">
        <v>302</v>
      </c>
      <c r="C30" s="2" t="s">
        <v>12</v>
      </c>
      <c r="D30" s="2" t="s">
        <v>13</v>
      </c>
      <c r="E30" s="4">
        <v>7869397</v>
      </c>
      <c r="F30" s="7">
        <v>60</v>
      </c>
      <c r="G30" s="5">
        <f>'[1]Flow Rate Calib. 1'!$H$3</f>
        <v>1.2366666666666668</v>
      </c>
      <c r="H30" s="2">
        <v>9.9009900990099011E-3</v>
      </c>
      <c r="I30" s="2">
        <v>0.1111111111111111</v>
      </c>
      <c r="J30" s="7">
        <v>1996</v>
      </c>
      <c r="K30" s="2">
        <f t="shared" si="0"/>
        <v>2239.7359735973596</v>
      </c>
      <c r="L30" s="2">
        <f t="shared" si="1"/>
        <v>3.0185120937969802E-2</v>
      </c>
      <c r="M30" s="2">
        <f t="shared" si="2"/>
        <v>4.6674020501780634E-2</v>
      </c>
    </row>
    <row r="31" spans="1:13">
      <c r="A31" s="6">
        <v>41489</v>
      </c>
      <c r="B31" s="2">
        <v>302</v>
      </c>
      <c r="C31" s="2" t="s">
        <v>12</v>
      </c>
      <c r="D31" s="2" t="s">
        <v>14</v>
      </c>
      <c r="E31" s="4">
        <v>7870398</v>
      </c>
      <c r="F31" s="7">
        <v>60</v>
      </c>
      <c r="G31" s="5">
        <f>'[1]Flow Rate Calib. 1'!$H$3</f>
        <v>1.2366666666666668</v>
      </c>
      <c r="H31" s="2">
        <v>9.9009900990099011E-3</v>
      </c>
      <c r="I31" s="2">
        <v>0.1111111111111111</v>
      </c>
      <c r="J31" s="7">
        <v>3595</v>
      </c>
      <c r="K31" s="2">
        <f t="shared" si="0"/>
        <v>4033.9933993399341</v>
      </c>
      <c r="L31" s="2">
        <f t="shared" si="1"/>
        <v>5.4366487861724176E-2</v>
      </c>
    </row>
    <row r="32" spans="1:13">
      <c r="A32" s="6">
        <v>41489</v>
      </c>
      <c r="B32" s="2">
        <v>302</v>
      </c>
      <c r="C32" s="2" t="s">
        <v>12</v>
      </c>
      <c r="D32" s="2" t="s">
        <v>15</v>
      </c>
      <c r="E32" s="4">
        <v>7871399</v>
      </c>
      <c r="F32" s="7">
        <v>60</v>
      </c>
      <c r="G32" s="5">
        <f>'[1]Flow Rate Calib. 1'!$H$3</f>
        <v>1.2366666666666668</v>
      </c>
      <c r="H32" s="2">
        <v>9.9009900990099011E-3</v>
      </c>
      <c r="I32" s="2">
        <v>0.1111111111111111</v>
      </c>
      <c r="J32" s="7">
        <v>3668</v>
      </c>
      <c r="K32" s="2">
        <f t="shared" si="0"/>
        <v>4115.9075907590759</v>
      </c>
      <c r="L32" s="2">
        <f t="shared" si="1"/>
        <v>5.5470452705647919E-2</v>
      </c>
    </row>
    <row r="33" spans="1:13">
      <c r="A33" s="6">
        <v>41511</v>
      </c>
      <c r="B33" s="2">
        <v>114</v>
      </c>
      <c r="C33" s="2" t="s">
        <v>12</v>
      </c>
      <c r="D33" s="2" t="s">
        <v>13</v>
      </c>
      <c r="E33" s="4">
        <v>7872400</v>
      </c>
      <c r="F33" s="7">
        <v>60</v>
      </c>
      <c r="G33" s="5">
        <f>'[1]Flow Rate Calib. 1'!$H$3</f>
        <v>1.2366666666666668</v>
      </c>
      <c r="H33" s="2">
        <v>9.9009900990099011E-3</v>
      </c>
      <c r="I33" s="2">
        <v>0.1111111111111111</v>
      </c>
      <c r="J33" s="7">
        <v>19841</v>
      </c>
      <c r="K33" s="2">
        <f t="shared" si="0"/>
        <v>22263.828382838285</v>
      </c>
      <c r="L33" s="2">
        <f t="shared" si="1"/>
        <v>0.30005159545604154</v>
      </c>
      <c r="M33" s="2">
        <f t="shared" si="2"/>
        <v>0.22872740104199096</v>
      </c>
    </row>
    <row r="34" spans="1:13">
      <c r="A34" s="6">
        <v>41511</v>
      </c>
      <c r="B34" s="2">
        <v>114</v>
      </c>
      <c r="C34" s="2" t="s">
        <v>12</v>
      </c>
      <c r="D34" s="2" t="s">
        <v>13</v>
      </c>
      <c r="E34" s="4">
        <v>7873401</v>
      </c>
      <c r="F34" s="7">
        <v>60</v>
      </c>
      <c r="G34" s="5">
        <f>'[1]Flow Rate Calib. 1'!$H$3</f>
        <v>1.2366666666666668</v>
      </c>
      <c r="H34" s="2">
        <v>9.9009900990099011E-3</v>
      </c>
      <c r="I34" s="2">
        <v>0.1111111111111111</v>
      </c>
      <c r="J34" s="7">
        <v>19928</v>
      </c>
      <c r="K34" s="2">
        <f t="shared" si="0"/>
        <v>22361.452145214524</v>
      </c>
      <c r="L34" s="2">
        <f t="shared" si="1"/>
        <v>0.30136727958510134</v>
      </c>
    </row>
    <row r="35" spans="1:13">
      <c r="A35" s="6">
        <v>41511</v>
      </c>
      <c r="B35" s="2">
        <v>114</v>
      </c>
      <c r="C35" s="2" t="s">
        <v>12</v>
      </c>
      <c r="D35" s="2" t="s">
        <v>14</v>
      </c>
      <c r="E35" s="4">
        <v>7874402</v>
      </c>
      <c r="F35" s="7">
        <v>60</v>
      </c>
      <c r="G35" s="5">
        <f>'[1]Flow Rate Calib. 1'!$H$3</f>
        <v>1.2366666666666668</v>
      </c>
      <c r="H35" s="2">
        <v>9.9009900990099011E-3</v>
      </c>
      <c r="I35" s="2">
        <v>0.1111111111111111</v>
      </c>
      <c r="J35" s="7">
        <v>5605</v>
      </c>
      <c r="K35" s="2">
        <f t="shared" si="0"/>
        <v>6289.438943894389</v>
      </c>
      <c r="L35" s="2">
        <f t="shared" si="1"/>
        <v>8.4763328084830031E-2</v>
      </c>
    </row>
    <row r="36" spans="1:13">
      <c r="A36" s="6">
        <v>41511</v>
      </c>
      <c r="B36" s="2">
        <v>114</v>
      </c>
      <c r="C36" s="2" t="s">
        <v>12</v>
      </c>
      <c r="D36" s="2" t="s">
        <v>15</v>
      </c>
      <c r="E36" s="4">
        <v>7875403</v>
      </c>
      <c r="F36" s="7">
        <v>60</v>
      </c>
      <c r="G36" s="5">
        <f>'[1]Flow Rate Calib. 1'!$H$3</f>
        <v>1.2366666666666668</v>
      </c>
      <c r="H36" s="2">
        <v>9.9009900990099011E-3</v>
      </c>
      <c r="I36" s="2">
        <v>0.1111111111111111</v>
      </c>
      <c r="J36" s="7">
        <v>16142</v>
      </c>
      <c r="K36" s="2">
        <f t="shared" si="0"/>
        <v>18113.135313531351</v>
      </c>
      <c r="L36" s="2">
        <f t="shared" si="1"/>
        <v>0.24411233576187799</v>
      </c>
    </row>
    <row r="37" spans="1:13">
      <c r="A37" s="6">
        <v>41510</v>
      </c>
      <c r="B37" s="2">
        <v>224</v>
      </c>
      <c r="C37" s="2" t="s">
        <v>12</v>
      </c>
      <c r="D37" s="2" t="s">
        <v>13</v>
      </c>
      <c r="E37" s="4">
        <v>7876404</v>
      </c>
      <c r="F37" s="7">
        <v>60</v>
      </c>
      <c r="G37" s="5">
        <f>'[1]Flow Rate Calib. 1'!$H$3</f>
        <v>1.2366666666666668</v>
      </c>
      <c r="H37" s="2">
        <v>9.9009900990099011E-3</v>
      </c>
      <c r="I37" s="2">
        <v>0.1111111111111111</v>
      </c>
      <c r="J37" s="7">
        <v>6879</v>
      </c>
      <c r="K37" s="2">
        <f t="shared" si="0"/>
        <v>7719.0099009900987</v>
      </c>
      <c r="L37" s="2">
        <f t="shared" si="1"/>
        <v>0.10402978303221155</v>
      </c>
      <c r="M37" s="2">
        <f>AVERAGE(L37:L38)</f>
        <v>0.11135678257852738</v>
      </c>
    </row>
    <row r="38" spans="1:13">
      <c r="A38" s="6">
        <v>41510</v>
      </c>
      <c r="B38" s="2">
        <v>224</v>
      </c>
      <c r="C38" s="2" t="s">
        <v>12</v>
      </c>
      <c r="D38" s="2" t="s">
        <v>14</v>
      </c>
      <c r="E38" s="4">
        <v>7877405</v>
      </c>
      <c r="F38" s="7">
        <v>60</v>
      </c>
      <c r="G38" s="5">
        <f>'[1]Flow Rate Calib. 1'!$H$3</f>
        <v>1.2366666666666668</v>
      </c>
      <c r="H38" s="2">
        <v>9.9009900990099011E-3</v>
      </c>
      <c r="I38" s="2">
        <v>0.1111111111111111</v>
      </c>
      <c r="J38" s="7">
        <v>7848</v>
      </c>
      <c r="K38" s="2">
        <f t="shared" si="0"/>
        <v>8806.3366336633662</v>
      </c>
      <c r="L38" s="2">
        <f t="shared" si="1"/>
        <v>0.11868378212484321</v>
      </c>
    </row>
    <row r="39" spans="1:13">
      <c r="A39" s="6">
        <v>41510</v>
      </c>
      <c r="B39" s="2">
        <v>227</v>
      </c>
      <c r="C39" s="2" t="s">
        <v>12</v>
      </c>
      <c r="D39" s="2" t="s">
        <v>13</v>
      </c>
      <c r="E39" s="4">
        <v>7878406</v>
      </c>
      <c r="F39" s="7">
        <v>60</v>
      </c>
      <c r="G39" s="5">
        <f>'[1]Flow Rate Calib. 1'!$H$3</f>
        <v>1.2366666666666668</v>
      </c>
      <c r="H39" s="2">
        <v>9.9009900990099011E-3</v>
      </c>
      <c r="I39" s="2">
        <v>0.1111111111111111</v>
      </c>
      <c r="J39" s="7">
        <v>72987</v>
      </c>
      <c r="K39" s="2">
        <f t="shared" si="0"/>
        <v>81899.603960396038</v>
      </c>
      <c r="L39" s="2">
        <f t="shared" si="1"/>
        <v>1.1037682474446906</v>
      </c>
      <c r="M39" s="2">
        <f t="shared" si="2"/>
        <v>0.78896687512416996</v>
      </c>
    </row>
    <row r="40" spans="1:13">
      <c r="A40" s="6">
        <v>41510</v>
      </c>
      <c r="B40" s="2">
        <v>227</v>
      </c>
      <c r="C40" s="2" t="s">
        <v>12</v>
      </c>
      <c r="D40" s="2" t="s">
        <v>14</v>
      </c>
      <c r="E40" s="4">
        <v>7879407</v>
      </c>
      <c r="F40" s="7">
        <v>60</v>
      </c>
      <c r="G40" s="5">
        <f>'[1]Flow Rate Calib. 1'!$H$3</f>
        <v>1.2366666666666668</v>
      </c>
      <c r="H40" s="2">
        <v>9.9009900990099011E-3</v>
      </c>
      <c r="I40" s="2">
        <v>0.1111111111111111</v>
      </c>
      <c r="J40" s="7">
        <v>31498</v>
      </c>
      <c r="K40" s="2">
        <f t="shared" si="0"/>
        <v>35344.290429042907</v>
      </c>
      <c r="L40" s="2">
        <f t="shared" si="1"/>
        <v>0.47633814594397444</v>
      </c>
    </row>
    <row r="41" spans="1:13">
      <c r="A41" s="6">
        <v>41510</v>
      </c>
      <c r="B41" s="2">
        <v>227</v>
      </c>
      <c r="C41" s="2" t="s">
        <v>12</v>
      </c>
      <c r="D41" s="2" t="s">
        <v>15</v>
      </c>
      <c r="E41" s="4">
        <v>7880408</v>
      </c>
      <c r="F41" s="7">
        <v>60</v>
      </c>
      <c r="G41" s="5">
        <f>'[1]Flow Rate Calib. 1'!$H$3</f>
        <v>1.2366666666666668</v>
      </c>
      <c r="H41" s="2">
        <v>9.9009900990099011E-3</v>
      </c>
      <c r="I41" s="2">
        <v>0.1111111111111111</v>
      </c>
      <c r="J41" s="7">
        <v>52027</v>
      </c>
      <c r="K41" s="2">
        <f t="shared" si="0"/>
        <v>58380.132013201321</v>
      </c>
      <c r="L41" s="2">
        <f t="shared" si="1"/>
        <v>0.78679423198384513</v>
      </c>
    </row>
    <row r="42" spans="1:13">
      <c r="A42" s="6">
        <v>41510</v>
      </c>
      <c r="B42" s="2">
        <v>229</v>
      </c>
      <c r="C42" s="2" t="s">
        <v>12</v>
      </c>
      <c r="D42" s="2" t="s">
        <v>15</v>
      </c>
      <c r="E42" s="4">
        <v>7881409</v>
      </c>
      <c r="F42" s="7">
        <v>60</v>
      </c>
      <c r="G42" s="5">
        <f>'[1]Flow Rate Calib. 1'!$H$3</f>
        <v>1.2366666666666668</v>
      </c>
      <c r="H42" s="2">
        <v>9.9009900990099011E-3</v>
      </c>
      <c r="I42" s="2">
        <v>0.1111111111111111</v>
      </c>
      <c r="J42" s="7">
        <v>8567</v>
      </c>
      <c r="K42" s="2">
        <f t="shared" si="0"/>
        <v>9613.1353135313529</v>
      </c>
      <c r="L42" s="2">
        <f t="shared" si="1"/>
        <v>0.12955707969718805</v>
      </c>
    </row>
    <row r="43" spans="1:13">
      <c r="A43" s="6">
        <v>41511</v>
      </c>
      <c r="B43" s="2">
        <v>239</v>
      </c>
      <c r="C43" s="2" t="s">
        <v>12</v>
      </c>
      <c r="D43" s="2" t="s">
        <v>13</v>
      </c>
      <c r="E43" s="4">
        <v>7882410</v>
      </c>
      <c r="F43" s="7">
        <v>60</v>
      </c>
      <c r="G43" s="5">
        <f>'[1]Flow Rate Calib. 1'!$H$3</f>
        <v>1.2366666666666668</v>
      </c>
      <c r="H43" s="2">
        <v>9.9009900990099011E-3</v>
      </c>
      <c r="I43" s="2">
        <v>0.1111111111111111</v>
      </c>
      <c r="J43" s="7">
        <v>7505</v>
      </c>
      <c r="K43" s="2">
        <f t="shared" si="0"/>
        <v>8421.4521452145218</v>
      </c>
      <c r="L43" s="2">
        <f t="shared" si="1"/>
        <v>0.11349665963900972</v>
      </c>
      <c r="M43" s="2">
        <f t="shared" si="2"/>
        <v>9.8908192706063047E-2</v>
      </c>
    </row>
    <row r="44" spans="1:13">
      <c r="A44" s="6">
        <v>41511</v>
      </c>
      <c r="B44" s="2">
        <v>239</v>
      </c>
      <c r="C44" s="2" t="s">
        <v>12</v>
      </c>
      <c r="D44" s="2" t="s">
        <v>14</v>
      </c>
      <c r="E44" s="4">
        <v>7883411</v>
      </c>
      <c r="F44" s="7">
        <v>60</v>
      </c>
      <c r="G44" s="5">
        <f>'[1]Flow Rate Calib. 1'!$H$3</f>
        <v>1.2366666666666668</v>
      </c>
      <c r="H44" s="2">
        <v>9.9009900990099011E-3</v>
      </c>
      <c r="I44" s="2">
        <v>0.1111111111111111</v>
      </c>
      <c r="J44" s="7">
        <v>4039</v>
      </c>
      <c r="K44" s="2">
        <f t="shared" si="0"/>
        <v>4532.211221122112</v>
      </c>
      <c r="L44" s="2">
        <f t="shared" si="1"/>
        <v>6.1081013761753518E-2</v>
      </c>
    </row>
    <row r="45" spans="1:13">
      <c r="A45" s="6">
        <v>41511</v>
      </c>
      <c r="B45" s="2">
        <v>239</v>
      </c>
      <c r="C45" s="2" t="s">
        <v>12</v>
      </c>
      <c r="D45" s="2" t="s">
        <v>15</v>
      </c>
      <c r="E45" s="4">
        <v>7884412</v>
      </c>
      <c r="F45" s="7">
        <v>60</v>
      </c>
      <c r="G45" s="5">
        <f>'[1]Flow Rate Calib. 1'!$H$3</f>
        <v>1.2366666666666668</v>
      </c>
      <c r="H45" s="2">
        <v>9.9009900990099011E-3</v>
      </c>
      <c r="I45" s="2">
        <v>0.1111111111111111</v>
      </c>
      <c r="J45" s="7">
        <v>8077</v>
      </c>
      <c r="K45" s="2">
        <f t="shared" si="0"/>
        <v>9063.3003300330038</v>
      </c>
      <c r="L45" s="2">
        <f t="shared" si="1"/>
        <v>0.12214690471742591</v>
      </c>
    </row>
    <row r="46" spans="1:13">
      <c r="A46" s="6">
        <v>41511</v>
      </c>
      <c r="B46" s="2">
        <v>240</v>
      </c>
      <c r="C46" s="2" t="s">
        <v>12</v>
      </c>
      <c r="D46" s="2" t="s">
        <v>13</v>
      </c>
      <c r="E46" s="4">
        <v>7885413</v>
      </c>
      <c r="F46" s="7">
        <v>60</v>
      </c>
      <c r="G46" s="5">
        <f>'[1]Flow Rate Calib. 1'!$H$3</f>
        <v>1.2366666666666668</v>
      </c>
      <c r="H46" s="2">
        <v>9.9009900990099011E-3</v>
      </c>
      <c r="I46" s="2">
        <v>0.1111111111111111</v>
      </c>
      <c r="J46" s="7">
        <v>2427</v>
      </c>
      <c r="K46" s="2">
        <f t="shared" si="0"/>
        <v>2723.3663366336632</v>
      </c>
      <c r="L46" s="2">
        <f t="shared" si="1"/>
        <v>3.6703050358944236E-2</v>
      </c>
      <c r="M46" s="2">
        <f t="shared" si="2"/>
        <v>7.0557972239272446E-2</v>
      </c>
    </row>
    <row r="47" spans="1:13">
      <c r="A47" s="6">
        <v>41511</v>
      </c>
      <c r="B47" s="2">
        <v>240</v>
      </c>
      <c r="C47" s="2" t="s">
        <v>12</v>
      </c>
      <c r="D47" s="2" t="s">
        <v>14</v>
      </c>
      <c r="E47" s="4">
        <v>7886414</v>
      </c>
      <c r="F47" s="7">
        <v>60</v>
      </c>
      <c r="G47" s="5">
        <f>'[1]Flow Rate Calib. 1'!$H$3</f>
        <v>1.2366666666666668</v>
      </c>
      <c r="H47" s="2">
        <v>9.9009900990099011E-3</v>
      </c>
      <c r="I47" s="2">
        <v>0.1111111111111111</v>
      </c>
      <c r="J47" s="7">
        <v>5415</v>
      </c>
      <c r="K47" s="2">
        <f t="shared" si="0"/>
        <v>6076.2376237623766</v>
      </c>
      <c r="L47" s="2">
        <f t="shared" si="1"/>
        <v>8.1889994929412083E-2</v>
      </c>
    </row>
    <row r="48" spans="1:13">
      <c r="A48" s="6">
        <v>41511</v>
      </c>
      <c r="B48" s="2">
        <v>240</v>
      </c>
      <c r="C48" s="2" t="s">
        <v>12</v>
      </c>
      <c r="D48" s="2" t="s">
        <v>15</v>
      </c>
      <c r="E48" s="4">
        <v>7887415</v>
      </c>
      <c r="F48" s="7">
        <v>60</v>
      </c>
      <c r="G48" s="5">
        <f>'[1]Flow Rate Calib. 1'!$H$3</f>
        <v>1.2366666666666668</v>
      </c>
      <c r="H48" s="2">
        <v>9.9009900990099011E-3</v>
      </c>
      <c r="I48" s="2">
        <v>0.1111111111111111</v>
      </c>
      <c r="J48" s="7">
        <v>6155</v>
      </c>
      <c r="K48" s="2">
        <f t="shared" si="0"/>
        <v>6906.6006600660066</v>
      </c>
      <c r="L48" s="2">
        <f t="shared" si="1"/>
        <v>9.308087142946099E-2</v>
      </c>
    </row>
    <row r="49" spans="1:13">
      <c r="A49" s="6">
        <v>41511</v>
      </c>
      <c r="B49" s="2">
        <v>302</v>
      </c>
      <c r="C49" s="2" t="s">
        <v>12</v>
      </c>
      <c r="D49" s="2" t="s">
        <v>13</v>
      </c>
      <c r="E49" s="4">
        <v>7888416</v>
      </c>
      <c r="F49" s="7">
        <v>60</v>
      </c>
      <c r="G49" s="5">
        <f>'[1]Flow Rate Calib. 1'!$H$3</f>
        <v>1.2366666666666668</v>
      </c>
      <c r="H49" s="2">
        <v>9.9009900990099011E-3</v>
      </c>
      <c r="I49" s="2">
        <v>0.1111111111111111</v>
      </c>
      <c r="J49" s="7">
        <v>6478</v>
      </c>
      <c r="K49" s="2">
        <f t="shared" si="0"/>
        <v>7269.0429042904289</v>
      </c>
      <c r="L49" s="2">
        <f t="shared" si="1"/>
        <v>9.796553779367155E-2</v>
      </c>
      <c r="M49" s="2">
        <f t="shared" si="2"/>
        <v>9.9886134165977247E-2</v>
      </c>
    </row>
    <row r="50" spans="1:13">
      <c r="A50" s="6">
        <v>41511</v>
      </c>
      <c r="B50" s="2">
        <v>302</v>
      </c>
      <c r="C50" s="2" t="s">
        <v>12</v>
      </c>
      <c r="D50" s="2" t="s">
        <v>14</v>
      </c>
      <c r="E50" s="4">
        <v>7889417</v>
      </c>
      <c r="F50" s="7">
        <v>60</v>
      </c>
      <c r="G50" s="5">
        <f>'[1]Flow Rate Calib. 1'!$H$3</f>
        <v>1.2366666666666668</v>
      </c>
      <c r="H50" s="2">
        <v>9.9009900990099011E-3</v>
      </c>
      <c r="I50" s="2">
        <v>0.1111111111111111</v>
      </c>
      <c r="J50" s="7">
        <v>9571</v>
      </c>
      <c r="K50" s="2">
        <f t="shared" si="0"/>
        <v>10739.73597359736</v>
      </c>
      <c r="L50" s="2">
        <f t="shared" si="1"/>
        <v>0.14474037700265985</v>
      </c>
    </row>
    <row r="51" spans="1:13">
      <c r="A51" s="6">
        <v>41511</v>
      </c>
      <c r="B51" s="2">
        <v>302</v>
      </c>
      <c r="C51" s="2" t="s">
        <v>12</v>
      </c>
      <c r="D51" s="2" t="s">
        <v>15</v>
      </c>
      <c r="E51" s="4">
        <v>7890418</v>
      </c>
      <c r="F51" s="7">
        <v>60</v>
      </c>
      <c r="G51" s="5">
        <f>'[1]Flow Rate Calib. 1'!$H$3</f>
        <v>1.2366666666666668</v>
      </c>
      <c r="H51" s="2">
        <v>9.9009900990099011E-3</v>
      </c>
      <c r="I51" s="2">
        <v>0.1111111111111111</v>
      </c>
      <c r="J51" s="7">
        <v>3766</v>
      </c>
      <c r="K51" s="2">
        <f t="shared" si="0"/>
        <v>4225.8745874587457</v>
      </c>
      <c r="L51" s="2">
        <f t="shared" si="1"/>
        <v>5.6952487701600343E-2</v>
      </c>
    </row>
    <row r="52" spans="1:13">
      <c r="A52" s="6"/>
      <c r="F52" s="7"/>
      <c r="G52" s="5"/>
      <c r="J52" s="7"/>
    </row>
    <row r="53" spans="1:13">
      <c r="A53" s="6"/>
      <c r="F53" s="7"/>
      <c r="G53" s="5"/>
      <c r="J53" s="7"/>
    </row>
    <row r="54" spans="1:13">
      <c r="A54" s="6"/>
      <c r="F54" s="7"/>
      <c r="G54" s="5"/>
      <c r="J54" s="7"/>
    </row>
    <row r="55" spans="1:13">
      <c r="A55" s="6"/>
      <c r="F55" s="7"/>
      <c r="G55" s="5"/>
      <c r="J55" s="7"/>
    </row>
    <row r="56" spans="1:13">
      <c r="A56" s="6"/>
      <c r="F56" s="7"/>
      <c r="G56" s="5"/>
      <c r="J56" s="7"/>
    </row>
    <row r="57" spans="1:13">
      <c r="A57" s="6"/>
      <c r="F57" s="7"/>
      <c r="G57" s="5"/>
      <c r="J57" s="7"/>
    </row>
    <row r="58" spans="1:13">
      <c r="A58" s="6"/>
      <c r="F58" s="7"/>
      <c r="G58" s="5"/>
      <c r="J58" s="7"/>
    </row>
    <row r="59" spans="1:13">
      <c r="A59" s="6"/>
      <c r="F59" s="7"/>
      <c r="G59" s="5"/>
      <c r="J59" s="7"/>
    </row>
    <row r="60" spans="1:13">
      <c r="A60" s="6"/>
      <c r="F60" s="7"/>
      <c r="G60" s="5"/>
      <c r="J60" s="7"/>
    </row>
    <row r="61" spans="1:13">
      <c r="A61" s="6"/>
      <c r="F61" s="7"/>
      <c r="G61" s="5"/>
      <c r="J61" s="7"/>
    </row>
    <row r="62" spans="1:13">
      <c r="A62" s="6"/>
      <c r="F62" s="7"/>
      <c r="G62" s="5"/>
      <c r="J62" s="7"/>
    </row>
    <row r="63" spans="1:13">
      <c r="A63" s="6"/>
      <c r="F63" s="7"/>
      <c r="G63" s="5"/>
      <c r="J63" s="7"/>
    </row>
    <row r="64" spans="1:13">
      <c r="A64" s="6"/>
      <c r="F64" s="7"/>
      <c r="G64" s="5"/>
      <c r="J64" s="7"/>
    </row>
    <row r="65" spans="1:10">
      <c r="A65" s="6"/>
      <c r="F65" s="7"/>
      <c r="G65" s="5"/>
      <c r="J65" s="7"/>
    </row>
    <row r="66" spans="1:10">
      <c r="A66" s="6"/>
      <c r="F66" s="7"/>
      <c r="G66" s="5"/>
      <c r="J66" s="7"/>
    </row>
    <row r="67" spans="1:10">
      <c r="A67" s="6"/>
      <c r="F67" s="7"/>
      <c r="G67" s="5"/>
      <c r="J67" s="7"/>
    </row>
    <row r="68" spans="1:10">
      <c r="A68" s="6"/>
      <c r="F68" s="7"/>
      <c r="G68" s="5"/>
      <c r="J68" s="7"/>
    </row>
    <row r="69" spans="1:10">
      <c r="A69" s="6"/>
      <c r="F69" s="7"/>
      <c r="G69" s="5"/>
      <c r="J69" s="7"/>
    </row>
    <row r="70" spans="1:10">
      <c r="A70" s="6"/>
      <c r="F70" s="7"/>
      <c r="G70" s="5"/>
      <c r="J70" s="7"/>
    </row>
    <row r="71" spans="1:10">
      <c r="A71" s="6"/>
      <c r="F71" s="7"/>
      <c r="G71" s="5"/>
      <c r="J71" s="7"/>
    </row>
    <row r="72" spans="1:10">
      <c r="A72" s="6"/>
      <c r="F72" s="7"/>
      <c r="G72" s="5"/>
      <c r="J72" s="7"/>
    </row>
    <row r="73" spans="1:10">
      <c r="A73" s="6"/>
      <c r="F73" s="7"/>
      <c r="G73" s="5"/>
      <c r="J73" s="7"/>
    </row>
    <row r="74" spans="1:10">
      <c r="A74" s="6"/>
      <c r="F74" s="7"/>
      <c r="G74" s="5"/>
      <c r="J74" s="7"/>
    </row>
    <row r="75" spans="1:10">
      <c r="A75" s="6"/>
      <c r="F75" s="7"/>
      <c r="G75" s="5"/>
      <c r="J75" s="7"/>
    </row>
    <row r="76" spans="1:10">
      <c r="A76" s="6"/>
      <c r="F76" s="7"/>
      <c r="G76" s="5"/>
      <c r="J76" s="7"/>
    </row>
    <row r="77" spans="1:10">
      <c r="A77" s="6"/>
      <c r="F77" s="7"/>
      <c r="G77" s="5"/>
      <c r="J77" s="7"/>
    </row>
    <row r="78" spans="1:10">
      <c r="A78" s="6"/>
      <c r="F78" s="7"/>
      <c r="G78" s="5"/>
      <c r="J78" s="7"/>
    </row>
    <row r="79" spans="1:10">
      <c r="A79" s="6"/>
      <c r="F79" s="7"/>
      <c r="G79" s="5"/>
      <c r="J79" s="7"/>
    </row>
    <row r="80" spans="1:10">
      <c r="A80" s="6"/>
      <c r="F80" s="7"/>
      <c r="G80" s="5"/>
      <c r="J80" s="7"/>
    </row>
    <row r="81" spans="1:10">
      <c r="A81" s="6"/>
      <c r="F81" s="7"/>
      <c r="G81" s="5"/>
      <c r="J81" s="7"/>
    </row>
    <row r="82" spans="1:10">
      <c r="A82" s="6"/>
      <c r="F82" s="7"/>
      <c r="G82" s="5"/>
      <c r="J82" s="7"/>
    </row>
    <row r="83" spans="1:10">
      <c r="A83" s="6"/>
      <c r="F83" s="7"/>
      <c r="G83" s="5"/>
      <c r="J83" s="7"/>
    </row>
    <row r="84" spans="1:10">
      <c r="A84" s="6"/>
      <c r="F84" s="7"/>
      <c r="G84" s="5"/>
      <c r="J84" s="7"/>
    </row>
    <row r="85" spans="1:10">
      <c r="A85" s="6"/>
      <c r="F85" s="7"/>
      <c r="G85" s="5"/>
      <c r="J85" s="7"/>
    </row>
    <row r="86" spans="1:10">
      <c r="A86" s="6"/>
      <c r="F86" s="7"/>
      <c r="G86" s="5"/>
      <c r="J86" s="7"/>
    </row>
    <row r="87" spans="1:10">
      <c r="A87" s="6"/>
      <c r="F87" s="7"/>
      <c r="G87" s="5"/>
      <c r="J87" s="7"/>
    </row>
    <row r="88" spans="1:10">
      <c r="A88" s="6"/>
      <c r="F88" s="7"/>
      <c r="G88" s="5"/>
      <c r="J88" s="7"/>
    </row>
    <row r="89" spans="1:10">
      <c r="A89" s="6"/>
      <c r="F89" s="7"/>
      <c r="G89" s="5"/>
      <c r="J89" s="7"/>
    </row>
    <row r="90" spans="1:10">
      <c r="A90" s="6"/>
      <c r="F90" s="7"/>
      <c r="G90" s="5"/>
      <c r="J90" s="7"/>
    </row>
    <row r="91" spans="1:10">
      <c r="A91" s="6"/>
      <c r="F91" s="7"/>
      <c r="G91" s="5"/>
      <c r="J91" s="7"/>
    </row>
    <row r="92" spans="1:10">
      <c r="A92" s="6"/>
      <c r="F92" s="7"/>
      <c r="G92" s="5"/>
      <c r="J92" s="7"/>
    </row>
    <row r="93" spans="1:10">
      <c r="A93" s="6"/>
      <c r="F93" s="7"/>
      <c r="G93" s="5"/>
      <c r="J93" s="7"/>
    </row>
    <row r="94" spans="1:10">
      <c r="A94" s="6"/>
      <c r="F94" s="7"/>
      <c r="G94" s="5"/>
      <c r="J94" s="7"/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"/>
  <sheetViews>
    <sheetView workbookViewId="0">
      <selection activeCell="L13" sqref="L13"/>
    </sheetView>
  </sheetViews>
  <sheetFormatPr defaultRowHeight="15"/>
  <sheetData>
    <row r="2" spans="1:13">
      <c r="A2" t="s">
        <v>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57</v>
      </c>
      <c r="I2" t="s">
        <v>58</v>
      </c>
      <c r="J2" t="s">
        <v>59</v>
      </c>
      <c r="K2" t="s">
        <v>60</v>
      </c>
      <c r="L2" t="s">
        <v>63</v>
      </c>
      <c r="M2" t="s">
        <v>62</v>
      </c>
    </row>
    <row r="3" spans="1:13">
      <c r="A3">
        <v>114</v>
      </c>
      <c r="B3">
        <f>'2012'!K2</f>
        <v>2.895337226030295</v>
      </c>
      <c r="C3">
        <f>'2012'!K4</f>
        <v>0.45862740120165857</v>
      </c>
      <c r="D3">
        <f>'2012'!K6</f>
        <v>1.4109841753406109</v>
      </c>
      <c r="F3">
        <f>'2012'!K10</f>
        <v>1.7916031987814165</v>
      </c>
      <c r="G3">
        <f>Oct12june13!K2</f>
        <v>0.70045345998014441</v>
      </c>
      <c r="I3">
        <f>Oct12june13!K4</f>
        <v>0.26085814543513974</v>
      </c>
      <c r="J3">
        <f>Oct12june13!K7</f>
        <v>0.56532104429955188</v>
      </c>
      <c r="K3">
        <f>august2013!M3</f>
        <v>0.10958993473471336</v>
      </c>
      <c r="L3">
        <f>august2013!M33</f>
        <v>0.22872740104199096</v>
      </c>
    </row>
    <row r="4" spans="1:13">
      <c r="A4" t="s">
        <v>53</v>
      </c>
      <c r="B4">
        <f>'2012'!K12</f>
        <v>0.85097105864432576</v>
      </c>
      <c r="C4">
        <f>'2012'!K14</f>
        <v>0.58533257171871034</v>
      </c>
      <c r="D4">
        <f>'2012'!K16</f>
        <v>0.20561267665228061</v>
      </c>
      <c r="E4">
        <f>'2012'!K18</f>
        <v>0.57914656850300406</v>
      </c>
      <c r="F4">
        <f>'2012'!K20</f>
        <v>0.89438097655919424</v>
      </c>
      <c r="G4">
        <f>Oct12june13!K9</f>
        <v>0.88928152977899422</v>
      </c>
      <c r="I4">
        <f>Oct12june13!K14</f>
        <v>9.9994186410510957E-2</v>
      </c>
      <c r="J4">
        <f>Oct12june13!K19</f>
        <v>0.18248767966227517</v>
      </c>
      <c r="K4">
        <f>august2013!M6</f>
        <v>0.16255504256625122</v>
      </c>
      <c r="L4">
        <f>Oct12june13!K37</f>
        <v>0.2201904472290048</v>
      </c>
    </row>
    <row r="5" spans="1:13">
      <c r="A5" t="s">
        <v>54</v>
      </c>
      <c r="F5">
        <f>'2012'!K80</f>
        <v>1.0769400016924768</v>
      </c>
      <c r="G5">
        <f>Oct12june13!K11</f>
        <v>0.20528723604067722</v>
      </c>
      <c r="I5">
        <f>Oct12june13!K16</f>
        <v>0.26974026670959778</v>
      </c>
      <c r="J5">
        <f>Oct12june13!K22</f>
        <v>0.2814454074133701</v>
      </c>
      <c r="K5">
        <f>august2013!M9</f>
        <v>0.13655893891275919</v>
      </c>
      <c r="L5">
        <f>Oct12june13!K40</f>
        <v>0.3962264586892294</v>
      </c>
    </row>
    <row r="6" spans="1:13">
      <c r="A6" t="s">
        <v>55</v>
      </c>
      <c r="B6">
        <f>'2012'!K22</f>
        <v>0.67499365321147498</v>
      </c>
      <c r="C6">
        <f>'2012'!K24</f>
        <v>0.25035330456122534</v>
      </c>
      <c r="D6">
        <f>'2012'!K26</f>
        <v>0.90473893543200479</v>
      </c>
      <c r="E6">
        <f>'2012'!K28</f>
        <v>0.20151265126512652</v>
      </c>
      <c r="F6">
        <f>'2012'!K30</f>
        <v>0.79216806296014208</v>
      </c>
      <c r="G6">
        <f>Oct12june13!K43</f>
        <v>0.11574633073063406</v>
      </c>
      <c r="I6">
        <f>Oct12june13!K50</f>
        <v>0.18999376902459897</v>
      </c>
      <c r="J6">
        <f>Oct12june13!K53</f>
        <v>0.11551065675673257</v>
      </c>
      <c r="K6">
        <f>august2013!M12</f>
        <v>0.1799361876888497</v>
      </c>
      <c r="L6">
        <f>Oct12june13!K71</f>
        <v>0.22918247515808488</v>
      </c>
    </row>
    <row r="7" spans="1:13">
      <c r="A7" t="s">
        <v>56</v>
      </c>
      <c r="F7">
        <f>'2012'!K82</f>
        <v>0.80874799018363375</v>
      </c>
      <c r="G7">
        <f>Oct12june13!K45</f>
        <v>0.11360245780675629</v>
      </c>
      <c r="I7">
        <f>Oct12june13!K47</f>
        <v>0.12190172946833978</v>
      </c>
      <c r="J7">
        <f>Oct12june13!K56</f>
        <v>0.10552618947531611</v>
      </c>
      <c r="K7">
        <f>august2013!M15</f>
        <v>0.11910217975975494</v>
      </c>
      <c r="L7">
        <f>Oct12june13!K74</f>
        <v>0.15517615176151764</v>
      </c>
    </row>
    <row r="8" spans="1:13">
      <c r="A8">
        <v>224</v>
      </c>
      <c r="B8">
        <f>'2012'!K32</f>
        <v>0.51466108149276468</v>
      </c>
      <c r="C8">
        <f>'2012'!K34</f>
        <v>0.39867352119827371</v>
      </c>
      <c r="D8">
        <f>'2012'!K36</f>
        <v>0.30876068376068377</v>
      </c>
      <c r="E8">
        <f>'2012'!K38</f>
        <v>0.56702631801641701</v>
      </c>
      <c r="F8">
        <f>'2012'!K82</f>
        <v>0.80874799018363375</v>
      </c>
      <c r="G8">
        <f>Oct12june13!K77</f>
        <v>0.23284588621463775</v>
      </c>
      <c r="I8">
        <f>Oct12june13!K79</f>
        <v>9.4705459705862194E-2</v>
      </c>
      <c r="J8">
        <f>Oct12june13!K82</f>
        <v>0.22999245724030393</v>
      </c>
      <c r="K8">
        <f>august2013!M18</f>
        <v>7.0900755843778432E-2</v>
      </c>
      <c r="L8">
        <f>august2013!M37</f>
        <v>0.11135678257852738</v>
      </c>
    </row>
    <row r="9" spans="1:13">
      <c r="A9">
        <v>227</v>
      </c>
      <c r="B9">
        <f>'2012'!K42</f>
        <v>1.0815795041042566</v>
      </c>
      <c r="C9">
        <f>'2012'!K44</f>
        <v>1.546249047981721</v>
      </c>
      <c r="D9">
        <f>'2012'!K46</f>
        <v>1.2451129728357451</v>
      </c>
      <c r="E9">
        <f>'2012'!K48</f>
        <v>2.0689663197088941</v>
      </c>
      <c r="F9">
        <f>'2012'!K50</f>
        <v>1.581099263772531</v>
      </c>
      <c r="G9">
        <f>Oct12june13!K85</f>
        <v>1.0091103419285019</v>
      </c>
      <c r="I9">
        <f>Oct12june13!K87</f>
        <v>0.57192751795504759</v>
      </c>
      <c r="J9">
        <f>Oct12june13!K90</f>
        <v>1.2335936032627652</v>
      </c>
      <c r="K9">
        <f>august2013!M21</f>
        <v>0.36669276092029685</v>
      </c>
      <c r="L9">
        <f>august2013!M39</f>
        <v>0.78896687512416996</v>
      </c>
    </row>
    <row r="10" spans="1:13">
      <c r="A10">
        <v>239</v>
      </c>
      <c r="B10">
        <f>'2012'!K52</f>
        <v>0.3385398155200135</v>
      </c>
      <c r="C10">
        <f>'2012'!K53</f>
        <v>0.20902936447490902</v>
      </c>
      <c r="D10">
        <f>'2012'!K55</f>
        <v>0.30070449352627571</v>
      </c>
      <c r="E10">
        <f>'2012'!K57</f>
        <v>0.47099940763307102</v>
      </c>
      <c r="F10">
        <f>'2012'!K59</f>
        <v>0.63366971312515874</v>
      </c>
      <c r="G10">
        <f>Oct12june13!K93</f>
        <v>0.1528915899720053</v>
      </c>
      <c r="I10">
        <f>Oct12june13!K95</f>
        <v>0.14364455415731275</v>
      </c>
      <c r="J10">
        <f>Oct12june13!K98</f>
        <v>0.16147975231127448</v>
      </c>
      <c r="K10">
        <f>august2013!M24</f>
        <v>9.433606433419621E-2</v>
      </c>
      <c r="L10">
        <f>august2013!M43</f>
        <v>9.8908192706063047E-2</v>
      </c>
    </row>
    <row r="11" spans="1:13">
      <c r="A11">
        <v>240</v>
      </c>
      <c r="B11">
        <f>'2012'!K61</f>
        <v>0.29013074384361509</v>
      </c>
      <c r="C11">
        <f>'2012'!K62</f>
        <v>0.47599856139460095</v>
      </c>
      <c r="D11">
        <f>'2012'!K64</f>
        <v>0.41439028518236443</v>
      </c>
      <c r="E11">
        <f>'2012'!K66</f>
        <v>0.32965642718117966</v>
      </c>
      <c r="F11">
        <f>'2012'!K68</f>
        <v>0.39824193957857323</v>
      </c>
      <c r="G11">
        <f>Oct12june13!K102</f>
        <v>0.18666899210246229</v>
      </c>
      <c r="I11">
        <f>Oct12june13!K104</f>
        <v>9.5496107876370306E-2</v>
      </c>
      <c r="J11">
        <f>Oct12june13!K107</f>
        <v>0.28376160109235854</v>
      </c>
      <c r="K11">
        <f>august2013!M27</f>
        <v>6.8345001616064563E-2</v>
      </c>
      <c r="L11">
        <f>august2013!M46</f>
        <v>7.0557972239272446E-2</v>
      </c>
    </row>
    <row r="12" spans="1:13">
      <c r="A12">
        <v>302</v>
      </c>
      <c r="B12">
        <f>'2012'!K70</f>
        <v>0.44826944232884824</v>
      </c>
      <c r="C12">
        <f>'2012'!K72</f>
        <v>0.60018617246340011</v>
      </c>
      <c r="D12">
        <f>'2012'!K74</f>
        <v>0.60975289836675972</v>
      </c>
      <c r="E12">
        <f>'2012'!K76</f>
        <v>0.45524667851400524</v>
      </c>
      <c r="F12">
        <f>'2012'!K78</f>
        <v>0.55875433697215882</v>
      </c>
      <c r="G12">
        <f>Oct12june13!K110</f>
        <v>0.2243464183816756</v>
      </c>
      <c r="I12">
        <f>Oct12june13!K112</f>
        <v>6.7108797600627268E-2</v>
      </c>
      <c r="J12">
        <f>Oct12june13!K115</f>
        <v>0.25594193565698031</v>
      </c>
      <c r="K12">
        <f>august2013!M30</f>
        <v>4.6674020501780634E-2</v>
      </c>
      <c r="L12">
        <f>august2013!M49</f>
        <v>9.9886134165977247E-2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Oct12june13</vt:lpstr>
      <vt:lpstr>2012</vt:lpstr>
      <vt:lpstr>august2013</vt:lpstr>
      <vt:lpstr>Summary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2015-02-10T14:03:53Z</dcterms:created>
  <dcterms:modified xsi:type="dcterms:W3CDTF">2015-02-10T14:36:30Z</dcterms:modified>
</cp:coreProperties>
</file>