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9440" windowHeight="10035" activeTab="1"/>
  </bookViews>
  <sheets>
    <sheet name="whole lake seston" sheetId="1" r:id="rId1"/>
    <sheet name="whole lake B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4" i="2" l="1"/>
  <c r="R15" i="2"/>
  <c r="P4" i="2" s="1"/>
  <c r="R14" i="2"/>
  <c r="P3" i="2" l="1"/>
  <c r="P55" i="2"/>
  <c r="P53" i="2"/>
  <c r="P51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M4" i="2" l="1"/>
  <c r="M5" i="2"/>
  <c r="M6" i="2"/>
  <c r="M7" i="2"/>
  <c r="M8" i="2"/>
  <c r="M9" i="2"/>
  <c r="M10" i="2"/>
  <c r="M11" i="2"/>
  <c r="M12" i="2"/>
  <c r="M13" i="2"/>
  <c r="M14" i="2"/>
  <c r="N14" i="2" s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G10" i="1" l="1"/>
  <c r="G11" i="1"/>
  <c r="G12" i="1"/>
  <c r="G7" i="1"/>
  <c r="G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G10" i="2"/>
  <c r="G12" i="2"/>
  <c r="G11" i="2"/>
  <c r="G7" i="2"/>
  <c r="G8" i="2"/>
  <c r="G14" i="2"/>
  <c r="G13" i="2"/>
  <c r="G16" i="2"/>
  <c r="G15" i="2"/>
  <c r="G18" i="2"/>
  <c r="G17" i="2"/>
  <c r="G20" i="2"/>
  <c r="G19" i="2"/>
  <c r="G22" i="2"/>
  <c r="G21" i="2"/>
  <c r="G24" i="2"/>
  <c r="G23" i="2"/>
  <c r="G25" i="2"/>
  <c r="G26" i="2"/>
  <c r="G27" i="2"/>
  <c r="G28" i="2"/>
  <c r="G30" i="2"/>
  <c r="G29" i="2"/>
  <c r="G31" i="2"/>
  <c r="G32" i="2"/>
  <c r="G33" i="2"/>
  <c r="G34" i="2"/>
  <c r="G36" i="2"/>
  <c r="G35" i="2"/>
  <c r="G39" i="2"/>
  <c r="G37" i="2"/>
  <c r="G40" i="2"/>
  <c r="G38" i="2"/>
  <c r="G42" i="2"/>
  <c r="G41" i="2"/>
  <c r="G43" i="2"/>
  <c r="G44" i="2"/>
  <c r="G45" i="2"/>
  <c r="G46" i="2"/>
  <c r="G50" i="2"/>
  <c r="G47" i="2"/>
  <c r="G49" i="2"/>
  <c r="G48" i="2"/>
  <c r="G54" i="2"/>
  <c r="G51" i="2"/>
  <c r="G52" i="2"/>
  <c r="G53" i="2"/>
  <c r="G55" i="2"/>
  <c r="G56" i="2"/>
  <c r="G9" i="2"/>
</calcChain>
</file>

<file path=xl/sharedStrings.xml><?xml version="1.0" encoding="utf-8"?>
<sst xmlns="http://schemas.openxmlformats.org/spreadsheetml/2006/main" count="284" uniqueCount="48">
  <si>
    <t>Date sampled</t>
  </si>
  <si>
    <t>Variable</t>
  </si>
  <si>
    <t>Amount filtered (mL)</t>
  </si>
  <si>
    <t>Ethanol added(mL)</t>
  </si>
  <si>
    <t>vol ethanol/vol filtered</t>
  </si>
  <si>
    <t>Date extracted</t>
  </si>
  <si>
    <t>Date spec run</t>
  </si>
  <si>
    <t>Tube #</t>
  </si>
  <si>
    <t>Sample #</t>
  </si>
  <si>
    <t>F mean</t>
  </si>
  <si>
    <t>Conc (ug/L)</t>
  </si>
  <si>
    <r>
      <t>adjusted conc by volume (</t>
    </r>
    <r>
      <rPr>
        <b/>
        <sz val="11"/>
        <color indexed="8"/>
        <rFont val="Times New Roman"/>
        <family val="1"/>
      </rPr>
      <t>μ</t>
    </r>
    <r>
      <rPr>
        <b/>
        <sz val="11"/>
        <color indexed="8"/>
        <rFont val="Calibri"/>
        <family val="2"/>
      </rPr>
      <t>g/L)</t>
    </r>
  </si>
  <si>
    <t>standards</t>
  </si>
  <si>
    <t>conc</t>
  </si>
  <si>
    <t xml:space="preserve">Lake </t>
  </si>
  <si>
    <t>seston Chl</t>
  </si>
  <si>
    <t>std 1</t>
  </si>
  <si>
    <t>std 2</t>
  </si>
  <si>
    <t>std 3</t>
  </si>
  <si>
    <t>std 4</t>
  </si>
  <si>
    <t>std 5</t>
  </si>
  <si>
    <t>std 6</t>
  </si>
  <si>
    <t>std 7</t>
  </si>
  <si>
    <t>std 8</t>
  </si>
  <si>
    <t>BP Chl</t>
  </si>
  <si>
    <t>14..2</t>
  </si>
  <si>
    <t>R10</t>
  </si>
  <si>
    <t>Filter 1</t>
  </si>
  <si>
    <t>700( filter 1) 380( filter 2)</t>
  </si>
  <si>
    <t>100(filter 1) 50 (filter 2)</t>
  </si>
  <si>
    <t>EPI/HYPO</t>
  </si>
  <si>
    <t>EPI</t>
  </si>
  <si>
    <t>HYPO</t>
  </si>
  <si>
    <t>r10</t>
  </si>
  <si>
    <t>int</t>
  </si>
  <si>
    <t>0.18847*conc+0.40336</t>
  </si>
  <si>
    <t>coefficient</t>
  </si>
  <si>
    <t>dropped half of the sample</t>
  </si>
  <si>
    <t>Notes</t>
  </si>
  <si>
    <t>tube #</t>
  </si>
  <si>
    <t>sample #</t>
  </si>
  <si>
    <t>Whole Lake Seston Chlorophyll a</t>
  </si>
  <si>
    <t>Whole lake BP chlorophyll</t>
  </si>
  <si>
    <t>Note: Cannot find filter sheet for 30-May-12</t>
  </si>
  <si>
    <t>19.03*conc-2.4106</t>
  </si>
  <si>
    <t>too high cant use</t>
  </si>
  <si>
    <t>rsq</t>
  </si>
  <si>
    <t>andrew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</si>
</sst>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Fill="1"/>
    <xf numFmtId="0" fontId="0" fillId="0" borderId="0" xfId="0" applyNumberFormat="1"/>
    <xf numFmtId="15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N3" sqref="N3:N56"/>
    </sheetView>
  </sheetViews>
  <sheetFormatPr defaultRowHeight="15" x14ac:dyDescent="0.25"/>
  <cols>
    <col min="1" max="1" width="14.42578125" customWidth="1"/>
    <col min="2" max="2" width="13.28515625" customWidth="1"/>
    <col min="3" max="3" width="13.28515625" style="5" customWidth="1"/>
    <col min="5" max="5" width="15.42578125" customWidth="1"/>
    <col min="6" max="6" width="16.7109375" customWidth="1"/>
    <col min="7" max="7" width="14" customWidth="1"/>
    <col min="8" max="8" width="14.5703125" customWidth="1"/>
    <col min="9" max="9" width="9.7109375" bestFit="1" customWidth="1"/>
    <col min="14" max="14" width="17" customWidth="1"/>
    <col min="15" max="15" width="20.7109375" customWidth="1"/>
  </cols>
  <sheetData>
    <row r="1" spans="1:18" x14ac:dyDescent="0.25">
      <c r="A1" t="s">
        <v>41</v>
      </c>
      <c r="D1" t="s">
        <v>27</v>
      </c>
      <c r="F1" s="11" t="s">
        <v>43</v>
      </c>
    </row>
    <row r="2" spans="1:18" x14ac:dyDescent="0.25">
      <c r="A2" s="2" t="s">
        <v>0</v>
      </c>
      <c r="B2" s="2" t="s">
        <v>14</v>
      </c>
      <c r="C2" s="4" t="s">
        <v>30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38</v>
      </c>
      <c r="P2" s="2" t="s">
        <v>12</v>
      </c>
      <c r="Q2" s="2" t="s">
        <v>13</v>
      </c>
      <c r="R2" s="2" t="s">
        <v>9</v>
      </c>
    </row>
    <row r="3" spans="1:18" s="5" customFormat="1" x14ac:dyDescent="0.25">
      <c r="A3" s="8">
        <v>41059</v>
      </c>
      <c r="B3" s="5">
        <v>222</v>
      </c>
      <c r="C3" s="5" t="s">
        <v>32</v>
      </c>
      <c r="D3" s="5" t="s">
        <v>15</v>
      </c>
      <c r="E3" s="4"/>
      <c r="F3" s="5">
        <v>5</v>
      </c>
      <c r="G3" s="4"/>
      <c r="H3" s="8">
        <v>41261</v>
      </c>
      <c r="I3" s="8">
        <v>41262</v>
      </c>
      <c r="J3">
        <v>77</v>
      </c>
      <c r="K3">
        <v>8</v>
      </c>
      <c r="L3">
        <v>12.552</v>
      </c>
      <c r="M3" s="9">
        <f>(L3-0.40336)/0.18847</f>
        <v>64.459277338568469</v>
      </c>
      <c r="N3" s="9">
        <f>M3*G3</f>
        <v>0</v>
      </c>
      <c r="O3" s="4"/>
      <c r="P3" s="3" t="s">
        <v>16</v>
      </c>
      <c r="Q3" s="3">
        <v>0</v>
      </c>
      <c r="R3">
        <v>6.0000000000000001E-3</v>
      </c>
    </row>
    <row r="4" spans="1:18" s="5" customFormat="1" x14ac:dyDescent="0.25">
      <c r="A4" s="8">
        <v>41059</v>
      </c>
      <c r="B4" s="5">
        <v>222</v>
      </c>
      <c r="C4" s="5" t="s">
        <v>31</v>
      </c>
      <c r="D4" s="5" t="s">
        <v>15</v>
      </c>
      <c r="E4" s="4"/>
      <c r="F4" s="5">
        <v>5</v>
      </c>
      <c r="G4" s="4"/>
      <c r="H4" s="8">
        <v>41261</v>
      </c>
      <c r="I4" s="8">
        <v>41262</v>
      </c>
      <c r="J4" s="7" t="s">
        <v>25</v>
      </c>
      <c r="K4">
        <v>12</v>
      </c>
      <c r="L4">
        <v>12.27</v>
      </c>
      <c r="M4" s="9">
        <f t="shared" ref="M4:M56" si="0">(L4-0.40336)/0.18847</f>
        <v>62.963017986947527</v>
      </c>
      <c r="N4" s="9">
        <f t="shared" ref="N4:N56" si="1">M4*G4</f>
        <v>0</v>
      </c>
      <c r="O4" s="4"/>
      <c r="P4" s="3" t="s">
        <v>17</v>
      </c>
      <c r="Q4" s="3">
        <v>0.5</v>
      </c>
      <c r="R4">
        <v>0.112</v>
      </c>
    </row>
    <row r="5" spans="1:18" s="5" customFormat="1" x14ac:dyDescent="0.25">
      <c r="A5" s="8">
        <v>41059</v>
      </c>
      <c r="B5" s="5">
        <v>221</v>
      </c>
      <c r="C5" s="5" t="s">
        <v>31</v>
      </c>
      <c r="D5" s="5" t="s">
        <v>15</v>
      </c>
      <c r="E5" s="4"/>
      <c r="F5" s="5">
        <v>5</v>
      </c>
      <c r="G5" s="4"/>
      <c r="H5" s="8">
        <v>41261</v>
      </c>
      <c r="I5" s="8">
        <v>41262</v>
      </c>
      <c r="J5" s="7" t="s">
        <v>33</v>
      </c>
      <c r="K5" s="7">
        <v>37</v>
      </c>
      <c r="L5" s="7">
        <v>14.53</v>
      </c>
      <c r="M5" s="9">
        <f t="shared" si="0"/>
        <v>74.954316336817527</v>
      </c>
      <c r="N5" s="9">
        <f t="shared" si="1"/>
        <v>0</v>
      </c>
      <c r="O5" s="4"/>
      <c r="P5" s="3" t="s">
        <v>18</v>
      </c>
      <c r="Q5" s="3">
        <v>1</v>
      </c>
      <c r="R5">
        <v>0.124</v>
      </c>
    </row>
    <row r="6" spans="1:18" s="5" customFormat="1" x14ac:dyDescent="0.25">
      <c r="A6" s="8">
        <v>41059</v>
      </c>
      <c r="B6" s="5">
        <v>221</v>
      </c>
      <c r="C6" s="5" t="s">
        <v>32</v>
      </c>
      <c r="D6" s="5" t="s">
        <v>15</v>
      </c>
      <c r="E6" s="4"/>
      <c r="F6" s="5">
        <v>5</v>
      </c>
      <c r="G6" s="4"/>
      <c r="H6" s="8">
        <v>41261</v>
      </c>
      <c r="I6" s="8">
        <v>41262</v>
      </c>
      <c r="J6">
        <v>5</v>
      </c>
      <c r="K6" s="7">
        <v>46</v>
      </c>
      <c r="L6" s="7">
        <v>30.010999999999999</v>
      </c>
      <c r="M6" s="9">
        <f t="shared" si="0"/>
        <v>157.09471003342708</v>
      </c>
      <c r="N6" s="9">
        <f t="shared" si="1"/>
        <v>0</v>
      </c>
      <c r="O6" s="4"/>
      <c r="P6" s="3" t="s">
        <v>19</v>
      </c>
      <c r="Q6" s="3">
        <v>5</v>
      </c>
      <c r="R6">
        <v>0.69799999999999995</v>
      </c>
    </row>
    <row r="7" spans="1:18" x14ac:dyDescent="0.25">
      <c r="A7" s="8">
        <v>41060</v>
      </c>
      <c r="B7" s="5">
        <v>239</v>
      </c>
      <c r="C7" s="5" t="s">
        <v>31</v>
      </c>
      <c r="D7" t="s">
        <v>15</v>
      </c>
      <c r="E7">
        <v>100</v>
      </c>
      <c r="F7">
        <v>5</v>
      </c>
      <c r="G7">
        <f t="shared" ref="G7:G38" si="2">F7/E7</f>
        <v>0.05</v>
      </c>
      <c r="H7" s="8">
        <v>41261</v>
      </c>
      <c r="I7" s="8">
        <v>41262</v>
      </c>
      <c r="J7">
        <v>59</v>
      </c>
      <c r="K7">
        <v>10</v>
      </c>
      <c r="L7">
        <v>11.122</v>
      </c>
      <c r="M7" s="9">
        <f t="shared" si="0"/>
        <v>56.871862895951615</v>
      </c>
      <c r="N7" s="9">
        <f t="shared" si="1"/>
        <v>2.8435931447975809</v>
      </c>
      <c r="P7" s="3" t="s">
        <v>20</v>
      </c>
      <c r="Q7" s="3">
        <v>10</v>
      </c>
      <c r="R7">
        <v>2.0550000000000002</v>
      </c>
    </row>
    <row r="8" spans="1:18" x14ac:dyDescent="0.25">
      <c r="A8" s="8">
        <v>41060</v>
      </c>
      <c r="B8" s="5">
        <v>240</v>
      </c>
      <c r="C8" s="5" t="s">
        <v>31</v>
      </c>
      <c r="D8" s="5" t="s">
        <v>15</v>
      </c>
      <c r="E8">
        <v>100</v>
      </c>
      <c r="F8" s="5">
        <v>5</v>
      </c>
      <c r="G8" s="5">
        <f t="shared" si="2"/>
        <v>0.05</v>
      </c>
      <c r="H8" s="8">
        <v>41261</v>
      </c>
      <c r="I8" s="8">
        <v>41262</v>
      </c>
      <c r="J8">
        <v>13</v>
      </c>
      <c r="K8" s="7">
        <v>43</v>
      </c>
      <c r="L8" s="7">
        <v>4.9089999999999998</v>
      </c>
      <c r="M8" s="9">
        <f t="shared" si="0"/>
        <v>23.906404202260305</v>
      </c>
      <c r="N8" s="9">
        <f t="shared" si="1"/>
        <v>1.1953202101130154</v>
      </c>
      <c r="P8" s="3" t="s">
        <v>21</v>
      </c>
      <c r="Q8" s="3">
        <v>20</v>
      </c>
      <c r="R8">
        <v>4.423</v>
      </c>
    </row>
    <row r="9" spans="1:18" x14ac:dyDescent="0.25">
      <c r="A9" s="8">
        <v>41064</v>
      </c>
      <c r="B9" s="5">
        <v>227</v>
      </c>
      <c r="C9" s="5" t="s">
        <v>31</v>
      </c>
      <c r="D9" s="5" t="s">
        <v>15</v>
      </c>
      <c r="E9" s="5">
        <v>100</v>
      </c>
      <c r="F9" s="5">
        <v>5</v>
      </c>
      <c r="G9" s="5">
        <f t="shared" si="2"/>
        <v>0.05</v>
      </c>
      <c r="H9" s="8">
        <v>41261</v>
      </c>
      <c r="I9" s="8">
        <v>41262</v>
      </c>
      <c r="J9" s="7">
        <v>52</v>
      </c>
      <c r="K9" s="7">
        <v>17</v>
      </c>
      <c r="L9" s="7">
        <v>63.881999999999998</v>
      </c>
      <c r="M9" s="9">
        <f t="shared" si="0"/>
        <v>336.81031463893459</v>
      </c>
      <c r="N9" s="9">
        <f t="shared" si="1"/>
        <v>16.840515731946731</v>
      </c>
      <c r="P9" s="3" t="s">
        <v>22</v>
      </c>
      <c r="Q9" s="3">
        <v>100</v>
      </c>
      <c r="R9">
        <v>21.6</v>
      </c>
    </row>
    <row r="10" spans="1:18" x14ac:dyDescent="0.25">
      <c r="A10" s="8">
        <v>41064</v>
      </c>
      <c r="B10" s="5">
        <v>114</v>
      </c>
      <c r="C10" s="5" t="s">
        <v>31</v>
      </c>
      <c r="D10" s="5" t="s">
        <v>15</v>
      </c>
      <c r="E10" s="5">
        <v>52</v>
      </c>
      <c r="F10" s="5">
        <v>5</v>
      </c>
      <c r="G10" s="5">
        <f t="shared" si="2"/>
        <v>9.6153846153846159E-2</v>
      </c>
      <c r="H10" s="8">
        <v>41261</v>
      </c>
      <c r="I10" s="8">
        <v>41262</v>
      </c>
      <c r="J10">
        <v>181</v>
      </c>
      <c r="K10" s="7">
        <v>52</v>
      </c>
      <c r="L10" s="7">
        <v>19.081</v>
      </c>
      <c r="M10" s="9">
        <f t="shared" si="0"/>
        <v>99.10139544755134</v>
      </c>
      <c r="N10" s="9">
        <f t="shared" si="1"/>
        <v>9.5289803314953225</v>
      </c>
      <c r="P10" s="3" t="s">
        <v>23</v>
      </c>
      <c r="Q10" s="3">
        <v>500</v>
      </c>
      <c r="R10">
        <v>94.171000000000006</v>
      </c>
    </row>
    <row r="11" spans="1:18" x14ac:dyDescent="0.25">
      <c r="A11" s="8">
        <v>41066</v>
      </c>
      <c r="B11">
        <v>302</v>
      </c>
      <c r="C11" s="5" t="s">
        <v>31</v>
      </c>
      <c r="D11" s="1" t="s">
        <v>15</v>
      </c>
      <c r="E11">
        <v>250</v>
      </c>
      <c r="F11" s="5">
        <v>5</v>
      </c>
      <c r="G11" s="5">
        <f t="shared" si="2"/>
        <v>0.02</v>
      </c>
      <c r="H11" s="8">
        <v>41261</v>
      </c>
      <c r="I11" s="8">
        <v>41262</v>
      </c>
      <c r="J11" s="7">
        <v>0</v>
      </c>
      <c r="K11" s="7">
        <v>29</v>
      </c>
      <c r="L11" s="7">
        <v>11.222</v>
      </c>
      <c r="M11" s="9">
        <f t="shared" si="0"/>
        <v>57.402451318512234</v>
      </c>
      <c r="N11" s="9">
        <f t="shared" si="1"/>
        <v>1.1480490263702448</v>
      </c>
      <c r="P11" s="3"/>
      <c r="Q11" s="3"/>
    </row>
    <row r="12" spans="1:18" x14ac:dyDescent="0.25">
      <c r="A12" s="8">
        <v>41066</v>
      </c>
      <c r="B12">
        <v>224</v>
      </c>
      <c r="C12" s="5" t="s">
        <v>31</v>
      </c>
      <c r="D12" s="1" t="s">
        <v>15</v>
      </c>
      <c r="E12">
        <v>250</v>
      </c>
      <c r="F12" s="5">
        <v>5</v>
      </c>
      <c r="G12" s="5">
        <f t="shared" si="2"/>
        <v>0.02</v>
      </c>
      <c r="H12" s="8">
        <v>41261</v>
      </c>
      <c r="I12" s="8">
        <v>41262</v>
      </c>
      <c r="J12" s="7">
        <v>7</v>
      </c>
      <c r="K12" s="7">
        <v>18</v>
      </c>
      <c r="L12" s="7">
        <v>6.3129999999999997</v>
      </c>
      <c r="M12" s="9">
        <f t="shared" si="0"/>
        <v>31.355865655011407</v>
      </c>
      <c r="N12" s="9">
        <f t="shared" si="1"/>
        <v>0.62711731310022811</v>
      </c>
      <c r="P12" t="s">
        <v>34</v>
      </c>
      <c r="Q12" t="s">
        <v>35</v>
      </c>
    </row>
    <row r="13" spans="1:18" x14ac:dyDescent="0.25">
      <c r="A13" s="8">
        <v>41079</v>
      </c>
      <c r="B13" s="5">
        <v>222</v>
      </c>
      <c r="C13" s="5" t="s">
        <v>31</v>
      </c>
      <c r="D13" s="1" t="s">
        <v>15</v>
      </c>
      <c r="E13">
        <v>250</v>
      </c>
      <c r="F13" s="5">
        <v>5</v>
      </c>
      <c r="G13" s="5">
        <f t="shared" si="2"/>
        <v>0.02</v>
      </c>
      <c r="H13" s="8">
        <v>41261</v>
      </c>
      <c r="I13" s="8">
        <v>41262</v>
      </c>
      <c r="J13" s="7">
        <v>18</v>
      </c>
      <c r="K13" s="7">
        <v>35</v>
      </c>
      <c r="L13" s="7">
        <v>33.006</v>
      </c>
      <c r="M13" s="9">
        <f t="shared" si="0"/>
        <v>172.98583328911764</v>
      </c>
      <c r="N13" s="9">
        <f t="shared" si="1"/>
        <v>3.4597166657823526</v>
      </c>
      <c r="P13" t="s">
        <v>36</v>
      </c>
      <c r="Q13">
        <v>0.9909</v>
      </c>
    </row>
    <row r="14" spans="1:18" x14ac:dyDescent="0.25">
      <c r="A14" s="8">
        <v>41079</v>
      </c>
      <c r="B14" s="5">
        <v>221</v>
      </c>
      <c r="C14" s="5" t="s">
        <v>31</v>
      </c>
      <c r="D14" s="1" t="s">
        <v>15</v>
      </c>
      <c r="E14">
        <v>200</v>
      </c>
      <c r="F14" s="5">
        <v>5</v>
      </c>
      <c r="G14" s="5">
        <f t="shared" si="2"/>
        <v>2.5000000000000001E-2</v>
      </c>
      <c r="H14" s="8">
        <v>41261</v>
      </c>
      <c r="I14" s="8">
        <v>41262</v>
      </c>
      <c r="J14" s="7">
        <v>6</v>
      </c>
      <c r="K14" s="7">
        <v>31</v>
      </c>
      <c r="L14" s="7">
        <v>25.545000000000002</v>
      </c>
      <c r="M14" s="9">
        <f t="shared" si="0"/>
        <v>133.39863108186981</v>
      </c>
      <c r="N14" s="9">
        <f t="shared" si="1"/>
        <v>3.3349657770467456</v>
      </c>
    </row>
    <row r="15" spans="1:18" x14ac:dyDescent="0.25">
      <c r="A15" s="8">
        <v>41080</v>
      </c>
      <c r="B15">
        <v>239</v>
      </c>
      <c r="C15" s="5" t="s">
        <v>31</v>
      </c>
      <c r="D15" s="1" t="s">
        <v>15</v>
      </c>
      <c r="E15">
        <v>200</v>
      </c>
      <c r="F15" s="5">
        <v>5</v>
      </c>
      <c r="G15" s="5">
        <f t="shared" si="2"/>
        <v>2.5000000000000001E-2</v>
      </c>
      <c r="H15" s="8">
        <v>41261</v>
      </c>
      <c r="I15" s="8">
        <v>41262</v>
      </c>
      <c r="J15" s="5">
        <v>15</v>
      </c>
      <c r="K15" s="7">
        <v>39</v>
      </c>
      <c r="L15" s="7">
        <v>14.811</v>
      </c>
      <c r="M15" s="9">
        <f t="shared" si="0"/>
        <v>76.44526980421287</v>
      </c>
      <c r="N15" s="9">
        <f t="shared" si="1"/>
        <v>1.9111317451053218</v>
      </c>
    </row>
    <row r="16" spans="1:18" x14ac:dyDescent="0.25">
      <c r="A16" s="8">
        <v>41080</v>
      </c>
      <c r="B16">
        <v>240</v>
      </c>
      <c r="C16" s="5" t="s">
        <v>31</v>
      </c>
      <c r="D16" s="1" t="s">
        <v>15</v>
      </c>
      <c r="E16">
        <v>200</v>
      </c>
      <c r="F16" s="5">
        <v>5</v>
      </c>
      <c r="G16" s="5">
        <f t="shared" si="2"/>
        <v>2.5000000000000001E-2</v>
      </c>
      <c r="H16" s="8">
        <v>41261</v>
      </c>
      <c r="I16" s="8">
        <v>41262</v>
      </c>
      <c r="J16" s="7">
        <v>13</v>
      </c>
      <c r="K16" s="7">
        <v>24</v>
      </c>
      <c r="L16" s="7">
        <v>17.516999999999999</v>
      </c>
      <c r="M16" s="9">
        <f t="shared" si="0"/>
        <v>90.802992518703249</v>
      </c>
      <c r="N16" s="9">
        <f t="shared" si="1"/>
        <v>2.2700748129675814</v>
      </c>
    </row>
    <row r="17" spans="1:15" x14ac:dyDescent="0.25">
      <c r="A17" s="8">
        <v>41085</v>
      </c>
      <c r="B17" s="5">
        <v>114</v>
      </c>
      <c r="C17" s="5" t="s">
        <v>31</v>
      </c>
      <c r="D17" s="1" t="s">
        <v>15</v>
      </c>
      <c r="E17">
        <v>60</v>
      </c>
      <c r="F17" s="5">
        <v>5</v>
      </c>
      <c r="G17" s="5">
        <f t="shared" si="2"/>
        <v>8.3333333333333329E-2</v>
      </c>
      <c r="H17" s="8">
        <v>41261</v>
      </c>
      <c r="I17" s="8">
        <v>41262</v>
      </c>
      <c r="J17" s="7">
        <v>14</v>
      </c>
      <c r="K17" s="7">
        <v>21</v>
      </c>
      <c r="L17" s="7">
        <v>19.367000000000001</v>
      </c>
      <c r="M17" s="9">
        <f t="shared" si="0"/>
        <v>100.61887833607472</v>
      </c>
      <c r="N17" s="9">
        <f t="shared" si="1"/>
        <v>8.3849065280062263</v>
      </c>
    </row>
    <row r="18" spans="1:15" x14ac:dyDescent="0.25">
      <c r="A18" s="8">
        <v>41085</v>
      </c>
      <c r="B18" s="5">
        <v>302</v>
      </c>
      <c r="C18" s="5" t="s">
        <v>31</v>
      </c>
      <c r="D18" s="1" t="s">
        <v>15</v>
      </c>
      <c r="E18">
        <v>250</v>
      </c>
      <c r="F18" s="5">
        <v>5</v>
      </c>
      <c r="G18" s="5">
        <f t="shared" si="2"/>
        <v>0.02</v>
      </c>
      <c r="H18" s="8">
        <v>41261</v>
      </c>
      <c r="I18" s="8">
        <v>41262</v>
      </c>
      <c r="J18" s="5">
        <v>13</v>
      </c>
      <c r="K18" s="5">
        <v>2</v>
      </c>
      <c r="L18" s="5">
        <v>18.602</v>
      </c>
      <c r="M18" s="9">
        <f t="shared" si="0"/>
        <v>96.559876903485971</v>
      </c>
      <c r="N18" s="9">
        <f t="shared" si="1"/>
        <v>1.9311975380697195</v>
      </c>
    </row>
    <row r="19" spans="1:15" x14ac:dyDescent="0.25">
      <c r="A19" s="8">
        <v>41086</v>
      </c>
      <c r="B19">
        <v>224</v>
      </c>
      <c r="C19" s="5" t="s">
        <v>31</v>
      </c>
      <c r="D19" s="1" t="s">
        <v>15</v>
      </c>
      <c r="E19">
        <v>250</v>
      </c>
      <c r="F19" s="5">
        <v>5</v>
      </c>
      <c r="G19" s="5">
        <f t="shared" si="2"/>
        <v>0.02</v>
      </c>
      <c r="H19" s="8">
        <v>41261</v>
      </c>
      <c r="I19" s="8">
        <v>41262</v>
      </c>
      <c r="J19" s="5">
        <v>51</v>
      </c>
      <c r="K19" s="7">
        <v>50</v>
      </c>
      <c r="L19" s="5">
        <v>5.6989999999999998</v>
      </c>
      <c r="M19" s="9">
        <f t="shared" si="0"/>
        <v>28.098052740489202</v>
      </c>
      <c r="N19" s="9">
        <f t="shared" si="1"/>
        <v>0.56196105480978409</v>
      </c>
    </row>
    <row r="20" spans="1:15" x14ac:dyDescent="0.25">
      <c r="A20" s="8">
        <v>41086</v>
      </c>
      <c r="B20">
        <v>227</v>
      </c>
      <c r="C20" s="5" t="s">
        <v>31</v>
      </c>
      <c r="D20" s="1" t="s">
        <v>15</v>
      </c>
      <c r="E20">
        <v>100</v>
      </c>
      <c r="F20" s="5">
        <v>1.25</v>
      </c>
      <c r="G20" s="5">
        <f t="shared" si="2"/>
        <v>1.2500000000000001E-2</v>
      </c>
      <c r="H20" s="8">
        <v>41261</v>
      </c>
      <c r="I20" s="8">
        <v>41262</v>
      </c>
      <c r="J20" s="7">
        <v>5</v>
      </c>
      <c r="K20" s="7">
        <v>23</v>
      </c>
      <c r="L20" s="5">
        <v>66.239999999999995</v>
      </c>
      <c r="M20" s="9">
        <f t="shared" si="0"/>
        <v>349.32158964291392</v>
      </c>
      <c r="N20" s="9">
        <f t="shared" si="1"/>
        <v>4.3665198705364245</v>
      </c>
    </row>
    <row r="21" spans="1:15" x14ac:dyDescent="0.25">
      <c r="A21" s="8">
        <v>41099</v>
      </c>
      <c r="B21" s="5">
        <v>221</v>
      </c>
      <c r="C21" s="5" t="s">
        <v>31</v>
      </c>
      <c r="D21" s="1" t="s">
        <v>15</v>
      </c>
      <c r="E21">
        <v>200</v>
      </c>
      <c r="F21" s="5">
        <v>5</v>
      </c>
      <c r="G21" s="5">
        <f t="shared" si="2"/>
        <v>2.5000000000000001E-2</v>
      </c>
      <c r="H21" s="8">
        <v>41261</v>
      </c>
      <c r="I21" s="8">
        <v>41262</v>
      </c>
      <c r="J21" s="7">
        <v>47</v>
      </c>
      <c r="K21" s="7">
        <v>26</v>
      </c>
      <c r="L21" s="5">
        <v>0.29199999999999998</v>
      </c>
      <c r="M21" s="9">
        <f t="shared" si="0"/>
        <v>-0.59086326736350625</v>
      </c>
      <c r="N21" s="9">
        <f t="shared" si="1"/>
        <v>-1.4771581684087657E-2</v>
      </c>
      <c r="O21" t="s">
        <v>37</v>
      </c>
    </row>
    <row r="22" spans="1:15" x14ac:dyDescent="0.25">
      <c r="A22" s="8">
        <v>41099</v>
      </c>
      <c r="B22" s="5">
        <v>222</v>
      </c>
      <c r="C22" s="5" t="s">
        <v>31</v>
      </c>
      <c r="D22" s="1" t="s">
        <v>15</v>
      </c>
      <c r="E22">
        <v>200</v>
      </c>
      <c r="F22" s="5">
        <v>5</v>
      </c>
      <c r="G22" s="5">
        <f t="shared" si="2"/>
        <v>2.5000000000000001E-2</v>
      </c>
      <c r="H22" s="8">
        <v>41261</v>
      </c>
      <c r="I22" s="8">
        <v>41262</v>
      </c>
      <c r="J22" s="7">
        <v>8</v>
      </c>
      <c r="K22" s="7">
        <v>16</v>
      </c>
      <c r="L22" s="7">
        <v>21.731999999999999</v>
      </c>
      <c r="M22" s="9">
        <f t="shared" si="0"/>
        <v>113.16729452963337</v>
      </c>
      <c r="N22" s="9">
        <f t="shared" si="1"/>
        <v>2.8291823632408342</v>
      </c>
    </row>
    <row r="23" spans="1:15" x14ac:dyDescent="0.25">
      <c r="A23" s="8">
        <v>41100</v>
      </c>
      <c r="B23">
        <v>239</v>
      </c>
      <c r="C23" s="5" t="s">
        <v>31</v>
      </c>
      <c r="D23" s="1" t="s">
        <v>15</v>
      </c>
      <c r="E23">
        <v>250</v>
      </c>
      <c r="F23" s="5">
        <v>5</v>
      </c>
      <c r="G23" s="5">
        <f t="shared" si="2"/>
        <v>0.02</v>
      </c>
      <c r="H23" s="8">
        <v>41261</v>
      </c>
      <c r="I23" s="8">
        <v>41262</v>
      </c>
      <c r="J23" s="7">
        <v>90</v>
      </c>
      <c r="K23" s="7">
        <v>33</v>
      </c>
      <c r="L23" s="7">
        <v>9.74</v>
      </c>
      <c r="M23" s="9">
        <f t="shared" si="0"/>
        <v>49.539130896163854</v>
      </c>
      <c r="N23" s="9">
        <f t="shared" si="1"/>
        <v>0.99078261792327715</v>
      </c>
    </row>
    <row r="24" spans="1:15" x14ac:dyDescent="0.25">
      <c r="A24" s="8">
        <v>41100</v>
      </c>
      <c r="B24">
        <v>240</v>
      </c>
      <c r="C24" s="5" t="s">
        <v>31</v>
      </c>
      <c r="D24" s="1" t="s">
        <v>15</v>
      </c>
      <c r="E24">
        <v>240</v>
      </c>
      <c r="F24" s="5">
        <v>5</v>
      </c>
      <c r="G24" s="5">
        <f t="shared" si="2"/>
        <v>2.0833333333333332E-2</v>
      </c>
      <c r="H24" s="8">
        <v>41261</v>
      </c>
      <c r="I24" s="8">
        <v>41262</v>
      </c>
      <c r="J24" s="5">
        <v>19</v>
      </c>
      <c r="K24" s="5">
        <v>9</v>
      </c>
      <c r="L24" s="5">
        <v>11.037000000000001</v>
      </c>
      <c r="M24" s="9">
        <f t="shared" si="0"/>
        <v>56.420862736775092</v>
      </c>
      <c r="N24" s="9">
        <f t="shared" si="1"/>
        <v>1.1754346403494811</v>
      </c>
    </row>
    <row r="25" spans="1:15" x14ac:dyDescent="0.25">
      <c r="A25" s="8">
        <v>41106</v>
      </c>
      <c r="B25" s="5">
        <v>114</v>
      </c>
      <c r="C25" s="5" t="s">
        <v>31</v>
      </c>
      <c r="D25" s="1" t="s">
        <v>15</v>
      </c>
      <c r="E25">
        <v>80</v>
      </c>
      <c r="F25" s="5">
        <v>5</v>
      </c>
      <c r="G25" s="5">
        <f t="shared" si="2"/>
        <v>6.25E-2</v>
      </c>
      <c r="H25" s="8">
        <v>41261</v>
      </c>
      <c r="I25" s="8">
        <v>41262</v>
      </c>
      <c r="J25" s="5">
        <v>58</v>
      </c>
      <c r="K25" s="5">
        <v>3</v>
      </c>
      <c r="L25">
        <v>62.433</v>
      </c>
      <c r="M25" s="9">
        <f t="shared" si="0"/>
        <v>329.12208839603119</v>
      </c>
      <c r="N25" s="9">
        <f t="shared" si="1"/>
        <v>20.570130524751949</v>
      </c>
    </row>
    <row r="26" spans="1:15" x14ac:dyDescent="0.25">
      <c r="A26" s="8">
        <v>41106</v>
      </c>
      <c r="B26" s="5">
        <v>302</v>
      </c>
      <c r="C26" s="5" t="s">
        <v>31</v>
      </c>
      <c r="D26" s="1" t="s">
        <v>15</v>
      </c>
      <c r="E26">
        <v>250</v>
      </c>
      <c r="F26" s="5">
        <v>5</v>
      </c>
      <c r="G26" s="5">
        <f t="shared" si="2"/>
        <v>0.02</v>
      </c>
      <c r="H26" s="8">
        <v>41261</v>
      </c>
      <c r="I26" s="8">
        <v>41262</v>
      </c>
      <c r="J26" s="7">
        <v>83</v>
      </c>
      <c r="K26" s="7">
        <v>13</v>
      </c>
      <c r="L26" s="7">
        <v>21.282</v>
      </c>
      <c r="M26" s="9">
        <f t="shared" si="0"/>
        <v>110.77964662811058</v>
      </c>
      <c r="N26" s="9">
        <f t="shared" si="1"/>
        <v>2.2155929325622119</v>
      </c>
    </row>
    <row r="27" spans="1:15" x14ac:dyDescent="0.25">
      <c r="A27" s="8">
        <v>41107</v>
      </c>
      <c r="B27">
        <v>224</v>
      </c>
      <c r="C27" s="5" t="s">
        <v>31</v>
      </c>
      <c r="D27" s="1" t="s">
        <v>15</v>
      </c>
      <c r="E27">
        <v>400</v>
      </c>
      <c r="F27" s="5">
        <v>5</v>
      </c>
      <c r="G27" s="5">
        <f t="shared" si="2"/>
        <v>1.2500000000000001E-2</v>
      </c>
      <c r="H27" s="8">
        <v>41261</v>
      </c>
      <c r="I27" s="8">
        <v>41262</v>
      </c>
      <c r="J27" s="7">
        <v>18</v>
      </c>
      <c r="K27" s="7">
        <v>28</v>
      </c>
      <c r="L27" s="7">
        <v>25.882000000000001</v>
      </c>
      <c r="M27" s="9">
        <f t="shared" si="0"/>
        <v>135.18671406589908</v>
      </c>
      <c r="N27" s="9">
        <f t="shared" si="1"/>
        <v>1.6898339258237387</v>
      </c>
    </row>
    <row r="28" spans="1:15" x14ac:dyDescent="0.25">
      <c r="A28" s="8">
        <v>41107</v>
      </c>
      <c r="B28">
        <v>227</v>
      </c>
      <c r="C28" s="5" t="s">
        <v>31</v>
      </c>
      <c r="D28" s="1" t="s">
        <v>15</v>
      </c>
      <c r="E28">
        <v>100</v>
      </c>
      <c r="F28" s="5">
        <v>5</v>
      </c>
      <c r="G28" s="5">
        <f t="shared" si="2"/>
        <v>0.05</v>
      </c>
      <c r="H28" s="8">
        <v>41261</v>
      </c>
      <c r="I28" s="8">
        <v>41262</v>
      </c>
      <c r="J28" s="5">
        <v>2</v>
      </c>
      <c r="K28" s="7">
        <v>53</v>
      </c>
      <c r="L28" s="7">
        <v>28.196000000000002</v>
      </c>
      <c r="M28" s="9">
        <f t="shared" si="0"/>
        <v>147.46453016395185</v>
      </c>
      <c r="N28" s="9">
        <f t="shared" si="1"/>
        <v>7.3732265081975932</v>
      </c>
    </row>
    <row r="29" spans="1:15" x14ac:dyDescent="0.25">
      <c r="A29" s="8">
        <v>41120</v>
      </c>
      <c r="B29" s="5">
        <v>221</v>
      </c>
      <c r="C29" s="5" t="s">
        <v>31</v>
      </c>
      <c r="D29" s="1" t="s">
        <v>15</v>
      </c>
      <c r="E29">
        <v>200</v>
      </c>
      <c r="F29" s="5">
        <v>5</v>
      </c>
      <c r="G29" s="5">
        <f t="shared" si="2"/>
        <v>2.5000000000000001E-2</v>
      </c>
      <c r="H29" s="8">
        <v>41261</v>
      </c>
      <c r="I29" s="8">
        <v>41262</v>
      </c>
      <c r="J29" s="7">
        <v>38</v>
      </c>
      <c r="K29" s="7">
        <v>14</v>
      </c>
      <c r="L29" s="7">
        <v>26.361000000000001</v>
      </c>
      <c r="M29" s="9">
        <f t="shared" si="0"/>
        <v>137.72823260996446</v>
      </c>
      <c r="N29" s="9">
        <f t="shared" si="1"/>
        <v>3.4432058152491116</v>
      </c>
    </row>
    <row r="30" spans="1:15" x14ac:dyDescent="0.25">
      <c r="A30" s="8">
        <v>41120</v>
      </c>
      <c r="B30" s="5">
        <v>222</v>
      </c>
      <c r="C30" s="5" t="s">
        <v>31</v>
      </c>
      <c r="D30" s="1" t="s">
        <v>15</v>
      </c>
      <c r="E30">
        <v>200</v>
      </c>
      <c r="F30" s="5">
        <v>5</v>
      </c>
      <c r="G30" s="5">
        <f t="shared" si="2"/>
        <v>2.5000000000000001E-2</v>
      </c>
      <c r="H30" s="8">
        <v>41261</v>
      </c>
      <c r="I30" s="8">
        <v>41262</v>
      </c>
      <c r="J30" s="5">
        <v>22</v>
      </c>
      <c r="K30" s="5">
        <v>5</v>
      </c>
      <c r="L30" s="5">
        <v>31.32</v>
      </c>
      <c r="M30" s="9">
        <f t="shared" si="0"/>
        <v>164.04011248474558</v>
      </c>
      <c r="N30" s="9">
        <f t="shared" si="1"/>
        <v>4.1010028121186393</v>
      </c>
    </row>
    <row r="31" spans="1:15" x14ac:dyDescent="0.25">
      <c r="A31" s="8">
        <v>41121</v>
      </c>
      <c r="B31">
        <v>239</v>
      </c>
      <c r="C31" s="5" t="s">
        <v>31</v>
      </c>
      <c r="D31" s="1" t="s">
        <v>15</v>
      </c>
      <c r="E31">
        <v>200</v>
      </c>
      <c r="F31" s="5">
        <v>5</v>
      </c>
      <c r="G31" s="5">
        <f t="shared" si="2"/>
        <v>2.5000000000000001E-2</v>
      </c>
      <c r="H31" s="8">
        <v>41261</v>
      </c>
      <c r="I31" s="8">
        <v>41262</v>
      </c>
      <c r="J31" s="5">
        <v>42</v>
      </c>
      <c r="K31" s="7">
        <v>42</v>
      </c>
      <c r="L31" s="7">
        <v>13.468</v>
      </c>
      <c r="M31" s="9">
        <f t="shared" si="0"/>
        <v>69.319467289223752</v>
      </c>
      <c r="N31" s="9">
        <f t="shared" si="1"/>
        <v>1.7329866822305939</v>
      </c>
    </row>
    <row r="32" spans="1:15" s="5" customFormat="1" x14ac:dyDescent="0.25">
      <c r="A32" s="8">
        <v>41121</v>
      </c>
      <c r="B32" s="5">
        <v>240</v>
      </c>
      <c r="C32" s="5" t="s">
        <v>31</v>
      </c>
      <c r="D32" s="5" t="s">
        <v>15</v>
      </c>
      <c r="E32">
        <v>300</v>
      </c>
      <c r="F32" s="5">
        <v>5</v>
      </c>
      <c r="G32" s="5">
        <f t="shared" si="2"/>
        <v>1.6666666666666666E-2</v>
      </c>
      <c r="H32" s="8">
        <v>41261</v>
      </c>
      <c r="I32" s="8">
        <v>41262</v>
      </c>
      <c r="J32" s="5">
        <v>16</v>
      </c>
      <c r="K32" s="5">
        <v>6</v>
      </c>
      <c r="L32" s="5">
        <v>18.504999999999999</v>
      </c>
      <c r="M32" s="9">
        <f t="shared" si="0"/>
        <v>96.045206133602164</v>
      </c>
      <c r="N32" s="9">
        <f t="shared" si="1"/>
        <v>1.6007534355600361</v>
      </c>
    </row>
    <row r="33" spans="1:14" x14ac:dyDescent="0.25">
      <c r="A33" s="8">
        <v>41127</v>
      </c>
      <c r="B33">
        <v>114</v>
      </c>
      <c r="C33" s="5" t="s">
        <v>31</v>
      </c>
      <c r="D33" s="1" t="s">
        <v>15</v>
      </c>
      <c r="E33">
        <v>46</v>
      </c>
      <c r="F33" s="5">
        <v>5</v>
      </c>
      <c r="G33" s="5">
        <f t="shared" si="2"/>
        <v>0.10869565217391304</v>
      </c>
      <c r="H33" s="8">
        <v>41261</v>
      </c>
      <c r="I33" s="8">
        <v>41262</v>
      </c>
      <c r="J33" s="5">
        <v>54</v>
      </c>
      <c r="K33" s="7">
        <v>40</v>
      </c>
      <c r="L33" s="7">
        <v>15.862</v>
      </c>
      <c r="M33" s="9">
        <f t="shared" si="0"/>
        <v>82.021754125324989</v>
      </c>
      <c r="N33" s="9">
        <f t="shared" si="1"/>
        <v>8.9154080571005423</v>
      </c>
    </row>
    <row r="34" spans="1:14" x14ac:dyDescent="0.25">
      <c r="A34" s="8">
        <v>41127</v>
      </c>
      <c r="B34">
        <v>302</v>
      </c>
      <c r="C34" s="5" t="s">
        <v>31</v>
      </c>
      <c r="D34" s="1" t="s">
        <v>15</v>
      </c>
      <c r="E34" t="s">
        <v>29</v>
      </c>
      <c r="F34" s="5">
        <v>5</v>
      </c>
      <c r="G34" s="5" t="e">
        <f t="shared" si="2"/>
        <v>#VALUE!</v>
      </c>
      <c r="H34" s="8">
        <v>41261</v>
      </c>
      <c r="I34" s="8">
        <v>41262</v>
      </c>
      <c r="J34" s="5">
        <v>20</v>
      </c>
      <c r="K34" s="7">
        <v>44</v>
      </c>
      <c r="L34" s="7">
        <v>23.18</v>
      </c>
      <c r="M34" s="9">
        <f t="shared" si="0"/>
        <v>120.85021488831114</v>
      </c>
      <c r="N34" s="9" t="e">
        <f t="shared" si="1"/>
        <v>#VALUE!</v>
      </c>
    </row>
    <row r="35" spans="1:14" x14ac:dyDescent="0.25">
      <c r="A35" s="8">
        <v>41128</v>
      </c>
      <c r="B35">
        <v>224</v>
      </c>
      <c r="C35" s="5" t="s">
        <v>31</v>
      </c>
      <c r="D35" s="1" t="s">
        <v>15</v>
      </c>
      <c r="E35">
        <v>250</v>
      </c>
      <c r="F35" s="5">
        <v>5</v>
      </c>
      <c r="G35" s="5">
        <f t="shared" si="2"/>
        <v>0.02</v>
      </c>
      <c r="H35" s="8">
        <v>41261</v>
      </c>
      <c r="I35" s="8">
        <v>41262</v>
      </c>
      <c r="J35" s="5">
        <v>49</v>
      </c>
      <c r="K35" s="7">
        <v>54</v>
      </c>
      <c r="L35" s="7">
        <v>14.923</v>
      </c>
      <c r="M35" s="9">
        <f t="shared" si="0"/>
        <v>77.039528837480773</v>
      </c>
      <c r="N35" s="9">
        <f t="shared" si="1"/>
        <v>1.5407905767496155</v>
      </c>
    </row>
    <row r="36" spans="1:14" x14ac:dyDescent="0.25">
      <c r="A36" s="8">
        <v>41128</v>
      </c>
      <c r="B36" s="5">
        <v>227</v>
      </c>
      <c r="C36" s="5" t="s">
        <v>31</v>
      </c>
      <c r="D36" s="1" t="s">
        <v>15</v>
      </c>
      <c r="E36">
        <v>100</v>
      </c>
      <c r="F36" s="5">
        <v>5</v>
      </c>
      <c r="G36" s="5">
        <f t="shared" si="2"/>
        <v>0.05</v>
      </c>
      <c r="H36" s="8">
        <v>41261</v>
      </c>
      <c r="I36" s="8">
        <v>41262</v>
      </c>
      <c r="J36" s="7">
        <v>27</v>
      </c>
      <c r="K36" s="7">
        <v>19</v>
      </c>
      <c r="L36" s="7">
        <v>71.432000000000002</v>
      </c>
      <c r="M36" s="9">
        <f t="shared" si="0"/>
        <v>376.86974054226135</v>
      </c>
      <c r="N36" s="9">
        <f t="shared" si="1"/>
        <v>18.843487027113067</v>
      </c>
    </row>
    <row r="37" spans="1:14" x14ac:dyDescent="0.25">
      <c r="A37" s="8">
        <v>41135</v>
      </c>
      <c r="B37" s="5">
        <v>221</v>
      </c>
      <c r="C37" s="5" t="s">
        <v>31</v>
      </c>
      <c r="D37" s="1" t="s">
        <v>15</v>
      </c>
      <c r="E37">
        <v>100</v>
      </c>
      <c r="F37" s="5">
        <v>5</v>
      </c>
      <c r="G37" s="5">
        <f t="shared" si="2"/>
        <v>0.05</v>
      </c>
      <c r="H37" s="8">
        <v>41261</v>
      </c>
      <c r="I37" s="8">
        <v>41262</v>
      </c>
      <c r="J37" s="5">
        <v>3</v>
      </c>
      <c r="K37" s="7">
        <v>48</v>
      </c>
      <c r="L37" s="7">
        <v>8.2460000000000004</v>
      </c>
      <c r="M37" s="9">
        <f t="shared" si="0"/>
        <v>41.61213986310819</v>
      </c>
      <c r="N37" s="9">
        <f t="shared" si="1"/>
        <v>2.0806069931554094</v>
      </c>
    </row>
    <row r="38" spans="1:14" x14ac:dyDescent="0.25">
      <c r="A38" s="8">
        <v>41135</v>
      </c>
      <c r="B38">
        <v>221</v>
      </c>
      <c r="C38" s="5" t="s">
        <v>32</v>
      </c>
      <c r="D38" s="5" t="s">
        <v>15</v>
      </c>
      <c r="E38">
        <v>100</v>
      </c>
      <c r="F38" s="5">
        <v>5</v>
      </c>
      <c r="G38" s="5">
        <f t="shared" si="2"/>
        <v>0.05</v>
      </c>
      <c r="H38" s="8">
        <v>41261</v>
      </c>
      <c r="I38" s="8">
        <v>41262</v>
      </c>
      <c r="J38" s="5">
        <v>11</v>
      </c>
      <c r="K38" s="7">
        <v>45</v>
      </c>
      <c r="L38" s="7">
        <v>14.465999999999999</v>
      </c>
      <c r="M38" s="9">
        <f t="shared" si="0"/>
        <v>74.614739746378731</v>
      </c>
      <c r="N38" s="9">
        <f t="shared" si="1"/>
        <v>3.7307369873189367</v>
      </c>
    </row>
    <row r="39" spans="1:14" x14ac:dyDescent="0.25">
      <c r="A39" s="8">
        <v>41135</v>
      </c>
      <c r="B39">
        <v>222</v>
      </c>
      <c r="C39" s="5" t="s">
        <v>31</v>
      </c>
      <c r="D39" s="5" t="s">
        <v>15</v>
      </c>
      <c r="E39">
        <v>100</v>
      </c>
      <c r="F39" s="5">
        <v>5</v>
      </c>
      <c r="G39" s="5">
        <f t="shared" ref="G39:G56" si="3">F39/E39</f>
        <v>0.05</v>
      </c>
      <c r="H39" s="8">
        <v>41261</v>
      </c>
      <c r="I39" s="8">
        <v>41262</v>
      </c>
      <c r="J39">
        <v>37</v>
      </c>
      <c r="K39" s="7">
        <v>51</v>
      </c>
      <c r="L39" s="7">
        <v>12.037000000000001</v>
      </c>
      <c r="M39" s="9">
        <f t="shared" si="0"/>
        <v>61.726746962381291</v>
      </c>
      <c r="N39" s="9">
        <f t="shared" si="1"/>
        <v>3.0863373481190646</v>
      </c>
    </row>
    <row r="40" spans="1:14" x14ac:dyDescent="0.25">
      <c r="A40" s="8">
        <v>41135</v>
      </c>
      <c r="B40" s="5">
        <v>222</v>
      </c>
      <c r="C40" s="5" t="s">
        <v>32</v>
      </c>
      <c r="D40" s="5" t="s">
        <v>15</v>
      </c>
      <c r="E40">
        <v>30</v>
      </c>
      <c r="F40" s="5">
        <v>5</v>
      </c>
      <c r="G40" s="5">
        <f t="shared" si="3"/>
        <v>0.16666666666666666</v>
      </c>
      <c r="H40" s="8">
        <v>41261</v>
      </c>
      <c r="I40" s="8">
        <v>41262</v>
      </c>
      <c r="J40" s="7">
        <v>75</v>
      </c>
      <c r="K40" s="7">
        <v>32</v>
      </c>
      <c r="L40" s="7">
        <v>7.18</v>
      </c>
      <c r="M40" s="9">
        <f t="shared" si="0"/>
        <v>35.956067278611975</v>
      </c>
      <c r="N40" s="9">
        <f t="shared" si="1"/>
        <v>5.992677879768662</v>
      </c>
    </row>
    <row r="41" spans="1:14" x14ac:dyDescent="0.25">
      <c r="A41" s="8">
        <v>41140</v>
      </c>
      <c r="B41" s="5">
        <v>239</v>
      </c>
      <c r="C41" s="5" t="s">
        <v>31</v>
      </c>
      <c r="D41" s="5" t="s">
        <v>15</v>
      </c>
      <c r="E41">
        <v>200</v>
      </c>
      <c r="F41" s="5">
        <v>5</v>
      </c>
      <c r="G41" s="5">
        <f t="shared" si="3"/>
        <v>2.5000000000000001E-2</v>
      </c>
      <c r="H41" s="8">
        <v>41261</v>
      </c>
      <c r="I41" s="8">
        <v>41262</v>
      </c>
      <c r="J41" s="7">
        <v>29</v>
      </c>
      <c r="K41" s="7">
        <v>27</v>
      </c>
      <c r="L41" s="7">
        <v>16.363</v>
      </c>
      <c r="M41" s="9">
        <f t="shared" si="0"/>
        <v>84.680002122353699</v>
      </c>
      <c r="N41" s="9">
        <f t="shared" si="1"/>
        <v>2.1170000530588426</v>
      </c>
    </row>
    <row r="42" spans="1:14" x14ac:dyDescent="0.25">
      <c r="A42" s="8">
        <v>41140</v>
      </c>
      <c r="B42">
        <v>240</v>
      </c>
      <c r="C42" s="5" t="s">
        <v>31</v>
      </c>
      <c r="D42" s="5" t="s">
        <v>15</v>
      </c>
      <c r="E42">
        <v>200</v>
      </c>
      <c r="F42" s="5">
        <v>5</v>
      </c>
      <c r="G42" s="5">
        <f t="shared" si="3"/>
        <v>2.5000000000000001E-2</v>
      </c>
      <c r="H42" s="8">
        <v>41261</v>
      </c>
      <c r="I42" s="8">
        <v>41262</v>
      </c>
      <c r="J42">
        <v>10</v>
      </c>
      <c r="K42" s="7">
        <v>47</v>
      </c>
      <c r="L42" s="7">
        <v>15.458</v>
      </c>
      <c r="M42" s="9">
        <f t="shared" si="0"/>
        <v>79.878176898180087</v>
      </c>
      <c r="N42" s="9">
        <f t="shared" si="1"/>
        <v>1.9969544224545022</v>
      </c>
    </row>
    <row r="43" spans="1:14" x14ac:dyDescent="0.25">
      <c r="A43" s="8">
        <v>41146</v>
      </c>
      <c r="B43">
        <v>224</v>
      </c>
      <c r="C43" s="5" t="s">
        <v>31</v>
      </c>
      <c r="D43" s="5" t="s">
        <v>15</v>
      </c>
      <c r="E43">
        <v>200</v>
      </c>
      <c r="F43" s="5">
        <v>5</v>
      </c>
      <c r="G43" s="5">
        <f t="shared" si="3"/>
        <v>2.5000000000000001E-2</v>
      </c>
      <c r="H43" s="8">
        <v>41261</v>
      </c>
      <c r="I43" s="8">
        <v>41262</v>
      </c>
      <c r="J43">
        <v>68</v>
      </c>
      <c r="K43" s="7">
        <v>49</v>
      </c>
      <c r="L43" s="7">
        <v>5.6989999999999998</v>
      </c>
      <c r="M43" s="9">
        <f t="shared" si="0"/>
        <v>28.098052740489202</v>
      </c>
      <c r="N43" s="9">
        <f t="shared" si="1"/>
        <v>0.70245131851223008</v>
      </c>
    </row>
    <row r="44" spans="1:14" x14ac:dyDescent="0.25">
      <c r="A44" s="8">
        <v>41146</v>
      </c>
      <c r="B44" s="5">
        <v>227</v>
      </c>
      <c r="C44" s="5" t="s">
        <v>31</v>
      </c>
      <c r="D44" s="5" t="s">
        <v>15</v>
      </c>
      <c r="E44">
        <v>200</v>
      </c>
      <c r="F44" s="5">
        <v>1.25</v>
      </c>
      <c r="G44" s="5">
        <f t="shared" si="3"/>
        <v>6.2500000000000003E-3</v>
      </c>
      <c r="H44" s="8">
        <v>41261</v>
      </c>
      <c r="I44" s="8">
        <v>41262</v>
      </c>
      <c r="J44" s="7">
        <v>17</v>
      </c>
      <c r="K44" s="7">
        <v>30</v>
      </c>
      <c r="L44" s="5">
        <v>12.971</v>
      </c>
      <c r="M44" s="9">
        <f t="shared" si="0"/>
        <v>66.682442829097468</v>
      </c>
      <c r="N44" s="9">
        <f t="shared" si="1"/>
        <v>0.41676526768185918</v>
      </c>
    </row>
    <row r="45" spans="1:14" x14ac:dyDescent="0.25">
      <c r="A45" s="8">
        <v>41146</v>
      </c>
      <c r="B45" s="5">
        <v>302</v>
      </c>
      <c r="C45" s="5" t="s">
        <v>31</v>
      </c>
      <c r="D45" s="5" t="s">
        <v>15</v>
      </c>
      <c r="E45">
        <v>200</v>
      </c>
      <c r="F45" s="5">
        <v>5</v>
      </c>
      <c r="G45" s="5">
        <f t="shared" si="3"/>
        <v>2.5000000000000001E-2</v>
      </c>
      <c r="H45" s="8">
        <v>41261</v>
      </c>
      <c r="I45" s="8">
        <v>41262</v>
      </c>
      <c r="J45">
        <v>50</v>
      </c>
      <c r="K45" s="5">
        <v>1</v>
      </c>
      <c r="L45" s="5">
        <v>19.276</v>
      </c>
      <c r="M45" s="9">
        <f t="shared" si="0"/>
        <v>100.13604287154455</v>
      </c>
      <c r="N45" s="9">
        <f t="shared" si="1"/>
        <v>2.5034010717886139</v>
      </c>
    </row>
    <row r="46" spans="1:14" x14ac:dyDescent="0.25">
      <c r="A46" s="8">
        <v>41146</v>
      </c>
      <c r="B46">
        <v>114</v>
      </c>
      <c r="C46" s="5" t="s">
        <v>31</v>
      </c>
      <c r="D46" s="5" t="s">
        <v>15</v>
      </c>
      <c r="E46">
        <v>160</v>
      </c>
      <c r="F46" s="5">
        <v>5</v>
      </c>
      <c r="G46" s="5">
        <f t="shared" si="3"/>
        <v>3.125E-2</v>
      </c>
      <c r="H46" s="8">
        <v>41261</v>
      </c>
      <c r="I46" s="8">
        <v>41262</v>
      </c>
      <c r="J46" s="7">
        <v>81</v>
      </c>
      <c r="K46" s="7">
        <v>15</v>
      </c>
      <c r="L46" s="7">
        <v>70.894999999999996</v>
      </c>
      <c r="M46" s="9">
        <f t="shared" si="0"/>
        <v>374.02048071311077</v>
      </c>
      <c r="N46" s="9">
        <f t="shared" si="1"/>
        <v>11.688140022284712</v>
      </c>
    </row>
    <row r="47" spans="1:14" x14ac:dyDescent="0.25">
      <c r="A47" s="8">
        <v>41197</v>
      </c>
      <c r="B47">
        <v>302</v>
      </c>
      <c r="C47" s="5" t="s">
        <v>31</v>
      </c>
      <c r="D47" s="5" t="s">
        <v>15</v>
      </c>
      <c r="E47">
        <v>200</v>
      </c>
      <c r="F47" s="5">
        <v>5</v>
      </c>
      <c r="G47" s="5">
        <f t="shared" si="3"/>
        <v>2.5000000000000001E-2</v>
      </c>
      <c r="H47" s="8">
        <v>41261</v>
      </c>
      <c r="I47" s="8">
        <v>41262</v>
      </c>
      <c r="J47" s="7">
        <v>40</v>
      </c>
      <c r="K47" s="7">
        <v>34</v>
      </c>
      <c r="L47" s="7">
        <v>39.301000000000002</v>
      </c>
      <c r="M47" s="9">
        <f t="shared" si="0"/>
        <v>206.38637448930865</v>
      </c>
      <c r="N47" s="9">
        <f t="shared" si="1"/>
        <v>5.1596593622327163</v>
      </c>
    </row>
    <row r="48" spans="1:14" x14ac:dyDescent="0.25">
      <c r="A48" s="8">
        <v>41197</v>
      </c>
      <c r="B48" s="5">
        <v>114</v>
      </c>
      <c r="C48" s="5" t="s">
        <v>31</v>
      </c>
      <c r="D48" s="5" t="s">
        <v>15</v>
      </c>
      <c r="E48">
        <v>200</v>
      </c>
      <c r="F48" s="5">
        <v>5</v>
      </c>
      <c r="G48" s="5">
        <f t="shared" si="3"/>
        <v>2.5000000000000001E-2</v>
      </c>
      <c r="H48" s="8">
        <v>41261</v>
      </c>
      <c r="I48" s="8">
        <v>41262</v>
      </c>
      <c r="J48" s="7">
        <v>21</v>
      </c>
      <c r="K48" s="7">
        <v>36</v>
      </c>
      <c r="L48" s="7">
        <v>24.007000000000001</v>
      </c>
      <c r="M48" s="9">
        <f t="shared" si="0"/>
        <v>125.23818114288747</v>
      </c>
      <c r="N48" s="9">
        <f t="shared" si="1"/>
        <v>3.1309545285721869</v>
      </c>
    </row>
    <row r="49" spans="1:14" x14ac:dyDescent="0.25">
      <c r="A49" s="8">
        <v>41197</v>
      </c>
      <c r="B49" s="5">
        <v>239</v>
      </c>
      <c r="C49" s="5" t="s">
        <v>31</v>
      </c>
      <c r="D49" s="5" t="s">
        <v>15</v>
      </c>
      <c r="E49">
        <v>200</v>
      </c>
      <c r="F49" s="5">
        <v>5</v>
      </c>
      <c r="G49" s="5">
        <f t="shared" si="3"/>
        <v>2.5000000000000001E-2</v>
      </c>
      <c r="H49" s="8">
        <v>41261</v>
      </c>
      <c r="I49" s="8">
        <v>41262</v>
      </c>
      <c r="J49">
        <v>50</v>
      </c>
      <c r="K49" s="7">
        <v>38</v>
      </c>
      <c r="L49" s="7">
        <v>33.598999999999997</v>
      </c>
      <c r="M49" s="9">
        <f t="shared" si="0"/>
        <v>176.13222263490209</v>
      </c>
      <c r="N49" s="9">
        <f t="shared" si="1"/>
        <v>4.4033055658725528</v>
      </c>
    </row>
    <row r="50" spans="1:14" x14ac:dyDescent="0.25">
      <c r="A50" s="8">
        <v>41197</v>
      </c>
      <c r="B50">
        <v>240</v>
      </c>
      <c r="C50" s="5" t="s">
        <v>31</v>
      </c>
      <c r="D50" s="5" t="s">
        <v>15</v>
      </c>
      <c r="E50">
        <v>300</v>
      </c>
      <c r="F50" s="5">
        <v>5</v>
      </c>
      <c r="G50" s="5">
        <f t="shared" si="3"/>
        <v>1.6666666666666666E-2</v>
      </c>
      <c r="H50" s="8">
        <v>41261</v>
      </c>
      <c r="I50" s="8">
        <v>41262</v>
      </c>
      <c r="J50" s="7">
        <v>4</v>
      </c>
      <c r="K50" s="7">
        <v>25</v>
      </c>
      <c r="L50" s="7">
        <v>24.367000000000001</v>
      </c>
      <c r="M50" s="9">
        <f t="shared" si="0"/>
        <v>127.1482994641057</v>
      </c>
      <c r="N50" s="9">
        <f t="shared" si="1"/>
        <v>2.1191383244017619</v>
      </c>
    </row>
    <row r="51" spans="1:14" x14ac:dyDescent="0.25">
      <c r="A51" s="8">
        <v>41199</v>
      </c>
      <c r="B51">
        <v>221</v>
      </c>
      <c r="C51" s="5" t="s">
        <v>31</v>
      </c>
      <c r="D51" s="5" t="s">
        <v>15</v>
      </c>
      <c r="E51">
        <v>200</v>
      </c>
      <c r="F51" s="5">
        <v>5</v>
      </c>
      <c r="G51" s="5">
        <f t="shared" si="3"/>
        <v>2.5000000000000001E-2</v>
      </c>
      <c r="H51" s="8">
        <v>41261</v>
      </c>
      <c r="I51" s="8">
        <v>41262</v>
      </c>
      <c r="J51">
        <v>8</v>
      </c>
      <c r="K51" s="5">
        <v>7</v>
      </c>
      <c r="L51" s="5">
        <v>52.338000000000001</v>
      </c>
      <c r="M51" s="9">
        <f t="shared" si="0"/>
        <v>275.55918713853663</v>
      </c>
      <c r="N51" s="9">
        <f t="shared" si="1"/>
        <v>6.8889796784634161</v>
      </c>
    </row>
    <row r="52" spans="1:14" x14ac:dyDescent="0.25">
      <c r="A52" s="8">
        <v>41199</v>
      </c>
      <c r="B52" s="5">
        <v>221</v>
      </c>
      <c r="C52" s="5" t="s">
        <v>32</v>
      </c>
      <c r="D52" s="5" t="s">
        <v>15</v>
      </c>
      <c r="E52">
        <v>200</v>
      </c>
      <c r="F52" s="5">
        <v>5</v>
      </c>
      <c r="G52" s="5">
        <f t="shared" si="3"/>
        <v>2.5000000000000001E-2</v>
      </c>
      <c r="H52" s="8">
        <v>41261</v>
      </c>
      <c r="I52" s="8">
        <v>41262</v>
      </c>
      <c r="J52" s="7">
        <v>2</v>
      </c>
      <c r="K52" s="7">
        <v>22</v>
      </c>
      <c r="L52" s="7">
        <v>59.982999999999997</v>
      </c>
      <c r="M52" s="9">
        <f t="shared" si="0"/>
        <v>316.12267204329601</v>
      </c>
      <c r="N52" s="9">
        <f t="shared" si="1"/>
        <v>7.9030668010824003</v>
      </c>
    </row>
    <row r="53" spans="1:14" x14ac:dyDescent="0.25">
      <c r="A53" s="8">
        <v>41199</v>
      </c>
      <c r="B53" s="5">
        <v>222</v>
      </c>
      <c r="C53" s="5" t="s">
        <v>31</v>
      </c>
      <c r="D53" s="5" t="s">
        <v>15</v>
      </c>
      <c r="E53">
        <v>200</v>
      </c>
      <c r="F53" s="5">
        <v>5</v>
      </c>
      <c r="G53" s="5">
        <f t="shared" si="3"/>
        <v>2.5000000000000001E-2</v>
      </c>
      <c r="H53" s="8">
        <v>41261</v>
      </c>
      <c r="I53" s="8">
        <v>41262</v>
      </c>
      <c r="J53" s="7">
        <v>23</v>
      </c>
      <c r="K53" s="7">
        <v>20</v>
      </c>
      <c r="L53" s="7">
        <v>57.485999999999997</v>
      </c>
      <c r="M53" s="9">
        <f t="shared" si="0"/>
        <v>302.87387913195732</v>
      </c>
      <c r="N53" s="9">
        <f t="shared" si="1"/>
        <v>7.5718469782989333</v>
      </c>
    </row>
    <row r="54" spans="1:14" x14ac:dyDescent="0.25">
      <c r="A54" s="8">
        <v>41199</v>
      </c>
      <c r="B54">
        <v>222</v>
      </c>
      <c r="C54" s="5" t="s">
        <v>32</v>
      </c>
      <c r="D54" s="5" t="s">
        <v>15</v>
      </c>
      <c r="E54">
        <v>200</v>
      </c>
      <c r="F54" s="5">
        <v>5</v>
      </c>
      <c r="G54" s="5">
        <f t="shared" si="3"/>
        <v>2.5000000000000001E-2</v>
      </c>
      <c r="H54" s="8">
        <v>41261</v>
      </c>
      <c r="I54" s="8">
        <v>41262</v>
      </c>
      <c r="J54">
        <v>34</v>
      </c>
      <c r="K54" s="5">
        <v>11</v>
      </c>
      <c r="L54">
        <v>59.02</v>
      </c>
      <c r="M54" s="9">
        <f t="shared" si="0"/>
        <v>311.01310553403727</v>
      </c>
      <c r="N54" s="9">
        <f t="shared" si="1"/>
        <v>7.775327638350932</v>
      </c>
    </row>
    <row r="55" spans="1:14" x14ac:dyDescent="0.25">
      <c r="A55" s="8">
        <v>41200</v>
      </c>
      <c r="B55">
        <v>227</v>
      </c>
      <c r="C55" s="5" t="s">
        <v>31</v>
      </c>
      <c r="D55" s="5" t="s">
        <v>15</v>
      </c>
      <c r="E55">
        <v>200</v>
      </c>
      <c r="F55" s="5">
        <v>1.25</v>
      </c>
      <c r="G55" s="5">
        <f t="shared" si="3"/>
        <v>6.2500000000000003E-3</v>
      </c>
      <c r="H55" s="8">
        <v>41261</v>
      </c>
      <c r="I55" s="8">
        <v>41262</v>
      </c>
      <c r="J55">
        <v>71</v>
      </c>
      <c r="K55" s="5">
        <v>4</v>
      </c>
      <c r="L55" s="5">
        <v>60.497</v>
      </c>
      <c r="M55" s="9">
        <f t="shared" si="0"/>
        <v>318.84989653525759</v>
      </c>
      <c r="N55" s="9">
        <f t="shared" si="1"/>
        <v>1.99281185334536</v>
      </c>
    </row>
    <row r="56" spans="1:14" x14ac:dyDescent="0.25">
      <c r="A56" s="8">
        <v>41200</v>
      </c>
      <c r="B56" s="5">
        <v>224</v>
      </c>
      <c r="C56" s="5" t="s">
        <v>31</v>
      </c>
      <c r="D56" s="5" t="s">
        <v>15</v>
      </c>
      <c r="E56">
        <v>100</v>
      </c>
      <c r="F56" s="5">
        <v>5</v>
      </c>
      <c r="G56" s="5">
        <f t="shared" si="3"/>
        <v>0.05</v>
      </c>
      <c r="H56" s="8">
        <v>41261</v>
      </c>
      <c r="I56" s="8">
        <v>41262</v>
      </c>
      <c r="J56">
        <v>64</v>
      </c>
      <c r="K56" s="7">
        <v>41</v>
      </c>
      <c r="L56" s="7">
        <v>22.939</v>
      </c>
      <c r="M56" s="9">
        <f t="shared" si="0"/>
        <v>119.57149678994004</v>
      </c>
      <c r="N56" s="9">
        <f t="shared" si="1"/>
        <v>5.9785748394970026</v>
      </c>
    </row>
    <row r="57" spans="1:14" x14ac:dyDescent="0.25">
      <c r="A57" s="8"/>
      <c r="B57" s="5"/>
      <c r="D57" s="5"/>
      <c r="H57" s="8"/>
      <c r="I57" s="8"/>
    </row>
    <row r="58" spans="1:14" x14ac:dyDescent="0.25">
      <c r="D58" s="5"/>
      <c r="I58" s="8"/>
    </row>
    <row r="59" spans="1:14" x14ac:dyDescent="0.25">
      <c r="D59" s="5"/>
      <c r="I59" s="8"/>
    </row>
    <row r="60" spans="1:14" x14ac:dyDescent="0.25">
      <c r="D60" s="5"/>
      <c r="I60" s="8"/>
    </row>
    <row r="61" spans="1:14" x14ac:dyDescent="0.25">
      <c r="D61" s="5"/>
      <c r="I61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selection activeCell="T10" sqref="T10:U10"/>
    </sheetView>
  </sheetViews>
  <sheetFormatPr defaultRowHeight="15" x14ac:dyDescent="0.25"/>
  <cols>
    <col min="1" max="1" width="14" customWidth="1"/>
    <col min="3" max="3" width="9.140625" style="5"/>
    <col min="5" max="5" width="18" customWidth="1"/>
    <col min="6" max="6" width="12.28515625" customWidth="1"/>
    <col min="7" max="7" width="14" customWidth="1"/>
    <col min="8" max="9" width="9.7109375" bestFit="1" customWidth="1"/>
    <col min="13" max="13" width="12" bestFit="1" customWidth="1"/>
    <col min="14" max="14" width="10.5703125" customWidth="1"/>
    <col min="15" max="15" width="16.140625" bestFit="1" customWidth="1"/>
  </cols>
  <sheetData>
    <row r="1" spans="1:21" x14ac:dyDescent="0.25">
      <c r="A1" t="s">
        <v>42</v>
      </c>
      <c r="D1" t="s">
        <v>27</v>
      </c>
      <c r="G1" s="11" t="s">
        <v>43</v>
      </c>
      <c r="J1" s="3"/>
      <c r="K1" s="3"/>
      <c r="L1" s="3"/>
      <c r="M1" s="3"/>
      <c r="N1" s="3"/>
      <c r="O1" s="3"/>
      <c r="P1" s="3"/>
      <c r="Q1" s="3"/>
      <c r="R1" s="3"/>
    </row>
    <row r="2" spans="1:21" x14ac:dyDescent="0.25">
      <c r="A2" s="4" t="s">
        <v>0</v>
      </c>
      <c r="B2" s="4" t="s">
        <v>14</v>
      </c>
      <c r="C2" s="4" t="s">
        <v>30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39</v>
      </c>
      <c r="K2" s="4" t="s">
        <v>40</v>
      </c>
      <c r="L2" s="4" t="s">
        <v>9</v>
      </c>
      <c r="M2" s="4" t="s">
        <v>10</v>
      </c>
      <c r="N2" s="4" t="s">
        <v>11</v>
      </c>
      <c r="O2" s="4" t="s">
        <v>38</v>
      </c>
      <c r="P2" s="4" t="s">
        <v>47</v>
      </c>
      <c r="Q2" s="4" t="s">
        <v>12</v>
      </c>
      <c r="R2" s="4" t="s">
        <v>13</v>
      </c>
      <c r="S2" s="4" t="s">
        <v>9</v>
      </c>
    </row>
    <row r="3" spans="1:21" s="5" customFormat="1" x14ac:dyDescent="0.25">
      <c r="A3" s="8">
        <v>41059</v>
      </c>
      <c r="B3" s="7">
        <v>221</v>
      </c>
      <c r="C3" s="8" t="s">
        <v>32</v>
      </c>
      <c r="D3" s="5" t="s">
        <v>24</v>
      </c>
      <c r="E3" s="4"/>
      <c r="F3" s="5">
        <v>5</v>
      </c>
      <c r="G3" s="4"/>
      <c r="H3" s="8">
        <v>41263</v>
      </c>
      <c r="I3" s="8">
        <v>41264</v>
      </c>
      <c r="J3" s="5">
        <v>23</v>
      </c>
      <c r="K3" s="7">
        <v>11</v>
      </c>
      <c r="L3" s="9">
        <v>239.738</v>
      </c>
      <c r="M3" s="5">
        <f>(L3+2.4106)/19.03</f>
        <v>12.724571728849185</v>
      </c>
      <c r="N3" s="9">
        <f>M3*G3</f>
        <v>0</v>
      </c>
      <c r="P3" s="5">
        <f>L3*$R$15+$R$14</f>
        <v>12.694331361410857</v>
      </c>
      <c r="Q3" s="5">
        <v>1</v>
      </c>
      <c r="R3" s="5">
        <v>0</v>
      </c>
      <c r="S3" s="9">
        <v>0.309</v>
      </c>
    </row>
    <row r="4" spans="1:21" s="5" customFormat="1" x14ac:dyDescent="0.25">
      <c r="A4" s="8">
        <v>41059</v>
      </c>
      <c r="B4" s="7">
        <v>221</v>
      </c>
      <c r="C4" s="8" t="s">
        <v>31</v>
      </c>
      <c r="D4" s="5" t="s">
        <v>24</v>
      </c>
      <c r="E4" s="4"/>
      <c r="F4" s="5">
        <v>5</v>
      </c>
      <c r="G4" s="4"/>
      <c r="H4" s="8">
        <v>41263</v>
      </c>
      <c r="I4" s="8">
        <v>41264</v>
      </c>
      <c r="J4" s="3">
        <v>6</v>
      </c>
      <c r="K4" s="7">
        <v>21</v>
      </c>
      <c r="L4" s="9">
        <v>45.698</v>
      </c>
      <c r="M4" s="5">
        <f t="shared" ref="M4:M56" si="0">(L4+2.4106)/19.03</f>
        <v>2.5280399369416711</v>
      </c>
      <c r="N4" s="9">
        <f t="shared" ref="N4:N56" si="1">M4*G4</f>
        <v>0</v>
      </c>
      <c r="P4" s="5">
        <f t="shared" ref="P4:P56" si="2">L4*$R$15+$R$14</f>
        <v>2.5368437880269297</v>
      </c>
      <c r="Q4" s="5">
        <v>2</v>
      </c>
      <c r="R4" s="5">
        <v>0.1</v>
      </c>
      <c r="S4" s="9">
        <v>1.8560000000000001</v>
      </c>
    </row>
    <row r="5" spans="1:21" s="5" customFormat="1" x14ac:dyDescent="0.25">
      <c r="A5" s="8">
        <v>41059</v>
      </c>
      <c r="B5" s="7">
        <v>222</v>
      </c>
      <c r="C5" s="8" t="s">
        <v>32</v>
      </c>
      <c r="D5" s="5" t="s">
        <v>24</v>
      </c>
      <c r="E5" s="4"/>
      <c r="F5" s="5">
        <v>5</v>
      </c>
      <c r="G5" s="4"/>
      <c r="H5" s="8">
        <v>41263</v>
      </c>
      <c r="I5" s="8">
        <v>41264</v>
      </c>
      <c r="J5" s="3">
        <v>64</v>
      </c>
      <c r="K5" s="7">
        <v>28</v>
      </c>
      <c r="L5" s="9">
        <v>124.96899999999999</v>
      </c>
      <c r="M5" s="5">
        <f t="shared" si="0"/>
        <v>6.6936205990541247</v>
      </c>
      <c r="N5" s="9">
        <f t="shared" si="1"/>
        <v>0</v>
      </c>
      <c r="P5" s="5">
        <f t="shared" si="2"/>
        <v>6.6864737479821823</v>
      </c>
      <c r="Q5" s="5">
        <v>3</v>
      </c>
      <c r="R5" s="5">
        <v>0.2</v>
      </c>
      <c r="S5" s="9">
        <v>3.4729999999999999</v>
      </c>
    </row>
    <row r="6" spans="1:21" s="5" customFormat="1" x14ac:dyDescent="0.25">
      <c r="A6" s="8">
        <v>41059</v>
      </c>
      <c r="B6" s="7">
        <v>222</v>
      </c>
      <c r="C6" s="8" t="s">
        <v>31</v>
      </c>
      <c r="D6" s="5" t="s">
        <v>24</v>
      </c>
      <c r="E6" s="4"/>
      <c r="F6" s="5">
        <v>5</v>
      </c>
      <c r="G6" s="4"/>
      <c r="H6" s="8">
        <v>41263</v>
      </c>
      <c r="I6" s="8">
        <v>41264</v>
      </c>
      <c r="J6" s="3">
        <v>13</v>
      </c>
      <c r="K6" s="7">
        <v>50</v>
      </c>
      <c r="L6" s="9">
        <v>51.204000000000001</v>
      </c>
      <c r="M6" s="5">
        <f t="shared" si="0"/>
        <v>2.817372569626905</v>
      </c>
      <c r="N6" s="9">
        <f t="shared" si="1"/>
        <v>0</v>
      </c>
      <c r="P6" s="5">
        <f t="shared" si="2"/>
        <v>2.8250685178715589</v>
      </c>
      <c r="Q6" s="5">
        <v>4</v>
      </c>
      <c r="R6" s="5">
        <v>0.3</v>
      </c>
      <c r="S6" s="9">
        <v>5.0910000000000002</v>
      </c>
    </row>
    <row r="7" spans="1:21" x14ac:dyDescent="0.25">
      <c r="A7" s="8">
        <v>41060</v>
      </c>
      <c r="B7" s="5">
        <v>239</v>
      </c>
      <c r="C7" s="5" t="s">
        <v>31</v>
      </c>
      <c r="D7" s="5" t="s">
        <v>24</v>
      </c>
      <c r="E7" s="5">
        <v>250</v>
      </c>
      <c r="F7" s="5">
        <v>5</v>
      </c>
      <c r="G7" s="5">
        <f t="shared" ref="G7:G38" si="3">F7/E7</f>
        <v>0.02</v>
      </c>
      <c r="H7" s="8">
        <v>41263</v>
      </c>
      <c r="I7" s="8">
        <v>41264</v>
      </c>
      <c r="J7" s="3">
        <v>2</v>
      </c>
      <c r="K7" s="7">
        <v>25</v>
      </c>
      <c r="L7" s="9">
        <v>79.116</v>
      </c>
      <c r="M7" s="5">
        <f t="shared" si="0"/>
        <v>4.2841093011035207</v>
      </c>
      <c r="N7" s="9">
        <f t="shared" si="1"/>
        <v>8.5682186022070422E-2</v>
      </c>
      <c r="O7" s="3"/>
      <c r="P7" s="5">
        <f t="shared" si="2"/>
        <v>4.2861888701097168</v>
      </c>
      <c r="Q7" s="5">
        <v>5</v>
      </c>
      <c r="R7" s="5">
        <v>0.4</v>
      </c>
      <c r="S7" s="9">
        <v>6.8579999999999997</v>
      </c>
    </row>
    <row r="8" spans="1:21" x14ac:dyDescent="0.25">
      <c r="A8" s="8">
        <v>41060</v>
      </c>
      <c r="B8" s="3">
        <v>240</v>
      </c>
      <c r="C8" s="5" t="s">
        <v>31</v>
      </c>
      <c r="D8" s="3" t="s">
        <v>24</v>
      </c>
      <c r="E8" s="3">
        <v>250</v>
      </c>
      <c r="F8" s="3">
        <v>5</v>
      </c>
      <c r="G8" s="3">
        <f t="shared" si="3"/>
        <v>0.02</v>
      </c>
      <c r="H8" s="8">
        <v>41263</v>
      </c>
      <c r="I8" s="8">
        <v>41264</v>
      </c>
      <c r="J8" s="3">
        <v>181</v>
      </c>
      <c r="K8" s="7">
        <v>33</v>
      </c>
      <c r="L8" s="9">
        <v>34.628</v>
      </c>
      <c r="M8" s="5">
        <f t="shared" si="0"/>
        <v>1.946326852338413</v>
      </c>
      <c r="N8" s="9">
        <f t="shared" si="1"/>
        <v>3.892653704676826E-2</v>
      </c>
      <c r="O8" s="3"/>
      <c r="P8" s="5">
        <f t="shared" si="2"/>
        <v>1.9573581797123549</v>
      </c>
      <c r="Q8" s="6">
        <v>6</v>
      </c>
      <c r="R8" s="6">
        <v>0.5</v>
      </c>
      <c r="S8" s="9">
        <v>5.3369999999999997</v>
      </c>
    </row>
    <row r="9" spans="1:21" x14ac:dyDescent="0.25">
      <c r="A9" s="8">
        <v>41064</v>
      </c>
      <c r="B9" s="3">
        <v>227</v>
      </c>
      <c r="C9" s="5" t="s">
        <v>31</v>
      </c>
      <c r="D9" s="3" t="s">
        <v>24</v>
      </c>
      <c r="E9" s="3">
        <v>250</v>
      </c>
      <c r="F9" s="5">
        <v>5</v>
      </c>
      <c r="G9" s="5">
        <f t="shared" si="3"/>
        <v>0.02</v>
      </c>
      <c r="H9" s="8">
        <v>41263</v>
      </c>
      <c r="I9" s="8">
        <v>41264</v>
      </c>
      <c r="J9" s="3">
        <v>37</v>
      </c>
      <c r="K9" s="7">
        <v>14</v>
      </c>
      <c r="L9" s="9">
        <v>97.087000000000003</v>
      </c>
      <c r="M9" s="5">
        <f t="shared" si="0"/>
        <v>5.2284603258013664</v>
      </c>
      <c r="N9" s="9">
        <f t="shared" si="1"/>
        <v>0.10456920651602733</v>
      </c>
      <c r="O9" s="3"/>
      <c r="P9" s="5">
        <f t="shared" si="2"/>
        <v>5.2269238174467745</v>
      </c>
      <c r="Q9" s="5">
        <v>7</v>
      </c>
      <c r="R9" s="5">
        <v>1</v>
      </c>
      <c r="S9" s="9">
        <v>11.454000000000001</v>
      </c>
    </row>
    <row r="10" spans="1:21" x14ac:dyDescent="0.25">
      <c r="A10" s="8">
        <v>41064</v>
      </c>
      <c r="B10" s="3">
        <v>114</v>
      </c>
      <c r="C10" s="5" t="s">
        <v>31</v>
      </c>
      <c r="D10" s="3" t="s">
        <v>24</v>
      </c>
      <c r="E10" s="3">
        <v>100</v>
      </c>
      <c r="F10" s="5">
        <v>5</v>
      </c>
      <c r="G10" s="5">
        <f t="shared" si="3"/>
        <v>0.05</v>
      </c>
      <c r="H10" s="8">
        <v>41263</v>
      </c>
      <c r="I10" s="8">
        <v>41264</v>
      </c>
      <c r="J10" s="3">
        <v>68</v>
      </c>
      <c r="K10" s="7">
        <v>15</v>
      </c>
      <c r="L10" s="9">
        <v>84.903000000000006</v>
      </c>
      <c r="M10" s="5">
        <f t="shared" si="0"/>
        <v>4.5882080924855497</v>
      </c>
      <c r="N10" s="9">
        <f t="shared" si="1"/>
        <v>0.2294104046242775</v>
      </c>
      <c r="O10" s="3"/>
      <c r="P10" s="5">
        <f t="shared" si="2"/>
        <v>4.5891232165701004</v>
      </c>
      <c r="Q10" s="5">
        <v>8</v>
      </c>
      <c r="T10" s="5"/>
      <c r="U10" s="9"/>
    </row>
    <row r="11" spans="1:21" x14ac:dyDescent="0.25">
      <c r="A11" s="8">
        <v>41066</v>
      </c>
      <c r="B11" s="3">
        <v>224</v>
      </c>
      <c r="C11" s="5" t="s">
        <v>31</v>
      </c>
      <c r="D11" s="3" t="s">
        <v>24</v>
      </c>
      <c r="E11" s="3">
        <v>250</v>
      </c>
      <c r="F11" s="5">
        <v>5</v>
      </c>
      <c r="G11" s="5">
        <f t="shared" si="3"/>
        <v>0.02</v>
      </c>
      <c r="H11" s="8">
        <v>41263</v>
      </c>
      <c r="I11" s="8">
        <v>41264</v>
      </c>
      <c r="J11" s="3">
        <v>20</v>
      </c>
      <c r="K11" s="7">
        <v>16</v>
      </c>
      <c r="L11" s="9">
        <v>15.608000000000001</v>
      </c>
      <c r="M11" s="5">
        <f t="shared" si="0"/>
        <v>0.94685233841303196</v>
      </c>
      <c r="N11" s="9">
        <f t="shared" si="1"/>
        <v>1.8937046768260638E-2</v>
      </c>
      <c r="O11" s="3"/>
      <c r="P11" s="5">
        <f t="shared" si="2"/>
        <v>0.96171082016915599</v>
      </c>
      <c r="Q11" s="5">
        <v>9</v>
      </c>
      <c r="R11" s="5">
        <v>10</v>
      </c>
      <c r="S11" s="9">
        <v>177.08799999999999</v>
      </c>
    </row>
    <row r="12" spans="1:21" x14ac:dyDescent="0.25">
      <c r="A12" s="8">
        <v>41066</v>
      </c>
      <c r="B12" s="5">
        <v>302</v>
      </c>
      <c r="C12" s="5" t="s">
        <v>31</v>
      </c>
      <c r="D12" s="3" t="s">
        <v>24</v>
      </c>
      <c r="E12" s="3">
        <v>250</v>
      </c>
      <c r="F12" s="5">
        <v>5</v>
      </c>
      <c r="G12" s="5">
        <f t="shared" si="3"/>
        <v>0.02</v>
      </c>
      <c r="H12" s="8">
        <v>41263</v>
      </c>
      <c r="I12" s="8">
        <v>41264</v>
      </c>
      <c r="J12" s="3">
        <v>12</v>
      </c>
      <c r="K12" s="7">
        <v>27</v>
      </c>
      <c r="L12" s="9">
        <v>78.06</v>
      </c>
      <c r="M12" s="5">
        <f t="shared" si="0"/>
        <v>4.228617971623752</v>
      </c>
      <c r="N12" s="9">
        <f t="shared" si="1"/>
        <v>8.4572359432475042E-2</v>
      </c>
      <c r="O12" s="3"/>
      <c r="P12" s="5">
        <f t="shared" si="2"/>
        <v>4.2309100261729338</v>
      </c>
      <c r="Q12" s="5">
        <v>10</v>
      </c>
      <c r="R12" s="5">
        <v>20</v>
      </c>
      <c r="S12" s="9">
        <v>384.51299999999998</v>
      </c>
    </row>
    <row r="13" spans="1:21" x14ac:dyDescent="0.25">
      <c r="A13" s="8">
        <v>41079</v>
      </c>
      <c r="B13" s="5">
        <v>221</v>
      </c>
      <c r="C13" s="5" t="s">
        <v>31</v>
      </c>
      <c r="D13" s="3" t="s">
        <v>24</v>
      </c>
      <c r="E13" s="5">
        <v>500</v>
      </c>
      <c r="F13" s="5">
        <v>5</v>
      </c>
      <c r="G13" s="5">
        <f t="shared" si="3"/>
        <v>0.01</v>
      </c>
      <c r="H13" s="8">
        <v>41263</v>
      </c>
      <c r="I13" s="8">
        <v>41264</v>
      </c>
      <c r="J13">
        <v>10</v>
      </c>
      <c r="K13" s="7">
        <v>35</v>
      </c>
      <c r="L13" s="9">
        <v>74.552999999999997</v>
      </c>
      <c r="M13" s="5">
        <f t="shared" si="0"/>
        <v>4.0443300052548601</v>
      </c>
      <c r="N13" s="9">
        <f t="shared" si="1"/>
        <v>4.0443300052548599E-2</v>
      </c>
      <c r="O13" s="3"/>
      <c r="P13" s="5">
        <f t="shared" si="2"/>
        <v>4.0473277291215144</v>
      </c>
      <c r="S13" s="9"/>
    </row>
    <row r="14" spans="1:21" x14ac:dyDescent="0.25">
      <c r="A14" s="8">
        <v>41079</v>
      </c>
      <c r="B14" s="3">
        <v>222</v>
      </c>
      <c r="C14" s="5" t="s">
        <v>31</v>
      </c>
      <c r="D14" s="3" t="s">
        <v>24</v>
      </c>
      <c r="E14" s="3">
        <v>250</v>
      </c>
      <c r="F14" s="5">
        <v>5</v>
      </c>
      <c r="G14" s="5">
        <f t="shared" si="3"/>
        <v>0.02</v>
      </c>
      <c r="H14" s="8">
        <v>41263</v>
      </c>
      <c r="I14" s="8">
        <v>41264</v>
      </c>
      <c r="J14">
        <v>8</v>
      </c>
      <c r="K14" s="7">
        <v>47</v>
      </c>
      <c r="L14" s="10">
        <v>32.497</v>
      </c>
      <c r="M14" s="5">
        <f t="shared" si="0"/>
        <v>1.8343457698370993</v>
      </c>
      <c r="N14" s="9">
        <f t="shared" si="1"/>
        <v>3.6686915396741987E-2</v>
      </c>
      <c r="O14" s="3"/>
      <c r="P14" s="5">
        <f t="shared" si="2"/>
        <v>1.845805891427047</v>
      </c>
      <c r="R14">
        <f>INTERCEPT(R3:R12,S3:S12)</f>
        <v>0.14467275561866977</v>
      </c>
      <c r="S14" s="10"/>
      <c r="T14" t="s">
        <v>46</v>
      </c>
      <c r="U14">
        <f>RSQ(R3:R12,S3:S12)</f>
        <v>0.99850790210613494</v>
      </c>
    </row>
    <row r="15" spans="1:21" x14ac:dyDescent="0.25">
      <c r="A15" s="8">
        <v>41080</v>
      </c>
      <c r="B15" s="3">
        <v>240</v>
      </c>
      <c r="C15" s="5" t="s">
        <v>31</v>
      </c>
      <c r="D15" s="3" t="s">
        <v>24</v>
      </c>
      <c r="E15" s="3">
        <v>500</v>
      </c>
      <c r="F15" s="5">
        <v>5</v>
      </c>
      <c r="G15" s="5">
        <f t="shared" si="3"/>
        <v>0.01</v>
      </c>
      <c r="H15" s="8">
        <v>41263</v>
      </c>
      <c r="I15" s="8">
        <v>41264</v>
      </c>
      <c r="J15">
        <v>49</v>
      </c>
      <c r="K15" s="7">
        <v>26</v>
      </c>
      <c r="L15" s="9">
        <v>81.099000000000004</v>
      </c>
      <c r="M15" s="5">
        <f t="shared" si="0"/>
        <v>4.3883131897004732</v>
      </c>
      <c r="N15" s="9">
        <f t="shared" si="1"/>
        <v>4.3883131897004733E-2</v>
      </c>
      <c r="O15" s="3"/>
      <c r="P15" s="5">
        <f t="shared" si="2"/>
        <v>4.389993744661461</v>
      </c>
      <c r="R15">
        <f>SLOPE(R3:R12,S3:S12)</f>
        <v>5.2347390091650833E-2</v>
      </c>
      <c r="S15" s="3"/>
    </row>
    <row r="16" spans="1:21" x14ac:dyDescent="0.25">
      <c r="A16" s="8">
        <v>41080</v>
      </c>
      <c r="B16" s="5">
        <v>239</v>
      </c>
      <c r="C16" s="5" t="s">
        <v>31</v>
      </c>
      <c r="D16" s="3" t="s">
        <v>24</v>
      </c>
      <c r="E16" s="3">
        <v>500</v>
      </c>
      <c r="F16" s="5">
        <v>5</v>
      </c>
      <c r="G16" s="5">
        <f t="shared" si="3"/>
        <v>0.01</v>
      </c>
      <c r="H16" s="8">
        <v>41263</v>
      </c>
      <c r="I16" s="8">
        <v>41264</v>
      </c>
      <c r="J16">
        <v>42</v>
      </c>
      <c r="K16" s="7">
        <v>48</v>
      </c>
      <c r="L16" s="9">
        <v>176.9</v>
      </c>
      <c r="M16" s="5">
        <f t="shared" si="0"/>
        <v>9.4225223331581702</v>
      </c>
      <c r="N16" s="9">
        <f t="shared" si="1"/>
        <v>9.4225223331581703E-2</v>
      </c>
      <c r="P16" s="5">
        <f t="shared" si="2"/>
        <v>9.4049260628317022</v>
      </c>
      <c r="Q16" t="s">
        <v>34</v>
      </c>
      <c r="R16" t="s">
        <v>44</v>
      </c>
      <c r="U16" s="7"/>
    </row>
    <row r="17" spans="1:17" x14ac:dyDescent="0.25">
      <c r="A17" s="8">
        <v>41085</v>
      </c>
      <c r="B17" s="5">
        <v>302</v>
      </c>
      <c r="C17" s="5" t="s">
        <v>31</v>
      </c>
      <c r="D17" s="3" t="s">
        <v>24</v>
      </c>
      <c r="E17">
        <v>200</v>
      </c>
      <c r="F17" s="5">
        <v>5</v>
      </c>
      <c r="G17" s="5">
        <f t="shared" si="3"/>
        <v>2.5000000000000001E-2</v>
      </c>
      <c r="H17" s="8">
        <v>41263</v>
      </c>
      <c r="I17" s="8">
        <v>41264</v>
      </c>
      <c r="J17">
        <v>81</v>
      </c>
      <c r="K17" s="7">
        <v>3</v>
      </c>
      <c r="L17" s="9">
        <v>17.524000000000001</v>
      </c>
      <c r="M17" s="5">
        <f t="shared" si="0"/>
        <v>1.0475354703100368</v>
      </c>
      <c r="N17" s="9">
        <f t="shared" si="1"/>
        <v>2.6188386757750922E-2</v>
      </c>
      <c r="O17" s="4"/>
      <c r="P17" s="5">
        <f t="shared" si="2"/>
        <v>1.062008419584759</v>
      </c>
      <c r="Q17" t="s">
        <v>36</v>
      </c>
    </row>
    <row r="18" spans="1:17" x14ac:dyDescent="0.25">
      <c r="A18" s="8">
        <v>41085</v>
      </c>
      <c r="B18">
        <v>114</v>
      </c>
      <c r="C18" s="5" t="s">
        <v>31</v>
      </c>
      <c r="D18" s="3" t="s">
        <v>24</v>
      </c>
      <c r="E18">
        <v>200</v>
      </c>
      <c r="F18" s="5">
        <v>5</v>
      </c>
      <c r="G18" s="5">
        <f t="shared" si="3"/>
        <v>2.5000000000000001E-2</v>
      </c>
      <c r="H18" s="8">
        <v>41263</v>
      </c>
      <c r="I18" s="8">
        <v>41264</v>
      </c>
      <c r="J18">
        <v>13</v>
      </c>
      <c r="K18" s="7">
        <v>13</v>
      </c>
      <c r="L18" s="9">
        <v>27.85</v>
      </c>
      <c r="M18" s="5">
        <f t="shared" si="0"/>
        <v>1.5901523909616395</v>
      </c>
      <c r="N18" s="9">
        <f t="shared" si="1"/>
        <v>3.9753809774040992E-2</v>
      </c>
      <c r="P18" s="5">
        <f t="shared" si="2"/>
        <v>1.6025475696711455</v>
      </c>
    </row>
    <row r="19" spans="1:17" x14ac:dyDescent="0.25">
      <c r="A19" s="8">
        <v>41086</v>
      </c>
      <c r="B19">
        <v>227</v>
      </c>
      <c r="C19" s="5" t="s">
        <v>31</v>
      </c>
      <c r="D19" s="3" t="s">
        <v>24</v>
      </c>
      <c r="E19">
        <v>500</v>
      </c>
      <c r="F19" s="5">
        <v>5</v>
      </c>
      <c r="G19" s="5">
        <f t="shared" si="3"/>
        <v>0.01</v>
      </c>
      <c r="H19" s="8">
        <v>41263</v>
      </c>
      <c r="I19" s="8">
        <v>41264</v>
      </c>
      <c r="J19">
        <v>64</v>
      </c>
      <c r="K19" s="7">
        <v>4</v>
      </c>
      <c r="L19" s="9">
        <v>181.69</v>
      </c>
      <c r="M19" s="5">
        <f t="shared" si="0"/>
        <v>9.6742301629006811</v>
      </c>
      <c r="N19" s="9">
        <f t="shared" si="1"/>
        <v>9.6742301629006808E-2</v>
      </c>
      <c r="O19" s="4"/>
      <c r="P19" s="5">
        <f t="shared" si="2"/>
        <v>9.65567006137071</v>
      </c>
    </row>
    <row r="20" spans="1:17" x14ac:dyDescent="0.25">
      <c r="A20" s="8">
        <v>41086</v>
      </c>
      <c r="B20" s="5">
        <v>224</v>
      </c>
      <c r="C20" s="5" t="s">
        <v>31</v>
      </c>
      <c r="D20" s="3" t="s">
        <v>24</v>
      </c>
      <c r="E20">
        <v>400</v>
      </c>
      <c r="F20" s="5">
        <v>5</v>
      </c>
      <c r="G20" s="5">
        <f t="shared" si="3"/>
        <v>1.2500000000000001E-2</v>
      </c>
      <c r="H20" s="8">
        <v>41263</v>
      </c>
      <c r="I20" s="8">
        <v>41264</v>
      </c>
      <c r="J20">
        <v>2</v>
      </c>
      <c r="K20" s="7">
        <v>36</v>
      </c>
      <c r="L20" s="9">
        <v>9.5109999999999992</v>
      </c>
      <c r="M20" s="5">
        <f t="shared" si="0"/>
        <v>0.62646347871781394</v>
      </c>
      <c r="N20" s="9">
        <f t="shared" si="1"/>
        <v>7.8307934839726753E-3</v>
      </c>
      <c r="P20" s="5">
        <f t="shared" si="2"/>
        <v>0.64254878278036087</v>
      </c>
    </row>
    <row r="21" spans="1:17" x14ac:dyDescent="0.25">
      <c r="A21" s="8">
        <v>41099</v>
      </c>
      <c r="B21" s="5">
        <v>222</v>
      </c>
      <c r="C21" s="5" t="s">
        <v>31</v>
      </c>
      <c r="D21" s="3" t="s">
        <v>24</v>
      </c>
      <c r="E21">
        <v>450</v>
      </c>
      <c r="F21" s="5">
        <v>5</v>
      </c>
      <c r="G21" s="5">
        <f t="shared" si="3"/>
        <v>1.1111111111111112E-2</v>
      </c>
      <c r="H21" s="8">
        <v>41263</v>
      </c>
      <c r="I21" s="8">
        <v>41264</v>
      </c>
      <c r="J21">
        <v>22</v>
      </c>
      <c r="K21" s="7">
        <v>24</v>
      </c>
      <c r="L21" s="9">
        <v>59.302</v>
      </c>
      <c r="M21" s="5">
        <f t="shared" si="0"/>
        <v>3.2429111928533891</v>
      </c>
      <c r="N21" s="9">
        <f t="shared" si="1"/>
        <v>3.6032346587259879E-2</v>
      </c>
      <c r="P21" s="5">
        <f t="shared" si="2"/>
        <v>3.2489776828337473</v>
      </c>
    </row>
    <row r="22" spans="1:17" x14ac:dyDescent="0.25">
      <c r="A22" s="8">
        <v>41099</v>
      </c>
      <c r="B22">
        <v>221</v>
      </c>
      <c r="C22" s="5" t="s">
        <v>31</v>
      </c>
      <c r="D22" s="3" t="s">
        <v>24</v>
      </c>
      <c r="E22">
        <v>400</v>
      </c>
      <c r="F22" s="5">
        <v>5</v>
      </c>
      <c r="G22" s="5">
        <f t="shared" si="3"/>
        <v>1.2500000000000001E-2</v>
      </c>
      <c r="H22" s="8">
        <v>41263</v>
      </c>
      <c r="I22" s="8">
        <v>41264</v>
      </c>
      <c r="J22">
        <v>50</v>
      </c>
      <c r="K22" s="7">
        <v>51</v>
      </c>
      <c r="L22" s="9">
        <v>36.130000000000003</v>
      </c>
      <c r="M22" s="5">
        <f t="shared" si="0"/>
        <v>2.0252548607461902</v>
      </c>
      <c r="N22" s="9">
        <f t="shared" si="1"/>
        <v>2.531568575932738E-2</v>
      </c>
      <c r="P22" s="5">
        <f t="shared" si="2"/>
        <v>2.0359839596300144</v>
      </c>
    </row>
    <row r="23" spans="1:17" x14ac:dyDescent="0.25">
      <c r="A23" s="8">
        <v>41100</v>
      </c>
      <c r="B23" s="5">
        <v>240</v>
      </c>
      <c r="C23" s="5" t="s">
        <v>31</v>
      </c>
      <c r="D23" s="3" t="s">
        <v>24</v>
      </c>
      <c r="E23" s="5">
        <v>450</v>
      </c>
      <c r="F23" s="5">
        <v>5</v>
      </c>
      <c r="G23" s="5">
        <f t="shared" si="3"/>
        <v>1.1111111111111112E-2</v>
      </c>
      <c r="H23" s="8">
        <v>41263</v>
      </c>
      <c r="I23" s="8">
        <v>41264</v>
      </c>
      <c r="J23">
        <v>14</v>
      </c>
      <c r="K23" s="7">
        <v>18</v>
      </c>
      <c r="L23" s="9">
        <v>26.643999999999998</v>
      </c>
      <c r="M23" s="5">
        <f t="shared" si="0"/>
        <v>1.5267787703625852</v>
      </c>
      <c r="N23" s="9">
        <f t="shared" si="1"/>
        <v>1.696420855958428E-2</v>
      </c>
      <c r="P23" s="5">
        <f t="shared" si="2"/>
        <v>1.5394166172206145</v>
      </c>
    </row>
    <row r="24" spans="1:17" x14ac:dyDescent="0.25">
      <c r="A24" s="8">
        <v>41100</v>
      </c>
      <c r="B24" s="5">
        <v>239</v>
      </c>
      <c r="C24" s="5" t="s">
        <v>31</v>
      </c>
      <c r="D24" s="3" t="s">
        <v>24</v>
      </c>
      <c r="E24" t="s">
        <v>28</v>
      </c>
      <c r="F24" s="5">
        <v>5</v>
      </c>
      <c r="G24" s="5" t="e">
        <f t="shared" si="3"/>
        <v>#VALUE!</v>
      </c>
      <c r="H24" s="8">
        <v>41263</v>
      </c>
      <c r="I24" s="8">
        <v>41264</v>
      </c>
      <c r="J24">
        <v>75</v>
      </c>
      <c r="K24" s="7">
        <v>40</v>
      </c>
      <c r="L24" s="9">
        <v>25.248000000000001</v>
      </c>
      <c r="M24" s="5">
        <f t="shared" si="0"/>
        <v>1.4534209143457697</v>
      </c>
      <c r="N24" s="9" t="e">
        <f t="shared" si="1"/>
        <v>#VALUE!</v>
      </c>
      <c r="O24" s="7"/>
      <c r="P24" s="5">
        <f t="shared" si="2"/>
        <v>1.46633966065267</v>
      </c>
    </row>
    <row r="25" spans="1:17" x14ac:dyDescent="0.25">
      <c r="A25" s="8">
        <v>41106</v>
      </c>
      <c r="B25" s="5">
        <v>114</v>
      </c>
      <c r="C25" s="5" t="s">
        <v>31</v>
      </c>
      <c r="D25" s="3" t="s">
        <v>24</v>
      </c>
      <c r="E25">
        <v>250</v>
      </c>
      <c r="F25" s="5">
        <v>5</v>
      </c>
      <c r="G25" s="5">
        <f t="shared" si="3"/>
        <v>0.02</v>
      </c>
      <c r="H25" s="8">
        <v>41263</v>
      </c>
      <c r="I25" s="8">
        <v>41264</v>
      </c>
      <c r="J25">
        <v>18</v>
      </c>
      <c r="K25" s="7">
        <v>17</v>
      </c>
      <c r="L25" s="9">
        <v>35.764000000000003</v>
      </c>
      <c r="M25" s="5">
        <f t="shared" si="0"/>
        <v>2.0060220704151344</v>
      </c>
      <c r="N25" s="9">
        <f t="shared" si="1"/>
        <v>4.012044140830269E-2</v>
      </c>
      <c r="P25" s="5">
        <f t="shared" si="2"/>
        <v>2.01682481485647</v>
      </c>
    </row>
    <row r="26" spans="1:17" x14ac:dyDescent="0.25">
      <c r="A26" s="8">
        <v>41106</v>
      </c>
      <c r="B26">
        <v>302</v>
      </c>
      <c r="C26" s="5" t="s">
        <v>31</v>
      </c>
      <c r="D26" s="3" t="s">
        <v>24</v>
      </c>
      <c r="E26">
        <v>500</v>
      </c>
      <c r="F26" s="5">
        <v>5</v>
      </c>
      <c r="G26" s="5">
        <f t="shared" si="3"/>
        <v>0.01</v>
      </c>
      <c r="H26" s="8">
        <v>41263</v>
      </c>
      <c r="I26" s="8">
        <v>41264</v>
      </c>
      <c r="J26">
        <v>29</v>
      </c>
      <c r="K26" s="7">
        <v>32</v>
      </c>
      <c r="L26" s="9">
        <v>931.85500000000002</v>
      </c>
      <c r="M26" s="5">
        <f t="shared" si="0"/>
        <v>49.094356279558589</v>
      </c>
      <c r="N26" s="9">
        <f t="shared" si="1"/>
        <v>0.49094356279558587</v>
      </c>
      <c r="P26" s="5">
        <f t="shared" si="2"/>
        <v>48.924849949473959</v>
      </c>
    </row>
    <row r="27" spans="1:17" x14ac:dyDescent="0.25">
      <c r="A27" s="8">
        <v>41107</v>
      </c>
      <c r="B27">
        <v>224</v>
      </c>
      <c r="C27" s="5" t="s">
        <v>31</v>
      </c>
      <c r="D27" s="3" t="s">
        <v>24</v>
      </c>
      <c r="E27">
        <v>500</v>
      </c>
      <c r="F27" s="5">
        <v>5</v>
      </c>
      <c r="G27" s="5">
        <f t="shared" si="3"/>
        <v>0.01</v>
      </c>
      <c r="H27" s="8">
        <v>41263</v>
      </c>
      <c r="I27" s="8">
        <v>41264</v>
      </c>
      <c r="J27">
        <v>59</v>
      </c>
      <c r="K27" s="7">
        <v>9</v>
      </c>
      <c r="L27" s="9">
        <v>27.652999999999999</v>
      </c>
      <c r="M27" s="5">
        <f t="shared" si="0"/>
        <v>1.5798003152916444</v>
      </c>
      <c r="N27" s="9">
        <f t="shared" si="1"/>
        <v>1.5798003152916445E-2</v>
      </c>
      <c r="P27" s="5">
        <f t="shared" si="2"/>
        <v>1.5922351338230902</v>
      </c>
    </row>
    <row r="28" spans="1:17" x14ac:dyDescent="0.25">
      <c r="A28" s="8">
        <v>41107</v>
      </c>
      <c r="B28" s="5">
        <v>227</v>
      </c>
      <c r="C28" s="5" t="s">
        <v>31</v>
      </c>
      <c r="D28" s="3" t="s">
        <v>24</v>
      </c>
      <c r="E28">
        <v>440</v>
      </c>
      <c r="F28" s="5">
        <v>5</v>
      </c>
      <c r="G28" s="5">
        <f t="shared" si="3"/>
        <v>1.1363636363636364E-2</v>
      </c>
      <c r="H28" s="8">
        <v>41263</v>
      </c>
      <c r="I28" s="8">
        <v>41264</v>
      </c>
      <c r="J28">
        <v>8</v>
      </c>
      <c r="K28" s="7">
        <v>41</v>
      </c>
      <c r="L28" s="9">
        <v>149.858</v>
      </c>
      <c r="M28" s="5">
        <f t="shared" si="0"/>
        <v>8.0015028901734091</v>
      </c>
      <c r="N28" s="9">
        <f t="shared" si="1"/>
        <v>9.0926169206516014E-2</v>
      </c>
      <c r="O28" s="7"/>
      <c r="P28" s="5">
        <f t="shared" si="2"/>
        <v>7.989347939973281</v>
      </c>
    </row>
    <row r="29" spans="1:17" x14ac:dyDescent="0.25">
      <c r="A29" s="8">
        <v>41120</v>
      </c>
      <c r="B29" s="5">
        <v>222</v>
      </c>
      <c r="C29" s="5" t="s">
        <v>31</v>
      </c>
      <c r="D29" s="3" t="s">
        <v>24</v>
      </c>
      <c r="E29">
        <v>450</v>
      </c>
      <c r="F29" s="5">
        <v>5</v>
      </c>
      <c r="G29" s="5">
        <f t="shared" si="3"/>
        <v>1.1111111111111112E-2</v>
      </c>
      <c r="H29" s="8">
        <v>41263</v>
      </c>
      <c r="I29" s="8">
        <v>41264</v>
      </c>
      <c r="J29">
        <v>83</v>
      </c>
      <c r="K29" s="7">
        <v>37</v>
      </c>
      <c r="L29" s="9">
        <v>33.773000000000003</v>
      </c>
      <c r="M29" s="5">
        <f t="shared" si="0"/>
        <v>1.9013977929584869</v>
      </c>
      <c r="N29" s="9">
        <f t="shared" si="1"/>
        <v>2.1126642143983188E-2</v>
      </c>
      <c r="P29" s="5">
        <f t="shared" si="2"/>
        <v>1.9126011611839935</v>
      </c>
    </row>
    <row r="30" spans="1:17" x14ac:dyDescent="0.25">
      <c r="A30" s="8">
        <v>41120</v>
      </c>
      <c r="B30" s="5">
        <v>221</v>
      </c>
      <c r="C30" s="5" t="s">
        <v>31</v>
      </c>
      <c r="D30" s="3" t="s">
        <v>24</v>
      </c>
      <c r="E30" s="5">
        <v>500</v>
      </c>
      <c r="F30" s="5">
        <v>5</v>
      </c>
      <c r="G30" s="5">
        <f t="shared" si="3"/>
        <v>0.01</v>
      </c>
      <c r="H30" s="8">
        <v>41263</v>
      </c>
      <c r="I30" s="8">
        <v>41264</v>
      </c>
      <c r="J30">
        <v>21</v>
      </c>
      <c r="K30" s="7">
        <v>53</v>
      </c>
      <c r="L30" s="9">
        <v>42.110999999999997</v>
      </c>
      <c r="M30" s="5">
        <f t="shared" si="0"/>
        <v>2.3395480819758276</v>
      </c>
      <c r="N30" s="9">
        <f t="shared" si="1"/>
        <v>2.3395480819758278E-2</v>
      </c>
      <c r="P30" s="5">
        <f t="shared" si="2"/>
        <v>2.3490736997681778</v>
      </c>
    </row>
    <row r="31" spans="1:17" x14ac:dyDescent="0.25">
      <c r="A31" s="8">
        <v>41121</v>
      </c>
      <c r="B31">
        <v>239</v>
      </c>
      <c r="C31" s="5" t="s">
        <v>31</v>
      </c>
      <c r="D31" s="3" t="s">
        <v>24</v>
      </c>
      <c r="E31">
        <v>500</v>
      </c>
      <c r="F31" s="5">
        <v>5</v>
      </c>
      <c r="G31" s="5">
        <f t="shared" si="3"/>
        <v>0.01</v>
      </c>
      <c r="H31" s="8">
        <v>41263</v>
      </c>
      <c r="I31" s="8">
        <v>41264</v>
      </c>
      <c r="J31">
        <v>15</v>
      </c>
      <c r="K31" s="7">
        <v>6</v>
      </c>
      <c r="L31" s="9">
        <v>72.275000000000006</v>
      </c>
      <c r="M31" s="5">
        <f t="shared" si="0"/>
        <v>3.9246242774566475</v>
      </c>
      <c r="N31" s="9">
        <f t="shared" si="1"/>
        <v>3.9246242774566474E-2</v>
      </c>
      <c r="P31" s="5">
        <f t="shared" si="2"/>
        <v>3.9280803744927342</v>
      </c>
    </row>
    <row r="32" spans="1:17" s="5" customFormat="1" x14ac:dyDescent="0.25">
      <c r="A32" s="8">
        <v>41121</v>
      </c>
      <c r="B32" s="7">
        <v>240</v>
      </c>
      <c r="C32" s="8" t="s">
        <v>31</v>
      </c>
      <c r="D32" s="5" t="s">
        <v>24</v>
      </c>
      <c r="E32">
        <v>500</v>
      </c>
      <c r="F32" s="5">
        <v>5</v>
      </c>
      <c r="G32" s="5">
        <f t="shared" si="3"/>
        <v>0.01</v>
      </c>
      <c r="H32" s="8">
        <v>41263</v>
      </c>
      <c r="I32" s="8">
        <v>41264</v>
      </c>
      <c r="J32">
        <v>19</v>
      </c>
      <c r="K32" s="7">
        <v>54</v>
      </c>
      <c r="L32" s="9">
        <v>760.29200000000003</v>
      </c>
      <c r="M32" s="5">
        <f t="shared" si="0"/>
        <v>40.078959537572253</v>
      </c>
      <c r="N32" s="9">
        <f t="shared" si="1"/>
        <v>0.40078959537572256</v>
      </c>
      <c r="O32" s="5" t="s">
        <v>45</v>
      </c>
      <c r="P32" s="5">
        <f t="shared" si="2"/>
        <v>39.943974663180072</v>
      </c>
    </row>
    <row r="33" spans="1:18" x14ac:dyDescent="0.25">
      <c r="A33" s="8">
        <v>41127</v>
      </c>
      <c r="B33" s="5">
        <v>114</v>
      </c>
      <c r="C33" s="5" t="s">
        <v>31</v>
      </c>
      <c r="D33" s="3" t="s">
        <v>24</v>
      </c>
      <c r="E33">
        <v>250</v>
      </c>
      <c r="F33" s="5">
        <v>5</v>
      </c>
      <c r="G33" s="5">
        <f t="shared" si="3"/>
        <v>0.02</v>
      </c>
      <c r="H33" s="8">
        <v>41263</v>
      </c>
      <c r="I33" s="8">
        <v>41264</v>
      </c>
      <c r="J33">
        <v>18</v>
      </c>
      <c r="K33" s="7">
        <v>8</v>
      </c>
      <c r="L33" s="9">
        <v>42.606000000000002</v>
      </c>
      <c r="M33" s="5">
        <f t="shared" si="0"/>
        <v>2.3655596426694694</v>
      </c>
      <c r="N33" s="9">
        <f t="shared" si="1"/>
        <v>4.7311192853389389E-2</v>
      </c>
      <c r="P33" s="5">
        <f t="shared" si="2"/>
        <v>2.3749856578635451</v>
      </c>
    </row>
    <row r="34" spans="1:18" x14ac:dyDescent="0.25">
      <c r="A34" s="8">
        <v>41127</v>
      </c>
      <c r="B34" s="5">
        <v>302</v>
      </c>
      <c r="C34" s="5" t="s">
        <v>31</v>
      </c>
      <c r="D34" s="3" t="s">
        <v>24</v>
      </c>
      <c r="E34">
        <v>250</v>
      </c>
      <c r="F34" s="5">
        <v>5</v>
      </c>
      <c r="G34" s="5">
        <f t="shared" si="3"/>
        <v>0.02</v>
      </c>
      <c r="H34" s="8">
        <v>41263</v>
      </c>
      <c r="I34" s="8">
        <v>41264</v>
      </c>
      <c r="J34">
        <v>47</v>
      </c>
      <c r="K34" s="7">
        <v>43</v>
      </c>
      <c r="L34" s="9">
        <v>40.17</v>
      </c>
      <c r="M34" s="5">
        <f t="shared" si="0"/>
        <v>2.2375512348922753</v>
      </c>
      <c r="N34" s="9">
        <f t="shared" si="1"/>
        <v>4.4751024697845504E-2</v>
      </c>
      <c r="P34" s="5">
        <f t="shared" si="2"/>
        <v>2.2474674156002838</v>
      </c>
    </row>
    <row r="35" spans="1:18" x14ac:dyDescent="0.25">
      <c r="A35" s="8">
        <v>41128</v>
      </c>
      <c r="B35" s="5">
        <v>227</v>
      </c>
      <c r="C35" s="5" t="s">
        <v>31</v>
      </c>
      <c r="D35" s="3" t="s">
        <v>24</v>
      </c>
      <c r="E35">
        <v>450</v>
      </c>
      <c r="F35" s="5">
        <v>5</v>
      </c>
      <c r="G35" s="5">
        <f t="shared" si="3"/>
        <v>1.1111111111111112E-2</v>
      </c>
      <c r="H35" s="8">
        <v>41263</v>
      </c>
      <c r="I35" s="8">
        <v>41264</v>
      </c>
      <c r="J35">
        <v>5</v>
      </c>
      <c r="K35" s="7">
        <v>23</v>
      </c>
      <c r="L35" s="9">
        <v>159.81299999999999</v>
      </c>
      <c r="M35" s="5">
        <f t="shared" si="0"/>
        <v>8.5246242774566454</v>
      </c>
      <c r="N35" s="9">
        <f t="shared" si="1"/>
        <v>9.4718047527296068E-2</v>
      </c>
      <c r="P35" s="5">
        <f t="shared" si="2"/>
        <v>8.5104662083356644</v>
      </c>
    </row>
    <row r="36" spans="1:18" x14ac:dyDescent="0.25">
      <c r="A36" s="8">
        <v>41128</v>
      </c>
      <c r="B36" s="5">
        <v>224</v>
      </c>
      <c r="C36" s="5" t="s">
        <v>31</v>
      </c>
      <c r="D36" s="3" t="s">
        <v>24</v>
      </c>
      <c r="E36">
        <v>450</v>
      </c>
      <c r="F36" s="5">
        <v>5</v>
      </c>
      <c r="G36" s="5">
        <f t="shared" si="3"/>
        <v>1.1111111111111112E-2</v>
      </c>
      <c r="H36" s="8">
        <v>41263</v>
      </c>
      <c r="I36" s="8">
        <v>41264</v>
      </c>
      <c r="J36">
        <v>14</v>
      </c>
      <c r="K36" s="7">
        <v>38</v>
      </c>
      <c r="L36" s="9">
        <v>16.978999999999999</v>
      </c>
      <c r="M36" s="5">
        <f t="shared" si="0"/>
        <v>1.0188964792433</v>
      </c>
      <c r="N36" s="9">
        <f t="shared" si="1"/>
        <v>1.1321071991592222E-2</v>
      </c>
      <c r="P36" s="5">
        <f t="shared" si="2"/>
        <v>1.0334790919848094</v>
      </c>
    </row>
    <row r="37" spans="1:18" x14ac:dyDescent="0.25">
      <c r="A37" s="8">
        <v>41135</v>
      </c>
      <c r="B37">
        <v>221</v>
      </c>
      <c r="C37" s="5" t="s">
        <v>32</v>
      </c>
      <c r="D37" s="3" t="s">
        <v>24</v>
      </c>
      <c r="E37">
        <v>200</v>
      </c>
      <c r="F37" s="5">
        <v>5</v>
      </c>
      <c r="G37" s="5">
        <f t="shared" si="3"/>
        <v>2.5000000000000001E-2</v>
      </c>
      <c r="H37" s="8">
        <v>41263</v>
      </c>
      <c r="I37" s="8">
        <v>41264</v>
      </c>
      <c r="J37">
        <v>54</v>
      </c>
      <c r="K37" s="7">
        <v>22</v>
      </c>
      <c r="L37" s="9">
        <v>127.768</v>
      </c>
      <c r="M37" s="5">
        <f t="shared" si="0"/>
        <v>6.8407041513399882</v>
      </c>
      <c r="N37" s="9">
        <f t="shared" si="1"/>
        <v>0.17101760378349973</v>
      </c>
      <c r="P37" s="5">
        <f t="shared" si="2"/>
        <v>6.8329940928487138</v>
      </c>
    </row>
    <row r="38" spans="1:18" x14ac:dyDescent="0.25">
      <c r="A38" s="8">
        <v>41135</v>
      </c>
      <c r="B38">
        <v>222</v>
      </c>
      <c r="C38" s="5" t="s">
        <v>32</v>
      </c>
      <c r="D38" s="3" t="s">
        <v>24</v>
      </c>
      <c r="E38">
        <v>200</v>
      </c>
      <c r="F38" s="5">
        <v>5</v>
      </c>
      <c r="G38" s="5">
        <f t="shared" si="3"/>
        <v>2.5000000000000001E-2</v>
      </c>
      <c r="H38" s="8">
        <v>41263</v>
      </c>
      <c r="I38" s="8">
        <v>41264</v>
      </c>
      <c r="J38">
        <v>14</v>
      </c>
      <c r="K38" s="7">
        <v>34</v>
      </c>
      <c r="L38" s="9">
        <v>20.306000000000001</v>
      </c>
      <c r="M38" s="5">
        <f t="shared" si="0"/>
        <v>1.1937256962690488</v>
      </c>
      <c r="N38" s="9">
        <f t="shared" si="1"/>
        <v>2.9843142406726222E-2</v>
      </c>
      <c r="P38" s="5">
        <f t="shared" si="2"/>
        <v>1.2076388588197315</v>
      </c>
    </row>
    <row r="39" spans="1:18" x14ac:dyDescent="0.25">
      <c r="A39" s="8">
        <v>41135</v>
      </c>
      <c r="B39" s="5">
        <v>221</v>
      </c>
      <c r="C39" s="5" t="s">
        <v>31</v>
      </c>
      <c r="D39" s="5" t="s">
        <v>24</v>
      </c>
      <c r="E39">
        <v>200</v>
      </c>
      <c r="F39" s="5">
        <v>5</v>
      </c>
      <c r="G39" s="5">
        <f t="shared" ref="G39:G56" si="4">F39/E39</f>
        <v>2.5000000000000001E-2</v>
      </c>
      <c r="H39" s="8">
        <v>41263</v>
      </c>
      <c r="I39" s="8">
        <v>41264</v>
      </c>
      <c r="J39">
        <v>82</v>
      </c>
      <c r="K39" s="7">
        <v>46</v>
      </c>
      <c r="L39" s="9">
        <v>43.991</v>
      </c>
      <c r="M39" s="5">
        <f t="shared" si="0"/>
        <v>2.438339464004204</v>
      </c>
      <c r="N39" s="9">
        <f t="shared" si="1"/>
        <v>6.0958486600105104E-2</v>
      </c>
      <c r="P39" s="5">
        <f t="shared" si="2"/>
        <v>2.4474867931404813</v>
      </c>
    </row>
    <row r="40" spans="1:18" x14ac:dyDescent="0.25">
      <c r="A40" s="8">
        <v>41135</v>
      </c>
      <c r="B40" s="5">
        <v>222</v>
      </c>
      <c r="C40" s="5" t="s">
        <v>31</v>
      </c>
      <c r="D40" s="5" t="s">
        <v>24</v>
      </c>
      <c r="E40">
        <v>200</v>
      </c>
      <c r="F40" s="5">
        <v>5</v>
      </c>
      <c r="G40" s="5">
        <f t="shared" si="4"/>
        <v>2.5000000000000001E-2</v>
      </c>
      <c r="H40" s="8">
        <v>41263</v>
      </c>
      <c r="I40" s="8">
        <v>41264</v>
      </c>
      <c r="J40">
        <v>15</v>
      </c>
      <c r="K40" s="7">
        <v>49</v>
      </c>
      <c r="L40" s="9">
        <v>20.832999999999998</v>
      </c>
      <c r="M40" s="5">
        <f t="shared" si="0"/>
        <v>1.2214188124014711</v>
      </c>
      <c r="N40" s="9">
        <f t="shared" si="1"/>
        <v>3.053547031003678E-2</v>
      </c>
      <c r="P40" s="5">
        <f t="shared" si="2"/>
        <v>1.2352259333980316</v>
      </c>
    </row>
    <row r="41" spans="1:18" x14ac:dyDescent="0.25">
      <c r="A41" s="8">
        <v>41140</v>
      </c>
      <c r="B41">
        <v>240</v>
      </c>
      <c r="C41" s="5" t="s">
        <v>31</v>
      </c>
      <c r="D41" s="5" t="s">
        <v>24</v>
      </c>
      <c r="E41">
        <v>400</v>
      </c>
      <c r="F41" s="5">
        <v>5</v>
      </c>
      <c r="G41" s="5">
        <f t="shared" si="4"/>
        <v>1.2500000000000001E-2</v>
      </c>
      <c r="H41" s="8">
        <v>41263</v>
      </c>
      <c r="I41" s="8">
        <v>41264</v>
      </c>
      <c r="J41">
        <v>52</v>
      </c>
      <c r="K41" s="7">
        <v>31</v>
      </c>
      <c r="L41" s="9">
        <v>45.540999999999997</v>
      </c>
      <c r="M41" s="5">
        <f t="shared" si="0"/>
        <v>2.5197898055701522</v>
      </c>
      <c r="N41" s="9">
        <f t="shared" si="1"/>
        <v>3.1497372569626904E-2</v>
      </c>
      <c r="O41" s="5"/>
      <c r="P41" s="5">
        <f t="shared" si="2"/>
        <v>2.5286252477825402</v>
      </c>
    </row>
    <row r="42" spans="1:18" x14ac:dyDescent="0.25">
      <c r="A42" s="8">
        <v>41140</v>
      </c>
      <c r="B42">
        <v>239</v>
      </c>
      <c r="C42" s="5" t="s">
        <v>31</v>
      </c>
      <c r="D42" s="5" t="s">
        <v>24</v>
      </c>
      <c r="E42">
        <v>400</v>
      </c>
      <c r="F42" s="5">
        <v>5</v>
      </c>
      <c r="G42" s="5">
        <f t="shared" si="4"/>
        <v>1.2500000000000001E-2</v>
      </c>
      <c r="H42" s="8">
        <v>41263</v>
      </c>
      <c r="I42" s="8">
        <v>41264</v>
      </c>
      <c r="J42">
        <v>16</v>
      </c>
      <c r="K42" s="7">
        <v>42</v>
      </c>
      <c r="L42" s="9">
        <v>26.300999999999998</v>
      </c>
      <c r="M42" s="5">
        <f t="shared" si="0"/>
        <v>1.5087545980031527</v>
      </c>
      <c r="N42" s="9">
        <f t="shared" si="1"/>
        <v>1.8859432475039409E-2</v>
      </c>
      <c r="O42" s="5"/>
      <c r="P42" s="5">
        <f t="shared" si="2"/>
        <v>1.5214614624191782</v>
      </c>
    </row>
    <row r="43" spans="1:18" x14ac:dyDescent="0.25">
      <c r="A43" s="8">
        <v>41146</v>
      </c>
      <c r="B43" s="5">
        <v>224</v>
      </c>
      <c r="C43" s="5" t="s">
        <v>31</v>
      </c>
      <c r="D43" s="5" t="s">
        <v>24</v>
      </c>
      <c r="E43">
        <v>400</v>
      </c>
      <c r="F43" s="5">
        <v>5</v>
      </c>
      <c r="G43" s="5">
        <f t="shared" si="4"/>
        <v>1.2500000000000001E-2</v>
      </c>
      <c r="H43" s="8">
        <v>41263</v>
      </c>
      <c r="I43" s="8">
        <v>41264</v>
      </c>
      <c r="J43">
        <v>2</v>
      </c>
      <c r="K43" s="7">
        <v>12</v>
      </c>
      <c r="L43" s="9">
        <v>17.611000000000001</v>
      </c>
      <c r="M43" s="5">
        <f t="shared" si="0"/>
        <v>1.0521071991592221</v>
      </c>
      <c r="N43" s="9">
        <f t="shared" si="1"/>
        <v>1.3151339989490278E-2</v>
      </c>
      <c r="O43" s="5"/>
      <c r="P43" s="5">
        <f t="shared" si="2"/>
        <v>1.0665626425227326</v>
      </c>
      <c r="R43" s="7"/>
    </row>
    <row r="44" spans="1:18" x14ac:dyDescent="0.25">
      <c r="A44" s="8">
        <v>41146</v>
      </c>
      <c r="B44" s="5">
        <v>227</v>
      </c>
      <c r="C44" s="5" t="s">
        <v>31</v>
      </c>
      <c r="D44" s="5" t="s">
        <v>24</v>
      </c>
      <c r="E44">
        <v>400</v>
      </c>
      <c r="F44" s="5">
        <v>5</v>
      </c>
      <c r="G44" s="5">
        <f t="shared" si="4"/>
        <v>1.2500000000000001E-2</v>
      </c>
      <c r="H44" s="8">
        <v>41263</v>
      </c>
      <c r="I44" s="8">
        <v>41264</v>
      </c>
      <c r="J44">
        <v>17</v>
      </c>
      <c r="K44" s="7">
        <v>39</v>
      </c>
      <c r="L44" s="9">
        <v>234.93199999999999</v>
      </c>
      <c r="M44" s="5">
        <f t="shared" si="0"/>
        <v>12.472023121387281</v>
      </c>
      <c r="N44" s="9">
        <f t="shared" si="1"/>
        <v>0.15590028901734101</v>
      </c>
      <c r="O44" s="7"/>
      <c r="P44" s="5">
        <f t="shared" si="2"/>
        <v>12.442749804630383</v>
      </c>
    </row>
    <row r="45" spans="1:18" x14ac:dyDescent="0.25">
      <c r="A45" s="8">
        <v>41148</v>
      </c>
      <c r="B45">
        <v>302</v>
      </c>
      <c r="C45" s="5" t="s">
        <v>31</v>
      </c>
      <c r="D45" s="5" t="s">
        <v>24</v>
      </c>
      <c r="E45">
        <v>425</v>
      </c>
      <c r="F45" s="5">
        <v>5</v>
      </c>
      <c r="G45" s="5">
        <f t="shared" si="4"/>
        <v>1.1764705882352941E-2</v>
      </c>
      <c r="H45" s="8">
        <v>41263</v>
      </c>
      <c r="I45" s="8">
        <v>41264</v>
      </c>
      <c r="J45">
        <v>51</v>
      </c>
      <c r="K45" s="7">
        <v>30</v>
      </c>
      <c r="L45" s="9">
        <v>60.165999999999997</v>
      </c>
      <c r="M45" s="5">
        <f t="shared" si="0"/>
        <v>3.2883131897004727</v>
      </c>
      <c r="N45" s="9">
        <f t="shared" si="1"/>
        <v>3.8686037525887916E-2</v>
      </c>
      <c r="P45" s="5">
        <f t="shared" si="2"/>
        <v>3.2942058278729336</v>
      </c>
    </row>
    <row r="46" spans="1:18" x14ac:dyDescent="0.25">
      <c r="A46" s="8">
        <v>41149</v>
      </c>
      <c r="B46">
        <v>114</v>
      </c>
      <c r="C46" s="5" t="s">
        <v>31</v>
      </c>
      <c r="D46" s="5" t="s">
        <v>24</v>
      </c>
      <c r="E46">
        <v>500</v>
      </c>
      <c r="F46" s="5">
        <v>5</v>
      </c>
      <c r="G46" s="5">
        <f t="shared" si="4"/>
        <v>0.01</v>
      </c>
      <c r="H46" s="8">
        <v>41263</v>
      </c>
      <c r="I46" s="8">
        <v>41264</v>
      </c>
      <c r="J46">
        <v>0</v>
      </c>
      <c r="K46" s="7">
        <v>52</v>
      </c>
      <c r="L46" s="9">
        <v>35.831000000000003</v>
      </c>
      <c r="M46" s="5">
        <f t="shared" si="0"/>
        <v>2.0095428271150815</v>
      </c>
      <c r="N46" s="9">
        <f t="shared" si="1"/>
        <v>2.0095428271150816E-2</v>
      </c>
      <c r="P46" s="5">
        <f t="shared" si="2"/>
        <v>2.0203320899926109</v>
      </c>
    </row>
    <row r="47" spans="1:18" x14ac:dyDescent="0.25">
      <c r="A47" s="8">
        <v>41197</v>
      </c>
      <c r="B47" s="5">
        <v>114</v>
      </c>
      <c r="C47" s="5" t="s">
        <v>31</v>
      </c>
      <c r="D47" s="5" t="s">
        <v>24</v>
      </c>
      <c r="E47">
        <v>600</v>
      </c>
      <c r="F47" s="5">
        <v>5</v>
      </c>
      <c r="G47" s="5">
        <f t="shared" si="4"/>
        <v>8.3333333333333332E-3</v>
      </c>
      <c r="H47" s="8">
        <v>41263</v>
      </c>
      <c r="I47" s="8">
        <v>41264</v>
      </c>
      <c r="J47">
        <v>5</v>
      </c>
      <c r="K47" s="7">
        <v>1</v>
      </c>
      <c r="L47" s="9">
        <v>136.71799999999999</v>
      </c>
      <c r="M47" s="5">
        <f t="shared" si="0"/>
        <v>7.3110141881240134</v>
      </c>
      <c r="N47" s="9">
        <f t="shared" si="1"/>
        <v>6.0925118234366776E-2</v>
      </c>
      <c r="O47" s="4"/>
      <c r="P47" s="5">
        <f t="shared" si="2"/>
        <v>7.3015032341689876</v>
      </c>
    </row>
    <row r="48" spans="1:18" x14ac:dyDescent="0.25">
      <c r="A48" s="8">
        <v>41197</v>
      </c>
      <c r="B48" s="5">
        <v>240</v>
      </c>
      <c r="C48" s="5" t="s">
        <v>31</v>
      </c>
      <c r="D48" s="5" t="s">
        <v>24</v>
      </c>
      <c r="E48">
        <v>600</v>
      </c>
      <c r="F48" s="5">
        <v>5</v>
      </c>
      <c r="G48" s="5">
        <f t="shared" si="4"/>
        <v>8.3333333333333332E-3</v>
      </c>
      <c r="H48" s="8">
        <v>41263</v>
      </c>
      <c r="I48" s="8">
        <v>41264</v>
      </c>
      <c r="J48" s="5">
        <v>77</v>
      </c>
      <c r="K48" s="7">
        <v>2</v>
      </c>
      <c r="L48" s="9">
        <v>51.106999999999999</v>
      </c>
      <c r="M48" s="5">
        <f t="shared" si="0"/>
        <v>2.8122753547031003</v>
      </c>
      <c r="N48" s="9">
        <f t="shared" si="1"/>
        <v>2.343562795585917E-2</v>
      </c>
      <c r="O48" s="4"/>
      <c r="P48" s="5">
        <f t="shared" si="2"/>
        <v>2.8199908210326687</v>
      </c>
    </row>
    <row r="49" spans="1:16" x14ac:dyDescent="0.25">
      <c r="A49" s="8">
        <v>41197</v>
      </c>
      <c r="B49">
        <v>239</v>
      </c>
      <c r="C49" s="5" t="s">
        <v>31</v>
      </c>
      <c r="D49" s="5" t="s">
        <v>24</v>
      </c>
      <c r="E49">
        <v>600</v>
      </c>
      <c r="F49" s="5">
        <v>5</v>
      </c>
      <c r="G49" s="5">
        <f t="shared" si="4"/>
        <v>8.3333333333333332E-3</v>
      </c>
      <c r="H49" s="8">
        <v>41263</v>
      </c>
      <c r="I49" s="8">
        <v>41264</v>
      </c>
      <c r="J49">
        <v>50</v>
      </c>
      <c r="K49" s="7">
        <v>7</v>
      </c>
      <c r="L49" s="9">
        <v>75.599999999999994</v>
      </c>
      <c r="M49" s="5">
        <f t="shared" si="0"/>
        <v>4.0993483972674722</v>
      </c>
      <c r="N49" s="9">
        <f t="shared" si="1"/>
        <v>3.4161236643895601E-2</v>
      </c>
      <c r="P49" s="5">
        <f t="shared" si="2"/>
        <v>4.1021354465474724</v>
      </c>
    </row>
    <row r="50" spans="1:16" x14ac:dyDescent="0.25">
      <c r="A50" s="8">
        <v>41197</v>
      </c>
      <c r="B50">
        <v>302</v>
      </c>
      <c r="C50" s="5" t="s">
        <v>31</v>
      </c>
      <c r="D50" s="5" t="s">
        <v>24</v>
      </c>
      <c r="E50">
        <v>600</v>
      </c>
      <c r="F50" s="5">
        <v>5</v>
      </c>
      <c r="G50" s="5">
        <f t="shared" si="4"/>
        <v>8.3333333333333332E-3</v>
      </c>
      <c r="H50" s="8">
        <v>41263</v>
      </c>
      <c r="I50" s="8">
        <v>41264</v>
      </c>
      <c r="J50">
        <v>34</v>
      </c>
      <c r="K50" s="7">
        <v>10</v>
      </c>
      <c r="L50" s="9">
        <v>75.397999999999996</v>
      </c>
      <c r="M50" s="5">
        <f t="shared" si="0"/>
        <v>4.0887335785601682</v>
      </c>
      <c r="N50" s="9">
        <f t="shared" si="1"/>
        <v>3.4072779821334734E-2</v>
      </c>
      <c r="P50" s="5">
        <f t="shared" si="2"/>
        <v>4.0915612737489591</v>
      </c>
    </row>
    <row r="51" spans="1:16" x14ac:dyDescent="0.25">
      <c r="A51" s="8">
        <v>41199</v>
      </c>
      <c r="B51" s="5">
        <v>221</v>
      </c>
      <c r="C51" s="5" t="s">
        <v>32</v>
      </c>
      <c r="D51" s="5" t="s">
        <v>24</v>
      </c>
      <c r="E51">
        <v>600</v>
      </c>
      <c r="F51" s="5">
        <v>5</v>
      </c>
      <c r="G51" s="5">
        <f t="shared" si="4"/>
        <v>8.3333333333333332E-3</v>
      </c>
      <c r="H51" s="8">
        <v>41263</v>
      </c>
      <c r="I51" s="8">
        <v>41264</v>
      </c>
      <c r="J51">
        <v>10</v>
      </c>
      <c r="K51" s="7">
        <v>5</v>
      </c>
      <c r="L51" s="9">
        <v>330.13299999999998</v>
      </c>
      <c r="M51" s="5">
        <f t="shared" si="0"/>
        <v>17.474703100367837</v>
      </c>
      <c r="N51" s="9">
        <f t="shared" si="1"/>
        <v>0.14562252583639865</v>
      </c>
      <c r="P51" s="5">
        <f t="shared" si="2"/>
        <v>17.426273688745631</v>
      </c>
    </row>
    <row r="52" spans="1:16" x14ac:dyDescent="0.25">
      <c r="A52" s="8">
        <v>41199</v>
      </c>
      <c r="B52" s="5">
        <v>222</v>
      </c>
      <c r="C52" s="5" t="s">
        <v>31</v>
      </c>
      <c r="D52" s="5" t="s">
        <v>24</v>
      </c>
      <c r="E52" s="5">
        <v>600</v>
      </c>
      <c r="F52" s="5">
        <v>5</v>
      </c>
      <c r="G52" s="5">
        <f t="shared" si="4"/>
        <v>8.3333333333333332E-3</v>
      </c>
      <c r="H52" s="8">
        <v>41263</v>
      </c>
      <c r="I52" s="8">
        <v>41264</v>
      </c>
      <c r="J52">
        <v>58</v>
      </c>
      <c r="K52" s="7">
        <v>19</v>
      </c>
      <c r="L52" s="9">
        <v>142.01400000000001</v>
      </c>
      <c r="M52" s="5">
        <f t="shared" si="0"/>
        <v>7.5893116132422485</v>
      </c>
      <c r="N52" s="9">
        <f t="shared" si="1"/>
        <v>6.3244263443685403E-2</v>
      </c>
      <c r="P52" s="5">
        <f t="shared" si="2"/>
        <v>7.5787350120943717</v>
      </c>
    </row>
    <row r="53" spans="1:16" x14ac:dyDescent="0.25">
      <c r="A53" s="8">
        <v>41199</v>
      </c>
      <c r="B53">
        <v>222</v>
      </c>
      <c r="C53" s="5" t="s">
        <v>32</v>
      </c>
      <c r="D53" s="5" t="s">
        <v>24</v>
      </c>
      <c r="E53">
        <v>600</v>
      </c>
      <c r="F53" s="5">
        <v>5</v>
      </c>
      <c r="G53" s="5">
        <f t="shared" si="4"/>
        <v>8.3333333333333332E-3</v>
      </c>
      <c r="H53" s="8">
        <v>41263</v>
      </c>
      <c r="I53" s="8">
        <v>41264</v>
      </c>
      <c r="J53">
        <v>18</v>
      </c>
      <c r="K53" s="7">
        <v>20</v>
      </c>
      <c r="L53" s="9">
        <v>80.198999999999998</v>
      </c>
      <c r="M53" s="5">
        <f t="shared" si="0"/>
        <v>4.3410194429847611</v>
      </c>
      <c r="N53" s="9">
        <f t="shared" si="1"/>
        <v>3.617516202487301E-2</v>
      </c>
      <c r="P53" s="5">
        <f t="shared" si="2"/>
        <v>4.342881093578975</v>
      </c>
    </row>
    <row r="54" spans="1:16" x14ac:dyDescent="0.25">
      <c r="A54" s="8">
        <v>41199</v>
      </c>
      <c r="B54">
        <v>221</v>
      </c>
      <c r="C54" s="5" t="s">
        <v>31</v>
      </c>
      <c r="D54" s="5" t="s">
        <v>24</v>
      </c>
      <c r="E54">
        <v>600</v>
      </c>
      <c r="F54" s="5">
        <v>5</v>
      </c>
      <c r="G54" s="5">
        <f t="shared" si="4"/>
        <v>8.3333333333333332E-3</v>
      </c>
      <c r="H54" s="8">
        <v>41263</v>
      </c>
      <c r="I54" s="8">
        <v>41264</v>
      </c>
      <c r="J54">
        <v>38</v>
      </c>
      <c r="K54" s="7">
        <v>44</v>
      </c>
      <c r="L54" s="9">
        <v>325.92899999999997</v>
      </c>
      <c r="M54" s="5">
        <f t="shared" si="0"/>
        <v>17.253788754597998</v>
      </c>
      <c r="N54" s="9">
        <f t="shared" si="1"/>
        <v>0.14378157295498331</v>
      </c>
      <c r="P54" s="5">
        <f t="shared" si="2"/>
        <v>17.206205260800331</v>
      </c>
    </row>
    <row r="55" spans="1:16" x14ac:dyDescent="0.25">
      <c r="A55" s="8">
        <v>41200</v>
      </c>
      <c r="B55" s="5">
        <v>227</v>
      </c>
      <c r="C55" s="5" t="s">
        <v>31</v>
      </c>
      <c r="D55" s="5" t="s">
        <v>24</v>
      </c>
      <c r="E55">
        <v>600</v>
      </c>
      <c r="F55" s="5">
        <v>5</v>
      </c>
      <c r="G55" s="5">
        <f t="shared" si="4"/>
        <v>8.3333333333333332E-3</v>
      </c>
      <c r="H55" s="8">
        <v>41263</v>
      </c>
      <c r="I55" s="8">
        <v>41264</v>
      </c>
      <c r="J55">
        <v>11</v>
      </c>
      <c r="K55" s="7">
        <v>29</v>
      </c>
      <c r="L55" s="9">
        <v>999.95899999999995</v>
      </c>
      <c r="M55" s="5">
        <f t="shared" si="0"/>
        <v>52.673126642143977</v>
      </c>
      <c r="N55" s="9">
        <f t="shared" si="1"/>
        <v>0.43894272201786649</v>
      </c>
      <c r="O55" t="s">
        <v>45</v>
      </c>
      <c r="P55" s="5">
        <f t="shared" si="2"/>
        <v>52.489916604275741</v>
      </c>
    </row>
    <row r="56" spans="1:16" x14ac:dyDescent="0.25">
      <c r="A56" s="8">
        <v>41200</v>
      </c>
      <c r="B56" s="5">
        <v>224</v>
      </c>
      <c r="C56" s="5" t="s">
        <v>31</v>
      </c>
      <c r="D56" s="5" t="s">
        <v>24</v>
      </c>
      <c r="E56">
        <v>600</v>
      </c>
      <c r="F56" s="5">
        <v>5</v>
      </c>
      <c r="G56" s="5">
        <f t="shared" si="4"/>
        <v>8.3333333333333332E-3</v>
      </c>
      <c r="H56" s="8">
        <v>41263</v>
      </c>
      <c r="I56" s="8">
        <v>41264</v>
      </c>
      <c r="J56">
        <v>40</v>
      </c>
      <c r="K56" s="7">
        <v>45</v>
      </c>
      <c r="L56" s="9">
        <v>98.909000000000006</v>
      </c>
      <c r="M56" s="5">
        <f t="shared" si="0"/>
        <v>5.3242038885969523</v>
      </c>
      <c r="N56" s="9">
        <f t="shared" si="1"/>
        <v>4.4368365738307936E-2</v>
      </c>
      <c r="P56" s="5">
        <f t="shared" si="2"/>
        <v>5.3223007621937626</v>
      </c>
    </row>
    <row r="57" spans="1:16" x14ac:dyDescent="0.25">
      <c r="A57" s="8"/>
      <c r="D57" s="5"/>
    </row>
    <row r="58" spans="1:16" x14ac:dyDescent="0.25">
      <c r="D58" s="5"/>
    </row>
    <row r="59" spans="1:16" x14ac:dyDescent="0.25">
      <c r="D59" s="5"/>
    </row>
    <row r="60" spans="1:16" x14ac:dyDescent="0.25">
      <c r="D60" s="5"/>
    </row>
    <row r="61" spans="1:16" x14ac:dyDescent="0.25">
      <c r="D61" s="5"/>
      <c r="J61" s="4"/>
      <c r="K61" s="4"/>
    </row>
  </sheetData>
  <sortState ref="A3:O56">
    <sortCondition ref="A3:A56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55"/>
    </sheetView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5">
        <v>50</v>
      </c>
    </row>
    <row r="3" spans="1:1" x14ac:dyDescent="0.25">
      <c r="A3" s="5">
        <v>13</v>
      </c>
    </row>
    <row r="4" spans="1:1" x14ac:dyDescent="0.25">
      <c r="A4" s="5">
        <v>58</v>
      </c>
    </row>
    <row r="5" spans="1:1" x14ac:dyDescent="0.25">
      <c r="A5" s="5">
        <v>71</v>
      </c>
    </row>
    <row r="6" spans="1:1" x14ac:dyDescent="0.25">
      <c r="A6" s="5">
        <v>22</v>
      </c>
    </row>
    <row r="7" spans="1:1" x14ac:dyDescent="0.25">
      <c r="A7" s="5">
        <v>16</v>
      </c>
    </row>
    <row r="8" spans="1:1" x14ac:dyDescent="0.25">
      <c r="A8" s="5">
        <v>8</v>
      </c>
    </row>
    <row r="9" spans="1:1" x14ac:dyDescent="0.25">
      <c r="A9" s="5">
        <v>77</v>
      </c>
    </row>
    <row r="10" spans="1:1" x14ac:dyDescent="0.25">
      <c r="A10" s="5">
        <v>19</v>
      </c>
    </row>
    <row r="11" spans="1:1" x14ac:dyDescent="0.25">
      <c r="A11" s="5">
        <v>59</v>
      </c>
    </row>
    <row r="12" spans="1:1" x14ac:dyDescent="0.25">
      <c r="A12" s="5">
        <v>34</v>
      </c>
    </row>
    <row r="13" spans="1:1" x14ac:dyDescent="0.25">
      <c r="A13" s="7" t="s">
        <v>25</v>
      </c>
    </row>
    <row r="14" spans="1:1" x14ac:dyDescent="0.25">
      <c r="A14" s="7">
        <v>83</v>
      </c>
    </row>
    <row r="15" spans="1:1" x14ac:dyDescent="0.25">
      <c r="A15" s="7">
        <v>38</v>
      </c>
    </row>
    <row r="16" spans="1:1" x14ac:dyDescent="0.25">
      <c r="A16" s="7">
        <v>81</v>
      </c>
    </row>
    <row r="17" spans="1:1" x14ac:dyDescent="0.25">
      <c r="A17" s="7">
        <v>8</v>
      </c>
    </row>
    <row r="18" spans="1:1" x14ac:dyDescent="0.25">
      <c r="A18" s="7">
        <v>52</v>
      </c>
    </row>
    <row r="19" spans="1:1" x14ac:dyDescent="0.25">
      <c r="A19" s="7">
        <v>7</v>
      </c>
    </row>
    <row r="20" spans="1:1" x14ac:dyDescent="0.25">
      <c r="A20" s="7">
        <v>27</v>
      </c>
    </row>
    <row r="21" spans="1:1" x14ac:dyDescent="0.25">
      <c r="A21" s="7">
        <v>23</v>
      </c>
    </row>
    <row r="22" spans="1:1" x14ac:dyDescent="0.25">
      <c r="A22" s="7">
        <v>14</v>
      </c>
    </row>
    <row r="23" spans="1:1" x14ac:dyDescent="0.25">
      <c r="A23" s="7">
        <v>2</v>
      </c>
    </row>
    <row r="24" spans="1:1" x14ac:dyDescent="0.25">
      <c r="A24" s="7">
        <v>5</v>
      </c>
    </row>
    <row r="25" spans="1:1" x14ac:dyDescent="0.25">
      <c r="A25" s="7">
        <v>13</v>
      </c>
    </row>
    <row r="26" spans="1:1" x14ac:dyDescent="0.25">
      <c r="A26" s="7">
        <v>4</v>
      </c>
    </row>
    <row r="27" spans="1:1" x14ac:dyDescent="0.25">
      <c r="A27" s="7">
        <v>47</v>
      </c>
    </row>
    <row r="28" spans="1:1" x14ac:dyDescent="0.25">
      <c r="A28" s="7">
        <v>29</v>
      </c>
    </row>
    <row r="29" spans="1:1" x14ac:dyDescent="0.25">
      <c r="A29" s="7">
        <v>18</v>
      </c>
    </row>
    <row r="30" spans="1:1" x14ac:dyDescent="0.25">
      <c r="A30" s="7">
        <v>0</v>
      </c>
    </row>
    <row r="31" spans="1:1" x14ac:dyDescent="0.25">
      <c r="A31" s="7">
        <v>17</v>
      </c>
    </row>
    <row r="32" spans="1:1" x14ac:dyDescent="0.25">
      <c r="A32" s="7">
        <v>6</v>
      </c>
    </row>
    <row r="33" spans="1:1" x14ac:dyDescent="0.25">
      <c r="A33" s="7">
        <v>75</v>
      </c>
    </row>
    <row r="34" spans="1:1" x14ac:dyDescent="0.25">
      <c r="A34" s="7">
        <v>90</v>
      </c>
    </row>
    <row r="35" spans="1:1" x14ac:dyDescent="0.25">
      <c r="A35" s="7">
        <v>40</v>
      </c>
    </row>
    <row r="36" spans="1:1" x14ac:dyDescent="0.25">
      <c r="A36" s="7">
        <v>18</v>
      </c>
    </row>
    <row r="37" spans="1:1" x14ac:dyDescent="0.25">
      <c r="A37" s="7">
        <v>21</v>
      </c>
    </row>
    <row r="38" spans="1:1" x14ac:dyDescent="0.25">
      <c r="A38" s="7">
        <v>15</v>
      </c>
    </row>
    <row r="39" spans="1:1" x14ac:dyDescent="0.25">
      <c r="A39" s="5" t="s">
        <v>26</v>
      </c>
    </row>
    <row r="40" spans="1:1" x14ac:dyDescent="0.25">
      <c r="A40" s="5">
        <v>50</v>
      </c>
    </row>
    <row r="41" spans="1:1" x14ac:dyDescent="0.25">
      <c r="A41" s="5">
        <v>54</v>
      </c>
    </row>
    <row r="42" spans="1:1" x14ac:dyDescent="0.25">
      <c r="A42" s="5">
        <v>64</v>
      </c>
    </row>
    <row r="43" spans="1:1" x14ac:dyDescent="0.25">
      <c r="A43" s="5">
        <v>42</v>
      </c>
    </row>
    <row r="44" spans="1:1" x14ac:dyDescent="0.25">
      <c r="A44" s="5">
        <v>13</v>
      </c>
    </row>
    <row r="45" spans="1:1" x14ac:dyDescent="0.25">
      <c r="A45" s="5">
        <v>20</v>
      </c>
    </row>
    <row r="46" spans="1:1" x14ac:dyDescent="0.25">
      <c r="A46" s="5">
        <v>11</v>
      </c>
    </row>
    <row r="47" spans="1:1" x14ac:dyDescent="0.25">
      <c r="A47" s="5">
        <v>5</v>
      </c>
    </row>
    <row r="48" spans="1:1" x14ac:dyDescent="0.25">
      <c r="A48" s="5">
        <v>10</v>
      </c>
    </row>
    <row r="49" spans="1:1" x14ac:dyDescent="0.25">
      <c r="A49" s="5">
        <v>3</v>
      </c>
    </row>
    <row r="50" spans="1:1" x14ac:dyDescent="0.25">
      <c r="A50" s="5">
        <v>68</v>
      </c>
    </row>
    <row r="51" spans="1:1" x14ac:dyDescent="0.25">
      <c r="A51" s="5">
        <v>51</v>
      </c>
    </row>
    <row r="52" spans="1:1" x14ac:dyDescent="0.25">
      <c r="A52" s="5">
        <v>37</v>
      </c>
    </row>
    <row r="53" spans="1:1" x14ac:dyDescent="0.25">
      <c r="A53" s="5">
        <v>181</v>
      </c>
    </row>
    <row r="54" spans="1:1" x14ac:dyDescent="0.25">
      <c r="A54" s="5">
        <v>2</v>
      </c>
    </row>
    <row r="55" spans="1:1" x14ac:dyDescent="0.25">
      <c r="A55" s="5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 lake seston</vt:lpstr>
      <vt:lpstr>whole lake BP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User</cp:lastModifiedBy>
  <dcterms:created xsi:type="dcterms:W3CDTF">2012-12-17T19:35:21Z</dcterms:created>
  <dcterms:modified xsi:type="dcterms:W3CDTF">2013-01-08T19:48:46Z</dcterms:modified>
</cp:coreProperties>
</file>