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CN\"/>
    </mc:Choice>
  </mc:AlternateContent>
  <bookViews>
    <workbookView xWindow="0" yWindow="0" windowWidth="19200" windowHeight="724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5" i="2" l="1"/>
  <c r="I172" i="2" l="1"/>
  <c r="K172" i="2"/>
  <c r="I47" i="2"/>
  <c r="K47" i="2" s="1"/>
  <c r="I71" i="2"/>
  <c r="K140" i="2"/>
  <c r="I98" i="2"/>
  <c r="K71" i="2"/>
  <c r="K181" i="2"/>
  <c r="K178" i="2"/>
  <c r="K175" i="2"/>
  <c r="K169" i="2"/>
  <c r="K166" i="2"/>
  <c r="K163" i="2"/>
  <c r="K160" i="2"/>
  <c r="K157" i="2"/>
  <c r="K154" i="2"/>
  <c r="K151" i="2"/>
  <c r="K148" i="2"/>
  <c r="K145" i="2"/>
  <c r="K142" i="2"/>
  <c r="K137" i="2"/>
  <c r="K134" i="2"/>
  <c r="K128" i="2"/>
  <c r="K125" i="2"/>
  <c r="K122" i="2"/>
  <c r="K119" i="2"/>
  <c r="K116" i="2"/>
  <c r="K113" i="2"/>
  <c r="K110" i="2"/>
  <c r="K107" i="2"/>
  <c r="K104" i="2"/>
  <c r="K101" i="2"/>
  <c r="K95" i="2"/>
  <c r="K92" i="2"/>
  <c r="K89" i="2"/>
  <c r="K86" i="2"/>
  <c r="K83" i="2"/>
  <c r="K80" i="2"/>
  <c r="K77" i="2"/>
  <c r="K74" i="2"/>
  <c r="K68" i="2"/>
  <c r="K65" i="2"/>
  <c r="K62" i="2"/>
  <c r="K59" i="2"/>
  <c r="K56" i="2"/>
  <c r="K53" i="2"/>
  <c r="K50" i="2"/>
  <c r="K44" i="2"/>
  <c r="K41" i="2"/>
  <c r="K38" i="2"/>
  <c r="K35" i="2"/>
  <c r="K32" i="2"/>
  <c r="K29" i="2"/>
  <c r="K26" i="2"/>
  <c r="K23" i="2"/>
  <c r="K20" i="2"/>
  <c r="K17" i="2"/>
  <c r="K14" i="2"/>
  <c r="K11" i="2"/>
  <c r="K8" i="2"/>
  <c r="K5" i="2"/>
  <c r="K2" i="2"/>
  <c r="O175" i="2"/>
  <c r="K98" i="2" l="1"/>
  <c r="Q181" i="2"/>
  <c r="Q178" i="2"/>
  <c r="Q175" i="2"/>
  <c r="Q172" i="2"/>
  <c r="Q169" i="2"/>
  <c r="Q166" i="2"/>
  <c r="Q163" i="2"/>
  <c r="Q160" i="2"/>
  <c r="Q157" i="2"/>
  <c r="Q154" i="2"/>
  <c r="Q151" i="2"/>
  <c r="Q148" i="2"/>
  <c r="Q145" i="2"/>
  <c r="Q142" i="2"/>
  <c r="Q140" i="2"/>
  <c r="Q137" i="2"/>
  <c r="Q134" i="2"/>
  <c r="Q131" i="2"/>
  <c r="Q128" i="2"/>
  <c r="Q125" i="2"/>
  <c r="Q122" i="2"/>
  <c r="Q119" i="2"/>
  <c r="P140" i="2"/>
  <c r="P181" i="2"/>
  <c r="P178" i="2"/>
  <c r="P175" i="2"/>
  <c r="P172" i="2"/>
  <c r="P169" i="2"/>
  <c r="P166" i="2"/>
  <c r="P163" i="2"/>
  <c r="P160" i="2"/>
  <c r="P157" i="2"/>
  <c r="P154" i="2"/>
  <c r="P151" i="2"/>
  <c r="P148" i="2"/>
  <c r="P145" i="2"/>
  <c r="P142" i="2"/>
  <c r="P137" i="2"/>
  <c r="P134" i="2"/>
  <c r="P131" i="2"/>
  <c r="P128" i="2"/>
  <c r="P125" i="2"/>
  <c r="P122" i="2"/>
  <c r="P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5" i="2"/>
  <c r="O146" i="2"/>
  <c r="O147" i="2"/>
  <c r="O148" i="2"/>
  <c r="O149" i="2"/>
  <c r="O150" i="2"/>
  <c r="O151" i="2"/>
  <c r="O152" i="2"/>
  <c r="O153" i="2"/>
  <c r="O154" i="2"/>
  <c r="O155" i="2"/>
  <c r="O157" i="2"/>
  <c r="O158" i="2"/>
  <c r="O159" i="2"/>
  <c r="O160" i="2"/>
  <c r="O161" i="2"/>
  <c r="O162" i="2"/>
  <c r="O163" i="2"/>
  <c r="O164" i="2"/>
  <c r="O166" i="2"/>
  <c r="O167" i="2"/>
  <c r="O168" i="2"/>
  <c r="O169" i="2"/>
  <c r="O170" i="2"/>
  <c r="O171" i="2"/>
  <c r="O172" i="2"/>
  <c r="O174" i="2"/>
  <c r="O176" i="2"/>
  <c r="O177" i="2"/>
  <c r="O178" i="2"/>
  <c r="O179" i="2"/>
  <c r="O180" i="2"/>
  <c r="O181" i="2"/>
  <c r="O182" i="2"/>
  <c r="O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19" i="2"/>
  <c r="J140" i="2" l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J14" i="2" s="1"/>
  <c r="H15" i="2"/>
  <c r="I15" i="2" s="1"/>
  <c r="H16" i="2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J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J38" i="2" s="1"/>
  <c r="H39" i="2"/>
  <c r="I39" i="2" s="1"/>
  <c r="H40" i="2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H48" i="2"/>
  <c r="H49" i="2"/>
  <c r="I49" i="2" s="1"/>
  <c r="H50" i="2"/>
  <c r="I50" i="2" s="1"/>
  <c r="J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H61" i="2"/>
  <c r="I61" i="2" s="1"/>
  <c r="H62" i="2"/>
  <c r="I62" i="2" s="1"/>
  <c r="J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H72" i="2"/>
  <c r="I72" i="2" s="1"/>
  <c r="H73" i="2"/>
  <c r="H74" i="2"/>
  <c r="I74" i="2" s="1"/>
  <c r="J74" i="2" s="1"/>
  <c r="H75" i="2"/>
  <c r="I75" i="2" s="1"/>
  <c r="H76" i="2"/>
  <c r="I76" i="2" s="1"/>
  <c r="H77" i="2"/>
  <c r="I77" i="2" s="1"/>
  <c r="H78" i="2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J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J95" i="2" s="1"/>
  <c r="H96" i="2"/>
  <c r="H97" i="2"/>
  <c r="I97" i="2" s="1"/>
  <c r="H98" i="2"/>
  <c r="J98" i="2" s="1"/>
  <c r="H99" i="2"/>
  <c r="H100" i="2"/>
  <c r="I100" i="2" s="1"/>
  <c r="H101" i="2"/>
  <c r="I101" i="2" s="1"/>
  <c r="H102" i="2"/>
  <c r="H103" i="2"/>
  <c r="I103" i="2" s="1"/>
  <c r="H104" i="2"/>
  <c r="I104" i="2" s="1"/>
  <c r="H105" i="2"/>
  <c r="I105" i="2" s="1"/>
  <c r="H106" i="2"/>
  <c r="H107" i="2"/>
  <c r="I107" i="2" s="1"/>
  <c r="H108" i="2"/>
  <c r="H109" i="2"/>
  <c r="I109" i="2" s="1"/>
  <c r="H110" i="2"/>
  <c r="I110" i="2" s="1"/>
  <c r="H111" i="2"/>
  <c r="I111" i="2" s="1"/>
  <c r="H112" i="2"/>
  <c r="H113" i="2"/>
  <c r="H114" i="2"/>
  <c r="I114" i="2" s="1"/>
  <c r="H115" i="2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J122" i="2" s="1"/>
  <c r="H123" i="2"/>
  <c r="I123" i="2" s="1"/>
  <c r="H124" i="2"/>
  <c r="I124" i="2" s="1"/>
  <c r="H125" i="2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K131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J154" i="2" s="1"/>
  <c r="H155" i="2"/>
  <c r="I155" i="2" s="1"/>
  <c r="H156" i="2"/>
  <c r="H157" i="2"/>
  <c r="I157" i="2" s="1"/>
  <c r="H158" i="2"/>
  <c r="I158" i="2" s="1"/>
  <c r="H159" i="2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H166" i="2"/>
  <c r="I166" i="2" s="1"/>
  <c r="J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J178" i="2" s="1"/>
  <c r="H179" i="2"/>
  <c r="I179" i="2" s="1"/>
  <c r="H180" i="2"/>
  <c r="I180" i="2" s="1"/>
  <c r="H181" i="2"/>
  <c r="I181" i="2" s="1"/>
  <c r="H182" i="2"/>
  <c r="I182" i="2" s="1"/>
  <c r="H183" i="2"/>
  <c r="H2" i="2"/>
  <c r="I2" i="2" s="1"/>
  <c r="J2" i="2" s="1"/>
  <c r="J172" i="2" l="1"/>
  <c r="J128" i="2"/>
  <c r="J80" i="2"/>
  <c r="J181" i="2"/>
  <c r="J169" i="2"/>
  <c r="J157" i="2"/>
  <c r="J145" i="2"/>
  <c r="J137" i="2"/>
  <c r="J125" i="2"/>
  <c r="J113" i="2"/>
  <c r="J101" i="2"/>
  <c r="J89" i="2"/>
  <c r="J77" i="2"/>
  <c r="J65" i="2"/>
  <c r="J53" i="2"/>
  <c r="J41" i="2"/>
  <c r="J29" i="2"/>
  <c r="J17" i="2"/>
  <c r="J5" i="2"/>
  <c r="J142" i="2"/>
  <c r="J160" i="2"/>
  <c r="J148" i="2"/>
  <c r="J116" i="2"/>
  <c r="J104" i="2"/>
  <c r="J92" i="2"/>
  <c r="J68" i="2"/>
  <c r="J56" i="2"/>
  <c r="J44" i="2"/>
  <c r="J32" i="2"/>
  <c r="J20" i="2"/>
  <c r="J8" i="2"/>
  <c r="J134" i="2"/>
  <c r="J110" i="2"/>
  <c r="J175" i="2"/>
  <c r="J163" i="2"/>
  <c r="J151" i="2"/>
  <c r="J131" i="2"/>
  <c r="J119" i="2"/>
  <c r="J107" i="2"/>
  <c r="J83" i="2"/>
  <c r="J71" i="2"/>
  <c r="J59" i="2"/>
  <c r="J47" i="2"/>
  <c r="J35" i="2"/>
  <c r="J23" i="2"/>
  <c r="J11" i="2"/>
  <c r="AH140" i="1"/>
  <c r="AG140" i="1"/>
  <c r="AH139" i="1"/>
  <c r="AG139" i="1"/>
  <c r="AH136" i="1"/>
  <c r="AG136" i="1"/>
  <c r="AH135" i="1"/>
  <c r="AG135" i="1"/>
  <c r="AH134" i="1"/>
  <c r="AG134" i="1"/>
  <c r="AH133" i="1"/>
  <c r="AG133" i="1"/>
  <c r="AH131" i="1"/>
  <c r="AG131" i="1"/>
  <c r="M110" i="1"/>
  <c r="AH125" i="1"/>
  <c r="AG125" i="1"/>
  <c r="AG124" i="1"/>
  <c r="AH120" i="1"/>
  <c r="AG120" i="1"/>
  <c r="AH119" i="1"/>
  <c r="AG119" i="1"/>
  <c r="AH118" i="1"/>
  <c r="AG118" i="1"/>
  <c r="AH117" i="1"/>
  <c r="AG117" i="1"/>
  <c r="AG114" i="1"/>
  <c r="AH110" i="1"/>
  <c r="AG110" i="1"/>
  <c r="AH109" i="1"/>
  <c r="AG109" i="1"/>
  <c r="AH107" i="1"/>
  <c r="AG107" i="1"/>
  <c r="AH106" i="1"/>
  <c r="AG106" i="1"/>
  <c r="AH105" i="1"/>
  <c r="AG105" i="1"/>
  <c r="AH103" i="1"/>
  <c r="AG103" i="1"/>
  <c r="AH102" i="1"/>
  <c r="AG102" i="1"/>
  <c r="AH101" i="1"/>
  <c r="AG101" i="1"/>
  <c r="AG45" i="1"/>
  <c r="AF45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0" i="1"/>
  <c r="AF30" i="1"/>
  <c r="AF29" i="1"/>
  <c r="AG27" i="1"/>
  <c r="AF27" i="1"/>
  <c r="AG26" i="1"/>
  <c r="AF26" i="1"/>
  <c r="AG25" i="1"/>
  <c r="AF25" i="1"/>
  <c r="AG24" i="1"/>
  <c r="AF24" i="1"/>
  <c r="AG22" i="1"/>
  <c r="AF22" i="1"/>
  <c r="AG21" i="1"/>
  <c r="AF21" i="1"/>
  <c r="AG19" i="1"/>
  <c r="AF19" i="1"/>
  <c r="AG14" i="1"/>
  <c r="AF14" i="1"/>
  <c r="AF13" i="1"/>
  <c r="AG10" i="1"/>
  <c r="AF10" i="1"/>
  <c r="AG9" i="1"/>
  <c r="AG8" i="1"/>
  <c r="AF8" i="1"/>
  <c r="AG7" i="1"/>
  <c r="AF7" i="1"/>
  <c r="AG6" i="1"/>
  <c r="AF6" i="1"/>
  <c r="M181" i="1"/>
  <c r="L181" i="1"/>
  <c r="M178" i="1"/>
  <c r="L178" i="1"/>
  <c r="M175" i="1"/>
  <c r="L175" i="1"/>
  <c r="M172" i="1"/>
  <c r="L172" i="1"/>
  <c r="M169" i="1"/>
  <c r="L169" i="1"/>
  <c r="M166" i="1"/>
  <c r="AH124" i="1" s="1"/>
  <c r="L166" i="1"/>
  <c r="M163" i="1"/>
  <c r="AH138" i="1" s="1"/>
  <c r="L163" i="1"/>
  <c r="AG138" i="1" s="1"/>
  <c r="M160" i="1"/>
  <c r="AH108" i="1" s="1"/>
  <c r="L160" i="1"/>
  <c r="AG108" i="1" s="1"/>
  <c r="M157" i="1"/>
  <c r="AH123" i="1" s="1"/>
  <c r="L157" i="1"/>
  <c r="AG123" i="1" s="1"/>
  <c r="M154" i="1"/>
  <c r="AH137" i="1" s="1"/>
  <c r="L154" i="1"/>
  <c r="AG137" i="1" s="1"/>
  <c r="M151" i="1"/>
  <c r="L151" i="1"/>
  <c r="M148" i="1"/>
  <c r="L148" i="1"/>
  <c r="M145" i="1"/>
  <c r="L145" i="1"/>
  <c r="M140" i="1"/>
  <c r="L140" i="1"/>
  <c r="M142" i="1"/>
  <c r="L142" i="1"/>
  <c r="M137" i="1"/>
  <c r="L137" i="1"/>
  <c r="M134" i="1"/>
  <c r="L134" i="1"/>
  <c r="M128" i="1"/>
  <c r="L128" i="1"/>
  <c r="M131" i="1"/>
  <c r="AH104" i="1" s="1"/>
  <c r="L131" i="1"/>
  <c r="AG104" i="1" s="1"/>
  <c r="M125" i="1"/>
  <c r="L125" i="1"/>
  <c r="M122" i="1"/>
  <c r="L122" i="1"/>
  <c r="M119" i="1"/>
  <c r="L119" i="1"/>
  <c r="M116" i="1"/>
  <c r="L116" i="1"/>
  <c r="M113" i="1"/>
  <c r="L113" i="1"/>
  <c r="L110" i="1"/>
  <c r="M107" i="1"/>
  <c r="L107" i="1"/>
  <c r="M104" i="1"/>
  <c r="AH116" i="1" s="1"/>
  <c r="L104" i="1"/>
  <c r="AG116" i="1" s="1"/>
  <c r="M101" i="1"/>
  <c r="AH115" i="1" s="1"/>
  <c r="L101" i="1"/>
  <c r="AG115" i="1" s="1"/>
  <c r="M98" i="1"/>
  <c r="AH114" i="1" s="1"/>
  <c r="L98" i="1"/>
  <c r="K95" i="1"/>
  <c r="M95" i="1"/>
  <c r="L95" i="1"/>
  <c r="K92" i="1"/>
  <c r="M92" i="1"/>
  <c r="L92" i="1"/>
  <c r="K89" i="1"/>
  <c r="M89" i="1"/>
  <c r="L89" i="1"/>
  <c r="M86" i="1"/>
  <c r="AG44" i="1" s="1"/>
  <c r="L86" i="1"/>
  <c r="AF44" i="1" s="1"/>
  <c r="M83" i="1"/>
  <c r="AG13" i="1" s="1"/>
  <c r="L83" i="1"/>
  <c r="M80" i="1"/>
  <c r="L80" i="1"/>
  <c r="M77" i="1"/>
  <c r="AG43" i="1" s="1"/>
  <c r="L77" i="1"/>
  <c r="M74" i="1"/>
  <c r="AG12" i="1" s="1"/>
  <c r="L74" i="1"/>
  <c r="AF12" i="1" s="1"/>
  <c r="M71" i="1"/>
  <c r="AG28" i="1" s="1"/>
  <c r="L71" i="1"/>
  <c r="AF28" i="1" s="1"/>
  <c r="M68" i="1"/>
  <c r="L68" i="1"/>
  <c r="M65" i="1"/>
  <c r="AG11" i="1" s="1"/>
  <c r="L65" i="1"/>
  <c r="AF11" i="1" s="1"/>
  <c r="M62" i="1"/>
  <c r="L62" i="1"/>
  <c r="M59" i="1"/>
  <c r="L59" i="1"/>
  <c r="M56" i="1"/>
  <c r="L56" i="1"/>
  <c r="M53" i="1"/>
  <c r="L53" i="1"/>
  <c r="M50" i="1"/>
  <c r="L50" i="1"/>
  <c r="M47" i="1"/>
  <c r="L47" i="1"/>
  <c r="AF9" i="1" s="1"/>
  <c r="M44" i="1"/>
  <c r="L44" i="1"/>
  <c r="M41" i="1"/>
  <c r="L41" i="1"/>
  <c r="M38" i="1"/>
  <c r="L38" i="1"/>
  <c r="M35" i="1"/>
  <c r="L35" i="1"/>
  <c r="M32" i="1"/>
  <c r="L32" i="1"/>
  <c r="M29" i="1"/>
  <c r="L29" i="1"/>
  <c r="M26" i="1"/>
  <c r="AG23" i="1" s="1"/>
  <c r="L26" i="1"/>
  <c r="AF23" i="1" s="1"/>
  <c r="M23" i="1"/>
  <c r="L23" i="1"/>
  <c r="M20" i="1"/>
  <c r="L20" i="1"/>
  <c r="M17" i="1"/>
  <c r="L17" i="1"/>
  <c r="M14" i="1"/>
  <c r="AG36" i="1" s="1"/>
  <c r="L14" i="1"/>
  <c r="AF36" i="1" s="1"/>
  <c r="M11" i="1"/>
  <c r="AG5" i="1" s="1"/>
  <c r="L11" i="1"/>
  <c r="AF5" i="1" s="1"/>
  <c r="M8" i="1"/>
  <c r="L8" i="1"/>
  <c r="M5" i="1"/>
  <c r="AG20" i="1" s="1"/>
  <c r="L5" i="1"/>
  <c r="AF20" i="1" s="1"/>
  <c r="M2" i="1"/>
  <c r="L2" i="1"/>
  <c r="T129" i="1"/>
  <c r="AA119" i="1"/>
  <c r="U129" i="1"/>
  <c r="AB119" i="1"/>
  <c r="U128" i="1"/>
  <c r="Z119" i="1"/>
  <c r="T128" i="1"/>
  <c r="Y119" i="1"/>
  <c r="O181" i="1"/>
  <c r="R181" i="1"/>
  <c r="O182" i="1"/>
  <c r="R182" i="1"/>
  <c r="O183" i="1"/>
  <c r="R183" i="1"/>
  <c r="U182" i="1"/>
  <c r="AB140" i="1"/>
  <c r="T182" i="1"/>
  <c r="AA140" i="1"/>
  <c r="N181" i="1"/>
  <c r="Q181" i="1"/>
  <c r="N182" i="1"/>
  <c r="Q182" i="1"/>
  <c r="N183" i="1"/>
  <c r="Q183" i="1"/>
  <c r="U181" i="1"/>
  <c r="Z140" i="1"/>
  <c r="T181" i="1"/>
  <c r="Y140" i="1"/>
  <c r="O172" i="1"/>
  <c r="R172" i="1"/>
  <c r="O173" i="1"/>
  <c r="R173" i="1"/>
  <c r="O174" i="1"/>
  <c r="R174" i="1"/>
  <c r="U173" i="1"/>
  <c r="AB139" i="1"/>
  <c r="T173" i="1"/>
  <c r="AA139" i="1"/>
  <c r="N172" i="1"/>
  <c r="Q172" i="1"/>
  <c r="N173" i="1"/>
  <c r="Q173" i="1"/>
  <c r="N174" i="1"/>
  <c r="Q174" i="1"/>
  <c r="U172" i="1"/>
  <c r="Z139" i="1"/>
  <c r="T172" i="1"/>
  <c r="Y139" i="1"/>
  <c r="O163" i="1"/>
  <c r="R163" i="1"/>
  <c r="O164" i="1"/>
  <c r="R164" i="1"/>
  <c r="O165" i="1"/>
  <c r="R165" i="1"/>
  <c r="U164" i="1"/>
  <c r="AB138" i="1"/>
  <c r="T164" i="1"/>
  <c r="AA138" i="1"/>
  <c r="N163" i="1"/>
  <c r="Q163" i="1"/>
  <c r="N164" i="1"/>
  <c r="Q164" i="1"/>
  <c r="N165" i="1"/>
  <c r="Q165" i="1"/>
  <c r="U163" i="1"/>
  <c r="Z138" i="1"/>
  <c r="T163" i="1"/>
  <c r="Y138" i="1"/>
  <c r="O154" i="1"/>
  <c r="R154" i="1"/>
  <c r="O155" i="1"/>
  <c r="R155" i="1"/>
  <c r="O156" i="1"/>
  <c r="R156" i="1"/>
  <c r="U155" i="1"/>
  <c r="AB137" i="1"/>
  <c r="T155" i="1"/>
  <c r="AA137" i="1"/>
  <c r="N154" i="1"/>
  <c r="Q154" i="1"/>
  <c r="N155" i="1"/>
  <c r="Q155" i="1"/>
  <c r="N156" i="1"/>
  <c r="Q156" i="1"/>
  <c r="U154" i="1"/>
  <c r="Z137" i="1"/>
  <c r="T154" i="1"/>
  <c r="Y137" i="1"/>
  <c r="O148" i="1"/>
  <c r="R148" i="1"/>
  <c r="O149" i="1"/>
  <c r="R149" i="1"/>
  <c r="O150" i="1"/>
  <c r="R150" i="1"/>
  <c r="U149" i="1"/>
  <c r="AB136" i="1"/>
  <c r="T149" i="1"/>
  <c r="AA136" i="1"/>
  <c r="N148" i="1"/>
  <c r="Q148" i="1"/>
  <c r="N149" i="1"/>
  <c r="Q149" i="1"/>
  <c r="N150" i="1"/>
  <c r="Q150" i="1"/>
  <c r="U148" i="1"/>
  <c r="Z136" i="1"/>
  <c r="T148" i="1"/>
  <c r="Y136" i="1"/>
  <c r="O142" i="1"/>
  <c r="R142" i="1"/>
  <c r="O143" i="1"/>
  <c r="R143" i="1"/>
  <c r="O144" i="1"/>
  <c r="R144" i="1"/>
  <c r="U143" i="1"/>
  <c r="AB135" i="1"/>
  <c r="T143" i="1"/>
  <c r="AA135" i="1"/>
  <c r="N142" i="1"/>
  <c r="Q142" i="1"/>
  <c r="N143" i="1"/>
  <c r="Q143" i="1"/>
  <c r="N144" i="1"/>
  <c r="Q144" i="1"/>
  <c r="U142" i="1"/>
  <c r="Z135" i="1"/>
  <c r="T142" i="1"/>
  <c r="Y135" i="1"/>
  <c r="U135" i="1"/>
  <c r="AB134" i="1"/>
  <c r="T135" i="1"/>
  <c r="AA134" i="1"/>
  <c r="U134" i="1"/>
  <c r="Z134" i="1"/>
  <c r="T134" i="1"/>
  <c r="Y134" i="1"/>
  <c r="O125" i="1"/>
  <c r="R125" i="1"/>
  <c r="O126" i="1"/>
  <c r="R126" i="1"/>
  <c r="O127" i="1"/>
  <c r="R127" i="1"/>
  <c r="U126" i="1"/>
  <c r="AB133" i="1"/>
  <c r="T126" i="1"/>
  <c r="AA133" i="1"/>
  <c r="N125" i="1"/>
  <c r="Q125" i="1"/>
  <c r="N126" i="1"/>
  <c r="Q126" i="1"/>
  <c r="N127" i="1"/>
  <c r="Q127" i="1"/>
  <c r="U125" i="1"/>
  <c r="Z133" i="1"/>
  <c r="T125" i="1"/>
  <c r="Y133" i="1"/>
  <c r="O110" i="1"/>
  <c r="R110" i="1"/>
  <c r="O111" i="1"/>
  <c r="R111" i="1"/>
  <c r="O112" i="1"/>
  <c r="R112" i="1"/>
  <c r="U111" i="1"/>
  <c r="AB131" i="1"/>
  <c r="T111" i="1"/>
  <c r="AA131" i="1"/>
  <c r="N110" i="1"/>
  <c r="Q110" i="1"/>
  <c r="N111" i="1"/>
  <c r="Q111" i="1"/>
  <c r="N112" i="1"/>
  <c r="Q112" i="1"/>
  <c r="U110" i="1"/>
  <c r="Z131" i="1"/>
  <c r="T110" i="1"/>
  <c r="Y131" i="1"/>
  <c r="O175" i="1"/>
  <c r="R175" i="1"/>
  <c r="O176" i="1"/>
  <c r="R176" i="1"/>
  <c r="O177" i="1"/>
  <c r="R177" i="1"/>
  <c r="U176" i="1"/>
  <c r="AB125" i="1"/>
  <c r="T176" i="1"/>
  <c r="AA125" i="1"/>
  <c r="N175" i="1"/>
  <c r="Q175" i="1"/>
  <c r="N176" i="1"/>
  <c r="Q176" i="1"/>
  <c r="N177" i="1"/>
  <c r="Q177" i="1"/>
  <c r="U175" i="1"/>
  <c r="Z125" i="1"/>
  <c r="T175" i="1"/>
  <c r="Y125" i="1"/>
  <c r="O166" i="1"/>
  <c r="R166" i="1"/>
  <c r="O167" i="1"/>
  <c r="R167" i="1"/>
  <c r="O168" i="1"/>
  <c r="R168" i="1"/>
  <c r="U167" i="1"/>
  <c r="AB124" i="1"/>
  <c r="T167" i="1"/>
  <c r="AA124" i="1"/>
  <c r="N166" i="1"/>
  <c r="Q166" i="1"/>
  <c r="N167" i="1"/>
  <c r="Q167" i="1"/>
  <c r="N168" i="1"/>
  <c r="Q168" i="1"/>
  <c r="U166" i="1"/>
  <c r="Z124" i="1"/>
  <c r="T166" i="1"/>
  <c r="Y124" i="1"/>
  <c r="O157" i="1"/>
  <c r="R157" i="1"/>
  <c r="O158" i="1"/>
  <c r="R158" i="1"/>
  <c r="O159" i="1"/>
  <c r="R159" i="1"/>
  <c r="U158" i="1"/>
  <c r="AB123" i="1"/>
  <c r="T158" i="1"/>
  <c r="AA123" i="1"/>
  <c r="N157" i="1"/>
  <c r="Q157" i="1"/>
  <c r="N158" i="1"/>
  <c r="Q158" i="1"/>
  <c r="N159" i="1"/>
  <c r="Q159" i="1"/>
  <c r="U157" i="1"/>
  <c r="Z123" i="1"/>
  <c r="T157" i="1"/>
  <c r="Y123" i="1"/>
  <c r="O137" i="1"/>
  <c r="R137" i="1"/>
  <c r="O138" i="1"/>
  <c r="R138" i="1"/>
  <c r="O139" i="1"/>
  <c r="R139" i="1"/>
  <c r="U138" i="1"/>
  <c r="AB120" i="1"/>
  <c r="T138" i="1"/>
  <c r="AA120" i="1"/>
  <c r="N137" i="1"/>
  <c r="Q137" i="1"/>
  <c r="N138" i="1"/>
  <c r="Q138" i="1"/>
  <c r="N139" i="1"/>
  <c r="Q139" i="1"/>
  <c r="U137" i="1"/>
  <c r="Z120" i="1"/>
  <c r="T137" i="1"/>
  <c r="Y120" i="1"/>
  <c r="O119" i="1"/>
  <c r="R119" i="1"/>
  <c r="O120" i="1"/>
  <c r="R120" i="1"/>
  <c r="O121" i="1"/>
  <c r="R121" i="1"/>
  <c r="U120" i="1"/>
  <c r="AB118" i="1"/>
  <c r="T120" i="1"/>
  <c r="AA118" i="1"/>
  <c r="N119" i="1"/>
  <c r="Q119" i="1"/>
  <c r="N120" i="1"/>
  <c r="Q120" i="1"/>
  <c r="N121" i="1"/>
  <c r="Q121" i="1"/>
  <c r="U119" i="1"/>
  <c r="Z118" i="1"/>
  <c r="T119" i="1"/>
  <c r="Y118" i="1"/>
  <c r="O113" i="1"/>
  <c r="R113" i="1"/>
  <c r="O114" i="1"/>
  <c r="R114" i="1"/>
  <c r="O115" i="1"/>
  <c r="R115" i="1"/>
  <c r="U114" i="1"/>
  <c r="AB117" i="1"/>
  <c r="T114" i="1"/>
  <c r="AA117" i="1"/>
  <c r="N113" i="1"/>
  <c r="Q113" i="1"/>
  <c r="N114" i="1"/>
  <c r="Q114" i="1"/>
  <c r="N115" i="1"/>
  <c r="Q115" i="1"/>
  <c r="U113" i="1"/>
  <c r="Z117" i="1"/>
  <c r="T113" i="1"/>
  <c r="Y117" i="1"/>
  <c r="O104" i="1"/>
  <c r="R104" i="1"/>
  <c r="O105" i="1"/>
  <c r="R105" i="1"/>
  <c r="O106" i="1"/>
  <c r="R106" i="1"/>
  <c r="U105" i="1"/>
  <c r="AB116" i="1"/>
  <c r="T105" i="1"/>
  <c r="AA116" i="1"/>
  <c r="N104" i="1"/>
  <c r="Q104" i="1"/>
  <c r="N105" i="1"/>
  <c r="Q105" i="1"/>
  <c r="N106" i="1"/>
  <c r="Q106" i="1"/>
  <c r="U104" i="1"/>
  <c r="Z116" i="1"/>
  <c r="T104" i="1"/>
  <c r="Y116" i="1"/>
  <c r="O101" i="1"/>
  <c r="R101" i="1"/>
  <c r="O102" i="1"/>
  <c r="R102" i="1"/>
  <c r="O103" i="1"/>
  <c r="R103" i="1"/>
  <c r="U102" i="1"/>
  <c r="AB115" i="1"/>
  <c r="T102" i="1"/>
  <c r="AA115" i="1"/>
  <c r="N101" i="1"/>
  <c r="Q101" i="1"/>
  <c r="N102" i="1"/>
  <c r="Q102" i="1"/>
  <c r="N103" i="1"/>
  <c r="Q103" i="1"/>
  <c r="U101" i="1"/>
  <c r="Z115" i="1"/>
  <c r="T101" i="1"/>
  <c r="Y115" i="1"/>
  <c r="O178" i="1"/>
  <c r="R178" i="1"/>
  <c r="O179" i="1"/>
  <c r="R179" i="1"/>
  <c r="O180" i="1"/>
  <c r="R180" i="1"/>
  <c r="U179" i="1"/>
  <c r="AB110" i="1"/>
  <c r="T179" i="1"/>
  <c r="AA110" i="1"/>
  <c r="N178" i="1"/>
  <c r="Q178" i="1"/>
  <c r="N179" i="1"/>
  <c r="Q179" i="1"/>
  <c r="N180" i="1"/>
  <c r="Q180" i="1"/>
  <c r="U178" i="1"/>
  <c r="Z110" i="1"/>
  <c r="T178" i="1"/>
  <c r="Y110" i="1"/>
  <c r="O169" i="1"/>
  <c r="R169" i="1"/>
  <c r="O170" i="1"/>
  <c r="R170" i="1"/>
  <c r="O171" i="1"/>
  <c r="R171" i="1"/>
  <c r="U170" i="1"/>
  <c r="AB109" i="1"/>
  <c r="T170" i="1"/>
  <c r="AA109" i="1"/>
  <c r="N169" i="1"/>
  <c r="Q169" i="1"/>
  <c r="N170" i="1"/>
  <c r="Q170" i="1"/>
  <c r="N171" i="1"/>
  <c r="Q171" i="1"/>
  <c r="U169" i="1"/>
  <c r="Z109" i="1"/>
  <c r="T169" i="1"/>
  <c r="Y109" i="1"/>
  <c r="O160" i="1"/>
  <c r="R160" i="1"/>
  <c r="O161" i="1"/>
  <c r="R161" i="1"/>
  <c r="O162" i="1"/>
  <c r="R162" i="1"/>
  <c r="U161" i="1"/>
  <c r="AB108" i="1"/>
  <c r="T161" i="1"/>
  <c r="AA108" i="1"/>
  <c r="N160" i="1"/>
  <c r="Q160" i="1"/>
  <c r="N161" i="1"/>
  <c r="Q161" i="1"/>
  <c r="N162" i="1"/>
  <c r="Q162" i="1"/>
  <c r="U160" i="1"/>
  <c r="Z108" i="1"/>
  <c r="T160" i="1"/>
  <c r="Y108" i="1"/>
  <c r="O151" i="1"/>
  <c r="R151" i="1"/>
  <c r="O152" i="1"/>
  <c r="R152" i="1"/>
  <c r="O153" i="1"/>
  <c r="R153" i="1"/>
  <c r="U152" i="1"/>
  <c r="AB107" i="1"/>
  <c r="T152" i="1"/>
  <c r="AA107" i="1"/>
  <c r="N151" i="1"/>
  <c r="Q151" i="1"/>
  <c r="N152" i="1"/>
  <c r="Q152" i="1"/>
  <c r="N153" i="1"/>
  <c r="Q153" i="1"/>
  <c r="U151" i="1"/>
  <c r="Z107" i="1"/>
  <c r="T151" i="1"/>
  <c r="Y107" i="1"/>
  <c r="AB106" i="1"/>
  <c r="O146" i="1"/>
  <c r="R146" i="1"/>
  <c r="T146" i="1"/>
  <c r="AA106" i="1"/>
  <c r="N145" i="1"/>
  <c r="Q145" i="1"/>
  <c r="N146" i="1"/>
  <c r="Q146" i="1"/>
  <c r="N147" i="1"/>
  <c r="Q147" i="1"/>
  <c r="U145" i="1"/>
  <c r="Z106" i="1"/>
  <c r="T145" i="1"/>
  <c r="Y106" i="1"/>
  <c r="O140" i="1"/>
  <c r="R140" i="1"/>
  <c r="O141" i="1"/>
  <c r="R141" i="1"/>
  <c r="U141" i="1"/>
  <c r="AB105" i="1"/>
  <c r="T141" i="1"/>
  <c r="AA105" i="1"/>
  <c r="N140" i="1"/>
  <c r="Q140" i="1"/>
  <c r="N141" i="1"/>
  <c r="Q141" i="1"/>
  <c r="U140" i="1"/>
  <c r="Z105" i="1"/>
  <c r="T140" i="1"/>
  <c r="Y105" i="1"/>
  <c r="U132" i="1"/>
  <c r="AB104" i="1"/>
  <c r="T132" i="1"/>
  <c r="AA104" i="1"/>
  <c r="U131" i="1"/>
  <c r="Z104" i="1"/>
  <c r="T131" i="1"/>
  <c r="Y104" i="1"/>
  <c r="O122" i="1"/>
  <c r="R122" i="1"/>
  <c r="O123" i="1"/>
  <c r="R123" i="1"/>
  <c r="O124" i="1"/>
  <c r="R124" i="1"/>
  <c r="U123" i="1"/>
  <c r="AB103" i="1"/>
  <c r="T123" i="1"/>
  <c r="AA103" i="1"/>
  <c r="N122" i="1"/>
  <c r="Q122" i="1"/>
  <c r="N123" i="1"/>
  <c r="Q123" i="1"/>
  <c r="N124" i="1"/>
  <c r="Q124" i="1"/>
  <c r="U122" i="1"/>
  <c r="Z103" i="1"/>
  <c r="T122" i="1"/>
  <c r="Y103" i="1"/>
  <c r="O116" i="1"/>
  <c r="R116" i="1"/>
  <c r="O117" i="1"/>
  <c r="R117" i="1"/>
  <c r="O118" i="1"/>
  <c r="R118" i="1"/>
  <c r="U117" i="1"/>
  <c r="AB102" i="1"/>
  <c r="T117" i="1"/>
  <c r="AA102" i="1"/>
  <c r="N116" i="1"/>
  <c r="Q116" i="1"/>
  <c r="N117" i="1"/>
  <c r="Q117" i="1"/>
  <c r="N118" i="1"/>
  <c r="Q118" i="1"/>
  <c r="U116" i="1"/>
  <c r="Z102" i="1"/>
  <c r="T116" i="1"/>
  <c r="Y102" i="1"/>
  <c r="O107" i="1"/>
  <c r="R107" i="1"/>
  <c r="O108" i="1"/>
  <c r="R108" i="1"/>
  <c r="O109" i="1"/>
  <c r="R109" i="1"/>
  <c r="U108" i="1"/>
  <c r="AB101" i="1"/>
  <c r="T108" i="1"/>
  <c r="AA101" i="1"/>
  <c r="N107" i="1"/>
  <c r="Q107" i="1"/>
  <c r="N108" i="1"/>
  <c r="Q108" i="1"/>
  <c r="N109" i="1"/>
  <c r="Q109" i="1"/>
  <c r="U107" i="1"/>
  <c r="Z101" i="1"/>
  <c r="T107" i="1"/>
  <c r="Y101" i="1"/>
  <c r="N187" i="1"/>
  <c r="N188" i="1"/>
  <c r="N189" i="1"/>
  <c r="N186" i="1"/>
  <c r="M187" i="1"/>
  <c r="M188" i="1"/>
  <c r="M189" i="1"/>
  <c r="M186" i="1"/>
  <c r="O95" i="1"/>
  <c r="R95" i="1"/>
  <c r="O96" i="1"/>
  <c r="R96" i="1"/>
  <c r="O97" i="1"/>
  <c r="R97" i="1"/>
  <c r="U96" i="1"/>
  <c r="AB42" i="1"/>
  <c r="T96" i="1"/>
  <c r="AA42" i="1"/>
  <c r="N95" i="1"/>
  <c r="Q95" i="1"/>
  <c r="N96" i="1"/>
  <c r="Q96" i="1"/>
  <c r="N97" i="1"/>
  <c r="Q97" i="1"/>
  <c r="U95" i="1"/>
  <c r="Z42" i="1"/>
  <c r="T95" i="1"/>
  <c r="Y42" i="1"/>
  <c r="O86" i="1"/>
  <c r="R86" i="1"/>
  <c r="O87" i="1"/>
  <c r="R87" i="1"/>
  <c r="O88" i="1"/>
  <c r="R88" i="1"/>
  <c r="U87" i="1"/>
  <c r="AB41" i="1"/>
  <c r="T87" i="1"/>
  <c r="AA41" i="1"/>
  <c r="N86" i="1"/>
  <c r="Q86" i="1"/>
  <c r="N87" i="1"/>
  <c r="Q87" i="1"/>
  <c r="N88" i="1"/>
  <c r="Q88" i="1"/>
  <c r="U86" i="1"/>
  <c r="Z41" i="1"/>
  <c r="T86" i="1"/>
  <c r="Y41" i="1"/>
  <c r="O77" i="1"/>
  <c r="R77" i="1"/>
  <c r="O78" i="1"/>
  <c r="R78" i="1"/>
  <c r="O79" i="1"/>
  <c r="R79" i="1"/>
  <c r="U78" i="1"/>
  <c r="AB40" i="1"/>
  <c r="T78" i="1"/>
  <c r="AA40" i="1"/>
  <c r="N77" i="1"/>
  <c r="Q77" i="1"/>
  <c r="N78" i="1"/>
  <c r="Q78" i="1"/>
  <c r="N79" i="1"/>
  <c r="Q79" i="1"/>
  <c r="U77" i="1"/>
  <c r="Z40" i="1"/>
  <c r="T77" i="1"/>
  <c r="Y40" i="1"/>
  <c r="O68" i="1"/>
  <c r="R68" i="1"/>
  <c r="O69" i="1"/>
  <c r="R69" i="1"/>
  <c r="O70" i="1"/>
  <c r="R70" i="1"/>
  <c r="U69" i="1"/>
  <c r="AB39" i="1"/>
  <c r="T69" i="1"/>
  <c r="AA39" i="1"/>
  <c r="N68" i="1"/>
  <c r="Q68" i="1"/>
  <c r="N69" i="1"/>
  <c r="Q69" i="1"/>
  <c r="N70" i="1"/>
  <c r="Q70" i="1"/>
  <c r="U68" i="1"/>
  <c r="Z39" i="1"/>
  <c r="T68" i="1"/>
  <c r="Y39" i="1"/>
  <c r="O59" i="1"/>
  <c r="R59" i="1"/>
  <c r="O60" i="1"/>
  <c r="R60" i="1"/>
  <c r="O61" i="1"/>
  <c r="R61" i="1"/>
  <c r="U60" i="1"/>
  <c r="AB38" i="1"/>
  <c r="T60" i="1"/>
  <c r="AA38" i="1"/>
  <c r="N59" i="1"/>
  <c r="Q59" i="1"/>
  <c r="N60" i="1"/>
  <c r="Q60" i="1"/>
  <c r="N61" i="1"/>
  <c r="Q61" i="1"/>
  <c r="U59" i="1"/>
  <c r="Z38" i="1"/>
  <c r="T59" i="1"/>
  <c r="Y38" i="1"/>
  <c r="O50" i="1"/>
  <c r="R50" i="1"/>
  <c r="O51" i="1"/>
  <c r="R51" i="1"/>
  <c r="O52" i="1"/>
  <c r="R52" i="1"/>
  <c r="U51" i="1"/>
  <c r="AB37" i="1"/>
  <c r="T51" i="1"/>
  <c r="AA37" i="1"/>
  <c r="N50" i="1"/>
  <c r="Q50" i="1"/>
  <c r="N51" i="1"/>
  <c r="Q51" i="1"/>
  <c r="N52" i="1"/>
  <c r="Q52" i="1"/>
  <c r="U50" i="1"/>
  <c r="Z37" i="1"/>
  <c r="T50" i="1"/>
  <c r="Y37" i="1"/>
  <c r="O41" i="1"/>
  <c r="R41" i="1"/>
  <c r="O42" i="1"/>
  <c r="R42" i="1"/>
  <c r="O43" i="1"/>
  <c r="R43" i="1"/>
  <c r="U42" i="1"/>
  <c r="AB36" i="1"/>
  <c r="T42" i="1"/>
  <c r="AA36" i="1"/>
  <c r="N41" i="1"/>
  <c r="Q41" i="1"/>
  <c r="N42" i="1"/>
  <c r="Q42" i="1"/>
  <c r="N43" i="1"/>
  <c r="Q43" i="1"/>
  <c r="U41" i="1"/>
  <c r="Z36" i="1"/>
  <c r="T41" i="1"/>
  <c r="Y36" i="1"/>
  <c r="O32" i="1"/>
  <c r="R32" i="1"/>
  <c r="O33" i="1"/>
  <c r="R33" i="1"/>
  <c r="O34" i="1"/>
  <c r="R34" i="1"/>
  <c r="U33" i="1"/>
  <c r="AB35" i="1"/>
  <c r="T33" i="1"/>
  <c r="AA35" i="1"/>
  <c r="N32" i="1"/>
  <c r="Q32" i="1"/>
  <c r="N33" i="1"/>
  <c r="Q33" i="1"/>
  <c r="N34" i="1"/>
  <c r="Q34" i="1"/>
  <c r="U32" i="1"/>
  <c r="Z35" i="1"/>
  <c r="T32" i="1"/>
  <c r="Y35" i="1"/>
  <c r="O23" i="1"/>
  <c r="R23" i="1"/>
  <c r="O24" i="1"/>
  <c r="R24" i="1"/>
  <c r="O25" i="1"/>
  <c r="R25" i="1"/>
  <c r="U24" i="1"/>
  <c r="AB34" i="1"/>
  <c r="T24" i="1"/>
  <c r="AA34" i="1"/>
  <c r="N23" i="1"/>
  <c r="Q23" i="1"/>
  <c r="N24" i="1"/>
  <c r="Q24" i="1"/>
  <c r="N25" i="1"/>
  <c r="Q25" i="1"/>
  <c r="U23" i="1"/>
  <c r="Z34" i="1"/>
  <c r="T23" i="1"/>
  <c r="Y34" i="1"/>
  <c r="O14" i="1"/>
  <c r="R14" i="1"/>
  <c r="O15" i="1"/>
  <c r="R15" i="1"/>
  <c r="O16" i="1"/>
  <c r="R16" i="1"/>
  <c r="U15" i="1"/>
  <c r="AB33" i="1"/>
  <c r="T15" i="1"/>
  <c r="AA33" i="1"/>
  <c r="N14" i="1"/>
  <c r="Q14" i="1"/>
  <c r="N15" i="1"/>
  <c r="Q15" i="1"/>
  <c r="N16" i="1"/>
  <c r="Q16" i="1"/>
  <c r="U14" i="1"/>
  <c r="Z33" i="1"/>
  <c r="T14" i="1"/>
  <c r="Y33" i="1"/>
  <c r="O89" i="1"/>
  <c r="R89" i="1"/>
  <c r="O90" i="1"/>
  <c r="R90" i="1"/>
  <c r="O91" i="1"/>
  <c r="R91" i="1"/>
  <c r="U90" i="1"/>
  <c r="AB28" i="1"/>
  <c r="T90" i="1"/>
  <c r="AA28" i="1"/>
  <c r="N89" i="1"/>
  <c r="Q89" i="1"/>
  <c r="N90" i="1"/>
  <c r="Q90" i="1"/>
  <c r="N91" i="1"/>
  <c r="Q91" i="1"/>
  <c r="U89" i="1"/>
  <c r="Z28" i="1"/>
  <c r="T89" i="1"/>
  <c r="Y28" i="1"/>
  <c r="O80" i="1"/>
  <c r="R80" i="1"/>
  <c r="O81" i="1"/>
  <c r="R81" i="1"/>
  <c r="O82" i="1"/>
  <c r="R82" i="1"/>
  <c r="U81" i="1"/>
  <c r="AB27" i="1"/>
  <c r="T81" i="1"/>
  <c r="AA27" i="1"/>
  <c r="N80" i="1"/>
  <c r="Q80" i="1"/>
  <c r="N81" i="1"/>
  <c r="Q81" i="1"/>
  <c r="N82" i="1"/>
  <c r="Q82" i="1"/>
  <c r="U80" i="1"/>
  <c r="Z27" i="1"/>
  <c r="T80" i="1"/>
  <c r="Y27" i="1"/>
  <c r="O71" i="1"/>
  <c r="R71" i="1"/>
  <c r="O72" i="1"/>
  <c r="R72" i="1"/>
  <c r="O73" i="1"/>
  <c r="R73" i="1"/>
  <c r="U72" i="1"/>
  <c r="AB26" i="1"/>
  <c r="T72" i="1"/>
  <c r="AA26" i="1"/>
  <c r="N71" i="1"/>
  <c r="Q71" i="1"/>
  <c r="N72" i="1"/>
  <c r="Q72" i="1"/>
  <c r="N73" i="1"/>
  <c r="Q73" i="1"/>
  <c r="U71" i="1"/>
  <c r="Z26" i="1"/>
  <c r="T71" i="1"/>
  <c r="Y26" i="1"/>
  <c r="O62" i="1"/>
  <c r="R62" i="1"/>
  <c r="O63" i="1"/>
  <c r="R63" i="1"/>
  <c r="O64" i="1"/>
  <c r="R64" i="1"/>
  <c r="U63" i="1"/>
  <c r="AB25" i="1"/>
  <c r="T63" i="1"/>
  <c r="AA25" i="1"/>
  <c r="N62" i="1"/>
  <c r="Q62" i="1"/>
  <c r="N63" i="1"/>
  <c r="Q63" i="1"/>
  <c r="N64" i="1"/>
  <c r="Q64" i="1"/>
  <c r="U62" i="1"/>
  <c r="Z25" i="1"/>
  <c r="T62" i="1"/>
  <c r="Y25" i="1"/>
  <c r="O53" i="1"/>
  <c r="R53" i="1"/>
  <c r="O54" i="1"/>
  <c r="R54" i="1"/>
  <c r="O55" i="1"/>
  <c r="R55" i="1"/>
  <c r="U54" i="1"/>
  <c r="AB24" i="1"/>
  <c r="T54" i="1"/>
  <c r="AA24" i="1"/>
  <c r="N53" i="1"/>
  <c r="Q53" i="1"/>
  <c r="N54" i="1"/>
  <c r="Q54" i="1"/>
  <c r="N55" i="1"/>
  <c r="Q55" i="1"/>
  <c r="U53" i="1"/>
  <c r="Z24" i="1"/>
  <c r="T53" i="1"/>
  <c r="Y24" i="1"/>
  <c r="O44" i="1"/>
  <c r="R44" i="1"/>
  <c r="O45" i="1"/>
  <c r="R45" i="1"/>
  <c r="O46" i="1"/>
  <c r="R46" i="1"/>
  <c r="U45" i="1"/>
  <c r="AB23" i="1"/>
  <c r="T45" i="1"/>
  <c r="AA23" i="1"/>
  <c r="N44" i="1"/>
  <c r="Q44" i="1"/>
  <c r="N45" i="1"/>
  <c r="Q45" i="1"/>
  <c r="N46" i="1"/>
  <c r="Q46" i="1"/>
  <c r="U44" i="1"/>
  <c r="Z23" i="1"/>
  <c r="T44" i="1"/>
  <c r="Y23" i="1"/>
  <c r="O35" i="1"/>
  <c r="R35" i="1"/>
  <c r="O36" i="1"/>
  <c r="R36" i="1"/>
  <c r="O37" i="1"/>
  <c r="R37" i="1"/>
  <c r="U36" i="1"/>
  <c r="AB22" i="1"/>
  <c r="T36" i="1"/>
  <c r="AA22" i="1"/>
  <c r="N35" i="1"/>
  <c r="Q35" i="1"/>
  <c r="N36" i="1"/>
  <c r="Q36" i="1"/>
  <c r="N37" i="1"/>
  <c r="Q37" i="1"/>
  <c r="U35" i="1"/>
  <c r="Z22" i="1"/>
  <c r="T35" i="1"/>
  <c r="Y22" i="1"/>
  <c r="O26" i="1"/>
  <c r="R26" i="1"/>
  <c r="O27" i="1"/>
  <c r="R27" i="1"/>
  <c r="O28" i="1"/>
  <c r="R28" i="1"/>
  <c r="U27" i="1"/>
  <c r="AB21" i="1"/>
  <c r="T27" i="1"/>
  <c r="AA21" i="1"/>
  <c r="N26" i="1"/>
  <c r="Q26" i="1"/>
  <c r="N27" i="1"/>
  <c r="Q27" i="1"/>
  <c r="N28" i="1"/>
  <c r="Q28" i="1"/>
  <c r="U26" i="1"/>
  <c r="Z21" i="1"/>
  <c r="T26" i="1"/>
  <c r="Y21" i="1"/>
  <c r="O17" i="1"/>
  <c r="R17" i="1"/>
  <c r="O18" i="1"/>
  <c r="R18" i="1"/>
  <c r="O19" i="1"/>
  <c r="R19" i="1"/>
  <c r="U18" i="1"/>
  <c r="AB20" i="1"/>
  <c r="T18" i="1"/>
  <c r="AA20" i="1"/>
  <c r="N17" i="1"/>
  <c r="Q17" i="1"/>
  <c r="N18" i="1"/>
  <c r="Q18" i="1"/>
  <c r="N19" i="1"/>
  <c r="Q19" i="1"/>
  <c r="U17" i="1"/>
  <c r="Z20" i="1"/>
  <c r="T17" i="1"/>
  <c r="Y20" i="1"/>
  <c r="O8" i="1"/>
  <c r="R8" i="1"/>
  <c r="O9" i="1"/>
  <c r="R9" i="1"/>
  <c r="O10" i="1"/>
  <c r="R10" i="1"/>
  <c r="U9" i="1"/>
  <c r="AB19" i="1"/>
  <c r="T9" i="1"/>
  <c r="AA19" i="1"/>
  <c r="N8" i="1"/>
  <c r="Q8" i="1"/>
  <c r="N9" i="1"/>
  <c r="Q9" i="1"/>
  <c r="N10" i="1"/>
  <c r="Q10" i="1"/>
  <c r="U8" i="1"/>
  <c r="Z19" i="1"/>
  <c r="T8" i="1"/>
  <c r="Y19" i="1"/>
  <c r="O5" i="1"/>
  <c r="R5" i="1"/>
  <c r="O6" i="1"/>
  <c r="R6" i="1"/>
  <c r="O7" i="1"/>
  <c r="R7" i="1"/>
  <c r="U6" i="1"/>
  <c r="AB18" i="1"/>
  <c r="T6" i="1"/>
  <c r="AA18" i="1"/>
  <c r="N5" i="1"/>
  <c r="Q5" i="1"/>
  <c r="N6" i="1"/>
  <c r="Q6" i="1"/>
  <c r="N7" i="1"/>
  <c r="Q7" i="1"/>
  <c r="U5" i="1"/>
  <c r="Z18" i="1"/>
  <c r="T5" i="1"/>
  <c r="Y18" i="1"/>
  <c r="O92" i="1"/>
  <c r="R92" i="1"/>
  <c r="O93" i="1"/>
  <c r="R93" i="1"/>
  <c r="O94" i="1"/>
  <c r="R94" i="1"/>
  <c r="U93" i="1"/>
  <c r="AB14" i="1"/>
  <c r="T93" i="1"/>
  <c r="AA14" i="1"/>
  <c r="O83" i="1"/>
  <c r="R83" i="1"/>
  <c r="O84" i="1"/>
  <c r="R84" i="1"/>
  <c r="O85" i="1"/>
  <c r="R85" i="1"/>
  <c r="U84" i="1"/>
  <c r="AB13" i="1"/>
  <c r="T84" i="1"/>
  <c r="AA13" i="1"/>
  <c r="O74" i="1"/>
  <c r="R74" i="1"/>
  <c r="O75" i="1"/>
  <c r="R75" i="1"/>
  <c r="O76" i="1"/>
  <c r="R76" i="1"/>
  <c r="U75" i="1"/>
  <c r="AB12" i="1"/>
  <c r="T75" i="1"/>
  <c r="AA12" i="1"/>
  <c r="AB11" i="1"/>
  <c r="O66" i="1"/>
  <c r="R66" i="1"/>
  <c r="T66" i="1"/>
  <c r="AA11" i="1"/>
  <c r="O56" i="1"/>
  <c r="R56" i="1"/>
  <c r="O57" i="1"/>
  <c r="R57" i="1"/>
  <c r="O58" i="1"/>
  <c r="R58" i="1"/>
  <c r="U57" i="1"/>
  <c r="AB10" i="1"/>
  <c r="T57" i="1"/>
  <c r="AA10" i="1"/>
  <c r="O47" i="1"/>
  <c r="R47" i="1"/>
  <c r="O48" i="1"/>
  <c r="R48" i="1"/>
  <c r="O49" i="1"/>
  <c r="R49" i="1"/>
  <c r="U48" i="1"/>
  <c r="AB9" i="1"/>
  <c r="T48" i="1"/>
  <c r="AA9" i="1"/>
  <c r="O38" i="1"/>
  <c r="R38" i="1"/>
  <c r="O39" i="1"/>
  <c r="R39" i="1"/>
  <c r="O40" i="1"/>
  <c r="R40" i="1"/>
  <c r="U39" i="1"/>
  <c r="AB8" i="1"/>
  <c r="T39" i="1"/>
  <c r="AA8" i="1"/>
  <c r="N83" i="1"/>
  <c r="Q83" i="1"/>
  <c r="N84" i="1"/>
  <c r="Q84" i="1"/>
  <c r="N85" i="1"/>
  <c r="Q85" i="1"/>
  <c r="T83" i="1"/>
  <c r="Y13" i="1"/>
  <c r="O29" i="1"/>
  <c r="R29" i="1"/>
  <c r="O30" i="1"/>
  <c r="R30" i="1"/>
  <c r="O31" i="1"/>
  <c r="R31" i="1"/>
  <c r="U30" i="1"/>
  <c r="AB7" i="1"/>
  <c r="T30" i="1"/>
  <c r="AA7" i="1"/>
  <c r="O20" i="1"/>
  <c r="R20" i="1"/>
  <c r="O21" i="1"/>
  <c r="R21" i="1"/>
  <c r="O22" i="1"/>
  <c r="R22" i="1"/>
  <c r="U21" i="1"/>
  <c r="AB6" i="1"/>
  <c r="T21" i="1"/>
  <c r="AA6" i="1"/>
  <c r="O11" i="1"/>
  <c r="R11" i="1"/>
  <c r="O12" i="1"/>
  <c r="R12" i="1"/>
  <c r="O13" i="1"/>
  <c r="R13" i="1"/>
  <c r="U12" i="1"/>
  <c r="AB5" i="1"/>
  <c r="T12" i="1"/>
  <c r="AA5" i="1"/>
  <c r="N92" i="1"/>
  <c r="Q92" i="1"/>
  <c r="N93" i="1"/>
  <c r="Q93" i="1"/>
  <c r="N94" i="1"/>
  <c r="Q94" i="1"/>
  <c r="U92" i="1"/>
  <c r="Z14" i="1"/>
  <c r="T92" i="1"/>
  <c r="Y14" i="1"/>
  <c r="U83" i="1"/>
  <c r="Z13" i="1"/>
  <c r="N74" i="1"/>
  <c r="Q74" i="1"/>
  <c r="N75" i="1"/>
  <c r="Q75" i="1"/>
  <c r="N76" i="1"/>
  <c r="Q76" i="1"/>
  <c r="U74" i="1"/>
  <c r="Z12" i="1"/>
  <c r="T74" i="1"/>
  <c r="Y12" i="1"/>
  <c r="N65" i="1"/>
  <c r="Q65" i="1"/>
  <c r="N66" i="1"/>
  <c r="Q66" i="1"/>
  <c r="N67" i="1"/>
  <c r="Q67" i="1"/>
  <c r="U65" i="1"/>
  <c r="Z11" i="1"/>
  <c r="T65" i="1"/>
  <c r="Y11" i="1"/>
  <c r="N56" i="1"/>
  <c r="Q56" i="1"/>
  <c r="N57" i="1"/>
  <c r="Q57" i="1"/>
  <c r="N58" i="1"/>
  <c r="Q58" i="1"/>
  <c r="U56" i="1"/>
  <c r="Z10" i="1"/>
  <c r="T56" i="1"/>
  <c r="Y10" i="1"/>
  <c r="N47" i="1"/>
  <c r="Q47" i="1"/>
  <c r="N48" i="1"/>
  <c r="Q48" i="1"/>
  <c r="N49" i="1"/>
  <c r="Q49" i="1"/>
  <c r="U47" i="1"/>
  <c r="Z9" i="1"/>
  <c r="T47" i="1"/>
  <c r="Y9" i="1"/>
  <c r="N38" i="1"/>
  <c r="Q38" i="1"/>
  <c r="N39" i="1"/>
  <c r="Q39" i="1"/>
  <c r="N40" i="1"/>
  <c r="Q40" i="1"/>
  <c r="U38" i="1"/>
  <c r="Z8" i="1"/>
  <c r="T38" i="1"/>
  <c r="Y8" i="1"/>
  <c r="N29" i="1"/>
  <c r="Q29" i="1"/>
  <c r="N30" i="1"/>
  <c r="Q30" i="1"/>
  <c r="N31" i="1"/>
  <c r="Q31" i="1"/>
  <c r="U29" i="1"/>
  <c r="Z7" i="1"/>
  <c r="T29" i="1"/>
  <c r="Y7" i="1"/>
  <c r="N20" i="1"/>
  <c r="Q20" i="1"/>
  <c r="N21" i="1"/>
  <c r="Q21" i="1"/>
  <c r="N22" i="1"/>
  <c r="Q22" i="1"/>
  <c r="U20" i="1"/>
  <c r="Z6" i="1"/>
  <c r="T20" i="1"/>
  <c r="Y6" i="1"/>
  <c r="N11" i="1"/>
  <c r="Q11" i="1"/>
  <c r="N12" i="1"/>
  <c r="Q12" i="1"/>
  <c r="N13" i="1"/>
  <c r="Q13" i="1"/>
  <c r="U11" i="1"/>
  <c r="Z5" i="1"/>
  <c r="T11" i="1"/>
  <c r="Y5" i="1"/>
  <c r="O145" i="1"/>
  <c r="R145" i="1"/>
  <c r="O147" i="1"/>
  <c r="R147" i="1"/>
  <c r="U146" i="1"/>
  <c r="O65" i="1"/>
  <c r="R65" i="1"/>
  <c r="O67" i="1"/>
  <c r="R67" i="1"/>
  <c r="U66" i="1"/>
  <c r="N2" i="1"/>
  <c r="O2" i="1"/>
  <c r="N131" i="1"/>
  <c r="O131" i="1"/>
  <c r="N132" i="1"/>
  <c r="O132" i="1"/>
  <c r="N133" i="1"/>
  <c r="O133" i="1"/>
  <c r="N128" i="1"/>
  <c r="O128" i="1"/>
  <c r="N129" i="1"/>
  <c r="O129" i="1"/>
  <c r="N130" i="1"/>
  <c r="O130" i="1"/>
  <c r="N134" i="1"/>
  <c r="O134" i="1"/>
  <c r="N135" i="1"/>
  <c r="O135" i="1"/>
  <c r="N136" i="1"/>
  <c r="O136" i="1"/>
  <c r="N98" i="1"/>
  <c r="O98" i="1"/>
  <c r="N100" i="1"/>
  <c r="O100" i="1"/>
  <c r="N4" i="1"/>
  <c r="O4" i="1"/>
  <c r="N99" i="1"/>
  <c r="O99" i="1"/>
  <c r="N3" i="1"/>
  <c r="O3" i="1"/>
  <c r="AG29" i="1" l="1"/>
</calcChain>
</file>

<file path=xl/sharedStrings.xml><?xml version="1.0" encoding="utf-8"?>
<sst xmlns="http://schemas.openxmlformats.org/spreadsheetml/2006/main" count="739" uniqueCount="115">
  <si>
    <t>Box</t>
  </si>
  <si>
    <t>Box Loc</t>
  </si>
  <si>
    <t>Date Collected</t>
  </si>
  <si>
    <t>Lake</t>
  </si>
  <si>
    <t>Location</t>
  </si>
  <si>
    <t>Rep</t>
  </si>
  <si>
    <t>A1</t>
  </si>
  <si>
    <t>A2</t>
  </si>
  <si>
    <t>A3</t>
  </si>
  <si>
    <t>A4</t>
  </si>
  <si>
    <t>A5</t>
  </si>
  <si>
    <t>A6</t>
  </si>
  <si>
    <t>A7</t>
  </si>
  <si>
    <t>A8</t>
  </si>
  <si>
    <t>CB A</t>
  </si>
  <si>
    <t>CB C</t>
  </si>
  <si>
    <t>CB B</t>
  </si>
  <si>
    <t>D3 A</t>
  </si>
  <si>
    <t>D3 B</t>
  </si>
  <si>
    <t>D3 C</t>
  </si>
  <si>
    <t>Out A</t>
  </si>
  <si>
    <t>Out B</t>
  </si>
  <si>
    <t>Out C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</si>
  <si>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</si>
  <si>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</si>
  <si>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</si>
  <si>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</si>
  <si>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</si>
  <si>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</si>
  <si>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</si>
  <si>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</si>
  <si>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</si>
  <si>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</si>
  <si>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</si>
  <si>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</si>
  <si>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</si>
  <si>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</si>
  <si>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</si>
  <si>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</si>
  <si>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</si>
  <si>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</si>
  <si>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</si>
  <si>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</si>
  <si>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</si>
  <si>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</si>
  <si>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</si>
  <si>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</si>
  <si>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</si>
  <si>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</si>
  <si>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</si>
  <si>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</si>
  <si>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</si>
  <si>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</si>
  <si>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</si>
  <si>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</si>
  <si>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</si>
  <si>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</si>
  <si>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</si>
  <si>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</si>
  <si>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</si>
  <si>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</si>
  <si>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</si>
  <si>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</si>
  <si>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CB- C</t>
  </si>
  <si>
    <t>D3- B</t>
  </si>
  <si>
    <t>volume filtered (mL)</t>
  </si>
  <si>
    <t>total volume (mL)</t>
  </si>
  <si>
    <t>out B</t>
  </si>
  <si>
    <t>Namnt (mg)</t>
  </si>
  <si>
    <t>C amnt (mg)</t>
  </si>
  <si>
    <t>C:N (mol)</t>
  </si>
  <si>
    <t>Total N (mg)</t>
  </si>
  <si>
    <t>Total C (mg)</t>
  </si>
  <si>
    <t>rate N</t>
  </si>
  <si>
    <t>rate C</t>
  </si>
  <si>
    <t>ave CN</t>
  </si>
  <si>
    <t>epi</t>
  </si>
  <si>
    <t>mg N/L</t>
  </si>
  <si>
    <t>mg C/L</t>
  </si>
  <si>
    <t>N</t>
  </si>
  <si>
    <t>C</t>
  </si>
  <si>
    <t>ave</t>
  </si>
  <si>
    <t>stdev</t>
  </si>
  <si>
    <t>D3 C ave</t>
  </si>
  <si>
    <t>D3 C stdev</t>
  </si>
  <si>
    <t>D3 N ave</t>
  </si>
  <si>
    <t>D3 N stdev</t>
  </si>
  <si>
    <t>CB N ave</t>
  </si>
  <si>
    <t>CB N stdev</t>
  </si>
  <si>
    <t>CB C ave</t>
  </si>
  <si>
    <t>CB C stdev</t>
  </si>
  <si>
    <t>Out N ave</t>
  </si>
  <si>
    <t>Out N stdev</t>
  </si>
  <si>
    <t>Out C ave</t>
  </si>
  <si>
    <t>Out C stdev</t>
  </si>
  <si>
    <t>out N ave</t>
  </si>
  <si>
    <t>out N stdev</t>
  </si>
  <si>
    <t>out C ave</t>
  </si>
  <si>
    <t>out C stdev</t>
  </si>
  <si>
    <t>D3 ave CN</t>
  </si>
  <si>
    <t>D3 stdev CN</t>
  </si>
  <si>
    <t>CB ave CN</t>
  </si>
  <si>
    <t>CB stdev CN</t>
  </si>
  <si>
    <t>Out CN ave</t>
  </si>
  <si>
    <t>Out CN stdev</t>
  </si>
  <si>
    <t>D3 CN ave</t>
  </si>
  <si>
    <t>D3 CN stdev</t>
  </si>
  <si>
    <t>CB CN ave</t>
  </si>
  <si>
    <t>CB CN stdev</t>
  </si>
  <si>
    <t>Total P (ug)</t>
  </si>
  <si>
    <t>Total P (mg)</t>
  </si>
  <si>
    <t>C:P</t>
  </si>
  <si>
    <t>Ag ug</t>
  </si>
  <si>
    <t>Ag mg</t>
  </si>
  <si>
    <t>C:Ag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</si>
</sst>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d\-mmm\-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5" fontId="0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9"/>
  <sheetViews>
    <sheetView topLeftCell="H108" workbookViewId="0">
      <selection activeCell="K165" sqref="K165"/>
    </sheetView>
  </sheetViews>
  <sheetFormatPr defaultRowHeight="14.4" x14ac:dyDescent="0.3"/>
  <cols>
    <col min="1" max="2" width="8.88671875" style="1"/>
    <col min="3" max="3" width="11.109375" style="1" bestFit="1" customWidth="1"/>
    <col min="4" max="4" width="8.88671875" style="1"/>
    <col min="5" max="5" width="0" style="1" hidden="1" customWidth="1"/>
    <col min="6" max="6" width="8.21875" style="1" bestFit="1" customWidth="1"/>
    <col min="7" max="7" width="15.109375" style="1" customWidth="1"/>
    <col min="8" max="8" width="13.21875" style="1" customWidth="1"/>
    <col min="9" max="12" width="8.88671875" style="1" customWidth="1"/>
    <col min="13" max="14" width="12" style="1" customWidth="1"/>
    <col min="15" max="23" width="8.88671875" style="1" customWidth="1"/>
    <col min="24" max="24" width="9.33203125" style="1" customWidth="1"/>
    <col min="25" max="29" width="8.88671875" style="1" customWidth="1"/>
    <col min="30" max="31" width="9.33203125" style="1" bestFit="1" customWidth="1"/>
    <col min="32" max="32" width="12" style="1" bestFit="1" customWidth="1"/>
    <col min="33" max="16384" width="8.88671875" style="1"/>
  </cols>
  <sheetData>
    <row r="1" spans="1:33" x14ac:dyDescent="0.3">
      <c r="A1" s="1" t="s">
        <v>0</v>
      </c>
      <c r="B1" s="1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8" t="s">
        <v>65</v>
      </c>
      <c r="H1" s="8" t="s">
        <v>66</v>
      </c>
      <c r="I1" s="1" t="s">
        <v>68</v>
      </c>
      <c r="J1" s="1" t="s">
        <v>69</v>
      </c>
      <c r="K1" s="1" t="s">
        <v>70</v>
      </c>
      <c r="L1" s="1" t="s">
        <v>75</v>
      </c>
      <c r="N1" s="1" t="s">
        <v>71</v>
      </c>
      <c r="O1" s="1" t="s">
        <v>72</v>
      </c>
      <c r="Q1" s="1" t="s">
        <v>73</v>
      </c>
      <c r="R1" s="1" t="s">
        <v>74</v>
      </c>
    </row>
    <row r="2" spans="1:33" x14ac:dyDescent="0.3">
      <c r="A2" s="1">
        <v>3</v>
      </c>
      <c r="B2" s="1" t="s">
        <v>32</v>
      </c>
      <c r="C2" s="6">
        <v>41452</v>
      </c>
      <c r="D2" s="2">
        <v>221</v>
      </c>
      <c r="E2" s="2">
        <v>1</v>
      </c>
      <c r="F2" s="4" t="s">
        <v>14</v>
      </c>
      <c r="G2" s="1">
        <v>30</v>
      </c>
      <c r="H2" s="4">
        <v>1330</v>
      </c>
      <c r="I2" s="11">
        <v>2.9506343570627376E-2</v>
      </c>
      <c r="J2" s="11">
        <v>0.30263348827148906</v>
      </c>
      <c r="K2">
        <v>11.965982912734608</v>
      </c>
      <c r="L2" s="1">
        <f>AVERAGE(K2:K4)</f>
        <v>11.358802471463598</v>
      </c>
      <c r="M2" s="1">
        <f>STDEV(K2:K4)</f>
        <v>0.81047270318430786</v>
      </c>
      <c r="N2" s="10">
        <f t="shared" ref="N2:N33" si="0">(I2/G2)*H2</f>
        <v>1.3081145649644805</v>
      </c>
      <c r="O2" s="10">
        <f t="shared" ref="O2:O33" si="1">(J2/G2)*H2</f>
        <v>13.416751313369348</v>
      </c>
      <c r="X2" s="1">
        <v>221</v>
      </c>
      <c r="Y2" s="1" t="s">
        <v>85</v>
      </c>
      <c r="Z2" s="1" t="s">
        <v>86</v>
      </c>
      <c r="AA2" s="1" t="s">
        <v>83</v>
      </c>
      <c r="AB2" s="1" t="s">
        <v>84</v>
      </c>
      <c r="AE2" s="1">
        <v>221</v>
      </c>
      <c r="AF2" s="1" t="s">
        <v>99</v>
      </c>
      <c r="AG2" s="1" t="s">
        <v>100</v>
      </c>
    </row>
    <row r="3" spans="1:33" x14ac:dyDescent="0.3">
      <c r="A3" s="1">
        <v>3</v>
      </c>
      <c r="B3" s="1" t="s">
        <v>12</v>
      </c>
      <c r="C3" s="6">
        <v>41452</v>
      </c>
      <c r="D3" s="2">
        <v>221</v>
      </c>
      <c r="E3" s="2">
        <v>1</v>
      </c>
      <c r="F3" s="4" t="s">
        <v>16</v>
      </c>
      <c r="G3" s="1">
        <v>30</v>
      </c>
      <c r="H3" s="4">
        <v>1280</v>
      </c>
      <c r="I3" s="1">
        <v>3.272901413332812E-2</v>
      </c>
      <c r="J3" s="1">
        <v>0.29283513699080299</v>
      </c>
      <c r="K3" s="1">
        <v>10.438474919048724</v>
      </c>
      <c r="N3" s="10">
        <f t="shared" si="0"/>
        <v>1.396437936355333</v>
      </c>
      <c r="O3" s="10">
        <f t="shared" si="1"/>
        <v>12.494299178274261</v>
      </c>
      <c r="X3" s="5">
        <v>41452</v>
      </c>
      <c r="AE3" s="5">
        <v>41452</v>
      </c>
    </row>
    <row r="4" spans="1:33" x14ac:dyDescent="0.3">
      <c r="A4" s="1">
        <v>2</v>
      </c>
      <c r="B4" s="1" t="s">
        <v>59</v>
      </c>
      <c r="C4" s="6">
        <v>41452</v>
      </c>
      <c r="D4" s="2">
        <v>221</v>
      </c>
      <c r="E4" s="2">
        <v>1</v>
      </c>
      <c r="F4" s="4" t="s">
        <v>15</v>
      </c>
      <c r="G4" s="1">
        <v>50</v>
      </c>
      <c r="H4" s="1">
        <v>1650</v>
      </c>
      <c r="I4" s="1">
        <v>3.0986182964984694E-2</v>
      </c>
      <c r="J4" s="1">
        <v>0.31000214170692997</v>
      </c>
      <c r="K4" s="1">
        <v>11.671949582607462</v>
      </c>
      <c r="N4" s="10">
        <f t="shared" si="0"/>
        <v>1.022544037844495</v>
      </c>
      <c r="O4" s="10">
        <f t="shared" si="1"/>
        <v>10.230070676328689</v>
      </c>
      <c r="T4" s="1" t="s">
        <v>81</v>
      </c>
      <c r="U4" s="1" t="s">
        <v>82</v>
      </c>
      <c r="X4" s="5">
        <v>41486</v>
      </c>
      <c r="AE4" s="5">
        <v>41486</v>
      </c>
    </row>
    <row r="5" spans="1:33" x14ac:dyDescent="0.3">
      <c r="A5" s="1">
        <v>2</v>
      </c>
      <c r="B5" s="1" t="s">
        <v>62</v>
      </c>
      <c r="C5" s="6">
        <v>41486</v>
      </c>
      <c r="D5" s="2">
        <v>221</v>
      </c>
      <c r="E5" s="2">
        <v>1</v>
      </c>
      <c r="F5" s="4" t="s">
        <v>14</v>
      </c>
      <c r="G5" s="1">
        <v>20</v>
      </c>
      <c r="H5" s="4">
        <v>1500</v>
      </c>
      <c r="I5" s="1">
        <v>6.7820249388242937E-2</v>
      </c>
      <c r="J5" s="1">
        <v>0.42449425517083472</v>
      </c>
      <c r="L5" s="1">
        <f>AVERAGE(K5:K7)</f>
        <v>12.900879889611662</v>
      </c>
      <c r="M5" s="1">
        <f>STDEV(K5:K7)</f>
        <v>1.7089651796637457</v>
      </c>
      <c r="N5" s="10">
        <f t="shared" si="0"/>
        <v>5.0865187041182205</v>
      </c>
      <c r="O5" s="10">
        <f t="shared" si="1"/>
        <v>31.837069137812605</v>
      </c>
      <c r="Q5" s="1">
        <f t="shared" ref="Q5:R7" si="2">N5/0.5024/34</f>
        <v>0.2977776498757857</v>
      </c>
      <c r="R5" s="1">
        <f t="shared" si="2"/>
        <v>1.8638224251716822</v>
      </c>
      <c r="S5" s="1" t="s">
        <v>79</v>
      </c>
      <c r="T5" s="1">
        <f>AVERAGE(Q5:Q7)</f>
        <v>0.21667529381663794</v>
      </c>
      <c r="U5" s="1">
        <f>STDEV(Q5:Q7)</f>
        <v>7.0927366325247362E-2</v>
      </c>
      <c r="X5" s="5">
        <v>41513</v>
      </c>
      <c r="Y5" s="1">
        <f>T11</f>
        <v>0.12740411092229095</v>
      </c>
      <c r="Z5" s="1">
        <f>U11</f>
        <v>3.9298017696531254E-2</v>
      </c>
      <c r="AA5" s="1">
        <f>T12</f>
        <v>1.2495968758030804</v>
      </c>
      <c r="AB5" s="1">
        <f>U12</f>
        <v>6.128709045284899E-2</v>
      </c>
      <c r="AE5" s="5">
        <v>41513</v>
      </c>
      <c r="AF5" s="1">
        <f>L11</f>
        <v>14.458432597591884</v>
      </c>
      <c r="AG5" s="1">
        <f>M11</f>
        <v>2.464353735106442</v>
      </c>
    </row>
    <row r="6" spans="1:33" x14ac:dyDescent="0.3">
      <c r="A6" s="1">
        <v>2</v>
      </c>
      <c r="B6" s="1" t="s">
        <v>60</v>
      </c>
      <c r="C6" s="6">
        <v>41486</v>
      </c>
      <c r="D6" s="2">
        <v>221</v>
      </c>
      <c r="E6" s="2">
        <v>1</v>
      </c>
      <c r="F6" s="4" t="s">
        <v>16</v>
      </c>
      <c r="G6" s="1">
        <v>15</v>
      </c>
      <c r="H6" s="4">
        <v>1450</v>
      </c>
      <c r="I6" s="1">
        <v>2.937741573266768E-2</v>
      </c>
      <c r="J6" s="1">
        <v>0.35528125202962457</v>
      </c>
      <c r="K6" s="1">
        <v>14.109300756963584</v>
      </c>
      <c r="N6" s="10">
        <f t="shared" si="0"/>
        <v>2.8398168541578754</v>
      </c>
      <c r="O6" s="10">
        <f t="shared" si="1"/>
        <v>34.343854362863709</v>
      </c>
      <c r="Q6" s="1">
        <f t="shared" si="2"/>
        <v>0.16625005000455906</v>
      </c>
      <c r="R6" s="1">
        <f t="shared" si="2"/>
        <v>2.0105759626067647</v>
      </c>
      <c r="S6" s="1" t="s">
        <v>80</v>
      </c>
      <c r="T6" s="1">
        <f>R5:R7</f>
        <v>2.0105759626067647</v>
      </c>
      <c r="U6" s="1">
        <f>STDEV(R5:R7)</f>
        <v>8.464995992440065E-2</v>
      </c>
      <c r="X6" s="5">
        <v>41565</v>
      </c>
      <c r="Y6" s="1">
        <f>T20</f>
        <v>0.18364733734839409</v>
      </c>
      <c r="Z6" s="1">
        <f>U20</f>
        <v>1.4847551609882324E-2</v>
      </c>
      <c r="AA6" s="1">
        <f>T21</f>
        <v>1.5558279714202625</v>
      </c>
      <c r="AB6" s="1">
        <f>U21</f>
        <v>0.14018500169827589</v>
      </c>
      <c r="AE6" s="5">
        <v>41565</v>
      </c>
      <c r="AF6" s="1">
        <f>L20</f>
        <v>9.1624113653010948</v>
      </c>
      <c r="AG6" s="1">
        <f>M20</f>
        <v>1.6130200862544661</v>
      </c>
    </row>
    <row r="7" spans="1:33" x14ac:dyDescent="0.3">
      <c r="A7" s="1">
        <v>2</v>
      </c>
      <c r="B7" s="1" t="s">
        <v>54</v>
      </c>
      <c r="C7" s="6">
        <v>41486</v>
      </c>
      <c r="D7" s="2">
        <v>221</v>
      </c>
      <c r="E7" s="2">
        <v>1</v>
      </c>
      <c r="F7" s="4" t="s">
        <v>63</v>
      </c>
      <c r="G7" s="1">
        <v>30</v>
      </c>
      <c r="H7" s="4">
        <v>1480</v>
      </c>
      <c r="I7" s="1">
        <v>6.4401619019569284E-2</v>
      </c>
      <c r="J7" s="1">
        <v>0.64543996401728343</v>
      </c>
      <c r="K7" s="1">
        <v>11.692459022259742</v>
      </c>
      <c r="N7" s="10">
        <f t="shared" si="0"/>
        <v>3.1771465382987509</v>
      </c>
      <c r="O7" s="10">
        <f t="shared" si="1"/>
        <v>31.841704891519317</v>
      </c>
      <c r="Q7" s="1">
        <f t="shared" si="2"/>
        <v>0.18599818156956907</v>
      </c>
      <c r="R7" s="1">
        <f t="shared" si="2"/>
        <v>1.8640938139002974</v>
      </c>
      <c r="X7" s="5">
        <v>41817</v>
      </c>
      <c r="Y7" s="1">
        <f>T29</f>
        <v>0.11628541333882984</v>
      </c>
      <c r="Z7" s="1">
        <f>U29</f>
        <v>2.6946074287675818E-2</v>
      </c>
      <c r="AA7" s="1">
        <f>T30</f>
        <v>0.92487409291450207</v>
      </c>
      <c r="AB7" s="1">
        <f>U30</f>
        <v>0.22661817029409362</v>
      </c>
      <c r="AE7" s="5">
        <v>41817</v>
      </c>
      <c r="AF7" s="1">
        <f>L29</f>
        <v>11.275817093505358</v>
      </c>
      <c r="AG7" s="1">
        <f>M29</f>
        <v>0.90881042849408422</v>
      </c>
    </row>
    <row r="8" spans="1:33" x14ac:dyDescent="0.3">
      <c r="A8" s="1">
        <v>3</v>
      </c>
      <c r="B8" s="1" t="s">
        <v>29</v>
      </c>
      <c r="C8" s="6">
        <v>41513</v>
      </c>
      <c r="D8" s="2">
        <v>221</v>
      </c>
      <c r="E8" s="2">
        <v>1</v>
      </c>
      <c r="F8" s="4" t="s">
        <v>14</v>
      </c>
      <c r="G8" s="1">
        <v>20</v>
      </c>
      <c r="H8" s="4">
        <v>1405</v>
      </c>
      <c r="I8" s="11">
        <v>3.1616805127673946E-2</v>
      </c>
      <c r="J8" s="11">
        <v>0.32140990534847508</v>
      </c>
      <c r="K8">
        <v>11.860092169095816</v>
      </c>
      <c r="L8" s="1">
        <f>AVERAGE(K8:K10)</f>
        <v>12.551266735428301</v>
      </c>
      <c r="M8" s="1">
        <f>STDEV(K8:K10)</f>
        <v>0.64341433532779824</v>
      </c>
      <c r="N8" s="10">
        <f t="shared" si="0"/>
        <v>2.2210805602190948</v>
      </c>
      <c r="O8" s="10">
        <f t="shared" si="1"/>
        <v>22.579045850730374</v>
      </c>
      <c r="Q8" s="1">
        <f>N8/0.5024/27</f>
        <v>0.16373854094561621</v>
      </c>
      <c r="R8" s="1">
        <f>O8/0.5024/27</f>
        <v>1.6645321604985239</v>
      </c>
      <c r="S8" s="1" t="s">
        <v>79</v>
      </c>
      <c r="T8" s="1">
        <f>AVERAGE(Q8:Q10)</f>
        <v>0.15264400121447816</v>
      </c>
      <c r="U8" s="1">
        <f>STDEV(Q8:Q10)</f>
        <v>1.1163986325538385E-2</v>
      </c>
      <c r="X8" s="5">
        <v>41838</v>
      </c>
      <c r="Y8" s="1">
        <f>T38</f>
        <v>0.19932426604669737</v>
      </c>
      <c r="Z8" s="1">
        <f>U38</f>
        <v>7.0394349675641746E-2</v>
      </c>
      <c r="AA8" s="1">
        <f>T39</f>
        <v>1.9465255491596967</v>
      </c>
      <c r="AB8" s="1">
        <f>U39</f>
        <v>0.62268361760525837</v>
      </c>
      <c r="AE8" s="5">
        <v>41838</v>
      </c>
      <c r="AF8" s="1">
        <f>L38</f>
        <v>14.450162830115474</v>
      </c>
      <c r="AG8" s="1">
        <f>M38</f>
        <v>1.235567126806683</v>
      </c>
    </row>
    <row r="9" spans="1:33" x14ac:dyDescent="0.3">
      <c r="A9" s="1">
        <v>2</v>
      </c>
      <c r="B9" s="1" t="s">
        <v>51</v>
      </c>
      <c r="C9" s="6">
        <v>41513</v>
      </c>
      <c r="D9" s="2">
        <v>221</v>
      </c>
      <c r="E9" s="2">
        <v>1</v>
      </c>
      <c r="F9" s="2" t="s">
        <v>16</v>
      </c>
      <c r="G9" s="1">
        <v>20</v>
      </c>
      <c r="H9" s="2">
        <v>1395</v>
      </c>
      <c r="I9" s="1">
        <v>2.9712575572733727E-2</v>
      </c>
      <c r="J9" s="1">
        <v>0.3224459493583024</v>
      </c>
      <c r="K9" s="1">
        <v>12.660866103550921</v>
      </c>
      <c r="N9" s="10">
        <f t="shared" si="0"/>
        <v>2.0724521461981773</v>
      </c>
      <c r="O9" s="10">
        <f t="shared" si="1"/>
        <v>22.490604967741593</v>
      </c>
      <c r="Q9" s="1">
        <f t="shared" ref="Q9:Q16" si="3">N9/0.5024/27</f>
        <v>0.15278162200682482</v>
      </c>
      <c r="R9" s="1">
        <f t="shared" ref="R9:R16" si="4">O9/0.5024/27</f>
        <v>1.6580122794100609</v>
      </c>
      <c r="S9" s="1" t="s">
        <v>80</v>
      </c>
      <c r="T9" s="1">
        <f>R8:R10</f>
        <v>1.6580122794100609</v>
      </c>
      <c r="U9" s="1">
        <f>STDEV(R8:R10)</f>
        <v>4.0222653497404129E-2</v>
      </c>
      <c r="X9" s="5">
        <v>41869</v>
      </c>
      <c r="Y9" s="1">
        <f>T47</f>
        <v>0.1376750846936555</v>
      </c>
      <c r="Z9" s="1">
        <f>U47</f>
        <v>1.5993189296536092E-2</v>
      </c>
      <c r="AA9" s="1">
        <f>T48</f>
        <v>1.4377340210317091</v>
      </c>
      <c r="AB9" s="1">
        <f>U48</f>
        <v>0.47342009546152336</v>
      </c>
      <c r="AE9" s="5">
        <v>41869</v>
      </c>
      <c r="AF9" s="1">
        <f>L47</f>
        <v>13.480269532072501</v>
      </c>
      <c r="AG9" s="1">
        <f>M38</f>
        <v>1.235567126806683</v>
      </c>
    </row>
    <row r="10" spans="1:33" x14ac:dyDescent="0.3">
      <c r="A10" s="1">
        <v>3</v>
      </c>
      <c r="B10" s="1" t="s">
        <v>8</v>
      </c>
      <c r="C10" s="6">
        <v>41513</v>
      </c>
      <c r="D10" s="2">
        <v>221</v>
      </c>
      <c r="E10" s="2">
        <v>1</v>
      </c>
      <c r="F10" s="4" t="s">
        <v>15</v>
      </c>
      <c r="G10" s="1">
        <v>20</v>
      </c>
      <c r="H10" s="4">
        <v>1370</v>
      </c>
      <c r="I10" s="1">
        <v>2.80032603883969E-2</v>
      </c>
      <c r="J10" s="1">
        <v>0.31522490769199496</v>
      </c>
      <c r="K10" s="1">
        <v>13.13284193363817</v>
      </c>
      <c r="N10" s="10">
        <f t="shared" si="0"/>
        <v>1.9182233366051875</v>
      </c>
      <c r="O10" s="10">
        <f t="shared" si="1"/>
        <v>21.592906176901653</v>
      </c>
      <c r="Q10" s="1">
        <f t="shared" si="3"/>
        <v>0.14141184069099341</v>
      </c>
      <c r="R10" s="1">
        <f t="shared" si="4"/>
        <v>1.5918337297196903</v>
      </c>
      <c r="X10" s="5">
        <v>41931</v>
      </c>
      <c r="Y10" s="1">
        <f>T56</f>
        <v>0.12558749867610661</v>
      </c>
      <c r="Z10" s="1">
        <f>U56</f>
        <v>6.1941561356426561E-3</v>
      </c>
      <c r="AA10" s="1">
        <f>T57</f>
        <v>1.4809862332103032</v>
      </c>
      <c r="AB10" s="1">
        <f>U57</f>
        <v>8.5238986339323988E-2</v>
      </c>
      <c r="AE10" s="5">
        <v>41931</v>
      </c>
      <c r="AF10" s="1">
        <f>L56</f>
        <v>14.633254976759803</v>
      </c>
      <c r="AG10" s="1">
        <f>M56</f>
        <v>1.0312902542735678</v>
      </c>
    </row>
    <row r="11" spans="1:33" x14ac:dyDescent="0.3">
      <c r="A11" s="1">
        <v>2</v>
      </c>
      <c r="B11" s="1" t="s">
        <v>56</v>
      </c>
      <c r="C11" s="6">
        <v>41513</v>
      </c>
      <c r="D11" s="2">
        <v>221</v>
      </c>
      <c r="E11" s="2">
        <v>1</v>
      </c>
      <c r="F11" s="4" t="s">
        <v>17</v>
      </c>
      <c r="G11" s="1">
        <v>20</v>
      </c>
      <c r="H11" s="4">
        <v>1410</v>
      </c>
      <c r="I11" s="1">
        <v>3.299714200538096E-2</v>
      </c>
      <c r="J11" s="1">
        <v>0.2633605706924792</v>
      </c>
      <c r="L11" s="1">
        <f>AVERAGE(K11:K13)</f>
        <v>14.458432597591884</v>
      </c>
      <c r="M11" s="1">
        <f>STDEV(K11:K13)</f>
        <v>2.464353735106442</v>
      </c>
      <c r="N11" s="10">
        <f t="shared" si="0"/>
        <v>2.3262985113793579</v>
      </c>
      <c r="O11" s="10">
        <f t="shared" si="1"/>
        <v>18.566920233819783</v>
      </c>
      <c r="Q11" s="1">
        <f t="shared" si="3"/>
        <v>0.17149523114084675</v>
      </c>
      <c r="R11" s="1">
        <f t="shared" si="4"/>
        <v>1.3687573892589484</v>
      </c>
      <c r="S11" s="1" t="s">
        <v>79</v>
      </c>
      <c r="T11" s="1">
        <f>AVERAGE(Q11:Q13)</f>
        <v>0.12740411092229095</v>
      </c>
      <c r="U11" s="1">
        <f>STDEV(Q11:Q13)</f>
        <v>3.9298017696531254E-2</v>
      </c>
      <c r="X11" s="5">
        <v>42164</v>
      </c>
      <c r="Y11" s="1">
        <f>T65</f>
        <v>0.14000306360112821</v>
      </c>
      <c r="Z11" s="1">
        <f>U65</f>
        <v>1.9483658987523363E-2</v>
      </c>
      <c r="AA11" s="1">
        <f>T66</f>
        <v>1.1459207934033768</v>
      </c>
      <c r="AB11" s="1">
        <f>U69</f>
        <v>9.2986401147909653E-2</v>
      </c>
      <c r="AE11" s="5">
        <v>42164</v>
      </c>
      <c r="AF11" s="1">
        <f>L65</f>
        <v>11.078749296150914</v>
      </c>
      <c r="AG11" s="1">
        <f>M65</f>
        <v>2.5825329188851609E-2</v>
      </c>
    </row>
    <row r="12" spans="1:33" x14ac:dyDescent="0.3">
      <c r="A12" s="1">
        <v>2</v>
      </c>
      <c r="B12" s="1" t="s">
        <v>55</v>
      </c>
      <c r="C12" s="6">
        <v>41513</v>
      </c>
      <c r="D12" s="2">
        <v>221</v>
      </c>
      <c r="E12" s="2">
        <v>1</v>
      </c>
      <c r="F12" s="4" t="s">
        <v>64</v>
      </c>
      <c r="G12" s="1">
        <v>20</v>
      </c>
      <c r="H12" s="1">
        <v>1405</v>
      </c>
      <c r="I12" s="1">
        <v>2.2137963187241129E-2</v>
      </c>
      <c r="J12" s="1">
        <v>0.24128870748603023</v>
      </c>
      <c r="K12" s="1">
        <v>12.715871360255738</v>
      </c>
      <c r="N12" s="10">
        <f t="shared" si="0"/>
        <v>1.5551919139036892</v>
      </c>
      <c r="O12" s="10">
        <f t="shared" si="1"/>
        <v>16.950531700893624</v>
      </c>
      <c r="Q12" s="1">
        <f t="shared" si="3"/>
        <v>0.11464908541988744</v>
      </c>
      <c r="R12" s="1">
        <f t="shared" si="4"/>
        <v>1.2495968758030804</v>
      </c>
      <c r="S12" s="1" t="s">
        <v>80</v>
      </c>
      <c r="T12" s="1">
        <f>R11:R13</f>
        <v>1.2495968758030804</v>
      </c>
      <c r="U12" s="1">
        <f>STDEV(R11:R13)</f>
        <v>6.128709045284899E-2</v>
      </c>
      <c r="X12" s="5">
        <v>42192</v>
      </c>
      <c r="Y12" s="1">
        <f>T74</f>
        <v>0.16003653620630084</v>
      </c>
      <c r="Z12" s="1">
        <f>U74</f>
        <v>8.447601735736962E-2</v>
      </c>
      <c r="AA12" s="1">
        <f>T75</f>
        <v>0.7798635428975198</v>
      </c>
      <c r="AB12" s="1">
        <f>U75</f>
        <v>9.0453835362886661E-2</v>
      </c>
      <c r="AE12" s="5">
        <v>42192</v>
      </c>
      <c r="AF12" s="1">
        <f>L74</f>
        <v>9.0860935494004327</v>
      </c>
      <c r="AG12" s="1">
        <f>M74</f>
        <v>2.6575285002692017</v>
      </c>
    </row>
    <row r="13" spans="1:33" x14ac:dyDescent="0.3">
      <c r="A13" s="1">
        <v>3</v>
      </c>
      <c r="B13" s="1" t="s">
        <v>26</v>
      </c>
      <c r="C13" s="6">
        <v>41513</v>
      </c>
      <c r="D13" s="2">
        <v>221</v>
      </c>
      <c r="E13" s="2">
        <v>1</v>
      </c>
      <c r="F13" s="4" t="s">
        <v>19</v>
      </c>
      <c r="G13" s="1">
        <v>20</v>
      </c>
      <c r="H13" s="4">
        <v>1280</v>
      </c>
      <c r="I13" s="1">
        <v>2.0361616034891096E-2</v>
      </c>
      <c r="J13" s="1">
        <v>0.28275292787180772</v>
      </c>
      <c r="K13" s="1">
        <v>16.200993834928031</v>
      </c>
      <c r="N13" s="10">
        <f t="shared" si="0"/>
        <v>1.3031434262330301</v>
      </c>
      <c r="O13" s="10">
        <f t="shared" si="1"/>
        <v>18.096187383795694</v>
      </c>
      <c r="Q13" s="1">
        <f t="shared" si="3"/>
        <v>9.6068016206138709E-2</v>
      </c>
      <c r="R13" s="1">
        <f t="shared" si="4"/>
        <v>1.3340548613909307</v>
      </c>
      <c r="X13" s="5">
        <v>42220</v>
      </c>
      <c r="Y13" s="1">
        <f>T83</f>
        <v>0.24916726168834688</v>
      </c>
      <c r="Z13" s="1">
        <f>U83</f>
        <v>9.3960021431927165E-2</v>
      </c>
      <c r="AA13" s="1">
        <f>T84</f>
        <v>1.9717276055566169</v>
      </c>
      <c r="AB13" s="1">
        <f>U84</f>
        <v>0.14444031019019654</v>
      </c>
      <c r="AE13" s="5">
        <v>42220</v>
      </c>
      <c r="AF13" s="1">
        <f>L83</f>
        <v>10.916958541181611</v>
      </c>
      <c r="AG13" s="1">
        <f>M83</f>
        <v>0.81154657029702915</v>
      </c>
    </row>
    <row r="14" spans="1:33" x14ac:dyDescent="0.3">
      <c r="A14" s="1">
        <v>3</v>
      </c>
      <c r="B14" s="1" t="s">
        <v>9</v>
      </c>
      <c r="C14" s="6">
        <v>41513</v>
      </c>
      <c r="D14" s="2">
        <v>221</v>
      </c>
      <c r="E14" s="2">
        <v>1</v>
      </c>
      <c r="F14" s="4" t="s">
        <v>20</v>
      </c>
      <c r="G14" s="1">
        <v>20</v>
      </c>
      <c r="H14" s="4">
        <v>1280</v>
      </c>
      <c r="I14" s="1">
        <v>2.6360977172073283E-2</v>
      </c>
      <c r="J14" s="1">
        <v>0.30959340349940312</v>
      </c>
      <c r="K14" s="1">
        <v>13.701779783235148</v>
      </c>
      <c r="L14" s="1">
        <f>AVERAGE(K14:K16)</f>
        <v>10.952404335159839</v>
      </c>
      <c r="M14" s="1">
        <f>STDEV(K14:K16)</f>
        <v>2.6015662878129366</v>
      </c>
      <c r="N14" s="10">
        <f t="shared" si="0"/>
        <v>1.6871025390126901</v>
      </c>
      <c r="O14" s="10">
        <f t="shared" si="1"/>
        <v>19.8139778239618</v>
      </c>
      <c r="Q14" s="1">
        <f t="shared" si="3"/>
        <v>0.12437356533179186</v>
      </c>
      <c r="R14" s="1">
        <f t="shared" si="4"/>
        <v>1.4606907454560185</v>
      </c>
      <c r="S14" s="1" t="s">
        <v>79</v>
      </c>
      <c r="T14" s="1">
        <f>AVERAGE(Q14:Q16)</f>
        <v>0.16560712634343294</v>
      </c>
      <c r="U14" s="1">
        <f>STDEV(Q14:Q16)</f>
        <v>3.5709565233987939E-2</v>
      </c>
      <c r="X14" s="5">
        <v>42306</v>
      </c>
      <c r="Y14" s="1">
        <f>T92</f>
        <v>0.1551524951708074</v>
      </c>
      <c r="Z14" s="1">
        <f>U92</f>
        <v>1.6527998385175335E-2</v>
      </c>
      <c r="AA14" s="1">
        <f>T93</f>
        <v>1.2145582807844655</v>
      </c>
      <c r="AB14" s="1">
        <f>U93</f>
        <v>0.24009605946705234</v>
      </c>
      <c r="AE14" s="5">
        <v>42306</v>
      </c>
      <c r="AF14" s="1">
        <f>L92</f>
        <v>8.7077096260699225</v>
      </c>
      <c r="AG14" s="1">
        <f>M92</f>
        <v>1.134669126161405</v>
      </c>
    </row>
    <row r="15" spans="1:33" x14ac:dyDescent="0.3">
      <c r="A15" s="1">
        <v>3</v>
      </c>
      <c r="B15" s="1" t="s">
        <v>25</v>
      </c>
      <c r="C15" s="6">
        <v>41513</v>
      </c>
      <c r="D15" s="2">
        <v>221</v>
      </c>
      <c r="E15" s="2">
        <v>1</v>
      </c>
      <c r="F15" s="4" t="s">
        <v>67</v>
      </c>
      <c r="G15" s="1">
        <v>20</v>
      </c>
      <c r="H15" s="4">
        <v>1240</v>
      </c>
      <c r="I15" s="1">
        <v>4.0772850294913184E-2</v>
      </c>
      <c r="J15" s="1">
        <v>0.37135828819234662</v>
      </c>
      <c r="K15" s="1">
        <v>10.625976184904022</v>
      </c>
      <c r="N15" s="10">
        <f t="shared" si="0"/>
        <v>2.5279167182846174</v>
      </c>
      <c r="O15" s="10">
        <f t="shared" si="1"/>
        <v>23.024213867925489</v>
      </c>
      <c r="Q15" s="1">
        <f t="shared" si="3"/>
        <v>0.18635856911156948</v>
      </c>
      <c r="R15" s="1">
        <f t="shared" si="4"/>
        <v>1.6973500433419948</v>
      </c>
      <c r="S15" s="1" t="s">
        <v>80</v>
      </c>
      <c r="T15" s="1">
        <f>R14:R16</f>
        <v>1.6973500433419948</v>
      </c>
      <c r="U15" s="1">
        <f>STDEV(R14:R16)</f>
        <v>0.17297451174377931</v>
      </c>
    </row>
    <row r="16" spans="1:33" x14ac:dyDescent="0.3">
      <c r="A16" s="1">
        <v>3</v>
      </c>
      <c r="B16" s="1" t="s">
        <v>13</v>
      </c>
      <c r="C16" s="6">
        <v>41513</v>
      </c>
      <c r="D16" s="2">
        <v>221</v>
      </c>
      <c r="E16" s="2">
        <v>1</v>
      </c>
      <c r="F16" s="4" t="s">
        <v>22</v>
      </c>
      <c r="G16" s="1">
        <v>20</v>
      </c>
      <c r="H16" s="4">
        <v>1365</v>
      </c>
      <c r="I16" s="1">
        <v>3.6985544102166881E-2</v>
      </c>
      <c r="J16" s="1">
        <v>0.27039995093321911</v>
      </c>
      <c r="K16" s="1">
        <v>8.5294570373403449</v>
      </c>
      <c r="N16" s="10">
        <f t="shared" si="0"/>
        <v>2.5242633849728895</v>
      </c>
      <c r="O16" s="10">
        <f t="shared" si="1"/>
        <v>18.454796651192204</v>
      </c>
      <c r="Q16" s="1">
        <f t="shared" si="3"/>
        <v>0.18608924458693749</v>
      </c>
      <c r="R16" s="1">
        <f t="shared" si="4"/>
        <v>1.3604916144132022</v>
      </c>
      <c r="X16" s="1">
        <v>221</v>
      </c>
      <c r="Y16" s="1" t="s">
        <v>87</v>
      </c>
      <c r="Z16" s="1" t="s">
        <v>88</v>
      </c>
      <c r="AA16" s="1" t="s">
        <v>89</v>
      </c>
      <c r="AB16" s="1" t="s">
        <v>90</v>
      </c>
    </row>
    <row r="17" spans="1:33" x14ac:dyDescent="0.3">
      <c r="A17" s="1">
        <v>2</v>
      </c>
      <c r="B17" s="1" t="s">
        <v>45</v>
      </c>
      <c r="C17" s="5">
        <v>41565</v>
      </c>
      <c r="D17" s="1">
        <v>221</v>
      </c>
      <c r="E17" s="4">
        <v>1</v>
      </c>
      <c r="F17" s="4" t="s">
        <v>14</v>
      </c>
      <c r="G17" s="1">
        <v>20</v>
      </c>
      <c r="H17" s="1">
        <v>2065</v>
      </c>
      <c r="I17" s="1">
        <v>6.3932395243476825E-2</v>
      </c>
      <c r="J17" s="1">
        <v>0.60651900358945066</v>
      </c>
      <c r="K17" s="1">
        <v>11.068027429488355</v>
      </c>
      <c r="L17" s="1">
        <f>AVERAGE(K17:K19)</f>
        <v>10.885043408974809</v>
      </c>
      <c r="M17" s="1">
        <f>STDEV(K17:K19)</f>
        <v>1.8129631837667</v>
      </c>
      <c r="N17" s="10">
        <f t="shared" si="0"/>
        <v>6.6010198088889824</v>
      </c>
      <c r="O17" s="10">
        <f t="shared" si="1"/>
        <v>62.623087120610776</v>
      </c>
      <c r="Q17" s="1">
        <f>N17/0.5024/52</f>
        <v>0.25267254902961872</v>
      </c>
      <c r="R17" s="1">
        <f>O17/0.5024/52</f>
        <v>2.3970743171473385</v>
      </c>
      <c r="S17" s="1" t="s">
        <v>79</v>
      </c>
      <c r="T17" s="1">
        <f>AVERAGE(Q17:Q19)</f>
        <v>0.20727044782689871</v>
      </c>
      <c r="U17" s="1">
        <f>STDEV(Q17:Q19)</f>
        <v>3.9403083102592523E-2</v>
      </c>
      <c r="X17" s="5">
        <v>41452</v>
      </c>
    </row>
    <row r="18" spans="1:33" x14ac:dyDescent="0.3">
      <c r="A18" s="1">
        <v>2</v>
      </c>
      <c r="B18" s="1" t="s">
        <v>46</v>
      </c>
      <c r="C18" s="5">
        <v>41565</v>
      </c>
      <c r="D18" s="1">
        <v>221</v>
      </c>
      <c r="E18" s="4">
        <v>1</v>
      </c>
      <c r="F18" s="4" t="s">
        <v>16</v>
      </c>
      <c r="G18" s="1">
        <v>20</v>
      </c>
      <c r="H18" s="1">
        <v>1840</v>
      </c>
      <c r="I18" s="1">
        <v>5.3140248393350208E-2</v>
      </c>
      <c r="J18" s="1">
        <v>0.40937094149234199</v>
      </c>
      <c r="K18" s="1">
        <v>8.9875272732227351</v>
      </c>
      <c r="N18" s="10">
        <f t="shared" si="0"/>
        <v>4.8889028521882185</v>
      </c>
      <c r="O18" s="10">
        <f t="shared" si="1"/>
        <v>37.662126617295463</v>
      </c>
      <c r="Q18" s="1">
        <f t="shared" ref="Q18:Q25" si="5">N18/0.5024/52</f>
        <v>0.18713647002802775</v>
      </c>
      <c r="R18" s="1">
        <f t="shared" ref="R18:R25" si="6">O18/0.5024/52</f>
        <v>1.4416235384498817</v>
      </c>
      <c r="S18" s="1" t="s">
        <v>80</v>
      </c>
      <c r="T18" s="1">
        <f>R17:R19</f>
        <v>1.4416235384498817</v>
      </c>
      <c r="U18" s="1">
        <f>STDEV(R17:R19)</f>
        <v>0.47846978413899643</v>
      </c>
      <c r="X18" s="5">
        <v>41486</v>
      </c>
      <c r="Y18" s="1">
        <f>T5</f>
        <v>0.21667529381663794</v>
      </c>
      <c r="Z18" s="1">
        <f>U5</f>
        <v>7.0927366325247362E-2</v>
      </c>
      <c r="AA18" s="1">
        <f>T6</f>
        <v>2.0105759626067647</v>
      </c>
      <c r="AB18" s="1">
        <f>U6</f>
        <v>8.464995992440065E-2</v>
      </c>
      <c r="AE18" s="1">
        <v>221</v>
      </c>
      <c r="AF18" s="1" t="s">
        <v>101</v>
      </c>
      <c r="AG18" s="1" t="s">
        <v>102</v>
      </c>
    </row>
    <row r="19" spans="1:33" x14ac:dyDescent="0.3">
      <c r="A19" s="1">
        <v>2</v>
      </c>
      <c r="B19" s="1" t="s">
        <v>47</v>
      </c>
      <c r="C19" s="5">
        <v>41565</v>
      </c>
      <c r="D19" s="1">
        <v>221</v>
      </c>
      <c r="E19" s="4">
        <v>1</v>
      </c>
      <c r="F19" s="4" t="s">
        <v>15</v>
      </c>
      <c r="G19" s="1">
        <v>20</v>
      </c>
      <c r="H19" s="1">
        <v>2170</v>
      </c>
      <c r="I19" s="1">
        <v>4.382280483951418E-2</v>
      </c>
      <c r="J19" s="1">
        <v>0.47327034793570344</v>
      </c>
      <c r="K19" s="1">
        <v>12.599575524213336</v>
      </c>
      <c r="N19" s="10">
        <f t="shared" si="0"/>
        <v>4.754774325087288</v>
      </c>
      <c r="O19" s="10">
        <f t="shared" si="1"/>
        <v>51.349832751023825</v>
      </c>
      <c r="Q19" s="1">
        <f t="shared" si="5"/>
        <v>0.18200232442304967</v>
      </c>
      <c r="R19" s="1">
        <f t="shared" si="6"/>
        <v>1.9655588847005079</v>
      </c>
      <c r="X19" s="5">
        <v>41513</v>
      </c>
      <c r="Y19" s="1">
        <f>T8</f>
        <v>0.15264400121447816</v>
      </c>
      <c r="Z19" s="1">
        <f>U8</f>
        <v>1.1163986325538385E-2</v>
      </c>
      <c r="AA19" s="1">
        <f>T9</f>
        <v>1.6580122794100609</v>
      </c>
      <c r="AB19" s="1">
        <f>U9</f>
        <v>4.0222653497404129E-2</v>
      </c>
      <c r="AE19" s="5">
        <v>41452</v>
      </c>
      <c r="AF19" s="1">
        <f>L2</f>
        <v>11.358802471463598</v>
      </c>
      <c r="AG19" s="1">
        <f>M2</f>
        <v>0.81047270318430786</v>
      </c>
    </row>
    <row r="20" spans="1:33" x14ac:dyDescent="0.3">
      <c r="A20" s="1">
        <v>2</v>
      </c>
      <c r="B20" s="1" t="s">
        <v>42</v>
      </c>
      <c r="C20" s="5">
        <v>41565</v>
      </c>
      <c r="D20" s="1">
        <v>221</v>
      </c>
      <c r="E20" s="4">
        <v>1</v>
      </c>
      <c r="F20" s="4" t="s">
        <v>17</v>
      </c>
      <c r="G20" s="1">
        <v>20</v>
      </c>
      <c r="H20" s="1">
        <v>2070</v>
      </c>
      <c r="I20" s="1">
        <v>4.8850202440504843E-2</v>
      </c>
      <c r="J20" s="1">
        <v>0.32271844149665363</v>
      </c>
      <c r="K20" s="1">
        <v>7.7073344551910834</v>
      </c>
      <c r="L20" s="1">
        <f>AVERAGE(K20:K22)</f>
        <v>9.1624113653010948</v>
      </c>
      <c r="M20" s="1">
        <f>STDEV(K20:K22)</f>
        <v>1.6130200862544661</v>
      </c>
      <c r="N20" s="10">
        <f t="shared" si="0"/>
        <v>5.0559959525922507</v>
      </c>
      <c r="O20" s="10">
        <f t="shared" si="1"/>
        <v>33.401358694903649</v>
      </c>
      <c r="Q20" s="1">
        <f t="shared" si="5"/>
        <v>0.19353242714172936</v>
      </c>
      <c r="R20" s="1">
        <f t="shared" si="6"/>
        <v>1.2785306947767505</v>
      </c>
      <c r="S20" s="1" t="s">
        <v>79</v>
      </c>
      <c r="T20" s="1">
        <f>AVERAGE(Q20:Q22)</f>
        <v>0.18364733734839409</v>
      </c>
      <c r="U20" s="1">
        <f>STDEV(Q20:Q22)</f>
        <v>1.4847551609882324E-2</v>
      </c>
      <c r="X20" s="5">
        <v>41565</v>
      </c>
      <c r="Y20" s="1">
        <f>T17</f>
        <v>0.20727044782689871</v>
      </c>
      <c r="Z20" s="1">
        <f>U17</f>
        <v>3.9403083102592523E-2</v>
      </c>
      <c r="AA20" s="1">
        <f>T18</f>
        <v>1.4416235384498817</v>
      </c>
      <c r="AB20" s="1">
        <f>U18</f>
        <v>0.47846978413899643</v>
      </c>
      <c r="AE20" s="5">
        <v>41486</v>
      </c>
      <c r="AF20" s="1">
        <f>L5</f>
        <v>12.900879889611662</v>
      </c>
      <c r="AG20" s="1">
        <f>M5</f>
        <v>1.7089651796637457</v>
      </c>
    </row>
    <row r="21" spans="1:33" x14ac:dyDescent="0.3">
      <c r="A21" s="1">
        <v>2</v>
      </c>
      <c r="B21" s="1" t="s">
        <v>43</v>
      </c>
      <c r="C21" s="5">
        <v>41565</v>
      </c>
      <c r="D21" s="1">
        <v>221</v>
      </c>
      <c r="E21" s="4">
        <v>1</v>
      </c>
      <c r="F21" s="4" t="s">
        <v>18</v>
      </c>
      <c r="G21" s="1">
        <v>20</v>
      </c>
      <c r="H21" s="1">
        <v>2095</v>
      </c>
      <c r="I21" s="1">
        <v>4.1543717927065078E-2</v>
      </c>
      <c r="J21" s="1">
        <v>0.38802572398816293</v>
      </c>
      <c r="K21" s="1">
        <v>10.896874439137894</v>
      </c>
      <c r="N21" s="10">
        <f t="shared" si="0"/>
        <v>4.3517044528600666</v>
      </c>
      <c r="O21" s="10">
        <f t="shared" si="1"/>
        <v>40.645694587760069</v>
      </c>
      <c r="Q21" s="1">
        <f t="shared" si="5"/>
        <v>0.16657369445354864</v>
      </c>
      <c r="R21" s="1">
        <f t="shared" si="6"/>
        <v>1.5558279714202625</v>
      </c>
      <c r="S21" s="1" t="s">
        <v>80</v>
      </c>
      <c r="T21" s="1">
        <f>R20:R22</f>
        <v>1.5558279714202625</v>
      </c>
      <c r="U21" s="1">
        <f>STDEV(R20:R22)</f>
        <v>0.14018500169827589</v>
      </c>
      <c r="X21" s="5">
        <v>41817</v>
      </c>
      <c r="Y21" s="1">
        <f>T26</f>
        <v>9.1129337266878774E-2</v>
      </c>
      <c r="Z21" s="1">
        <f>U26</f>
        <v>3.0872197283197178E-2</v>
      </c>
      <c r="AA21" s="1">
        <f>T27</f>
        <v>0.90950555972131009</v>
      </c>
      <c r="AB21" s="1">
        <f>U27</f>
        <v>0.14910042884093511</v>
      </c>
      <c r="AE21" s="5">
        <v>41513</v>
      </c>
      <c r="AF21" s="1">
        <f>L8</f>
        <v>12.551266735428301</v>
      </c>
      <c r="AG21" s="1">
        <f>M8</f>
        <v>0.64341433532779824</v>
      </c>
    </row>
    <row r="22" spans="1:33" x14ac:dyDescent="0.3">
      <c r="A22" s="1">
        <v>2</v>
      </c>
      <c r="B22" s="1" t="s">
        <v>44</v>
      </c>
      <c r="C22" s="5">
        <v>41565</v>
      </c>
      <c r="D22" s="1">
        <v>221</v>
      </c>
      <c r="E22" s="4">
        <v>1</v>
      </c>
      <c r="F22" s="4" t="s">
        <v>19</v>
      </c>
      <c r="G22" s="1">
        <v>20</v>
      </c>
      <c r="H22" s="1">
        <v>1940</v>
      </c>
      <c r="I22" s="1">
        <v>5.1397417225006778E-2</v>
      </c>
      <c r="J22" s="1">
        <v>0.39134104500476952</v>
      </c>
      <c r="K22" s="1">
        <v>8.8830252015743039</v>
      </c>
      <c r="N22" s="10">
        <f t="shared" si="0"/>
        <v>4.9855494708256574</v>
      </c>
      <c r="O22" s="10">
        <f t="shared" si="1"/>
        <v>37.960081365462649</v>
      </c>
      <c r="Q22" s="1">
        <f t="shared" si="5"/>
        <v>0.19083589044990421</v>
      </c>
      <c r="R22" s="1">
        <f t="shared" si="6"/>
        <v>1.4530285921983195</v>
      </c>
      <c r="X22" s="5">
        <v>41838</v>
      </c>
      <c r="Y22" s="1">
        <f>T35</f>
        <v>0.18410617352938582</v>
      </c>
      <c r="Z22" s="1">
        <f>U35</f>
        <v>6.7573341935913602E-3</v>
      </c>
      <c r="AA22" s="1">
        <f>T36</f>
        <v>2.1489788381839561</v>
      </c>
      <c r="AB22" s="1">
        <f>U36</f>
        <v>6.2534092958196674E-2</v>
      </c>
      <c r="AE22" s="5">
        <v>41565</v>
      </c>
      <c r="AF22" s="1">
        <f>L17</f>
        <v>10.885043408974809</v>
      </c>
      <c r="AG22" s="1">
        <f>M17</f>
        <v>1.8129631837667</v>
      </c>
    </row>
    <row r="23" spans="1:33" x14ac:dyDescent="0.3">
      <c r="A23" s="1">
        <v>2</v>
      </c>
      <c r="B23" s="1" t="s">
        <v>48</v>
      </c>
      <c r="C23" s="5">
        <v>41565</v>
      </c>
      <c r="D23" s="1">
        <v>221</v>
      </c>
      <c r="E23" s="4">
        <v>1</v>
      </c>
      <c r="F23" s="4" t="s">
        <v>20</v>
      </c>
      <c r="G23" s="1">
        <v>20</v>
      </c>
      <c r="H23" s="1">
        <v>2630</v>
      </c>
      <c r="I23" s="1">
        <v>4.0538238406866947E-2</v>
      </c>
      <c r="J23" s="1">
        <v>0.41445746140823148</v>
      </c>
      <c r="K23" s="1">
        <v>11.927842056757015</v>
      </c>
      <c r="L23" s="1">
        <f>AVERAGE(K23:K25)</f>
        <v>11.991149667636869</v>
      </c>
      <c r="M23" s="1">
        <f>STDEV(K23:K25)</f>
        <v>0.49079083972096088</v>
      </c>
      <c r="N23" s="10">
        <f t="shared" si="0"/>
        <v>5.3307783505030031</v>
      </c>
      <c r="O23" s="10">
        <f t="shared" si="1"/>
        <v>54.501156175182444</v>
      </c>
      <c r="Q23" s="1">
        <f t="shared" si="5"/>
        <v>0.20405049418571639</v>
      </c>
      <c r="R23" s="1">
        <f t="shared" si="6"/>
        <v>2.0861846282146641</v>
      </c>
      <c r="S23" s="1" t="s">
        <v>79</v>
      </c>
      <c r="T23" s="1">
        <f>AVERAGE(Q23:Q25)</f>
        <v>0.18032366417648257</v>
      </c>
      <c r="U23" s="1">
        <f>STDEV(Q23:Q25)</f>
        <v>3.849598852764774E-2</v>
      </c>
      <c r="X23" s="5">
        <v>41869</v>
      </c>
      <c r="Y23" s="1">
        <f>T44</f>
        <v>0.15854453499616758</v>
      </c>
      <c r="Z23" s="1">
        <f>U44</f>
        <v>7.976282390888741E-3</v>
      </c>
      <c r="AA23" s="1">
        <f>T45</f>
        <v>1.8126067483737713</v>
      </c>
      <c r="AB23" s="1">
        <f>U45</f>
        <v>9.1426205983757378E-2</v>
      </c>
      <c r="AE23" s="5">
        <v>41817</v>
      </c>
      <c r="AF23" s="1">
        <f>L26</f>
        <v>12.768384738691442</v>
      </c>
      <c r="AG23" s="1">
        <f>M26</f>
        <v>1.7089133954993387</v>
      </c>
    </row>
    <row r="24" spans="1:33" x14ac:dyDescent="0.3">
      <c r="A24" s="1">
        <v>2</v>
      </c>
      <c r="B24" s="1" t="s">
        <v>49</v>
      </c>
      <c r="C24" s="5">
        <v>41565</v>
      </c>
      <c r="D24" s="1">
        <v>221</v>
      </c>
      <c r="E24" s="4">
        <v>1</v>
      </c>
      <c r="F24" s="4" t="s">
        <v>21</v>
      </c>
      <c r="G24" s="1">
        <v>20</v>
      </c>
      <c r="H24" s="1">
        <v>2050</v>
      </c>
      <c r="I24" s="1">
        <v>3.4639425221704573E-2</v>
      </c>
      <c r="J24" s="1">
        <v>0.37144911890513033</v>
      </c>
      <c r="K24" s="1">
        <v>12.510522406641527</v>
      </c>
      <c r="N24" s="10">
        <f t="shared" si="0"/>
        <v>3.5505410852247188</v>
      </c>
      <c r="O24" s="10">
        <f t="shared" si="1"/>
        <v>38.073534687775862</v>
      </c>
      <c r="Q24" s="1">
        <f t="shared" si="5"/>
        <v>0.13590691929602214</v>
      </c>
      <c r="R24" s="1">
        <f t="shared" si="6"/>
        <v>1.4573713363461489</v>
      </c>
      <c r="S24" s="1" t="s">
        <v>80</v>
      </c>
      <c r="T24" s="1">
        <f>R23:R25</f>
        <v>1.4573713363461489</v>
      </c>
      <c r="U24" s="1">
        <f>STDEV(R23:R25)</f>
        <v>0.33816924137147397</v>
      </c>
      <c r="X24" s="5">
        <v>41931</v>
      </c>
      <c r="Y24" s="1">
        <f>T53</f>
        <v>0.2057003545097521</v>
      </c>
      <c r="Z24" s="1">
        <f>U53</f>
        <v>1.3964770715706253E-2</v>
      </c>
      <c r="AA24" s="1">
        <f>T54</f>
        <v>2.1114349048306633</v>
      </c>
      <c r="AB24" s="1">
        <f>U54</f>
        <v>0.13883310521101089</v>
      </c>
      <c r="AE24" s="5">
        <v>41838</v>
      </c>
      <c r="AF24" s="1">
        <f>L35</f>
        <v>13.741932257377021</v>
      </c>
      <c r="AG24" s="1">
        <f>M35</f>
        <v>0.80923029672928393</v>
      </c>
    </row>
    <row r="25" spans="1:33" x14ac:dyDescent="0.3">
      <c r="A25" s="1">
        <v>2</v>
      </c>
      <c r="B25" s="1" t="s">
        <v>50</v>
      </c>
      <c r="C25" s="5">
        <v>41565</v>
      </c>
      <c r="D25" s="1">
        <v>221</v>
      </c>
      <c r="E25" s="4">
        <v>1</v>
      </c>
      <c r="F25" s="4" t="s">
        <v>22</v>
      </c>
      <c r="G25" s="1">
        <v>20</v>
      </c>
      <c r="H25" s="1">
        <v>2305</v>
      </c>
      <c r="I25" s="1">
        <v>4.556563600785761E-2</v>
      </c>
      <c r="J25" s="1">
        <v>0.45051725438337642</v>
      </c>
      <c r="K25" s="1">
        <v>11.535084539512063</v>
      </c>
      <c r="N25" s="10">
        <f t="shared" si="0"/>
        <v>5.2514395499055899</v>
      </c>
      <c r="O25" s="10">
        <f t="shared" si="1"/>
        <v>51.922113567684136</v>
      </c>
      <c r="Q25" s="1">
        <f t="shared" si="5"/>
        <v>0.20101357904770911</v>
      </c>
      <c r="R25" s="1">
        <f t="shared" si="6"/>
        <v>1.9874645382044702</v>
      </c>
      <c r="X25" s="5">
        <v>42164</v>
      </c>
      <c r="Y25" s="1">
        <f>T62</f>
        <v>0.23223360087204745</v>
      </c>
      <c r="Z25" s="1">
        <f>U62</f>
        <v>2.0394181762975111E-2</v>
      </c>
      <c r="AA25" s="1">
        <f>T63</f>
        <v>2.5309834467394872</v>
      </c>
      <c r="AB25" s="1">
        <f>U63</f>
        <v>0.17149158968150455</v>
      </c>
      <c r="AE25" s="5">
        <v>41869</v>
      </c>
      <c r="AF25" s="1">
        <f>L44</f>
        <v>13.31810213692158</v>
      </c>
      <c r="AG25" s="1">
        <f>M44</f>
        <v>0.44420289423872522</v>
      </c>
    </row>
    <row r="26" spans="1:33" x14ac:dyDescent="0.3">
      <c r="A26" s="1">
        <v>4</v>
      </c>
      <c r="B26" s="1" t="s">
        <v>47</v>
      </c>
      <c r="C26" s="5">
        <v>41817</v>
      </c>
      <c r="D26" s="1">
        <v>221</v>
      </c>
      <c r="E26" s="4">
        <v>1</v>
      </c>
      <c r="F26" s="4" t="s">
        <v>14</v>
      </c>
      <c r="G26" s="1">
        <v>30</v>
      </c>
      <c r="H26" s="4">
        <v>1490</v>
      </c>
      <c r="I26" s="11">
        <v>3.2824115280204076E-2</v>
      </c>
      <c r="J26" s="11">
        <v>0.3932357798942685</v>
      </c>
      <c r="K26">
        <v>13.976768989109551</v>
      </c>
      <c r="L26" s="1">
        <f>AVERAGE(K26:K28)</f>
        <v>12.768384738691442</v>
      </c>
      <c r="M26" s="1">
        <f>STDEV(K26:K28)</f>
        <v>1.7089133954993387</v>
      </c>
      <c r="N26" s="10">
        <f t="shared" si="0"/>
        <v>1.6302643922501356</v>
      </c>
      <c r="O26" s="10">
        <f t="shared" si="1"/>
        <v>19.530710401415337</v>
      </c>
      <c r="Q26" s="1">
        <f>N26/0.5024/35</f>
        <v>9.2712943144343474E-2</v>
      </c>
      <c r="R26" s="1">
        <f>O26/0.5024/35</f>
        <v>1.1107091902533748</v>
      </c>
      <c r="S26" s="1" t="s">
        <v>79</v>
      </c>
      <c r="T26" s="1">
        <f>AVERAGE(Q26:Q28)</f>
        <v>9.1129337266878774E-2</v>
      </c>
      <c r="U26" s="1">
        <f>STDEV(Q26:Q28)</f>
        <v>3.0872197283197178E-2</v>
      </c>
      <c r="X26" s="5">
        <v>42192</v>
      </c>
      <c r="Y26" s="1">
        <f>T71</f>
        <v>0.35648874601225594</v>
      </c>
      <c r="Z26" s="1">
        <f>U71</f>
        <v>7.0015652186210017E-2</v>
      </c>
      <c r="AA26" s="1">
        <f>T72</f>
        <v>2.9127378494067906</v>
      </c>
      <c r="AB26" s="1">
        <f>U72</f>
        <v>0.74507522156439832</v>
      </c>
      <c r="AE26" s="5">
        <v>41931</v>
      </c>
      <c r="AF26" s="1">
        <f>L53</f>
        <v>11.783880032197551</v>
      </c>
      <c r="AG26" s="1">
        <f>M53</f>
        <v>0.4410324505473856</v>
      </c>
    </row>
    <row r="27" spans="1:33" x14ac:dyDescent="0.3">
      <c r="A27" s="1">
        <v>4</v>
      </c>
      <c r="B27" s="1" t="s">
        <v>48</v>
      </c>
      <c r="C27" s="5">
        <v>41817</v>
      </c>
      <c r="D27" s="4">
        <v>221</v>
      </c>
      <c r="E27" s="4">
        <v>1</v>
      </c>
      <c r="F27" s="4" t="s">
        <v>16</v>
      </c>
      <c r="G27" s="1">
        <v>20</v>
      </c>
      <c r="H27" s="4">
        <v>1450</v>
      </c>
      <c r="I27" s="11">
        <v>1.4429991646095153E-2</v>
      </c>
      <c r="J27" s="11">
        <v>0.22058959671916575</v>
      </c>
      <c r="K27"/>
      <c r="N27" s="10">
        <f t="shared" si="0"/>
        <v>1.0461743943418984</v>
      </c>
      <c r="O27" s="10">
        <f t="shared" si="1"/>
        <v>15.992745762139515</v>
      </c>
      <c r="Q27" s="1">
        <f t="shared" ref="Q27:Q34" si="7">N27/0.5024/35</f>
        <v>5.949581405493054E-2</v>
      </c>
      <c r="R27" s="1">
        <f t="shared" ref="R27:R34" si="8">O27/0.5024/35</f>
        <v>0.90950555972131009</v>
      </c>
      <c r="S27" s="1" t="s">
        <v>80</v>
      </c>
      <c r="T27" s="1">
        <f>R26:R28</f>
        <v>0.90950555972131009</v>
      </c>
      <c r="U27" s="1">
        <f>STDEV(R26:R28)</f>
        <v>0.14910042884093511</v>
      </c>
      <c r="X27" s="5">
        <v>42220</v>
      </c>
      <c r="Y27" s="1">
        <f>T80</f>
        <v>0.16415508039311622</v>
      </c>
      <c r="Z27" s="1">
        <f>U80</f>
        <v>8.4101847692029524E-3</v>
      </c>
      <c r="AA27" s="1">
        <f>T81</f>
        <v>2.0545321283294085</v>
      </c>
      <c r="AB27" s="1">
        <f>U81</f>
        <v>0.17507887964615848</v>
      </c>
      <c r="AE27" s="5">
        <v>42164</v>
      </c>
      <c r="AF27" s="1">
        <f>L62</f>
        <v>12.016868936472202</v>
      </c>
      <c r="AG27" s="1">
        <f>M62</f>
        <v>0.34689761876732106</v>
      </c>
    </row>
    <row r="28" spans="1:33" x14ac:dyDescent="0.3">
      <c r="A28" s="1">
        <v>4</v>
      </c>
      <c r="B28" s="1" t="s">
        <v>49</v>
      </c>
      <c r="C28" s="5">
        <v>41817</v>
      </c>
      <c r="D28" s="1">
        <v>221</v>
      </c>
      <c r="E28" s="4">
        <v>1</v>
      </c>
      <c r="F28" s="4" t="s">
        <v>15</v>
      </c>
      <c r="G28" s="1">
        <v>20</v>
      </c>
      <c r="H28" s="4">
        <v>1520</v>
      </c>
      <c r="I28" s="11">
        <v>2.8037052801452023E-2</v>
      </c>
      <c r="J28" s="11">
        <v>0.27780715206388329</v>
      </c>
      <c r="K28">
        <v>11.56000048827333</v>
      </c>
      <c r="N28" s="10">
        <f t="shared" si="0"/>
        <v>2.1308160129103539</v>
      </c>
      <c r="O28" s="10">
        <f t="shared" si="1"/>
        <v>21.113343556855128</v>
      </c>
      <c r="Q28" s="1">
        <f t="shared" si="7"/>
        <v>0.12117925460136228</v>
      </c>
      <c r="R28" s="1">
        <f t="shared" si="8"/>
        <v>1.200713350594582</v>
      </c>
      <c r="X28" s="5">
        <v>42306</v>
      </c>
      <c r="Y28" s="1">
        <f>T89</f>
        <v>0.13841591387853788</v>
      </c>
      <c r="Z28" s="1">
        <f>U89</f>
        <v>2.6957391011429854E-2</v>
      </c>
      <c r="AA28" s="1">
        <f>T90</f>
        <v>1.1308592139229505</v>
      </c>
      <c r="AB28" s="1">
        <f>U90</f>
        <v>4.9038685412549451E-2</v>
      </c>
      <c r="AE28" s="5">
        <v>42192</v>
      </c>
      <c r="AF28" s="1">
        <f>L71</f>
        <v>11.75594835365942</v>
      </c>
      <c r="AG28" s="1">
        <f>M71</f>
        <v>0.56558728757122467</v>
      </c>
    </row>
    <row r="29" spans="1:33" x14ac:dyDescent="0.3">
      <c r="A29" s="1">
        <v>4</v>
      </c>
      <c r="B29" s="1" t="s">
        <v>44</v>
      </c>
      <c r="C29" s="5">
        <v>41817</v>
      </c>
      <c r="D29" s="4">
        <v>221</v>
      </c>
      <c r="E29" s="4">
        <v>1</v>
      </c>
      <c r="F29" s="4" t="s">
        <v>17</v>
      </c>
      <c r="G29" s="1">
        <v>30</v>
      </c>
      <c r="H29" s="4">
        <v>1550</v>
      </c>
      <c r="I29" s="11">
        <v>4.8365674286563493E-2</v>
      </c>
      <c r="J29" s="11">
        <v>0.46490449365280578</v>
      </c>
      <c r="K29">
        <v>11.214328838147816</v>
      </c>
      <c r="L29" s="1">
        <f>AVERAGE(K29:K31)</f>
        <v>11.275817093505358</v>
      </c>
      <c r="M29" s="1">
        <f>STDEV(K29:K31)</f>
        <v>0.90881042849408422</v>
      </c>
      <c r="N29" s="10">
        <f t="shared" si="0"/>
        <v>2.4988931714724472</v>
      </c>
      <c r="O29" s="10">
        <f t="shared" si="1"/>
        <v>24.020065505394964</v>
      </c>
      <c r="Q29" s="1">
        <f t="shared" si="7"/>
        <v>0.14211175906917922</v>
      </c>
      <c r="R29" s="1">
        <f t="shared" si="8"/>
        <v>1.3660182839737811</v>
      </c>
      <c r="S29" s="1" t="s">
        <v>79</v>
      </c>
      <c r="T29" s="1">
        <f>AVERAGE(Q29:Q31)</f>
        <v>0.11628541333882984</v>
      </c>
      <c r="U29" s="1">
        <f>STDEV(Q29:Q31)</f>
        <v>2.6946074287675818E-2</v>
      </c>
      <c r="AE29" s="5">
        <v>42220</v>
      </c>
      <c r="AF29" s="1">
        <f>L80</f>
        <v>14.408110912073996</v>
      </c>
      <c r="AG29" s="1">
        <f>M83</f>
        <v>0.81154657029702915</v>
      </c>
    </row>
    <row r="30" spans="1:33" x14ac:dyDescent="0.3">
      <c r="A30" s="1">
        <v>4</v>
      </c>
      <c r="B30" s="1" t="s">
        <v>45</v>
      </c>
      <c r="C30" s="5">
        <v>41817</v>
      </c>
      <c r="D30" s="1">
        <v>221</v>
      </c>
      <c r="E30" s="4">
        <v>1</v>
      </c>
      <c r="F30" s="4" t="s">
        <v>18</v>
      </c>
      <c r="G30" s="1">
        <v>30</v>
      </c>
      <c r="H30" s="4">
        <v>1520</v>
      </c>
      <c r="I30" s="11">
        <v>3.0660100735014795E-2</v>
      </c>
      <c r="J30" s="11">
        <v>0.32097998782516979</v>
      </c>
      <c r="K30">
        <v>12.213810244760026</v>
      </c>
      <c r="N30" s="10">
        <f t="shared" si="0"/>
        <v>1.5534451039074162</v>
      </c>
      <c r="O30" s="10">
        <f t="shared" si="1"/>
        <v>16.262986049808603</v>
      </c>
      <c r="Q30" s="1">
        <f t="shared" si="7"/>
        <v>8.8344239303197014E-2</v>
      </c>
      <c r="R30" s="1">
        <f t="shared" si="8"/>
        <v>0.92487409291450207</v>
      </c>
      <c r="S30" s="1" t="s">
        <v>80</v>
      </c>
      <c r="T30" s="1">
        <f>R29:R31</f>
        <v>0.92487409291450207</v>
      </c>
      <c r="U30" s="1">
        <f>STDEV(R29:R31)</f>
        <v>0.22661817029409362</v>
      </c>
      <c r="X30" s="1">
        <v>221</v>
      </c>
      <c r="Y30" s="1" t="s">
        <v>91</v>
      </c>
      <c r="Z30" s="1" t="s">
        <v>92</v>
      </c>
      <c r="AA30" s="1" t="s">
        <v>93</v>
      </c>
      <c r="AB30" s="1" t="s">
        <v>94</v>
      </c>
      <c r="AE30" s="5">
        <v>42306</v>
      </c>
      <c r="AF30" s="1">
        <f>L89</f>
        <v>9.364012051967757</v>
      </c>
      <c r="AG30" s="1">
        <f>M89</f>
        <v>1.5763185590960853</v>
      </c>
    </row>
    <row r="31" spans="1:33" x14ac:dyDescent="0.3">
      <c r="A31" s="1">
        <v>4</v>
      </c>
      <c r="B31" s="1" t="s">
        <v>46</v>
      </c>
      <c r="C31" s="5">
        <v>41817</v>
      </c>
      <c r="D31" s="4">
        <v>221</v>
      </c>
      <c r="E31" s="4">
        <v>1</v>
      </c>
      <c r="F31" s="4" t="s">
        <v>19</v>
      </c>
      <c r="G31" s="1">
        <v>30</v>
      </c>
      <c r="H31" s="4">
        <v>1560</v>
      </c>
      <c r="I31" s="11">
        <v>4.0037497097501699E-2</v>
      </c>
      <c r="J31" s="11">
        <v>0.35688208450950321</v>
      </c>
      <c r="K31">
        <v>10.399312197608236</v>
      </c>
      <c r="N31" s="10">
        <f t="shared" si="0"/>
        <v>2.0819498490700883</v>
      </c>
      <c r="O31" s="10">
        <f t="shared" si="1"/>
        <v>18.557868394494164</v>
      </c>
      <c r="Q31" s="1">
        <f t="shared" si="7"/>
        <v>0.11840024164411331</v>
      </c>
      <c r="R31" s="1">
        <f t="shared" si="8"/>
        <v>1.05538378039662</v>
      </c>
      <c r="X31" s="5">
        <v>41452</v>
      </c>
    </row>
    <row r="32" spans="1:33" x14ac:dyDescent="0.3">
      <c r="A32" s="1">
        <v>4</v>
      </c>
      <c r="B32" s="1" t="s">
        <v>50</v>
      </c>
      <c r="C32" s="5">
        <v>41817</v>
      </c>
      <c r="D32" s="4">
        <v>221</v>
      </c>
      <c r="E32" s="4">
        <v>1</v>
      </c>
      <c r="F32" s="4" t="s">
        <v>20</v>
      </c>
      <c r="G32" s="1">
        <v>30</v>
      </c>
      <c r="H32" s="4">
        <v>1530</v>
      </c>
      <c r="I32" s="11">
        <v>4.5677050154661655E-2</v>
      </c>
      <c r="J32" s="11">
        <v>0.38162969329316954</v>
      </c>
      <c r="K32">
        <v>9.7474473650949047</v>
      </c>
      <c r="L32" s="1">
        <f>AVERAGE(K32:K34)</f>
        <v>11.583342963775133</v>
      </c>
      <c r="M32" s="1">
        <f>STDEV(K32:K34)</f>
        <v>1.7914220971448513</v>
      </c>
      <c r="N32" s="10">
        <f t="shared" si="0"/>
        <v>2.3295295578877444</v>
      </c>
      <c r="O32" s="10">
        <f t="shared" si="1"/>
        <v>19.463114357951646</v>
      </c>
      <c r="Q32" s="1">
        <f t="shared" si="7"/>
        <v>0.1324800703985296</v>
      </c>
      <c r="R32" s="1">
        <f t="shared" si="8"/>
        <v>1.1068650112574867</v>
      </c>
      <c r="S32" s="1" t="s">
        <v>79</v>
      </c>
      <c r="T32" s="1">
        <f>AVERAGE(Q32:Q34)</f>
        <v>0.1093213196842634</v>
      </c>
      <c r="U32" s="1">
        <f>STDEV(Q32:Q34)</f>
        <v>2.3297316530736797E-2</v>
      </c>
      <c r="X32" s="5">
        <v>41486</v>
      </c>
    </row>
    <row r="33" spans="1:33" x14ac:dyDescent="0.3">
      <c r="A33" s="1">
        <v>4</v>
      </c>
      <c r="B33" s="1" t="s">
        <v>51</v>
      </c>
      <c r="C33" s="5">
        <v>41817</v>
      </c>
      <c r="D33" s="1">
        <v>221</v>
      </c>
      <c r="E33" s="4">
        <v>1</v>
      </c>
      <c r="F33" s="4" t="s">
        <v>21</v>
      </c>
      <c r="G33" s="1">
        <v>30</v>
      </c>
      <c r="H33" s="4">
        <v>1570</v>
      </c>
      <c r="I33" s="11">
        <v>3.6824263378887306E-2</v>
      </c>
      <c r="J33" s="11">
        <v>0.36853333098064539</v>
      </c>
      <c r="K33">
        <v>11.675876537893275</v>
      </c>
      <c r="N33" s="10">
        <f t="shared" si="0"/>
        <v>1.9271364501617692</v>
      </c>
      <c r="O33" s="10">
        <f t="shared" si="1"/>
        <v>19.286577654653776</v>
      </c>
      <c r="Q33" s="1">
        <f t="shared" si="7"/>
        <v>0.10959602196097414</v>
      </c>
      <c r="R33" s="1">
        <f t="shared" si="8"/>
        <v>1.0968253898233495</v>
      </c>
      <c r="S33" s="1" t="s">
        <v>80</v>
      </c>
      <c r="T33" s="1">
        <f>R32:R34</f>
        <v>1.0968253898233495</v>
      </c>
      <c r="U33" s="1">
        <f>STDEV(R32:R34)</f>
        <v>6.989988282317379E-2</v>
      </c>
      <c r="X33" s="5">
        <v>41513</v>
      </c>
      <c r="Y33" s="1">
        <f>T14</f>
        <v>0.16560712634343294</v>
      </c>
      <c r="Z33" s="1">
        <f>U14</f>
        <v>3.5709565233987939E-2</v>
      </c>
      <c r="AA33" s="1">
        <f>T15</f>
        <v>1.6973500433419948</v>
      </c>
      <c r="AB33" s="1">
        <f>U15</f>
        <v>0.17297451174377931</v>
      </c>
      <c r="AE33" s="1">
        <v>221</v>
      </c>
      <c r="AF33" s="1" t="s">
        <v>103</v>
      </c>
      <c r="AG33" s="1" t="s">
        <v>104</v>
      </c>
    </row>
    <row r="34" spans="1:33" x14ac:dyDescent="0.3">
      <c r="A34" s="1">
        <v>4</v>
      </c>
      <c r="B34" s="1" t="s">
        <v>52</v>
      </c>
      <c r="C34" s="5">
        <v>41817</v>
      </c>
      <c r="D34" s="4">
        <v>221</v>
      </c>
      <c r="E34" s="4">
        <v>1</v>
      </c>
      <c r="F34" s="4" t="s">
        <v>22</v>
      </c>
      <c r="G34" s="1">
        <v>30</v>
      </c>
      <c r="H34" s="4">
        <v>1520</v>
      </c>
      <c r="I34" s="11">
        <v>2.9807610156606892E-2</v>
      </c>
      <c r="J34" s="11">
        <v>0.34048905168382643</v>
      </c>
      <c r="K34">
        <v>13.32670498833722</v>
      </c>
      <c r="N34" s="10">
        <f t="shared" ref="N34:N65" si="9">(I34/G34)*H34</f>
        <v>1.5102522479347493</v>
      </c>
      <c r="O34" s="10">
        <f t="shared" ref="O34:O65" si="10">(J34/G34)*H34</f>
        <v>17.251445285313871</v>
      </c>
      <c r="Q34" s="1">
        <f t="shared" si="7"/>
        <v>8.5887866693286477E-2</v>
      </c>
      <c r="R34" s="1">
        <f t="shared" si="8"/>
        <v>0.98108765271348231</v>
      </c>
      <c r="X34" s="5">
        <v>41565</v>
      </c>
      <c r="Y34" s="1">
        <f>T23</f>
        <v>0.18032366417648257</v>
      </c>
      <c r="Z34" s="1">
        <f>U23</f>
        <v>3.849598852764774E-2</v>
      </c>
      <c r="AA34" s="1">
        <f>T24</f>
        <v>1.4573713363461489</v>
      </c>
      <c r="AB34" s="1">
        <f>U24</f>
        <v>0.33816924137147397</v>
      </c>
      <c r="AE34" s="5">
        <v>41452</v>
      </c>
    </row>
    <row r="35" spans="1:33" x14ac:dyDescent="0.3">
      <c r="A35" s="1">
        <v>4</v>
      </c>
      <c r="B35" s="1" t="s">
        <v>38</v>
      </c>
      <c r="C35" s="5">
        <v>41838</v>
      </c>
      <c r="D35" s="4">
        <v>221</v>
      </c>
      <c r="E35" s="4">
        <v>1</v>
      </c>
      <c r="F35" s="4" t="s">
        <v>14</v>
      </c>
      <c r="G35" s="1">
        <v>20</v>
      </c>
      <c r="H35" s="4">
        <v>1450</v>
      </c>
      <c r="I35" s="11">
        <v>2.7923497402842445E-2</v>
      </c>
      <c r="J35" s="11">
        <v>0.30750813501262964</v>
      </c>
      <c r="K35">
        <v>12.847942565086717</v>
      </c>
      <c r="L35" s="1">
        <f>AVERAGE(K35:K37)</f>
        <v>13.741932257377021</v>
      </c>
      <c r="M35" s="1">
        <f>STDEV(K35:K37)</f>
        <v>0.80923029672928393</v>
      </c>
      <c r="N35" s="10">
        <f t="shared" si="9"/>
        <v>2.024453561706077</v>
      </c>
      <c r="O35" s="10">
        <f t="shared" si="10"/>
        <v>22.294339788415648</v>
      </c>
      <c r="Q35" s="1">
        <f>N35/0.5024/21</f>
        <v>0.19188405763820113</v>
      </c>
      <c r="R35" s="1">
        <f>O35/0.5024/21</f>
        <v>2.1131274443069126</v>
      </c>
      <c r="S35" s="1" t="s">
        <v>79</v>
      </c>
      <c r="T35" s="1">
        <f>AVERAGE(Q35:Q37)</f>
        <v>0.18410617352938582</v>
      </c>
      <c r="U35" s="1">
        <f>STDEV(Q35:Q37)</f>
        <v>6.7573341935913602E-3</v>
      </c>
      <c r="X35" s="5">
        <v>41817</v>
      </c>
      <c r="Y35" s="1">
        <f>T32</f>
        <v>0.1093213196842634</v>
      </c>
      <c r="Z35" s="1">
        <f>U32</f>
        <v>2.3297316530736797E-2</v>
      </c>
      <c r="AA35" s="1">
        <f>T33</f>
        <v>1.0968253898233495</v>
      </c>
      <c r="AB35" s="1">
        <f>U33</f>
        <v>6.989988282317379E-2</v>
      </c>
      <c r="AE35" s="5">
        <v>41486</v>
      </c>
    </row>
    <row r="36" spans="1:33" x14ac:dyDescent="0.3">
      <c r="A36" s="1">
        <v>4</v>
      </c>
      <c r="B36" s="1" t="s">
        <v>39</v>
      </c>
      <c r="C36" s="5">
        <v>41838</v>
      </c>
      <c r="D36" s="1">
        <v>221</v>
      </c>
      <c r="E36" s="4">
        <v>1</v>
      </c>
      <c r="F36" s="4" t="s">
        <v>16</v>
      </c>
      <c r="G36" s="1">
        <v>15</v>
      </c>
      <c r="H36" s="4">
        <v>1450</v>
      </c>
      <c r="I36" s="11">
        <v>1.9610511314881625E-2</v>
      </c>
      <c r="J36" s="11">
        <v>0.23454399656251043</v>
      </c>
      <c r="K36">
        <v>13.953469048438933</v>
      </c>
      <c r="N36" s="10">
        <f t="shared" si="9"/>
        <v>1.8956827604385571</v>
      </c>
      <c r="O36" s="10">
        <f t="shared" si="10"/>
        <v>22.672586334376007</v>
      </c>
      <c r="Q36" s="1">
        <f t="shared" ref="Q36:Q42" si="11">N36/0.5024/21</f>
        <v>0.17967875724508617</v>
      </c>
      <c r="R36" s="1">
        <f t="shared" ref="R36:R42" si="12">O36/0.5024/21</f>
        <v>2.1489788381839561</v>
      </c>
      <c r="S36" s="1" t="s">
        <v>80</v>
      </c>
      <c r="T36" s="1">
        <f>R35:R37</f>
        <v>2.1489788381839561</v>
      </c>
      <c r="U36" s="1">
        <f>STDEV(R35:R37)</f>
        <v>6.2534092958196674E-2</v>
      </c>
      <c r="X36" s="5">
        <v>41838</v>
      </c>
      <c r="Y36" s="1">
        <f>T41</f>
        <v>0.17119718060360242</v>
      </c>
      <c r="Z36" s="1">
        <f>U41</f>
        <v>4.0995151850582189E-2</v>
      </c>
      <c r="AA36" s="1">
        <f>T42</f>
        <v>2.4127751408151257</v>
      </c>
      <c r="AB36" s="1">
        <f>U42</f>
        <v>0.35230059099681782</v>
      </c>
      <c r="AE36" s="5">
        <v>41513</v>
      </c>
      <c r="AF36" s="1">
        <f>L14</f>
        <v>10.952404335159839</v>
      </c>
      <c r="AG36" s="1">
        <f>M14</f>
        <v>2.6015662878129366</v>
      </c>
    </row>
    <row r="37" spans="1:33" x14ac:dyDescent="0.3">
      <c r="A37" s="1">
        <v>4</v>
      </c>
      <c r="B37" s="1" t="s">
        <v>40</v>
      </c>
      <c r="C37" s="5">
        <v>41838</v>
      </c>
      <c r="D37" s="4">
        <v>221</v>
      </c>
      <c r="E37" s="4">
        <v>1</v>
      </c>
      <c r="F37" s="4" t="s">
        <v>15</v>
      </c>
      <c r="G37" s="1">
        <v>15</v>
      </c>
      <c r="H37" s="4">
        <v>1430</v>
      </c>
      <c r="I37" s="11">
        <v>2.000396850491604E-2</v>
      </c>
      <c r="J37" s="11">
        <v>0.24732423978473228</v>
      </c>
      <c r="K37">
        <v>14.424385158605411</v>
      </c>
      <c r="N37" s="10">
        <f t="shared" si="9"/>
        <v>1.9070449974686623</v>
      </c>
      <c r="O37" s="10">
        <f t="shared" si="10"/>
        <v>23.578244192811145</v>
      </c>
      <c r="Q37" s="1">
        <f t="shared" si="11"/>
        <v>0.18075570570487018</v>
      </c>
      <c r="R37" s="1">
        <f t="shared" si="12"/>
        <v>2.2348199303164948</v>
      </c>
      <c r="X37" s="5">
        <v>41869</v>
      </c>
      <c r="Y37" s="1">
        <f>T50</f>
        <v>0.20002887756186052</v>
      </c>
      <c r="Z37" s="1">
        <f>U50</f>
        <v>3.2062294759752752E-2</v>
      </c>
      <c r="AA37" s="1">
        <f>T51</f>
        <v>2.4794046271936545</v>
      </c>
      <c r="AB37" s="1">
        <f>U51</f>
        <v>0.28531089333802967</v>
      </c>
      <c r="AE37" s="5">
        <v>41565</v>
      </c>
      <c r="AF37" s="1">
        <f>L23</f>
        <v>11.991149667636869</v>
      </c>
      <c r="AG37" s="1">
        <f>M23</f>
        <v>0.49079083972096088</v>
      </c>
    </row>
    <row r="38" spans="1:33" x14ac:dyDescent="0.3">
      <c r="A38" s="1">
        <v>4</v>
      </c>
      <c r="B38" s="1" t="s">
        <v>35</v>
      </c>
      <c r="C38" s="5">
        <v>41838</v>
      </c>
      <c r="D38" s="1">
        <v>221</v>
      </c>
      <c r="E38" s="4">
        <v>1</v>
      </c>
      <c r="F38" s="4" t="s">
        <v>17</v>
      </c>
      <c r="G38" s="1">
        <v>15</v>
      </c>
      <c r="H38" s="4">
        <v>1460</v>
      </c>
      <c r="I38" s="11">
        <v>1.8459396357961729E-2</v>
      </c>
      <c r="J38" s="11">
        <v>0.23696116412001147</v>
      </c>
      <c r="K38">
        <v>14.976366838458885</v>
      </c>
      <c r="L38" s="1">
        <f>AVERAGE(K38:K40)</f>
        <v>14.450162830115474</v>
      </c>
      <c r="M38" s="1">
        <f>STDEV(K38:K40)</f>
        <v>1.235567126806683</v>
      </c>
      <c r="N38" s="10">
        <f t="shared" si="9"/>
        <v>1.7967145788416083</v>
      </c>
      <c r="O38" s="10">
        <f t="shared" si="10"/>
        <v>23.064219974347782</v>
      </c>
      <c r="Q38" s="1">
        <f t="shared" si="11"/>
        <v>0.17029824261085916</v>
      </c>
      <c r="R38" s="1">
        <f t="shared" si="12"/>
        <v>2.1860991028157972</v>
      </c>
      <c r="S38" s="1" t="s">
        <v>79</v>
      </c>
      <c r="T38" s="1">
        <f>AVERAGE(Q38:Q40)</f>
        <v>0.19932426604669737</v>
      </c>
      <c r="U38" s="1">
        <f>STDEV(Q38:Q40)</f>
        <v>7.0394349675641746E-2</v>
      </c>
      <c r="X38" s="5">
        <v>41931</v>
      </c>
      <c r="Y38" s="1">
        <f>T59</f>
        <v>0.30742741298366377</v>
      </c>
      <c r="Z38" s="1">
        <f>U59</f>
        <v>2.6017268882112192E-2</v>
      </c>
      <c r="AA38" s="1">
        <f>T60</f>
        <v>3.9210081233457759</v>
      </c>
      <c r="AB38" s="1">
        <f>U60</f>
        <v>0.47237345862882757</v>
      </c>
      <c r="AE38" s="5">
        <v>41817</v>
      </c>
      <c r="AF38" s="1">
        <f>L32</f>
        <v>11.583342963775133</v>
      </c>
      <c r="AG38" s="1">
        <f>M32</f>
        <v>1.7914220971448513</v>
      </c>
    </row>
    <row r="39" spans="1:33" x14ac:dyDescent="0.3">
      <c r="A39" s="1">
        <v>4</v>
      </c>
      <c r="B39" s="1" t="s">
        <v>36</v>
      </c>
      <c r="C39" s="5">
        <v>41838</v>
      </c>
      <c r="D39" s="4">
        <v>221</v>
      </c>
      <c r="E39" s="4">
        <v>1</v>
      </c>
      <c r="F39" s="4" t="s">
        <v>18</v>
      </c>
      <c r="G39" s="1">
        <v>15</v>
      </c>
      <c r="H39" s="4">
        <v>1500</v>
      </c>
      <c r="I39" s="11">
        <v>1.5623463640680398E-2</v>
      </c>
      <c r="J39" s="11">
        <v>0.20536623153854461</v>
      </c>
      <c r="K39">
        <v>15.335519850483964</v>
      </c>
      <c r="N39" s="10">
        <f t="shared" si="9"/>
        <v>1.5623463640680397</v>
      </c>
      <c r="O39" s="10">
        <f t="shared" si="10"/>
        <v>20.53662315385446</v>
      </c>
      <c r="Q39" s="1">
        <f t="shared" si="11"/>
        <v>0.14808408819267896</v>
      </c>
      <c r="R39" s="1">
        <f t="shared" si="12"/>
        <v>1.9465255491596967</v>
      </c>
      <c r="S39" s="1" t="s">
        <v>80</v>
      </c>
      <c r="T39" s="1">
        <f>R38:R40</f>
        <v>1.9465255491596967</v>
      </c>
      <c r="U39" s="1">
        <f>STDEV(R38:R40)</f>
        <v>0.62268361760525837</v>
      </c>
      <c r="X39" s="5">
        <v>42164</v>
      </c>
      <c r="Y39" s="1">
        <f>T68</f>
        <v>8.6023440111203608E-2</v>
      </c>
      <c r="Z39" s="1">
        <f>U68</f>
        <v>1.9780951533023367E-2</v>
      </c>
      <c r="AA39" s="1">
        <f>T69</f>
        <v>1.0198196684590481</v>
      </c>
      <c r="AB39" s="1">
        <f>U69</f>
        <v>9.2986401147909653E-2</v>
      </c>
      <c r="AE39" s="5">
        <v>41838</v>
      </c>
      <c r="AF39" s="1">
        <f>L41</f>
        <v>14.56290955450595</v>
      </c>
      <c r="AG39" s="1">
        <f>M41</f>
        <v>1.1680217043943997</v>
      </c>
    </row>
    <row r="40" spans="1:33" x14ac:dyDescent="0.3">
      <c r="A40" s="1">
        <v>4</v>
      </c>
      <c r="B40" s="1" t="s">
        <v>37</v>
      </c>
      <c r="C40" s="5">
        <v>41838</v>
      </c>
      <c r="D40" s="1">
        <v>221</v>
      </c>
      <c r="E40" s="4">
        <v>1</v>
      </c>
      <c r="F40" s="4" t="s">
        <v>19</v>
      </c>
      <c r="G40" s="1">
        <v>15</v>
      </c>
      <c r="H40" s="4">
        <v>1470</v>
      </c>
      <c r="I40" s="11">
        <v>3.0099910883546722E-2</v>
      </c>
      <c r="J40" s="11">
        <v>0.33639493051568509</v>
      </c>
      <c r="K40">
        <v>13.038601801403573</v>
      </c>
      <c r="N40" s="10">
        <f t="shared" si="9"/>
        <v>2.9497912665875785</v>
      </c>
      <c r="O40" s="10">
        <f t="shared" si="10"/>
        <v>32.966703190537139</v>
      </c>
      <c r="Q40" s="1">
        <f t="shared" si="11"/>
        <v>0.27959046733655396</v>
      </c>
      <c r="R40" s="1">
        <f t="shared" si="12"/>
        <v>3.1246875180597078</v>
      </c>
      <c r="X40" s="5">
        <v>42192</v>
      </c>
      <c r="Y40" s="1">
        <f>T77</f>
        <v>0.16639683921536394</v>
      </c>
      <c r="Z40" s="1">
        <f>U77</f>
        <v>7.0262092945879082E-2</v>
      </c>
      <c r="AA40" s="1">
        <f>T78</f>
        <v>2.0610604094291198</v>
      </c>
      <c r="AB40" s="1">
        <f>U78</f>
        <v>0.38668493529779835</v>
      </c>
      <c r="AE40" s="5">
        <v>41869</v>
      </c>
      <c r="AF40" s="1">
        <f>L50</f>
        <v>12.729844332303891</v>
      </c>
      <c r="AG40" s="1">
        <f>M50</f>
        <v>0.9890842449045496</v>
      </c>
    </row>
    <row r="41" spans="1:33" x14ac:dyDescent="0.3">
      <c r="A41" s="1">
        <v>4</v>
      </c>
      <c r="B41" s="1" t="s">
        <v>41</v>
      </c>
      <c r="C41" s="5">
        <v>41838</v>
      </c>
      <c r="D41" s="1">
        <v>221</v>
      </c>
      <c r="E41" s="4">
        <v>1</v>
      </c>
      <c r="F41" s="4" t="s">
        <v>20</v>
      </c>
      <c r="G41" s="1">
        <v>15</v>
      </c>
      <c r="H41" s="4">
        <v>1490</v>
      </c>
      <c r="I41" s="11">
        <v>1.8987537430660464E-2</v>
      </c>
      <c r="J41" s="11">
        <v>0.2329182412409557</v>
      </c>
      <c r="K41">
        <v>14.311384459769629</v>
      </c>
      <c r="L41" s="1">
        <f>AVERAGE(K41:K43)</f>
        <v>14.56290955450595</v>
      </c>
      <c r="M41" s="1">
        <f>STDEV(K41:K43)</f>
        <v>1.1680217043943997</v>
      </c>
      <c r="N41" s="10">
        <f t="shared" si="9"/>
        <v>1.8860953847789395</v>
      </c>
      <c r="O41" s="10">
        <f t="shared" si="10"/>
        <v>23.1365452966016</v>
      </c>
      <c r="Q41" s="1">
        <f t="shared" si="11"/>
        <v>0.17877003571228953</v>
      </c>
      <c r="R41" s="1">
        <f t="shared" si="12"/>
        <v>2.1929543236845621</v>
      </c>
      <c r="S41" s="1" t="s">
        <v>79</v>
      </c>
      <c r="T41" s="1">
        <f>AVERAGE(Q41:Q43)</f>
        <v>0.17119718060360242</v>
      </c>
      <c r="U41" s="1">
        <f>STDEV(Q41:Q43)</f>
        <v>4.0995151850582189E-2</v>
      </c>
      <c r="X41" s="5">
        <v>42220</v>
      </c>
      <c r="Y41" s="1">
        <f>T86</f>
        <v>0.28444533536834499</v>
      </c>
      <c r="Z41" s="1">
        <f>U86</f>
        <v>2.3725546393951264E-2</v>
      </c>
      <c r="AA41" s="1">
        <f>T87</f>
        <v>2.334861928082324</v>
      </c>
      <c r="AB41" s="1">
        <f>U87</f>
        <v>0.58200590933097063</v>
      </c>
      <c r="AE41" s="5">
        <v>41931</v>
      </c>
      <c r="AF41" s="1">
        <f>L59</f>
        <v>13.136431821519698</v>
      </c>
      <c r="AG41" s="1">
        <f>M59</f>
        <v>0.79384873440755477</v>
      </c>
    </row>
    <row r="42" spans="1:33" x14ac:dyDescent="0.3">
      <c r="A42" s="1">
        <v>4</v>
      </c>
      <c r="B42" s="1" t="s">
        <v>42</v>
      </c>
      <c r="C42" s="5">
        <v>41838</v>
      </c>
      <c r="D42" s="4">
        <v>221</v>
      </c>
      <c r="E42" s="4">
        <v>1</v>
      </c>
      <c r="F42" s="4" t="s">
        <v>21</v>
      </c>
      <c r="G42" s="1">
        <v>15</v>
      </c>
      <c r="H42" s="4">
        <v>1520</v>
      </c>
      <c r="I42" s="11">
        <v>2.1643373463392769E-2</v>
      </c>
      <c r="J42" s="11">
        <v>0.25120798860844634</v>
      </c>
      <c r="K42">
        <v>13.541141689651928</v>
      </c>
      <c r="N42" s="10">
        <f t="shared" si="9"/>
        <v>2.1931951776238008</v>
      </c>
      <c r="O42" s="10">
        <f t="shared" si="10"/>
        <v>25.455742845655898</v>
      </c>
      <c r="Q42" s="1">
        <f t="shared" si="11"/>
        <v>0.20787791719970819</v>
      </c>
      <c r="R42" s="1">
        <f t="shared" si="12"/>
        <v>2.4127751408151257</v>
      </c>
      <c r="S42" s="1" t="s">
        <v>80</v>
      </c>
      <c r="T42" s="1">
        <f>R41:R43</f>
        <v>2.4127751408151257</v>
      </c>
      <c r="U42" s="1">
        <f>STDEV(R41:R43)</f>
        <v>0.35230059099681782</v>
      </c>
      <c r="X42" s="5">
        <v>42306</v>
      </c>
      <c r="Y42" s="1">
        <f>T95</f>
        <v>0.22503268964861048</v>
      </c>
      <c r="Z42" s="1">
        <f>U95</f>
        <v>5.7171679113630615E-2</v>
      </c>
      <c r="AA42" s="1">
        <f>T96</f>
        <v>1.9807494148141809</v>
      </c>
      <c r="AB42" s="1">
        <f>U96</f>
        <v>0.22284356612294617</v>
      </c>
      <c r="AE42" s="5">
        <v>42164</v>
      </c>
      <c r="AF42" s="1">
        <f>L68</f>
        <v>12.980254851973219</v>
      </c>
      <c r="AG42" s="1">
        <f>M68</f>
        <v>1.6878613763606636</v>
      </c>
    </row>
    <row r="43" spans="1:33" x14ac:dyDescent="0.3">
      <c r="A43" s="1">
        <v>4</v>
      </c>
      <c r="B43" s="1" t="s">
        <v>43</v>
      </c>
      <c r="C43" s="5">
        <v>41838</v>
      </c>
      <c r="D43" s="1">
        <v>221</v>
      </c>
      <c r="E43" s="4">
        <v>1</v>
      </c>
      <c r="F43" s="4" t="s">
        <v>22</v>
      </c>
      <c r="G43" s="1">
        <v>15</v>
      </c>
      <c r="H43" s="4">
        <v>1520</v>
      </c>
      <c r="I43" s="11">
        <v>1.3216831976822371E-2</v>
      </c>
      <c r="J43" s="11">
        <v>0.17940379523977948</v>
      </c>
      <c r="K43">
        <v>15.836202514096293</v>
      </c>
      <c r="N43" s="10">
        <f t="shared" si="9"/>
        <v>1.3393056403180004</v>
      </c>
      <c r="O43" s="10">
        <f t="shared" si="10"/>
        <v>18.179584584297654</v>
      </c>
      <c r="Q43" s="1">
        <f>N43/0.5024/21</f>
        <v>0.12694358889880958</v>
      </c>
      <c r="R43" s="1">
        <f>O43/0.5024/21</f>
        <v>1.7231180414294864</v>
      </c>
      <c r="AE43" s="5">
        <v>42192</v>
      </c>
      <c r="AF43" s="1">
        <f>L77</f>
        <v>15.047277272895474</v>
      </c>
      <c r="AG43" s="1">
        <f>M77</f>
        <v>1.1851648614334911</v>
      </c>
    </row>
    <row r="44" spans="1:33" x14ac:dyDescent="0.3">
      <c r="A44" s="1">
        <v>3</v>
      </c>
      <c r="B44" s="1" t="s">
        <v>59</v>
      </c>
      <c r="C44" s="5">
        <v>41869</v>
      </c>
      <c r="D44" s="4">
        <v>221</v>
      </c>
      <c r="E44" s="2">
        <v>1</v>
      </c>
      <c r="F44" s="4" t="s">
        <v>14</v>
      </c>
      <c r="G44" s="1">
        <v>15</v>
      </c>
      <c r="H44" s="4">
        <v>1460</v>
      </c>
      <c r="I44" s="11">
        <v>2.6835290662490307E-2</v>
      </c>
      <c r="J44" s="11">
        <v>0.30385214995677418</v>
      </c>
      <c r="K44">
        <v>13.209999452142062</v>
      </c>
      <c r="L44" s="1">
        <f>AVERAGE(K44:K46)</f>
        <v>13.31810213692158</v>
      </c>
      <c r="M44" s="1">
        <f>STDEV(K44:K46)</f>
        <v>0.44420289423872522</v>
      </c>
      <c r="N44" s="10">
        <f t="shared" si="9"/>
        <v>2.6119682911490565</v>
      </c>
      <c r="O44" s="10">
        <f t="shared" si="10"/>
        <v>29.574942595792685</v>
      </c>
      <c r="Q44" s="1">
        <f>N44/0.5024/31</f>
        <v>0.16770907971729612</v>
      </c>
      <c r="R44" s="1">
        <f>O44/0.5024/31</f>
        <v>1.8989458724440547</v>
      </c>
      <c r="S44" s="1" t="s">
        <v>79</v>
      </c>
      <c r="T44" s="1">
        <f>AVERAGE(Q44:Q46)</f>
        <v>0.15854453499616758</v>
      </c>
      <c r="U44" s="1">
        <f>STDEV(Q44:Q46)</f>
        <v>7.976282390888741E-3</v>
      </c>
      <c r="AE44" s="5">
        <v>42220</v>
      </c>
      <c r="AF44" s="1">
        <f>L86</f>
        <v>12.968378215667375</v>
      </c>
      <c r="AG44" s="1">
        <f>M86</f>
        <v>0.43130240167672629</v>
      </c>
    </row>
    <row r="45" spans="1:33" x14ac:dyDescent="0.3">
      <c r="A45" s="1">
        <v>3</v>
      </c>
      <c r="B45" s="1" t="s">
        <v>60</v>
      </c>
      <c r="C45" s="5">
        <v>41869</v>
      </c>
      <c r="D45" s="4">
        <v>221</v>
      </c>
      <c r="E45" s="2">
        <v>1</v>
      </c>
      <c r="F45" s="4" t="s">
        <v>16</v>
      </c>
      <c r="G45" s="1">
        <v>15</v>
      </c>
      <c r="H45" s="4">
        <v>1455</v>
      </c>
      <c r="I45" s="11">
        <v>2.4592925258128326E-2</v>
      </c>
      <c r="J45" s="11">
        <v>0.29103363445229335</v>
      </c>
      <c r="K45">
        <v>13.806378730082933</v>
      </c>
      <c r="N45" s="10">
        <f t="shared" si="9"/>
        <v>2.3855137500384478</v>
      </c>
      <c r="O45" s="10">
        <f t="shared" si="10"/>
        <v>28.23026254187246</v>
      </c>
      <c r="Q45" s="1">
        <f t="shared" ref="Q45:Q52" si="13">N45/0.5024/31</f>
        <v>0.15316890217526505</v>
      </c>
      <c r="R45" s="1">
        <f t="shared" ref="R45:R52" si="14">O45/0.5024/31</f>
        <v>1.8126067483737713</v>
      </c>
      <c r="S45" s="1" t="s">
        <v>80</v>
      </c>
      <c r="T45" s="1">
        <f>R44:R46</f>
        <v>1.8126067483737713</v>
      </c>
      <c r="U45" s="1">
        <f>STDEV(R44:R46)</f>
        <v>9.1426205983757378E-2</v>
      </c>
      <c r="AE45" s="5">
        <v>42306</v>
      </c>
      <c r="AF45" s="1">
        <f>L95</f>
        <v>10.418267334915045</v>
      </c>
      <c r="AG45" s="1">
        <f>M95</f>
        <v>1.4899058169070829</v>
      </c>
    </row>
    <row r="46" spans="1:33" x14ac:dyDescent="0.3">
      <c r="A46" s="1">
        <v>3</v>
      </c>
      <c r="B46" s="1" t="s">
        <v>61</v>
      </c>
      <c r="C46" s="5">
        <v>41869</v>
      </c>
      <c r="D46" s="4">
        <v>221</v>
      </c>
      <c r="E46" s="2">
        <v>1</v>
      </c>
      <c r="F46" s="4" t="s">
        <v>15</v>
      </c>
      <c r="G46" s="1">
        <v>15</v>
      </c>
      <c r="H46" s="4">
        <v>1478</v>
      </c>
      <c r="I46" s="11">
        <v>2.4461021410812914E-2</v>
      </c>
      <c r="J46" s="11">
        <v>0.27126423377988979</v>
      </c>
      <c r="K46">
        <v>12.937928228539741</v>
      </c>
      <c r="N46" s="10">
        <f t="shared" si="9"/>
        <v>2.4102259763454326</v>
      </c>
      <c r="O46" s="10">
        <f t="shared" si="10"/>
        <v>26.728569168445141</v>
      </c>
      <c r="Q46" s="1">
        <f t="shared" si="13"/>
        <v>0.1547556230959416</v>
      </c>
      <c r="R46" s="1">
        <f t="shared" si="14"/>
        <v>1.7161861239242053</v>
      </c>
    </row>
    <row r="47" spans="1:33" x14ac:dyDescent="0.3">
      <c r="A47" s="1">
        <v>3</v>
      </c>
      <c r="B47" s="1" t="s">
        <v>56</v>
      </c>
      <c r="C47" s="5">
        <v>41869</v>
      </c>
      <c r="D47" s="4">
        <v>221</v>
      </c>
      <c r="E47" s="2">
        <v>1</v>
      </c>
      <c r="F47" s="4" t="s">
        <v>17</v>
      </c>
      <c r="G47" s="1">
        <v>15</v>
      </c>
      <c r="H47" s="4">
        <v>1542</v>
      </c>
      <c r="I47" s="11">
        <v>2.3603646403262745E-2</v>
      </c>
      <c r="J47" s="11">
        <v>0.34876208984043067</v>
      </c>
      <c r="K47"/>
      <c r="L47" s="1">
        <f>AVERAGE(K47:K49)</f>
        <v>13.480269532072501</v>
      </c>
      <c r="M47" s="1">
        <f>STDEV(K47:K49)</f>
        <v>0.16815910991302044</v>
      </c>
      <c r="N47" s="10">
        <f t="shared" si="9"/>
        <v>2.4264548502554102</v>
      </c>
      <c r="O47" s="10">
        <f t="shared" si="10"/>
        <v>35.852742835596267</v>
      </c>
      <c r="Q47" s="1">
        <f t="shared" si="13"/>
        <v>0.15579764551157094</v>
      </c>
      <c r="R47" s="1">
        <f t="shared" si="14"/>
        <v>2.3020304368448397</v>
      </c>
      <c r="S47" s="1" t="s">
        <v>79</v>
      </c>
      <c r="T47" s="1">
        <f>AVERAGE(Q47:Q49)</f>
        <v>0.1376750846936555</v>
      </c>
      <c r="U47" s="1">
        <f>STDEV(Q47:Q49)</f>
        <v>1.5993189296536092E-2</v>
      </c>
    </row>
    <row r="48" spans="1:33" x14ac:dyDescent="0.3">
      <c r="A48" s="1">
        <v>3</v>
      </c>
      <c r="B48" s="1" t="s">
        <v>57</v>
      </c>
      <c r="C48" s="5">
        <v>41869</v>
      </c>
      <c r="D48" s="4">
        <v>221</v>
      </c>
      <c r="E48" s="2">
        <v>1</v>
      </c>
      <c r="F48" s="4" t="s">
        <v>18</v>
      </c>
      <c r="G48" s="1">
        <v>15</v>
      </c>
      <c r="H48" s="4">
        <v>1550</v>
      </c>
      <c r="I48" s="11">
        <v>1.8921059823565664E-2</v>
      </c>
      <c r="J48" s="11">
        <v>0.21669527164989916</v>
      </c>
      <c r="K48">
        <v>13.361363085134711</v>
      </c>
      <c r="N48" s="10">
        <f t="shared" si="9"/>
        <v>1.9551761817684521</v>
      </c>
      <c r="O48" s="10">
        <f t="shared" si="10"/>
        <v>22.391844737156248</v>
      </c>
      <c r="Q48" s="1">
        <f t="shared" si="13"/>
        <v>0.12553781730072763</v>
      </c>
      <c r="R48" s="1">
        <f t="shared" si="14"/>
        <v>1.4377340210317091</v>
      </c>
      <c r="S48" s="1" t="s">
        <v>80</v>
      </c>
      <c r="T48" s="1">
        <f>R47:R49</f>
        <v>1.4377340210317091</v>
      </c>
      <c r="U48" s="1">
        <f>STDEV(R47:R49)</f>
        <v>0.47342009546152336</v>
      </c>
    </row>
    <row r="49" spans="1:21" x14ac:dyDescent="0.3">
      <c r="A49" s="1">
        <v>3</v>
      </c>
      <c r="B49" s="1" t="s">
        <v>58</v>
      </c>
      <c r="C49" s="5">
        <v>41869</v>
      </c>
      <c r="D49" s="4">
        <v>221</v>
      </c>
      <c r="E49" s="2">
        <v>1</v>
      </c>
      <c r="F49" s="4" t="s">
        <v>19</v>
      </c>
      <c r="G49" s="1">
        <v>15</v>
      </c>
      <c r="H49" s="4">
        <v>1535</v>
      </c>
      <c r="I49" s="11">
        <v>2.0042242525746656E-2</v>
      </c>
      <c r="J49" s="11">
        <v>0.23362112838997068</v>
      </c>
      <c r="K49">
        <v>13.599175979010292</v>
      </c>
      <c r="N49" s="10">
        <f t="shared" si="9"/>
        <v>2.0509894851347412</v>
      </c>
      <c r="O49" s="10">
        <f t="shared" si="10"/>
        <v>23.907228805240333</v>
      </c>
      <c r="Q49" s="1">
        <f t="shared" si="13"/>
        <v>0.13168979126866792</v>
      </c>
      <c r="R49" s="1">
        <f t="shared" si="14"/>
        <v>1.5350336966586409</v>
      </c>
    </row>
    <row r="50" spans="1:21" x14ac:dyDescent="0.3">
      <c r="A50" s="1">
        <v>3</v>
      </c>
      <c r="B50" s="1" t="s">
        <v>62</v>
      </c>
      <c r="C50" s="5">
        <v>41869</v>
      </c>
      <c r="D50" s="4">
        <v>221</v>
      </c>
      <c r="E50" s="2">
        <v>1</v>
      </c>
      <c r="F50" s="4" t="s">
        <v>20</v>
      </c>
      <c r="G50" s="1">
        <v>15</v>
      </c>
      <c r="H50" s="4">
        <v>1595</v>
      </c>
      <c r="I50" s="11">
        <v>2.3999357945208976E-2</v>
      </c>
      <c r="J50" s="11">
        <v>0.28074271355432984</v>
      </c>
      <c r="K50">
        <v>13.647580346155499</v>
      </c>
      <c r="L50" s="1">
        <f>AVERAGE(K50:K52)</f>
        <v>12.729844332303891</v>
      </c>
      <c r="M50" s="1">
        <f>STDEV(K50:K52)</f>
        <v>0.9890842449045496</v>
      </c>
      <c r="N50" s="10">
        <f t="shared" si="9"/>
        <v>2.5519317281738876</v>
      </c>
      <c r="O50" s="10">
        <f t="shared" si="10"/>
        <v>29.852308541277072</v>
      </c>
      <c r="Q50" s="1">
        <f t="shared" si="13"/>
        <v>0.16385425622649272</v>
      </c>
      <c r="R50" s="1">
        <f t="shared" si="14"/>
        <v>1.9167549659233791</v>
      </c>
      <c r="S50" s="1" t="s">
        <v>79</v>
      </c>
      <c r="T50" s="1">
        <f>AVERAGE(Q50:Q52)</f>
        <v>0.20002887756186052</v>
      </c>
      <c r="U50" s="1">
        <f>STDEV(Q50:Q52)</f>
        <v>3.2062294759752752E-2</v>
      </c>
    </row>
    <row r="51" spans="1:21" x14ac:dyDescent="0.3">
      <c r="A51" s="1">
        <v>4</v>
      </c>
      <c r="B51" s="1" t="s">
        <v>6</v>
      </c>
      <c r="C51" s="5">
        <v>41869</v>
      </c>
      <c r="D51" s="4">
        <v>221</v>
      </c>
      <c r="E51" s="2">
        <v>1</v>
      </c>
      <c r="F51" s="4" t="s">
        <v>21</v>
      </c>
      <c r="G51" s="1">
        <v>15</v>
      </c>
      <c r="H51" s="4">
        <v>1575</v>
      </c>
      <c r="I51" s="11">
        <v>3.3364531104603135E-2</v>
      </c>
      <c r="J51" s="11">
        <v>0.36776418500728431</v>
      </c>
      <c r="K51">
        <v>12.859710645915138</v>
      </c>
      <c r="N51" s="10">
        <f t="shared" si="9"/>
        <v>3.5032757659833291</v>
      </c>
      <c r="O51" s="10">
        <f t="shared" si="10"/>
        <v>38.615239425764848</v>
      </c>
      <c r="Q51" s="1">
        <f t="shared" si="13"/>
        <v>0.22493808852882483</v>
      </c>
      <c r="R51" s="1">
        <f t="shared" si="14"/>
        <v>2.4794046271936545</v>
      </c>
      <c r="S51" s="1" t="s">
        <v>80</v>
      </c>
      <c r="T51" s="1">
        <f>R50:R52</f>
        <v>2.4794046271936545</v>
      </c>
      <c r="U51" s="1">
        <f>STDEV(R50:R52)</f>
        <v>0.28531089333802967</v>
      </c>
    </row>
    <row r="52" spans="1:21" x14ac:dyDescent="0.3">
      <c r="A52" s="1">
        <v>4</v>
      </c>
      <c r="B52" s="1" t="s">
        <v>7</v>
      </c>
      <c r="C52" s="5">
        <v>41869</v>
      </c>
      <c r="D52" s="4">
        <v>221</v>
      </c>
      <c r="E52" s="2">
        <v>1</v>
      </c>
      <c r="F52" s="4" t="s">
        <v>22</v>
      </c>
      <c r="G52" s="1">
        <v>15</v>
      </c>
      <c r="H52" s="4">
        <v>1430</v>
      </c>
      <c r="I52" s="11">
        <v>3.4518689768612984E-2</v>
      </c>
      <c r="J52" s="11">
        <v>0.34564773220025752</v>
      </c>
      <c r="K52">
        <v>11.682242004841035</v>
      </c>
      <c r="N52" s="10">
        <f t="shared" si="9"/>
        <v>3.2907817579411045</v>
      </c>
      <c r="O52" s="10">
        <f t="shared" si="10"/>
        <v>32.951750469757883</v>
      </c>
      <c r="Q52" s="1">
        <f t="shared" si="13"/>
        <v>0.21129428793026409</v>
      </c>
      <c r="R52" s="1">
        <f t="shared" si="14"/>
        <v>2.1157637192930632</v>
      </c>
    </row>
    <row r="53" spans="1:21" x14ac:dyDescent="0.3">
      <c r="A53" s="1">
        <v>3</v>
      </c>
      <c r="B53" s="1" t="s">
        <v>50</v>
      </c>
      <c r="C53" s="5">
        <v>41931</v>
      </c>
      <c r="D53" s="4">
        <v>221</v>
      </c>
      <c r="E53" s="2">
        <v>1</v>
      </c>
      <c r="F53" s="4" t="s">
        <v>14</v>
      </c>
      <c r="G53" s="1">
        <v>10</v>
      </c>
      <c r="H53" s="4">
        <v>1479</v>
      </c>
      <c r="I53" s="11">
        <v>4.0058651355860231E-2</v>
      </c>
      <c r="J53" s="11">
        <v>0.40513647668936226</v>
      </c>
      <c r="K53">
        <v>11.799179623033167</v>
      </c>
      <c r="L53" s="1">
        <f>AVERAGE(K53:K55)</f>
        <v>11.783880032197551</v>
      </c>
      <c r="M53" s="1">
        <f>STDEV(K53:K55)</f>
        <v>0.4410324505473856</v>
      </c>
      <c r="N53" s="10">
        <f t="shared" si="9"/>
        <v>5.9246745355317287</v>
      </c>
      <c r="O53" s="10">
        <f t="shared" si="10"/>
        <v>59.919684902356678</v>
      </c>
      <c r="Q53" s="1">
        <f>N53/0.5024/62</f>
        <v>0.19020554677970675</v>
      </c>
      <c r="R53" s="1">
        <f>O53/0.5024/62</f>
        <v>1.9236594957865689</v>
      </c>
      <c r="S53" s="1" t="s">
        <v>79</v>
      </c>
      <c r="T53" s="1">
        <f>AVERAGE(Q53:Q55)</f>
        <v>0.2057003545097521</v>
      </c>
      <c r="U53" s="1">
        <f>STDEV(Q53:Q55)</f>
        <v>1.3964770715706253E-2</v>
      </c>
    </row>
    <row r="54" spans="1:21" x14ac:dyDescent="0.3">
      <c r="A54" s="1">
        <v>3</v>
      </c>
      <c r="B54" s="1" t="s">
        <v>51</v>
      </c>
      <c r="C54" s="5">
        <v>41931</v>
      </c>
      <c r="D54" s="4">
        <v>221</v>
      </c>
      <c r="E54" s="2">
        <v>1</v>
      </c>
      <c r="F54" s="4" t="s">
        <v>16</v>
      </c>
      <c r="G54" s="1">
        <v>10</v>
      </c>
      <c r="H54" s="4">
        <v>1390</v>
      </c>
      <c r="I54" s="11">
        <v>4.8698353355019632E-2</v>
      </c>
      <c r="J54" s="11">
        <v>0.47315585297546309</v>
      </c>
      <c r="K54">
        <v>11.335396861992818</v>
      </c>
      <c r="N54" s="10">
        <f t="shared" si="9"/>
        <v>6.7690711163477291</v>
      </c>
      <c r="O54" s="10">
        <f t="shared" si="10"/>
        <v>65.768663563589371</v>
      </c>
      <c r="Q54" s="1">
        <f t="shared" ref="Q54:Q61" si="15">N54/0.5024/62</f>
        <v>0.21731402546318732</v>
      </c>
      <c r="R54" s="1">
        <f t="shared" ref="R54:R61" si="16">O54/0.5024/62</f>
        <v>2.1114349048306633</v>
      </c>
      <c r="S54" s="1" t="s">
        <v>80</v>
      </c>
      <c r="T54" s="1">
        <f>R53:R55</f>
        <v>2.1114349048306633</v>
      </c>
      <c r="U54" s="1">
        <f>STDEV(R53:R55)</f>
        <v>0.13883310521101089</v>
      </c>
    </row>
    <row r="55" spans="1:21" x14ac:dyDescent="0.3">
      <c r="A55" s="1">
        <v>3</v>
      </c>
      <c r="B55" s="1" t="s">
        <v>52</v>
      </c>
      <c r="C55" s="5">
        <v>41931</v>
      </c>
      <c r="D55" s="4">
        <v>221</v>
      </c>
      <c r="E55" s="2">
        <v>1</v>
      </c>
      <c r="F55" s="4" t="s">
        <v>15</v>
      </c>
      <c r="G55" s="1">
        <v>10</v>
      </c>
      <c r="H55" s="4">
        <v>1440</v>
      </c>
      <c r="I55" s="11">
        <v>4.5334805248476662E-2</v>
      </c>
      <c r="J55" s="11">
        <v>0.47473559960453643</v>
      </c>
      <c r="K55">
        <v>12.217063611566667</v>
      </c>
      <c r="N55" s="10">
        <f t="shared" si="9"/>
        <v>6.5282119557806402</v>
      </c>
      <c r="O55" s="10">
        <f t="shared" si="10"/>
        <v>68.361926343053256</v>
      </c>
      <c r="Q55" s="1">
        <f t="shared" si="15"/>
        <v>0.20958149128636225</v>
      </c>
      <c r="R55" s="1">
        <f t="shared" si="16"/>
        <v>2.1946889235878513</v>
      </c>
    </row>
    <row r="56" spans="1:21" x14ac:dyDescent="0.3">
      <c r="A56" s="1">
        <v>3</v>
      </c>
      <c r="B56" s="1" t="s">
        <v>47</v>
      </c>
      <c r="C56" s="5">
        <v>41931</v>
      </c>
      <c r="D56" s="4">
        <v>221</v>
      </c>
      <c r="E56" s="2">
        <v>1</v>
      </c>
      <c r="F56" s="4" t="s">
        <v>17</v>
      </c>
      <c r="G56" s="1">
        <v>10</v>
      </c>
      <c r="H56" s="4">
        <v>1445</v>
      </c>
      <c r="I56" s="11">
        <v>2.5582204112993907E-2</v>
      </c>
      <c r="J56" s="11">
        <v>0.34235283208819023</v>
      </c>
      <c r="K56">
        <v>15.612870402880951</v>
      </c>
      <c r="L56" s="1">
        <f>AVERAGE(K56:K58)</f>
        <v>14.633254976759803</v>
      </c>
      <c r="M56" s="1">
        <f>STDEV(K56:K58)</f>
        <v>1.0312902542735678</v>
      </c>
      <c r="N56" s="10">
        <f t="shared" si="9"/>
        <v>3.6966284943276198</v>
      </c>
      <c r="O56" s="10">
        <f t="shared" si="10"/>
        <v>49.469984236743485</v>
      </c>
      <c r="Q56" s="1">
        <f t="shared" si="15"/>
        <v>0.11867643358099253</v>
      </c>
      <c r="R56" s="1">
        <f t="shared" si="16"/>
        <v>1.5881826663224101</v>
      </c>
      <c r="S56" s="1" t="s">
        <v>79</v>
      </c>
      <c r="T56" s="1">
        <f>AVERAGE(Q56:Q58)</f>
        <v>0.12558749867610661</v>
      </c>
      <c r="U56" s="1">
        <f>STDEV(Q56:Q58)</f>
        <v>6.1941561356426561E-3</v>
      </c>
    </row>
    <row r="57" spans="1:21" x14ac:dyDescent="0.3">
      <c r="A57" s="1">
        <v>3</v>
      </c>
      <c r="B57" s="1" t="s">
        <v>48</v>
      </c>
      <c r="C57" s="5">
        <v>41931</v>
      </c>
      <c r="D57" s="4">
        <v>221</v>
      </c>
      <c r="E57" s="2">
        <v>1</v>
      </c>
      <c r="F57" s="4" t="s">
        <v>18</v>
      </c>
      <c r="G57" s="1">
        <v>10</v>
      </c>
      <c r="H57" s="4">
        <v>1415</v>
      </c>
      <c r="I57" s="11">
        <v>2.8055401250157857E-2</v>
      </c>
      <c r="J57" s="11">
        <v>0.3260137383817745</v>
      </c>
      <c r="K57">
        <v>13.557081506480451</v>
      </c>
      <c r="N57" s="10">
        <f t="shared" si="9"/>
        <v>3.9698392768973365</v>
      </c>
      <c r="O57" s="10">
        <f t="shared" si="10"/>
        <v>46.13094398102109</v>
      </c>
      <c r="Q57" s="1">
        <f t="shared" si="15"/>
        <v>0.12744758311387075</v>
      </c>
      <c r="R57" s="1">
        <f t="shared" si="16"/>
        <v>1.4809862332103032</v>
      </c>
      <c r="S57" s="1" t="s">
        <v>80</v>
      </c>
      <c r="T57" s="1">
        <f>R56:R58</f>
        <v>1.4809862332103032</v>
      </c>
      <c r="U57" s="1">
        <f>STDEV(R56:R58)</f>
        <v>8.5238986339323988E-2</v>
      </c>
    </row>
    <row r="58" spans="1:21" x14ac:dyDescent="0.3">
      <c r="A58" s="1">
        <v>3</v>
      </c>
      <c r="B58" s="1" t="s">
        <v>49</v>
      </c>
      <c r="C58" s="5">
        <v>41931</v>
      </c>
      <c r="D58" s="4">
        <v>221</v>
      </c>
      <c r="E58" s="2">
        <v>1</v>
      </c>
      <c r="F58" s="4" t="s">
        <v>19</v>
      </c>
      <c r="G58" s="1">
        <v>10</v>
      </c>
      <c r="H58" s="4">
        <v>1480</v>
      </c>
      <c r="I58" s="11">
        <v>2.7494809899067361E-2</v>
      </c>
      <c r="J58" s="11">
        <v>0.34713720759338379</v>
      </c>
      <c r="K58">
        <v>14.72981302091801</v>
      </c>
      <c r="N58" s="10">
        <f t="shared" si="9"/>
        <v>4.069231865061969</v>
      </c>
      <c r="O58" s="10">
        <f t="shared" si="10"/>
        <v>51.376306723820804</v>
      </c>
      <c r="Q58" s="1">
        <f t="shared" si="15"/>
        <v>0.13063847933345649</v>
      </c>
      <c r="R58" s="1">
        <f t="shared" si="16"/>
        <v>1.6493831776447507</v>
      </c>
    </row>
    <row r="59" spans="1:21" x14ac:dyDescent="0.3">
      <c r="A59" s="1">
        <v>3</v>
      </c>
      <c r="B59" s="1" t="s">
        <v>53</v>
      </c>
      <c r="C59" s="5">
        <v>41931</v>
      </c>
      <c r="D59" s="4">
        <v>221</v>
      </c>
      <c r="E59" s="2">
        <v>1</v>
      </c>
      <c r="F59" s="4" t="s">
        <v>20</v>
      </c>
      <c r="G59" s="1">
        <v>10</v>
      </c>
      <c r="H59" s="4">
        <v>1415</v>
      </c>
      <c r="I59" s="11">
        <v>6.113029096449709E-2</v>
      </c>
      <c r="J59" s="11">
        <v>0.65577456329634154</v>
      </c>
      <c r="K59">
        <v>12.515404585429918</v>
      </c>
      <c r="L59" s="1">
        <f>AVERAGE(K59:K61)</f>
        <v>13.136431821519698</v>
      </c>
      <c r="M59" s="1">
        <f>STDEV(K59:K61)</f>
        <v>0.79384873440755477</v>
      </c>
      <c r="N59" s="10">
        <f t="shared" si="9"/>
        <v>8.6499361714763392</v>
      </c>
      <c r="O59" s="10">
        <f t="shared" si="10"/>
        <v>92.792100706432336</v>
      </c>
      <c r="Q59" s="1">
        <f t="shared" si="15"/>
        <v>0.27769725226899078</v>
      </c>
      <c r="R59" s="1">
        <f t="shared" si="16"/>
        <v>2.9789943980645273</v>
      </c>
      <c r="S59" s="1" t="s">
        <v>79</v>
      </c>
      <c r="T59" s="1">
        <f>AVERAGE(Q59:Q61)</f>
        <v>0.30742741298366377</v>
      </c>
      <c r="U59" s="1">
        <f>STDEV(Q59:Q61)</f>
        <v>2.6017268882112192E-2</v>
      </c>
    </row>
    <row r="60" spans="1:21" x14ac:dyDescent="0.3">
      <c r="A60" s="1">
        <v>3</v>
      </c>
      <c r="B60" s="1" t="s">
        <v>54</v>
      </c>
      <c r="C60" s="5">
        <v>41931</v>
      </c>
      <c r="D60" s="4">
        <v>221</v>
      </c>
      <c r="E60" s="2">
        <v>1</v>
      </c>
      <c r="F60" s="4" t="s">
        <v>21</v>
      </c>
      <c r="G60" s="1">
        <v>10</v>
      </c>
      <c r="H60" s="4">
        <v>1420</v>
      </c>
      <c r="I60" s="11">
        <v>7.1517718940585673E-2</v>
      </c>
      <c r="J60" s="11">
        <v>0.86010350586248518</v>
      </c>
      <c r="K60">
        <v>14.030845852431794</v>
      </c>
      <c r="N60" s="10">
        <f t="shared" si="9"/>
        <v>10.155516089563164</v>
      </c>
      <c r="O60" s="10">
        <f t="shared" si="10"/>
        <v>122.1346978324729</v>
      </c>
      <c r="Q60" s="1">
        <f t="shared" si="15"/>
        <v>0.32603233798936604</v>
      </c>
      <c r="R60" s="1">
        <f t="shared" si="16"/>
        <v>3.9210081233457759</v>
      </c>
      <c r="S60" s="1" t="s">
        <v>80</v>
      </c>
      <c r="T60" s="1">
        <f>R59:R61</f>
        <v>3.9210081233457759</v>
      </c>
      <c r="U60" s="1">
        <f>STDEV(R59:R61)</f>
        <v>0.47237345862882757</v>
      </c>
    </row>
    <row r="61" spans="1:21" x14ac:dyDescent="0.3">
      <c r="A61" s="1">
        <v>3</v>
      </c>
      <c r="B61" s="1" t="s">
        <v>55</v>
      </c>
      <c r="C61" s="5">
        <v>41931</v>
      </c>
      <c r="D61" s="4">
        <v>221</v>
      </c>
      <c r="E61" s="2">
        <v>1</v>
      </c>
      <c r="F61" s="4" t="s">
        <v>22</v>
      </c>
      <c r="G61" s="1">
        <v>10</v>
      </c>
      <c r="H61" s="4">
        <v>1473</v>
      </c>
      <c r="I61" s="11">
        <v>6.7362747750150248E-2</v>
      </c>
      <c r="J61" s="11">
        <v>0.74270576351334905</v>
      </c>
      <c r="K61">
        <v>12.863045026697383</v>
      </c>
      <c r="N61" s="10">
        <f t="shared" si="9"/>
        <v>9.9225327435971309</v>
      </c>
      <c r="O61" s="10">
        <f t="shared" si="10"/>
        <v>109.40055896551632</v>
      </c>
      <c r="Q61" s="1">
        <f t="shared" si="15"/>
        <v>0.31855264869263444</v>
      </c>
      <c r="R61" s="1">
        <f t="shared" si="16"/>
        <v>3.5121917687203466</v>
      </c>
    </row>
    <row r="62" spans="1:21" x14ac:dyDescent="0.3">
      <c r="A62" s="1">
        <v>2</v>
      </c>
      <c r="B62" s="1" t="s">
        <v>30</v>
      </c>
      <c r="C62" s="5">
        <v>42164</v>
      </c>
      <c r="D62" s="1">
        <v>221</v>
      </c>
      <c r="E62" s="4">
        <v>1</v>
      </c>
      <c r="F62" s="4" t="s">
        <v>14</v>
      </c>
      <c r="G62" s="1">
        <v>20</v>
      </c>
      <c r="H62" s="1">
        <v>1595</v>
      </c>
      <c r="I62" s="1">
        <v>4.1610749895078292E-2</v>
      </c>
      <c r="J62" s="1">
        <v>0.4146845381901908</v>
      </c>
      <c r="K62" s="1">
        <v>11.626770224243893</v>
      </c>
      <c r="L62" s="1">
        <f>AVERAGE(K62:K64)</f>
        <v>12.016868936472202</v>
      </c>
      <c r="M62" s="1">
        <f>STDEV(K62:K64)</f>
        <v>0.34689761876732106</v>
      </c>
      <c r="N62" s="10">
        <f t="shared" si="9"/>
        <v>3.3184573041324934</v>
      </c>
      <c r="O62" s="10">
        <f t="shared" si="10"/>
        <v>33.071091920667712</v>
      </c>
      <c r="Q62" s="1">
        <f t="shared" ref="Q62:Q70" si="17">N62/0.5024/27</f>
        <v>0.24463739267313148</v>
      </c>
      <c r="R62" s="1">
        <f t="shared" ref="R62:R70" si="18">O62/0.5024/27</f>
        <v>2.4380080738873935</v>
      </c>
      <c r="S62" s="1" t="s">
        <v>79</v>
      </c>
      <c r="T62" s="1">
        <f>AVERAGE(Q62:Q64)</f>
        <v>0.23223360087204745</v>
      </c>
      <c r="U62" s="1">
        <f>STDEV(Q62:Q64)</f>
        <v>2.0394181762975111E-2</v>
      </c>
    </row>
    <row r="63" spans="1:21" x14ac:dyDescent="0.3">
      <c r="A63" s="1">
        <v>2</v>
      </c>
      <c r="B63" s="1" t="s">
        <v>31</v>
      </c>
      <c r="C63" s="5">
        <v>42164</v>
      </c>
      <c r="D63" s="1">
        <v>221</v>
      </c>
      <c r="E63" s="4">
        <v>1</v>
      </c>
      <c r="F63" s="4" t="s">
        <v>16</v>
      </c>
      <c r="G63" s="1">
        <v>20</v>
      </c>
      <c r="H63" s="1">
        <v>1588</v>
      </c>
      <c r="I63" s="1">
        <v>4.1577233911071688E-2</v>
      </c>
      <c r="J63" s="1">
        <v>0.43239652718302013</v>
      </c>
      <c r="K63" s="1">
        <v>12.133145175694876</v>
      </c>
      <c r="N63" s="10">
        <f t="shared" si="9"/>
        <v>3.3012323725390917</v>
      </c>
      <c r="O63" s="10">
        <f t="shared" si="10"/>
        <v>34.332284258331796</v>
      </c>
      <c r="Q63" s="1">
        <f t="shared" si="17"/>
        <v>0.24336756697769904</v>
      </c>
      <c r="R63" s="1">
        <f t="shared" si="18"/>
        <v>2.5309834467394872</v>
      </c>
      <c r="S63" s="1" t="s">
        <v>80</v>
      </c>
      <c r="T63" s="1">
        <f>R62:R64</f>
        <v>2.5309834467394872</v>
      </c>
      <c r="U63" s="1">
        <f>STDEV(R62:R64)</f>
        <v>0.17149158968150455</v>
      </c>
    </row>
    <row r="64" spans="1:21" x14ac:dyDescent="0.3">
      <c r="A64" s="1">
        <v>2</v>
      </c>
      <c r="B64" s="1" t="s">
        <v>32</v>
      </c>
      <c r="C64" s="5">
        <v>42164</v>
      </c>
      <c r="D64" s="1">
        <v>221</v>
      </c>
      <c r="E64" s="4">
        <v>1</v>
      </c>
      <c r="F64" s="4" t="s">
        <v>15</v>
      </c>
      <c r="G64" s="1">
        <v>20</v>
      </c>
      <c r="H64" s="1">
        <v>1605</v>
      </c>
      <c r="I64" s="1">
        <v>3.5276228917830055E-2</v>
      </c>
      <c r="J64" s="1">
        <v>0.37163078033069785</v>
      </c>
      <c r="K64" s="1">
        <v>12.290691409477837</v>
      </c>
      <c r="N64" s="10">
        <f t="shared" si="9"/>
        <v>2.8309173706558619</v>
      </c>
      <c r="O64" s="10">
        <f t="shared" si="10"/>
        <v>29.823370121538503</v>
      </c>
      <c r="Q64" s="1">
        <f t="shared" si="17"/>
        <v>0.20869584296531182</v>
      </c>
      <c r="R64" s="1">
        <f t="shared" si="18"/>
        <v>2.1985853179949948</v>
      </c>
    </row>
    <row r="65" spans="1:21" x14ac:dyDescent="0.3">
      <c r="A65" s="1">
        <v>2</v>
      </c>
      <c r="B65" s="1" t="s">
        <v>27</v>
      </c>
      <c r="C65" s="5">
        <v>42164</v>
      </c>
      <c r="D65" s="1">
        <v>221</v>
      </c>
      <c r="E65" s="4">
        <v>1</v>
      </c>
      <c r="F65" s="4" t="s">
        <v>17</v>
      </c>
      <c r="G65" s="1">
        <v>30</v>
      </c>
      <c r="H65" s="1">
        <v>1455</v>
      </c>
      <c r="I65" s="1">
        <v>4.4593672471666082E-2</v>
      </c>
      <c r="J65" s="1">
        <v>0.32698748499748942</v>
      </c>
      <c r="L65" s="1">
        <f>AVERAGE(K65:K67)</f>
        <v>11.078749296150914</v>
      </c>
      <c r="M65" s="1">
        <f>STDEV(K65:K67)</f>
        <v>2.5825329188851609E-2</v>
      </c>
      <c r="N65" s="10">
        <f t="shared" si="9"/>
        <v>2.1627931148758051</v>
      </c>
      <c r="O65" s="10">
        <f t="shared" si="10"/>
        <v>15.858893022378238</v>
      </c>
      <c r="Q65" s="1">
        <f t="shared" si="17"/>
        <v>0.15944157782464946</v>
      </c>
      <c r="R65" s="1">
        <f t="shared" si="18"/>
        <v>1.1691210355020525</v>
      </c>
      <c r="S65" s="1" t="s">
        <v>79</v>
      </c>
      <c r="T65" s="1">
        <f>AVERAGE(Q65:Q67)</f>
        <v>0.14000306360112821</v>
      </c>
      <c r="U65" s="1">
        <f>STDEV(Q65:Q67)</f>
        <v>1.9483658987523363E-2</v>
      </c>
    </row>
    <row r="66" spans="1:21" x14ac:dyDescent="0.3">
      <c r="A66" s="1">
        <v>2</v>
      </c>
      <c r="B66" s="1" t="s">
        <v>28</v>
      </c>
      <c r="C66" s="5">
        <v>42164</v>
      </c>
      <c r="D66" s="1">
        <v>221</v>
      </c>
      <c r="E66" s="4">
        <v>1</v>
      </c>
      <c r="F66" s="4" t="s">
        <v>18</v>
      </c>
      <c r="G66" s="1">
        <v>20</v>
      </c>
      <c r="H66" s="1">
        <v>1433</v>
      </c>
      <c r="I66" s="1">
        <v>2.2808282867373218E-2</v>
      </c>
      <c r="J66" s="1">
        <v>0.21694607645998781</v>
      </c>
      <c r="K66" s="1">
        <v>11.097010561546725</v>
      </c>
      <c r="N66" s="10">
        <f t="shared" ref="N66:N97" si="19">(I66/G66)*H66</f>
        <v>1.634213467447291</v>
      </c>
      <c r="O66" s="10">
        <f t="shared" ref="O66:O97" si="20">(J66/G66)*H66</f>
        <v>15.544186378358125</v>
      </c>
      <c r="Q66" s="1">
        <f t="shared" si="17"/>
        <v>0.1204745714973528</v>
      </c>
      <c r="R66" s="1">
        <f t="shared" si="18"/>
        <v>1.1459207934033768</v>
      </c>
      <c r="S66" s="1" t="s">
        <v>80</v>
      </c>
      <c r="T66" s="1">
        <f>R65:R67</f>
        <v>1.1459207934033768</v>
      </c>
      <c r="U66" s="1">
        <f>STDEV(R65:R67)</f>
        <v>9.9187999536734836E-2</v>
      </c>
    </row>
    <row r="67" spans="1:21" x14ac:dyDescent="0.3">
      <c r="A67" s="1">
        <v>2</v>
      </c>
      <c r="B67" s="1" t="s">
        <v>29</v>
      </c>
      <c r="C67" s="5">
        <v>42164</v>
      </c>
      <c r="D67" s="1">
        <v>221</v>
      </c>
      <c r="E67" s="4">
        <v>1</v>
      </c>
      <c r="F67" s="4" t="s">
        <v>19</v>
      </c>
      <c r="G67" s="1">
        <v>20</v>
      </c>
      <c r="H67" s="1">
        <v>1495</v>
      </c>
      <c r="I67" s="1">
        <v>2.5422529619888362E-2</v>
      </c>
      <c r="J67" s="1">
        <v>0.24101621534767906</v>
      </c>
      <c r="K67" s="1">
        <v>11.060488030755101</v>
      </c>
      <c r="N67" s="10">
        <f t="shared" si="19"/>
        <v>1.9003340890866551</v>
      </c>
      <c r="O67" s="10">
        <f t="shared" si="20"/>
        <v>18.015962097239012</v>
      </c>
      <c r="Q67" s="1">
        <f t="shared" si="17"/>
        <v>0.14009304148138235</v>
      </c>
      <c r="R67" s="1">
        <f t="shared" si="18"/>
        <v>1.3281406358544918</v>
      </c>
    </row>
    <row r="68" spans="1:21" x14ac:dyDescent="0.3">
      <c r="A68" s="1">
        <v>2</v>
      </c>
      <c r="B68" s="1" t="s">
        <v>33</v>
      </c>
      <c r="C68" s="5">
        <v>42164</v>
      </c>
      <c r="D68" s="1">
        <v>221</v>
      </c>
      <c r="E68" s="4">
        <v>1</v>
      </c>
      <c r="F68" s="4" t="s">
        <v>20</v>
      </c>
      <c r="G68" s="1">
        <v>30</v>
      </c>
      <c r="H68" s="1">
        <v>1680</v>
      </c>
      <c r="I68" s="1">
        <v>1.6440245906118381E-2</v>
      </c>
      <c r="J68" s="1">
        <v>0.20273106990933243</v>
      </c>
      <c r="K68" s="1">
        <v>14.386620669272654</v>
      </c>
      <c r="L68" s="1">
        <f>AVERAGE(K68:K70)</f>
        <v>12.980254851973219</v>
      </c>
      <c r="M68" s="1">
        <f>STDEV(K68:K70)</f>
        <v>1.6878613763606636</v>
      </c>
      <c r="N68" s="10">
        <f t="shared" si="19"/>
        <v>0.92065377074262933</v>
      </c>
      <c r="O68" s="10">
        <f t="shared" si="20"/>
        <v>11.352939914922615</v>
      </c>
      <c r="Q68" s="1">
        <f t="shared" si="17"/>
        <v>6.7870795790769448E-2</v>
      </c>
      <c r="R68" s="1">
        <f t="shared" si="18"/>
        <v>0.83694119448297188</v>
      </c>
      <c r="S68" s="1" t="s">
        <v>79</v>
      </c>
      <c r="T68" s="1">
        <f>AVERAGE(Q68:Q70)</f>
        <v>8.6023440111203608E-2</v>
      </c>
      <c r="U68" s="1">
        <f>STDEV(Q68:Q70)</f>
        <v>1.9780951533023367E-2</v>
      </c>
    </row>
    <row r="69" spans="1:21" x14ac:dyDescent="0.3">
      <c r="A69" s="1">
        <v>2</v>
      </c>
      <c r="B69" s="1" t="s">
        <v>34</v>
      </c>
      <c r="C69" s="5">
        <v>42164</v>
      </c>
      <c r="D69" s="1">
        <v>221</v>
      </c>
      <c r="E69" s="4">
        <v>1</v>
      </c>
      <c r="F69" s="4" t="s">
        <v>21</v>
      </c>
      <c r="G69" s="1">
        <v>30</v>
      </c>
      <c r="H69" s="1">
        <v>1719</v>
      </c>
      <c r="I69" s="1">
        <v>2.5355497651875152E-2</v>
      </c>
      <c r="J69" s="1">
        <v>0.24142495355520585</v>
      </c>
      <c r="K69" s="1">
        <v>11.108535501119482</v>
      </c>
      <c r="N69" s="10">
        <f t="shared" si="19"/>
        <v>1.4528700154524463</v>
      </c>
      <c r="O69" s="10">
        <f t="shared" si="20"/>
        <v>13.833649838713296</v>
      </c>
      <c r="Q69" s="1">
        <f t="shared" si="17"/>
        <v>0.10710589285890293</v>
      </c>
      <c r="R69" s="1">
        <f t="shared" si="18"/>
        <v>1.0198196684590481</v>
      </c>
      <c r="S69" s="1" t="s">
        <v>80</v>
      </c>
      <c r="T69" s="1">
        <f>R68:R70</f>
        <v>1.0198196684590481</v>
      </c>
      <c r="U69" s="1">
        <f>STDEV(R68:R70)</f>
        <v>9.2986401147909653E-2</v>
      </c>
    </row>
    <row r="70" spans="1:21" x14ac:dyDescent="0.3">
      <c r="A70" s="1">
        <v>2</v>
      </c>
      <c r="B70" s="1" t="s">
        <v>35</v>
      </c>
      <c r="C70" s="5">
        <v>42164</v>
      </c>
      <c r="D70" s="1">
        <v>221</v>
      </c>
      <c r="E70" s="4">
        <v>1</v>
      </c>
      <c r="F70" s="4" t="s">
        <v>22</v>
      </c>
      <c r="G70" s="1">
        <v>30</v>
      </c>
      <c r="H70" s="1">
        <v>1729</v>
      </c>
      <c r="I70" s="1">
        <v>1.9557232418732588E-2</v>
      </c>
      <c r="J70" s="1">
        <v>0.22539333274887569</v>
      </c>
      <c r="K70" s="1">
        <v>13.445608385527523</v>
      </c>
      <c r="N70" s="10">
        <f t="shared" si="19"/>
        <v>1.1271484950662882</v>
      </c>
      <c r="O70" s="10">
        <f t="shared" si="20"/>
        <v>12.990169077426868</v>
      </c>
      <c r="Q70" s="1">
        <f t="shared" si="17"/>
        <v>8.3093631683938449E-2</v>
      </c>
      <c r="R70" s="1">
        <f t="shared" si="18"/>
        <v>0.95763808367442715</v>
      </c>
    </row>
    <row r="71" spans="1:21" x14ac:dyDescent="0.3">
      <c r="A71" s="1">
        <v>2</v>
      </c>
      <c r="B71" s="1" t="s">
        <v>12</v>
      </c>
      <c r="C71" s="5">
        <v>42192</v>
      </c>
      <c r="D71" s="1">
        <v>221</v>
      </c>
      <c r="E71" s="4">
        <v>1</v>
      </c>
      <c r="F71" s="4" t="s">
        <v>14</v>
      </c>
      <c r="G71" s="1">
        <v>20</v>
      </c>
      <c r="H71" s="1">
        <v>1482</v>
      </c>
      <c r="I71" s="9">
        <v>5.2379198110860115E-2</v>
      </c>
      <c r="J71" s="9">
        <v>0.5098449457152272</v>
      </c>
      <c r="K71" s="1">
        <v>11.356017747264902</v>
      </c>
      <c r="L71" s="1">
        <f>AVERAGE(K71:K73)</f>
        <v>11.75594835365942</v>
      </c>
      <c r="M71" s="1">
        <f>STDEV(K71:K73)</f>
        <v>0.56558728757122467</v>
      </c>
      <c r="N71" s="10">
        <f t="shared" si="19"/>
        <v>3.8812985800147346</v>
      </c>
      <c r="O71" s="10">
        <f t="shared" si="20"/>
        <v>37.779510477498341</v>
      </c>
      <c r="Q71" s="1">
        <f t="shared" ref="Q71:Q79" si="21">N71/0.5024/28</f>
        <v>0.27591123891142055</v>
      </c>
      <c r="R71" s="1">
        <f t="shared" ref="R71:R79" si="22">O71/0.5024/28</f>
        <v>2.6856453649268048</v>
      </c>
      <c r="S71" s="1" t="s">
        <v>79</v>
      </c>
      <c r="T71" s="1">
        <f>AVERAGE(Q71:Q73)</f>
        <v>0.35648874601225594</v>
      </c>
      <c r="U71" s="1">
        <f>STDEV(Q71:Q73)</f>
        <v>7.0015652186210017E-2</v>
      </c>
    </row>
    <row r="72" spans="1:21" x14ac:dyDescent="0.3">
      <c r="A72" s="1">
        <v>2</v>
      </c>
      <c r="B72" s="1" t="s">
        <v>13</v>
      </c>
      <c r="C72" s="5">
        <v>42192</v>
      </c>
      <c r="D72" s="1">
        <v>221</v>
      </c>
      <c r="E72" s="4">
        <v>1</v>
      </c>
      <c r="F72" s="4" t="s">
        <v>16</v>
      </c>
      <c r="G72" s="1">
        <v>20</v>
      </c>
      <c r="H72" s="1">
        <v>1461</v>
      </c>
      <c r="I72" s="9">
        <v>7.7507420351960468E-2</v>
      </c>
      <c r="J72" s="9">
        <v>0.56090439254175495</v>
      </c>
      <c r="N72" s="10">
        <f t="shared" si="19"/>
        <v>5.6619170567107124</v>
      </c>
      <c r="O72" s="10">
        <f t="shared" si="20"/>
        <v>40.974065875175199</v>
      </c>
      <c r="Q72" s="1">
        <f t="shared" si="21"/>
        <v>0.40249069158828427</v>
      </c>
      <c r="R72" s="1">
        <f t="shared" si="22"/>
        <v>2.9127378494067906</v>
      </c>
      <c r="S72" s="1" t="s">
        <v>80</v>
      </c>
      <c r="T72" s="1">
        <f>R71:R73</f>
        <v>2.9127378494067906</v>
      </c>
      <c r="U72" s="1">
        <f>STDEV(R71:R73)</f>
        <v>0.74507522156439832</v>
      </c>
    </row>
    <row r="73" spans="1:21" x14ac:dyDescent="0.3">
      <c r="A73" s="1">
        <v>2</v>
      </c>
      <c r="B73" s="1" t="s">
        <v>23</v>
      </c>
      <c r="C73" s="5">
        <v>42192</v>
      </c>
      <c r="D73" s="1">
        <v>221</v>
      </c>
      <c r="E73" s="4">
        <v>1</v>
      </c>
      <c r="F73" s="4" t="s">
        <v>15</v>
      </c>
      <c r="G73" s="1">
        <v>20</v>
      </c>
      <c r="H73" s="1">
        <v>1472</v>
      </c>
      <c r="I73" s="9">
        <v>7.4744291127518639E-2</v>
      </c>
      <c r="J73" s="9">
        <v>0.77878504791527159</v>
      </c>
      <c r="K73" s="1">
        <v>12.15587896005394</v>
      </c>
      <c r="N73" s="10">
        <f t="shared" si="19"/>
        <v>5.5011798269853713</v>
      </c>
      <c r="O73" s="10">
        <f t="shared" si="20"/>
        <v>57.318579526563994</v>
      </c>
      <c r="Q73" s="1">
        <f t="shared" si="21"/>
        <v>0.39106430753706295</v>
      </c>
      <c r="R73" s="1">
        <f t="shared" si="22"/>
        <v>4.0746260468724405</v>
      </c>
    </row>
    <row r="74" spans="1:21" x14ac:dyDescent="0.3">
      <c r="A74" s="1">
        <v>2</v>
      </c>
      <c r="B74" s="1" t="s">
        <v>9</v>
      </c>
      <c r="C74" s="5">
        <v>42192</v>
      </c>
      <c r="D74" s="1">
        <v>221</v>
      </c>
      <c r="E74" s="4">
        <v>1</v>
      </c>
      <c r="F74" s="4" t="s">
        <v>17</v>
      </c>
      <c r="G74" s="1">
        <v>25</v>
      </c>
      <c r="H74" s="1">
        <v>1479</v>
      </c>
      <c r="I74" s="9">
        <v>5.953082669176836E-2</v>
      </c>
      <c r="J74" s="9">
        <v>0.22708187157890056</v>
      </c>
      <c r="L74" s="1">
        <f>AVERAGE(K74:K76)</f>
        <v>9.0860935494004327</v>
      </c>
      <c r="M74" s="1">
        <f>STDEV(K74:K76)</f>
        <v>2.6575285002692017</v>
      </c>
      <c r="N74" s="10">
        <f t="shared" si="19"/>
        <v>3.5218437070850164</v>
      </c>
      <c r="O74" s="10">
        <f t="shared" si="20"/>
        <v>13.434163522607758</v>
      </c>
      <c r="Q74" s="1">
        <f t="shared" si="21"/>
        <v>0.25035854378163508</v>
      </c>
      <c r="R74" s="1">
        <f t="shared" si="22"/>
        <v>0.954999113015224</v>
      </c>
      <c r="S74" s="1" t="s">
        <v>79</v>
      </c>
      <c r="T74" s="1">
        <f>AVERAGE(Q74:Q76)</f>
        <v>0.16003653620630084</v>
      </c>
      <c r="U74" s="1">
        <f>STDEV(Q74:Q76)</f>
        <v>8.447601735736962E-2</v>
      </c>
    </row>
    <row r="75" spans="1:21" x14ac:dyDescent="0.3">
      <c r="A75" s="1">
        <v>2</v>
      </c>
      <c r="B75" s="1" t="s">
        <v>10</v>
      </c>
      <c r="C75" s="5">
        <v>42192</v>
      </c>
      <c r="D75" s="1">
        <v>221</v>
      </c>
      <c r="E75" s="4">
        <v>1</v>
      </c>
      <c r="F75" s="4" t="s">
        <v>18</v>
      </c>
      <c r="G75" s="1">
        <v>25</v>
      </c>
      <c r="H75" s="1">
        <v>1483</v>
      </c>
      <c r="I75" s="9">
        <v>1.9676751054525116E-2</v>
      </c>
      <c r="J75" s="9">
        <v>0.18493756626176652</v>
      </c>
      <c r="K75" s="1">
        <v>10.965249973137302</v>
      </c>
      <c r="N75" s="10">
        <f t="shared" si="19"/>
        <v>1.1672248725544299</v>
      </c>
      <c r="O75" s="10">
        <f t="shared" si="20"/>
        <v>10.970496430647991</v>
      </c>
      <c r="Q75" s="1">
        <f t="shared" si="21"/>
        <v>8.2974925539867919E-2</v>
      </c>
      <c r="R75" s="1">
        <f t="shared" si="22"/>
        <v>0.7798635428975198</v>
      </c>
      <c r="S75" s="1" t="s">
        <v>80</v>
      </c>
      <c r="T75" s="1">
        <f>R74:R76</f>
        <v>0.7798635428975198</v>
      </c>
      <c r="U75" s="1">
        <f>STDEV(R74:R76)</f>
        <v>9.0453835362886661E-2</v>
      </c>
    </row>
    <row r="76" spans="1:21" x14ac:dyDescent="0.3">
      <c r="A76" s="1">
        <v>2</v>
      </c>
      <c r="B76" s="1" t="s">
        <v>11</v>
      </c>
      <c r="C76" s="5">
        <v>42192</v>
      </c>
      <c r="D76" s="1">
        <v>221</v>
      </c>
      <c r="E76" s="4">
        <v>1</v>
      </c>
      <c r="F76" s="4" t="s">
        <v>19</v>
      </c>
      <c r="G76" s="1">
        <v>25</v>
      </c>
      <c r="H76" s="1">
        <v>1499</v>
      </c>
      <c r="I76" s="9">
        <v>3.4435111853308512E-2</v>
      </c>
      <c r="J76" s="9">
        <v>0.21271858803598842</v>
      </c>
      <c r="K76" s="1">
        <v>7.2069371256635621</v>
      </c>
      <c r="N76" s="10">
        <f t="shared" si="19"/>
        <v>2.0647293067243782</v>
      </c>
      <c r="O76" s="10">
        <f t="shared" si="20"/>
        <v>12.754606538637866</v>
      </c>
      <c r="Q76" s="1">
        <f t="shared" si="21"/>
        <v>0.14677613929739949</v>
      </c>
      <c r="R76" s="1">
        <f t="shared" si="22"/>
        <v>0.90669120639771006</v>
      </c>
    </row>
    <row r="77" spans="1:21" x14ac:dyDescent="0.3">
      <c r="A77" s="1">
        <v>2</v>
      </c>
      <c r="B77" s="1" t="s">
        <v>24</v>
      </c>
      <c r="C77" s="5">
        <v>42192</v>
      </c>
      <c r="D77" s="1">
        <v>221</v>
      </c>
      <c r="E77" s="4">
        <v>1</v>
      </c>
      <c r="F77" s="4" t="s">
        <v>20</v>
      </c>
      <c r="G77" s="1">
        <v>20</v>
      </c>
      <c r="H77" s="1">
        <v>1550</v>
      </c>
      <c r="I77" s="9">
        <v>4.269199212399348E-2</v>
      </c>
      <c r="J77" s="9">
        <v>0.31411706621353741</v>
      </c>
      <c r="L77" s="1">
        <f>AVERAGE(K77:K79)</f>
        <v>15.047277272895474</v>
      </c>
      <c r="M77" s="1">
        <f>STDEV(K77:K79)</f>
        <v>1.1851648614334911</v>
      </c>
      <c r="N77" s="10">
        <f t="shared" si="19"/>
        <v>3.3086293896094943</v>
      </c>
      <c r="O77" s="10">
        <f t="shared" si="20"/>
        <v>24.344072631549153</v>
      </c>
      <c r="Q77" s="1">
        <f t="shared" si="21"/>
        <v>0.23520170251432373</v>
      </c>
      <c r="R77" s="1">
        <f t="shared" si="22"/>
        <v>1.7305556636394701</v>
      </c>
      <c r="S77" s="1" t="s">
        <v>79</v>
      </c>
      <c r="T77" s="1">
        <f>AVERAGE(Q77:Q79)</f>
        <v>0.16639683921536394</v>
      </c>
      <c r="U77" s="1">
        <f>STDEV(Q77:Q79)</f>
        <v>7.0262092945879082E-2</v>
      </c>
    </row>
    <row r="78" spans="1:21" x14ac:dyDescent="0.3">
      <c r="A78" s="1">
        <v>2</v>
      </c>
      <c r="B78" s="1" t="s">
        <v>25</v>
      </c>
      <c r="C78" s="5">
        <v>42192</v>
      </c>
      <c r="D78" s="1">
        <v>221</v>
      </c>
      <c r="E78" s="4">
        <v>1</v>
      </c>
      <c r="F78" s="4" t="s">
        <v>21</v>
      </c>
      <c r="G78" s="1">
        <v>20</v>
      </c>
      <c r="H78" s="1">
        <v>1551</v>
      </c>
      <c r="I78" s="9">
        <v>3.0696760549651921E-2</v>
      </c>
      <c r="J78" s="9">
        <v>0.37386652471336312</v>
      </c>
      <c r="K78" s="1">
        <v>14.209239162551839</v>
      </c>
      <c r="N78" s="10">
        <f t="shared" si="19"/>
        <v>2.3805337806255062</v>
      </c>
      <c r="O78" s="10">
        <f t="shared" si="20"/>
        <v>28.993348991521309</v>
      </c>
      <c r="Q78" s="1">
        <f t="shared" si="21"/>
        <v>0.16922584314046193</v>
      </c>
      <c r="R78" s="1">
        <f t="shared" si="22"/>
        <v>2.0610604094291198</v>
      </c>
      <c r="S78" s="1" t="s">
        <v>80</v>
      </c>
      <c r="T78" s="1">
        <f>R77:R79</f>
        <v>2.0610604094291198</v>
      </c>
      <c r="U78" s="1">
        <f>STDEV(R77:R79)</f>
        <v>0.38668493529779835</v>
      </c>
    </row>
    <row r="79" spans="1:21" x14ac:dyDescent="0.3">
      <c r="A79" s="1">
        <v>2</v>
      </c>
      <c r="B79" s="1" t="s">
        <v>26</v>
      </c>
      <c r="C79" s="5">
        <v>42192</v>
      </c>
      <c r="D79" s="1">
        <v>221</v>
      </c>
      <c r="E79" s="4">
        <v>1</v>
      </c>
      <c r="F79" s="4" t="s">
        <v>22</v>
      </c>
      <c r="G79" s="1">
        <v>20</v>
      </c>
      <c r="H79" s="1">
        <v>1535</v>
      </c>
      <c r="I79" s="9">
        <v>1.7368725467050181E-2</v>
      </c>
      <c r="J79" s="9">
        <v>0.23649229872770505</v>
      </c>
      <c r="K79" s="1">
        <v>15.885315383239112</v>
      </c>
      <c r="N79" s="10">
        <f t="shared" si="19"/>
        <v>1.3330496795961013</v>
      </c>
      <c r="O79" s="10">
        <f t="shared" si="20"/>
        <v>18.150783927351362</v>
      </c>
      <c r="Q79" s="1">
        <f t="shared" si="21"/>
        <v>9.4762971991306122E-2</v>
      </c>
      <c r="R79" s="1">
        <f t="shared" si="22"/>
        <v>1.2902911686299594</v>
      </c>
    </row>
    <row r="80" spans="1:21" x14ac:dyDescent="0.3">
      <c r="A80" s="1">
        <v>1</v>
      </c>
      <c r="B80" s="1" t="s">
        <v>39</v>
      </c>
      <c r="C80" s="5">
        <v>42220</v>
      </c>
      <c r="D80" s="1">
        <v>221</v>
      </c>
      <c r="E80" s="4">
        <v>1</v>
      </c>
      <c r="F80" s="4" t="s">
        <v>14</v>
      </c>
      <c r="G80" s="1">
        <v>20</v>
      </c>
      <c r="H80" s="1">
        <v>1509</v>
      </c>
      <c r="I80" s="9">
        <v>2.9846815035839337E-2</v>
      </c>
      <c r="J80" s="9">
        <v>0.35595963205040682</v>
      </c>
      <c r="K80" s="1">
        <v>13.913921364590344</v>
      </c>
      <c r="L80" s="1">
        <f>AVERAGE(K80:K82)</f>
        <v>14.408110912073996</v>
      </c>
      <c r="M80" s="1">
        <f>STDEV(K80:K82)</f>
        <v>0.55671880100686222</v>
      </c>
      <c r="N80" s="10">
        <f t="shared" si="19"/>
        <v>2.2519421944540778</v>
      </c>
      <c r="O80" s="10">
        <f t="shared" si="20"/>
        <v>26.857154238203194</v>
      </c>
      <c r="Q80" s="1">
        <f t="shared" ref="Q80:Q88" si="23">N80/0.5024/29</f>
        <v>0.15456444888357115</v>
      </c>
      <c r="R80" s="1">
        <f t="shared" ref="R80:R88" si="24">O80/0.5024/29</f>
        <v>1.8433693607376451</v>
      </c>
      <c r="S80" s="1" t="s">
        <v>79</v>
      </c>
      <c r="T80" s="1">
        <f>AVERAGE(Q80:Q82)</f>
        <v>0.16415508039311622</v>
      </c>
      <c r="U80" s="1">
        <f>STDEV(Q80:Q82)</f>
        <v>8.4101847692029524E-3</v>
      </c>
    </row>
    <row r="81" spans="1:21" x14ac:dyDescent="0.3">
      <c r="A81" s="1">
        <v>1</v>
      </c>
      <c r="B81" s="1" t="s">
        <v>36</v>
      </c>
      <c r="C81" s="5">
        <v>42220</v>
      </c>
      <c r="D81" s="1">
        <v>221</v>
      </c>
      <c r="E81" s="4">
        <v>1</v>
      </c>
      <c r="F81" s="4" t="s">
        <v>16</v>
      </c>
      <c r="G81" s="1">
        <v>15</v>
      </c>
      <c r="H81" s="1">
        <v>1529</v>
      </c>
      <c r="I81" s="9">
        <v>2.3959656927231374E-2</v>
      </c>
      <c r="J81" s="9">
        <v>0.29365969225220551</v>
      </c>
      <c r="K81" s="1">
        <v>14.299160264889018</v>
      </c>
      <c r="N81" s="10">
        <f t="shared" si="19"/>
        <v>2.4422876961157844</v>
      </c>
      <c r="O81" s="10">
        <f t="shared" si="20"/>
        <v>29.933711296908147</v>
      </c>
      <c r="Q81" s="1">
        <f t="shared" si="23"/>
        <v>0.16762901494315458</v>
      </c>
      <c r="R81" s="1">
        <f t="shared" si="24"/>
        <v>2.0545321283294085</v>
      </c>
      <c r="S81" s="1" t="s">
        <v>80</v>
      </c>
      <c r="T81" s="1">
        <f>R80:R82</f>
        <v>2.0545321283294085</v>
      </c>
      <c r="U81" s="1">
        <f>STDEV(R80:R82)</f>
        <v>0.17507887964615848</v>
      </c>
    </row>
    <row r="82" spans="1:21" x14ac:dyDescent="0.3">
      <c r="A82" s="1">
        <v>1</v>
      </c>
      <c r="B82" s="1" t="s">
        <v>35</v>
      </c>
      <c r="C82" s="5">
        <v>42220</v>
      </c>
      <c r="D82" s="1">
        <v>221</v>
      </c>
      <c r="E82" s="4">
        <v>1</v>
      </c>
      <c r="F82" s="4" t="s">
        <v>15</v>
      </c>
      <c r="G82" s="1">
        <v>15</v>
      </c>
      <c r="H82" s="1">
        <v>1551</v>
      </c>
      <c r="I82" s="9">
        <v>2.3992182662638049E-2</v>
      </c>
      <c r="J82" s="9">
        <v>0.30870229589802572</v>
      </c>
      <c r="K82" s="1">
        <v>15.011251106742627</v>
      </c>
      <c r="N82" s="10">
        <f t="shared" si="19"/>
        <v>2.4807916873167741</v>
      </c>
      <c r="O82" s="10">
        <f t="shared" si="20"/>
        <v>31.919817395855858</v>
      </c>
      <c r="Q82" s="1">
        <f t="shared" si="23"/>
        <v>0.17027177735262286</v>
      </c>
      <c r="R82" s="1">
        <f t="shared" si="24"/>
        <v>2.1908506339127953</v>
      </c>
    </row>
    <row r="83" spans="1:21" x14ac:dyDescent="0.3">
      <c r="A83" s="1">
        <v>1</v>
      </c>
      <c r="B83" s="1" t="s">
        <v>38</v>
      </c>
      <c r="C83" s="5">
        <v>42220</v>
      </c>
      <c r="D83" s="1">
        <v>221</v>
      </c>
      <c r="E83" s="4">
        <v>1</v>
      </c>
      <c r="F83" s="4" t="s">
        <v>17</v>
      </c>
      <c r="G83" s="1">
        <v>20</v>
      </c>
      <c r="H83" s="1">
        <v>1596</v>
      </c>
      <c r="I83" s="9">
        <v>3.1310473129139663E-2</v>
      </c>
      <c r="J83" s="9">
        <v>0.30838513256814398</v>
      </c>
      <c r="K83" s="1">
        <v>11.490808624287325</v>
      </c>
      <c r="L83" s="1">
        <f>AVERAGE(K83:K85)</f>
        <v>10.916958541181611</v>
      </c>
      <c r="M83" s="1">
        <f>STDEV(K83:K85)</f>
        <v>0.81154657029702915</v>
      </c>
      <c r="N83" s="10">
        <f t="shared" si="19"/>
        <v>2.4985757557053447</v>
      </c>
      <c r="O83" s="10">
        <f t="shared" si="20"/>
        <v>24.60913357893789</v>
      </c>
      <c r="Q83" s="1">
        <f t="shared" si="23"/>
        <v>0.17149240581109607</v>
      </c>
      <c r="R83" s="1">
        <f t="shared" si="24"/>
        <v>1.6890740705947926</v>
      </c>
      <c r="S83" s="1" t="s">
        <v>79</v>
      </c>
      <c r="T83" s="1">
        <f>AVERAGE(Q83:Q85)</f>
        <v>0.24916726168834688</v>
      </c>
      <c r="U83" s="1">
        <f>STDEV(Q83:Q85)</f>
        <v>9.3960021431927165E-2</v>
      </c>
    </row>
    <row r="84" spans="1:21" x14ac:dyDescent="0.3">
      <c r="A84" s="1">
        <v>1</v>
      </c>
      <c r="B84" s="1" t="s">
        <v>41</v>
      </c>
      <c r="C84" s="5">
        <v>42220</v>
      </c>
      <c r="D84" s="1">
        <v>221</v>
      </c>
      <c r="E84" s="4">
        <v>1</v>
      </c>
      <c r="F84" s="4" t="s">
        <v>18</v>
      </c>
      <c r="G84" s="1">
        <v>20</v>
      </c>
      <c r="H84" s="1">
        <v>1597</v>
      </c>
      <c r="I84" s="9">
        <v>4.0580307720041696E-2</v>
      </c>
      <c r="J84" s="9">
        <v>0.35976559200898789</v>
      </c>
      <c r="K84" s="1">
        <v>10.343108458075896</v>
      </c>
      <c r="N84" s="10">
        <f t="shared" si="19"/>
        <v>3.2403375714453295</v>
      </c>
      <c r="O84" s="10">
        <f t="shared" si="20"/>
        <v>28.727282521917683</v>
      </c>
      <c r="Q84" s="1">
        <f t="shared" si="23"/>
        <v>0.22240401736803547</v>
      </c>
      <c r="R84" s="1">
        <f t="shared" si="24"/>
        <v>1.9717276055566169</v>
      </c>
      <c r="S84" s="1" t="s">
        <v>80</v>
      </c>
      <c r="T84" s="1">
        <f>R83:R85</f>
        <v>1.9717276055566169</v>
      </c>
      <c r="U84" s="1">
        <f>STDEV(R83:R85)</f>
        <v>0.14444031019019654</v>
      </c>
    </row>
    <row r="85" spans="1:21" x14ac:dyDescent="0.3">
      <c r="A85" s="1">
        <v>1</v>
      </c>
      <c r="B85" s="1" t="s">
        <v>37</v>
      </c>
      <c r="C85" s="5">
        <v>42220</v>
      </c>
      <c r="D85" s="1">
        <v>221</v>
      </c>
      <c r="E85" s="4">
        <v>1</v>
      </c>
      <c r="F85" s="4" t="s">
        <v>19</v>
      </c>
      <c r="G85" s="1">
        <v>20</v>
      </c>
      <c r="H85" s="1">
        <v>1640</v>
      </c>
      <c r="I85" s="9">
        <v>6.2827910738206594E-2</v>
      </c>
      <c r="J85" s="9">
        <v>0.31604236153243204</v>
      </c>
      <c r="N85" s="10">
        <f t="shared" si="19"/>
        <v>5.1518886805329407</v>
      </c>
      <c r="O85" s="10">
        <f t="shared" si="20"/>
        <v>25.915473645659429</v>
      </c>
      <c r="Q85" s="1">
        <f t="shared" si="23"/>
        <v>0.35360536188590908</v>
      </c>
      <c r="R85" s="1">
        <f t="shared" si="24"/>
        <v>1.7787361111945028</v>
      </c>
    </row>
    <row r="86" spans="1:21" x14ac:dyDescent="0.3">
      <c r="A86" s="1">
        <v>1</v>
      </c>
      <c r="B86" s="1" t="s">
        <v>40</v>
      </c>
      <c r="C86" s="5">
        <v>42220</v>
      </c>
      <c r="D86" s="1">
        <v>221</v>
      </c>
      <c r="E86" s="4">
        <v>1</v>
      </c>
      <c r="F86" s="4" t="s">
        <v>20</v>
      </c>
      <c r="G86" s="1">
        <v>25</v>
      </c>
      <c r="H86" s="1">
        <v>1735</v>
      </c>
      <c r="I86" s="9">
        <v>5.4533848209504771E-2</v>
      </c>
      <c r="J86" s="9">
        <v>0.59192914948243058</v>
      </c>
      <c r="K86" s="1">
        <v>12.663401362699718</v>
      </c>
      <c r="L86" s="1">
        <f>AVERAGE(K86:K88)</f>
        <v>12.968378215667375</v>
      </c>
      <c r="M86" s="1">
        <f>STDEV(K86:K88)</f>
        <v>0.43130240167672629</v>
      </c>
      <c r="N86" s="10">
        <f t="shared" si="19"/>
        <v>3.784649065739631</v>
      </c>
      <c r="O86" s="10">
        <f t="shared" si="20"/>
        <v>41.079882974080682</v>
      </c>
      <c r="Q86" s="1">
        <f t="shared" si="23"/>
        <v>0.25976341599904124</v>
      </c>
      <c r="R86" s="1">
        <f t="shared" si="24"/>
        <v>2.8195614824072512</v>
      </c>
      <c r="S86" s="1" t="s">
        <v>79</v>
      </c>
      <c r="T86" s="1">
        <f>AVERAGE(Q86:Q88)</f>
        <v>0.28444533536834499</v>
      </c>
      <c r="U86" s="1">
        <f>STDEV(Q86:Q88)</f>
        <v>2.3725546393951264E-2</v>
      </c>
    </row>
    <row r="87" spans="1:21" x14ac:dyDescent="0.3">
      <c r="A87" s="1">
        <v>1</v>
      </c>
      <c r="B87" s="1" t="s">
        <v>34</v>
      </c>
      <c r="C87" s="5">
        <v>42220</v>
      </c>
      <c r="D87" s="1">
        <v>221</v>
      </c>
      <c r="E87" s="4">
        <v>1</v>
      </c>
      <c r="F87" s="4" t="s">
        <v>21</v>
      </c>
      <c r="G87" s="1">
        <v>25</v>
      </c>
      <c r="H87" s="1">
        <v>1728</v>
      </c>
      <c r="I87" s="9">
        <v>6.0388480582706058E-2</v>
      </c>
      <c r="J87" s="9">
        <v>0.49215862771105645</v>
      </c>
      <c r="N87" s="10">
        <f t="shared" si="19"/>
        <v>4.1740517778766435</v>
      </c>
      <c r="O87" s="10">
        <f t="shared" si="20"/>
        <v>34.018004347388228</v>
      </c>
      <c r="Q87" s="1">
        <f t="shared" si="23"/>
        <v>0.28649048552305101</v>
      </c>
      <c r="R87" s="1">
        <f t="shared" si="24"/>
        <v>2.334861928082324</v>
      </c>
      <c r="S87" s="1" t="s">
        <v>80</v>
      </c>
      <c r="T87" s="1">
        <f>R86:R88</f>
        <v>2.334861928082324</v>
      </c>
      <c r="U87" s="1">
        <f>STDEV(R86:R88)</f>
        <v>0.58200590933097063</v>
      </c>
    </row>
    <row r="88" spans="1:21" x14ac:dyDescent="0.3">
      <c r="A88" s="1">
        <v>1</v>
      </c>
      <c r="B88" s="1" t="s">
        <v>33</v>
      </c>
      <c r="C88" s="5">
        <v>42220</v>
      </c>
      <c r="D88" s="1">
        <v>221</v>
      </c>
      <c r="E88" s="4">
        <v>1</v>
      </c>
      <c r="F88" s="4" t="s">
        <v>22</v>
      </c>
      <c r="G88" s="1">
        <v>25</v>
      </c>
      <c r="H88" s="1">
        <v>1652</v>
      </c>
      <c r="I88" s="9">
        <v>6.7706771049207665E-2</v>
      </c>
      <c r="J88" s="9">
        <v>0.77031086801735327</v>
      </c>
      <c r="K88" s="1">
        <v>13.273355068635032</v>
      </c>
      <c r="N88" s="10">
        <f t="shared" si="19"/>
        <v>4.4740634309316425</v>
      </c>
      <c r="O88" s="10">
        <f t="shared" si="20"/>
        <v>50.902142158586699</v>
      </c>
      <c r="Q88" s="1">
        <f t="shared" si="23"/>
        <v>0.30708210458294277</v>
      </c>
      <c r="R88" s="1">
        <f t="shared" si="24"/>
        <v>3.4937226937312422</v>
      </c>
    </row>
    <row r="89" spans="1:21" x14ac:dyDescent="0.3">
      <c r="A89" s="1">
        <v>1</v>
      </c>
      <c r="B89" s="1" t="s">
        <v>45</v>
      </c>
      <c r="C89" s="5">
        <v>42306</v>
      </c>
      <c r="D89" s="1">
        <v>221</v>
      </c>
      <c r="E89" s="4">
        <v>1</v>
      </c>
      <c r="F89" s="4" t="s">
        <v>14</v>
      </c>
      <c r="G89" s="1">
        <v>15</v>
      </c>
      <c r="H89" s="1">
        <v>1429</v>
      </c>
      <c r="I89" s="9">
        <v>6.0961152407950012E-2</v>
      </c>
      <c r="J89" s="9">
        <v>0.48553092341688064</v>
      </c>
      <c r="K89" s="1">
        <f>J89/I89*14/12</f>
        <v>9.2920281459851299</v>
      </c>
      <c r="L89" s="1">
        <f>AVERAGE(K89:K91)</f>
        <v>9.364012051967757</v>
      </c>
      <c r="M89" s="1">
        <f>STDEV(K89:K91)</f>
        <v>1.5763185590960853</v>
      </c>
      <c r="N89" s="10">
        <f t="shared" si="19"/>
        <v>5.8075657860640382</v>
      </c>
      <c r="O89" s="10">
        <f t="shared" si="20"/>
        <v>46.254912637514828</v>
      </c>
      <c r="Q89" s="1">
        <f t="shared" ref="Q89:Q97" si="25">N89/0.5024/89</f>
        <v>0.12988365477313477</v>
      </c>
      <c r="R89" s="1">
        <f t="shared" ref="R89:R97" si="26">O89/0.5024/89</f>
        <v>1.0344707793046151</v>
      </c>
      <c r="S89" s="1" t="s">
        <v>79</v>
      </c>
      <c r="T89" s="1">
        <f>AVERAGE(Q89:Q91)</f>
        <v>0.13841591387853788</v>
      </c>
      <c r="U89" s="1">
        <f>STDEV(Q89:Q91)</f>
        <v>2.6957391011429854E-2</v>
      </c>
    </row>
    <row r="90" spans="1:21" x14ac:dyDescent="0.3">
      <c r="A90" s="1">
        <v>1</v>
      </c>
      <c r="B90" s="1" t="s">
        <v>46</v>
      </c>
      <c r="C90" s="5">
        <v>42306</v>
      </c>
      <c r="D90" s="1">
        <v>221</v>
      </c>
      <c r="E90" s="4">
        <v>1</v>
      </c>
      <c r="F90" s="4" t="s">
        <v>16</v>
      </c>
      <c r="G90" s="1">
        <v>10</v>
      </c>
      <c r="H90" s="1">
        <v>1462</v>
      </c>
      <c r="I90" s="9">
        <v>5.1566513044847814E-2</v>
      </c>
      <c r="J90" s="9">
        <v>0.3458603731030454</v>
      </c>
      <c r="K90" s="1">
        <v>7.8249186302220801</v>
      </c>
      <c r="N90" s="10">
        <f t="shared" si="19"/>
        <v>7.5390242071567499</v>
      </c>
      <c r="O90" s="10">
        <f t="shared" si="20"/>
        <v>50.564786547665236</v>
      </c>
      <c r="Q90" s="1">
        <f t="shared" si="25"/>
        <v>0.16860696090578148</v>
      </c>
      <c r="R90" s="1">
        <f t="shared" si="26"/>
        <v>1.1308592139229505</v>
      </c>
      <c r="S90" s="1" t="s">
        <v>80</v>
      </c>
      <c r="T90" s="1">
        <f>R89:R91</f>
        <v>1.1308592139229505</v>
      </c>
      <c r="U90" s="1">
        <f>STDEV(R89:R91)</f>
        <v>4.9038685412549451E-2</v>
      </c>
    </row>
    <row r="91" spans="1:21" x14ac:dyDescent="0.3">
      <c r="A91" s="1">
        <v>1</v>
      </c>
      <c r="B91" s="1" t="s">
        <v>43</v>
      </c>
      <c r="C91" s="5">
        <v>42306</v>
      </c>
      <c r="D91" s="1">
        <v>221</v>
      </c>
      <c r="E91" s="4">
        <v>1</v>
      </c>
      <c r="F91" s="4" t="s">
        <v>15</v>
      </c>
      <c r="G91" s="1">
        <v>10</v>
      </c>
      <c r="H91" s="1">
        <v>1440</v>
      </c>
      <c r="I91" s="9">
        <v>3.6254384910954077E-2</v>
      </c>
      <c r="J91" s="9">
        <v>0.34105295554596449</v>
      </c>
      <c r="K91" s="1">
        <v>10.97508937969606</v>
      </c>
      <c r="N91" s="10">
        <f t="shared" si="19"/>
        <v>5.2206314271773868</v>
      </c>
      <c r="O91" s="10">
        <f t="shared" si="20"/>
        <v>49.111625598618879</v>
      </c>
      <c r="Q91" s="1">
        <f t="shared" si="25"/>
        <v>0.11675712595669746</v>
      </c>
      <c r="R91" s="1">
        <f t="shared" si="26"/>
        <v>1.0983599083638731</v>
      </c>
    </row>
    <row r="92" spans="1:21" x14ac:dyDescent="0.3">
      <c r="A92" s="1">
        <v>1</v>
      </c>
      <c r="B92" s="1" t="s">
        <v>49</v>
      </c>
      <c r="C92" s="5">
        <v>42306</v>
      </c>
      <c r="D92" s="1">
        <v>221</v>
      </c>
      <c r="E92" s="4">
        <v>1</v>
      </c>
      <c r="F92" s="4" t="s">
        <v>17</v>
      </c>
      <c r="G92" s="1">
        <v>15</v>
      </c>
      <c r="H92" s="1">
        <v>1450</v>
      </c>
      <c r="I92" s="9">
        <v>7.4614261516956673E-2</v>
      </c>
      <c r="J92" s="9">
        <v>0.63632288763384848</v>
      </c>
      <c r="K92" s="1">
        <f>J92/I92*14/12</f>
        <v>9.9495282422754929</v>
      </c>
      <c r="L92" s="1">
        <f>AVERAGE(K92:K94)</f>
        <v>8.7077096260699225</v>
      </c>
      <c r="M92" s="1">
        <f>STDEV(K92:K94)</f>
        <v>1.134669126161405</v>
      </c>
      <c r="N92" s="10">
        <f t="shared" si="19"/>
        <v>7.2127119466391454</v>
      </c>
      <c r="O92" s="10">
        <f t="shared" si="20"/>
        <v>61.511212471272017</v>
      </c>
      <c r="Q92" s="1">
        <f t="shared" si="25"/>
        <v>0.16130913070383834</v>
      </c>
      <c r="R92" s="1">
        <f t="shared" si="26"/>
        <v>1.375671215721213</v>
      </c>
      <c r="S92" s="1" t="s">
        <v>79</v>
      </c>
      <c r="T92" s="1">
        <f>AVERAGE(Q92:Q94)</f>
        <v>0.1551524951708074</v>
      </c>
      <c r="U92" s="1">
        <f>STDEV(Q92:Q94)</f>
        <v>1.6527998385175335E-2</v>
      </c>
    </row>
    <row r="93" spans="1:21" x14ac:dyDescent="0.3">
      <c r="A93" s="1">
        <v>1</v>
      </c>
      <c r="B93" s="1" t="s">
        <v>51</v>
      </c>
      <c r="C93" s="5">
        <v>42306</v>
      </c>
      <c r="D93" s="1">
        <v>221</v>
      </c>
      <c r="E93" s="4">
        <v>1</v>
      </c>
      <c r="F93" s="4" t="s">
        <v>18</v>
      </c>
      <c r="G93" s="1">
        <v>15</v>
      </c>
      <c r="H93" s="1">
        <v>1455</v>
      </c>
      <c r="I93" s="9">
        <v>7.7312375936117506E-2</v>
      </c>
      <c r="J93" s="9">
        <v>0.55986879529571421</v>
      </c>
      <c r="K93" s="1">
        <v>8.4485860545541893</v>
      </c>
      <c r="N93" s="10">
        <f t="shared" si="19"/>
        <v>7.4993004658033984</v>
      </c>
      <c r="O93" s="10">
        <f t="shared" si="20"/>
        <v>54.307273143684277</v>
      </c>
      <c r="Q93" s="1">
        <f t="shared" si="25"/>
        <v>0.16771855689999013</v>
      </c>
      <c r="R93" s="1">
        <f t="shared" si="26"/>
        <v>1.2145582807844655</v>
      </c>
      <c r="S93" s="1" t="s">
        <v>80</v>
      </c>
      <c r="T93" s="1">
        <f>R92:R94</f>
        <v>1.2145582807844655</v>
      </c>
      <c r="U93" s="1">
        <f>STDEV(R92:R94)</f>
        <v>0.24009605946705234</v>
      </c>
    </row>
    <row r="94" spans="1:21" x14ac:dyDescent="0.3">
      <c r="A94" s="1">
        <v>1</v>
      </c>
      <c r="B94" s="1" t="s">
        <v>50</v>
      </c>
      <c r="C94" s="5">
        <v>42306</v>
      </c>
      <c r="D94" s="1">
        <v>221</v>
      </c>
      <c r="E94" s="4">
        <v>1</v>
      </c>
      <c r="F94" s="4" t="s">
        <v>19</v>
      </c>
      <c r="G94" s="1">
        <v>15</v>
      </c>
      <c r="H94" s="1">
        <v>1420</v>
      </c>
      <c r="I94" s="9">
        <v>6.4439444490482667E-2</v>
      </c>
      <c r="J94" s="9">
        <v>0.42668198426143816</v>
      </c>
      <c r="K94" s="1">
        <v>7.7250145813800843</v>
      </c>
      <c r="N94" s="10">
        <f t="shared" si="19"/>
        <v>6.1002674117656923</v>
      </c>
      <c r="O94" s="10">
        <f t="shared" si="20"/>
        <v>40.392561176749481</v>
      </c>
      <c r="Q94" s="1">
        <f t="shared" si="25"/>
        <v>0.13642979790859364</v>
      </c>
      <c r="R94" s="1">
        <f t="shared" si="26"/>
        <v>0.90336186701024945</v>
      </c>
    </row>
    <row r="95" spans="1:21" x14ac:dyDescent="0.3">
      <c r="A95" s="1">
        <v>1</v>
      </c>
      <c r="B95" s="1" t="s">
        <v>48</v>
      </c>
      <c r="C95" s="5">
        <v>42306</v>
      </c>
      <c r="D95" s="1">
        <v>221</v>
      </c>
      <c r="E95" s="4">
        <v>1</v>
      </c>
      <c r="F95" s="4" t="s">
        <v>20</v>
      </c>
      <c r="G95" s="1">
        <v>15</v>
      </c>
      <c r="H95" s="1">
        <v>1575</v>
      </c>
      <c r="I95" s="9">
        <v>0.12373294690674015</v>
      </c>
      <c r="J95" s="9">
        <v>0.92741576570571982</v>
      </c>
      <c r="K95" s="1">
        <f>J95/I95*14/12</f>
        <v>8.744518635004459</v>
      </c>
      <c r="L95" s="1">
        <f>AVERAGE(K95:K97)</f>
        <v>10.418267334915045</v>
      </c>
      <c r="M95" s="1">
        <f>STDEV(K95:K97)</f>
        <v>1.4899058169070829</v>
      </c>
      <c r="N95" s="10">
        <f t="shared" si="19"/>
        <v>12.991959425207718</v>
      </c>
      <c r="O95" s="10">
        <f t="shared" si="20"/>
        <v>97.37865539910058</v>
      </c>
      <c r="Q95" s="1">
        <f t="shared" si="25"/>
        <v>0.29055945898356916</v>
      </c>
      <c r="R95" s="1">
        <f t="shared" si="26"/>
        <v>2.1778308031359717</v>
      </c>
      <c r="S95" s="1" t="s">
        <v>79</v>
      </c>
      <c r="T95" s="1">
        <f>AVERAGE(Q95:Q97)</f>
        <v>0.22503268964861048</v>
      </c>
      <c r="U95" s="1">
        <f>STDEV(Q95:Q97)</f>
        <v>5.7171679113630615E-2</v>
      </c>
    </row>
    <row r="96" spans="1:21" x14ac:dyDescent="0.3">
      <c r="A96" s="1">
        <v>1</v>
      </c>
      <c r="B96" s="1" t="s">
        <v>47</v>
      </c>
      <c r="C96" s="5">
        <v>42306</v>
      </c>
      <c r="D96" s="1">
        <v>221</v>
      </c>
      <c r="E96" s="4">
        <v>1</v>
      </c>
      <c r="F96" s="4" t="s">
        <v>21</v>
      </c>
      <c r="G96" s="1">
        <v>15</v>
      </c>
      <c r="H96" s="1">
        <v>1555</v>
      </c>
      <c r="I96" s="9">
        <v>8.5926837635847908E-2</v>
      </c>
      <c r="J96" s="9">
        <v>0.85433862090902268</v>
      </c>
      <c r="K96" s="1">
        <v>11.59973319726479</v>
      </c>
      <c r="N96" s="10">
        <f t="shared" si="19"/>
        <v>8.9077488349162337</v>
      </c>
      <c r="O96" s="10">
        <f t="shared" si="20"/>
        <v>88.566437034235349</v>
      </c>
      <c r="Q96" s="1">
        <f t="shared" si="25"/>
        <v>0.19921788527240561</v>
      </c>
      <c r="R96" s="1">
        <f t="shared" si="26"/>
        <v>1.9807494148141809</v>
      </c>
      <c r="S96" s="1" t="s">
        <v>80</v>
      </c>
      <c r="T96" s="1">
        <f>R95:R97</f>
        <v>1.9807494148141809</v>
      </c>
      <c r="U96" s="1">
        <f>STDEV(R95:R97)</f>
        <v>0.22284356612294617</v>
      </c>
    </row>
    <row r="97" spans="1:34" x14ac:dyDescent="0.3">
      <c r="A97" s="1">
        <v>1</v>
      </c>
      <c r="B97" s="1" t="s">
        <v>44</v>
      </c>
      <c r="C97" s="5">
        <v>42306</v>
      </c>
      <c r="D97" s="1">
        <v>221</v>
      </c>
      <c r="E97" s="4">
        <v>1</v>
      </c>
      <c r="F97" s="4" t="s">
        <v>22</v>
      </c>
      <c r="G97" s="1">
        <v>15</v>
      </c>
      <c r="H97" s="1">
        <v>1580</v>
      </c>
      <c r="I97" s="9">
        <v>7.8667943881256752E-2</v>
      </c>
      <c r="J97" s="9">
        <v>0.73569475601311629</v>
      </c>
      <c r="K97" s="1">
        <v>10.910550172475885</v>
      </c>
      <c r="N97" s="10">
        <f t="shared" si="19"/>
        <v>8.2863567554923776</v>
      </c>
      <c r="O97" s="10">
        <f t="shared" si="20"/>
        <v>77.493180966714917</v>
      </c>
      <c r="Q97" s="1">
        <f t="shared" si="25"/>
        <v>0.18532072468985672</v>
      </c>
      <c r="R97" s="1">
        <f t="shared" si="26"/>
        <v>1.7331009126242336</v>
      </c>
    </row>
    <row r="98" spans="1:34" x14ac:dyDescent="0.3">
      <c r="A98" s="1">
        <v>2</v>
      </c>
      <c r="B98" s="1" t="s">
        <v>52</v>
      </c>
      <c r="C98" s="6">
        <v>41452</v>
      </c>
      <c r="D98" s="2">
        <v>222</v>
      </c>
      <c r="E98" s="2">
        <v>1</v>
      </c>
      <c r="F98" s="2" t="s">
        <v>14</v>
      </c>
      <c r="G98" s="1">
        <v>30</v>
      </c>
      <c r="H98" s="1">
        <v>1640</v>
      </c>
      <c r="I98" s="1">
        <v>3.3265269877433792E-2</v>
      </c>
      <c r="J98" s="1">
        <v>0.15449996142116623</v>
      </c>
      <c r="K98" s="1">
        <v>5.418562833113735</v>
      </c>
      <c r="L98" s="1">
        <f>AVERAGE(K98:K100)</f>
        <v>5.3168165560692344</v>
      </c>
      <c r="M98" s="1">
        <f>STDEV(K98:K100)</f>
        <v>0.14389096491730363</v>
      </c>
      <c r="N98" s="10">
        <f t="shared" ref="N98:N103" si="27">(I98/G98)*H98</f>
        <v>1.8185014199663807</v>
      </c>
      <c r="O98" s="10">
        <f t="shared" ref="O98:O103" si="28">(J98/G98)*H98</f>
        <v>8.4459978910237545</v>
      </c>
      <c r="X98" s="1">
        <v>222</v>
      </c>
      <c r="Y98" s="1" t="s">
        <v>85</v>
      </c>
      <c r="Z98" s="1" t="s">
        <v>86</v>
      </c>
      <c r="AA98" s="1" t="s">
        <v>83</v>
      </c>
      <c r="AB98" s="1" t="s">
        <v>84</v>
      </c>
      <c r="AF98" s="1">
        <v>222</v>
      </c>
      <c r="AG98" s="1" t="s">
        <v>105</v>
      </c>
      <c r="AH98" s="1" t="s">
        <v>106</v>
      </c>
    </row>
    <row r="99" spans="1:34" x14ac:dyDescent="0.3">
      <c r="A99" s="1">
        <v>3</v>
      </c>
      <c r="B99" s="1" t="s">
        <v>10</v>
      </c>
      <c r="C99" s="6">
        <v>41452</v>
      </c>
      <c r="D99" s="2">
        <v>222</v>
      </c>
      <c r="E99" s="2">
        <v>1</v>
      </c>
      <c r="F99" s="4" t="s">
        <v>16</v>
      </c>
      <c r="G99" s="1">
        <v>30</v>
      </c>
      <c r="H99" s="4">
        <v>1800</v>
      </c>
      <c r="I99" s="1">
        <v>1.6875953698204237E-2</v>
      </c>
      <c r="J99" s="1">
        <v>0.20586472950037146</v>
      </c>
      <c r="N99" s="10">
        <f t="shared" si="27"/>
        <v>1.0125572218922541</v>
      </c>
      <c r="O99" s="10">
        <f t="shared" si="28"/>
        <v>12.351883770022289</v>
      </c>
      <c r="X99" s="5">
        <v>41452</v>
      </c>
      <c r="AF99" s="5">
        <v>41452</v>
      </c>
    </row>
    <row r="100" spans="1:34" x14ac:dyDescent="0.3">
      <c r="A100" s="1">
        <v>2</v>
      </c>
      <c r="B100" s="1" t="s">
        <v>58</v>
      </c>
      <c r="C100" s="6">
        <v>41452</v>
      </c>
      <c r="D100" s="2">
        <v>222</v>
      </c>
      <c r="E100" s="2">
        <v>1</v>
      </c>
      <c r="F100" s="4" t="s">
        <v>15</v>
      </c>
      <c r="G100" s="3">
        <v>30</v>
      </c>
      <c r="H100" s="3">
        <v>1660</v>
      </c>
      <c r="I100" s="1">
        <v>4.3219517127395302E-2</v>
      </c>
      <c r="J100" s="1">
        <v>0.19319384506703968</v>
      </c>
      <c r="K100" s="1">
        <v>5.215070279024733</v>
      </c>
      <c r="N100" s="10">
        <f t="shared" si="27"/>
        <v>2.3914799477158732</v>
      </c>
      <c r="O100" s="10">
        <f t="shared" si="28"/>
        <v>10.690059427042863</v>
      </c>
      <c r="X100" s="5">
        <v>41486</v>
      </c>
      <c r="AF100" s="5">
        <v>41486</v>
      </c>
    </row>
    <row r="101" spans="1:34" x14ac:dyDescent="0.3">
      <c r="A101" s="1">
        <v>3</v>
      </c>
      <c r="B101" s="1" t="s">
        <v>7</v>
      </c>
      <c r="C101" s="6">
        <v>41486</v>
      </c>
      <c r="D101" s="2">
        <v>222</v>
      </c>
      <c r="E101" s="2">
        <v>1</v>
      </c>
      <c r="F101" s="4" t="s">
        <v>14</v>
      </c>
      <c r="G101" s="1">
        <v>20</v>
      </c>
      <c r="H101" s="4">
        <v>1430</v>
      </c>
      <c r="I101" s="1">
        <v>1.9523716434725984E-2</v>
      </c>
      <c r="J101" s="1">
        <v>0.24978137913130996</v>
      </c>
      <c r="K101" s="1">
        <v>14.926031627267804</v>
      </c>
      <c r="L101" s="1">
        <f>AVERAGE(K101:K103)</f>
        <v>15.667140123803001</v>
      </c>
      <c r="M101" s="1">
        <f>STDEV(K101:K103)</f>
        <v>1.0480856869900101</v>
      </c>
      <c r="N101" s="10">
        <f t="shared" si="27"/>
        <v>1.3959457250829079</v>
      </c>
      <c r="O101" s="10">
        <f t="shared" si="28"/>
        <v>17.859368607888662</v>
      </c>
      <c r="Q101" s="1">
        <f t="shared" ref="Q101:R103" si="29">N101/0.5024/34</f>
        <v>8.1722187914651329E-2</v>
      </c>
      <c r="R101" s="1">
        <f t="shared" si="29"/>
        <v>1.0455325383973788</v>
      </c>
      <c r="S101" s="1" t="s">
        <v>79</v>
      </c>
      <c r="T101" s="1">
        <f>AVERAGE(Q101:Q103)</f>
        <v>0.10192540965550635</v>
      </c>
      <c r="U101" s="1">
        <f>STDEV(Q101:Q103)</f>
        <v>4.2724223239526689E-2</v>
      </c>
      <c r="X101" s="5">
        <v>41513</v>
      </c>
      <c r="Y101" s="1">
        <f>T107</f>
        <v>8.5999730660962934E-2</v>
      </c>
      <c r="Z101" s="1">
        <f>U107</f>
        <v>1.4184621024520793E-2</v>
      </c>
      <c r="AA101" s="1">
        <f>T108</f>
        <v>0.82493555444577649</v>
      </c>
      <c r="AB101" s="1">
        <f>U108</f>
        <v>0.15901306256366088</v>
      </c>
      <c r="AF101" s="5">
        <v>41513</v>
      </c>
      <c r="AG101" s="1">
        <f>L107</f>
        <v>12.630379995835993</v>
      </c>
      <c r="AH101" s="1">
        <f>M107</f>
        <v>2.815929256102466</v>
      </c>
    </row>
    <row r="102" spans="1:34" x14ac:dyDescent="0.3">
      <c r="A102" s="1">
        <v>2</v>
      </c>
      <c r="B102" s="1" t="s">
        <v>53</v>
      </c>
      <c r="C102" s="6">
        <v>41486</v>
      </c>
      <c r="D102" s="2">
        <v>222</v>
      </c>
      <c r="E102" s="2">
        <v>1</v>
      </c>
      <c r="F102" s="4" t="s">
        <v>16</v>
      </c>
      <c r="G102" s="1">
        <v>20</v>
      </c>
      <c r="H102" s="4">
        <v>1450</v>
      </c>
      <c r="I102" s="1">
        <v>1.7211113538270279E-2</v>
      </c>
      <c r="J102" s="1">
        <v>0.24206076854469202</v>
      </c>
      <c r="K102" s="1">
        <v>16.408248620338199</v>
      </c>
      <c r="N102" s="10">
        <f t="shared" si="27"/>
        <v>1.2478057315245954</v>
      </c>
      <c r="O102" s="10">
        <f t="shared" si="28"/>
        <v>17.549405719490174</v>
      </c>
      <c r="Q102" s="1">
        <f t="shared" si="29"/>
        <v>7.304969859524843E-2</v>
      </c>
      <c r="R102" s="1">
        <f t="shared" si="29"/>
        <v>1.0273865281642338</v>
      </c>
      <c r="S102" s="1" t="s">
        <v>80</v>
      </c>
      <c r="T102" s="1">
        <f>R101:R103</f>
        <v>1.0273865281642338</v>
      </c>
      <c r="U102" s="1">
        <f>STDEV(R101:R103)</f>
        <v>1.1002870669442182E-2</v>
      </c>
      <c r="X102" s="5">
        <v>41565</v>
      </c>
      <c r="Y102" s="1">
        <f>T116</f>
        <v>0.23034410833440164</v>
      </c>
      <c r="Z102" s="1">
        <f>U116</f>
        <v>3.6415407471241973E-2</v>
      </c>
      <c r="AA102" s="1">
        <f>T117</f>
        <v>1.8100397963556321</v>
      </c>
      <c r="AB102" s="1">
        <f>U117</f>
        <v>0.17972319633702794</v>
      </c>
      <c r="AF102" s="5">
        <v>41565</v>
      </c>
      <c r="AG102" s="1">
        <f>L116</f>
        <v>10.289813897831271</v>
      </c>
      <c r="AH102" s="1">
        <f>M116</f>
        <v>0.77128879104430359</v>
      </c>
    </row>
    <row r="103" spans="1:34" x14ac:dyDescent="0.3">
      <c r="A103" s="1">
        <v>2</v>
      </c>
      <c r="B103" s="1" t="s">
        <v>61</v>
      </c>
      <c r="C103" s="6">
        <v>41486</v>
      </c>
      <c r="D103" s="2">
        <v>222</v>
      </c>
      <c r="E103" s="2">
        <v>1</v>
      </c>
      <c r="F103" s="4" t="s">
        <v>15</v>
      </c>
      <c r="G103" s="1">
        <v>20</v>
      </c>
      <c r="H103" s="4">
        <v>1450</v>
      </c>
      <c r="I103" s="1">
        <v>3.5577872773889498E-2</v>
      </c>
      <c r="J103" s="1">
        <v>0.24673855025305466</v>
      </c>
      <c r="N103" s="10">
        <f t="shared" si="27"/>
        <v>2.5793957761069883</v>
      </c>
      <c r="O103" s="10">
        <f t="shared" si="28"/>
        <v>17.888544893346463</v>
      </c>
      <c r="Q103" s="1">
        <f t="shared" si="29"/>
        <v>0.15100434245661931</v>
      </c>
      <c r="R103" s="1">
        <f t="shared" si="29"/>
        <v>1.047240591826671</v>
      </c>
      <c r="X103" s="5">
        <v>41817</v>
      </c>
      <c r="Y103" s="1">
        <f>T122</f>
        <v>7.5272973259901288E-2</v>
      </c>
      <c r="Z103" s="1">
        <f>U122</f>
        <v>3.2447015931133119E-3</v>
      </c>
      <c r="AA103" s="1">
        <f>T123</f>
        <v>0.82844839308521356</v>
      </c>
      <c r="AB103" s="1">
        <f>U123</f>
        <v>7.3627929219126212E-2</v>
      </c>
      <c r="AF103" s="5">
        <v>41817</v>
      </c>
      <c r="AG103" s="1">
        <f>L122</f>
        <v>12.357431995921019</v>
      </c>
      <c r="AH103" s="1">
        <f>M122</f>
        <v>0.69665042331632887</v>
      </c>
    </row>
    <row r="104" spans="1:34" x14ac:dyDescent="0.3">
      <c r="A104" s="1">
        <v>3</v>
      </c>
      <c r="B104" s="1" t="s">
        <v>23</v>
      </c>
      <c r="C104" s="6">
        <v>41513</v>
      </c>
      <c r="D104" s="2">
        <v>222</v>
      </c>
      <c r="E104" s="2">
        <v>1</v>
      </c>
      <c r="F104" s="4" t="s">
        <v>14</v>
      </c>
      <c r="G104" s="1">
        <v>20</v>
      </c>
      <c r="H104" s="4">
        <v>1415</v>
      </c>
      <c r="I104" s="1">
        <v>1.0843076577015442E-2</v>
      </c>
      <c r="J104" s="1">
        <v>0.1130811563917806</v>
      </c>
      <c r="K104" s="1">
        <v>12.167027951279479</v>
      </c>
      <c r="L104" s="1">
        <f>AVERAGE(K104:K106)</f>
        <v>12.987950239515765</v>
      </c>
      <c r="M104" s="1">
        <f>STDEV(K104:K106)</f>
        <v>1.1609594336781119</v>
      </c>
      <c r="N104" s="10">
        <f>(I110/G110)*H110</f>
        <v>1.2597076130511808</v>
      </c>
      <c r="O104" s="10">
        <f>(J110/G110)*H110</f>
        <v>12.470608256233836</v>
      </c>
      <c r="Q104" s="1">
        <f t="shared" ref="Q104:Q112" si="30">N104/0.5024/27</f>
        <v>9.2865918631397495E-2</v>
      </c>
      <c r="R104" s="1">
        <f t="shared" ref="R104:R112" si="31">O104/0.5024/27</f>
        <v>0.919335947174587</v>
      </c>
      <c r="S104" s="1" t="s">
        <v>79</v>
      </c>
      <c r="T104" s="1">
        <f>AVERAGE(Q104:Q106)</f>
        <v>8.8121218934714959E-2</v>
      </c>
      <c r="U104" s="1">
        <f>STDEV(Q104:Q106)</f>
        <v>2.9482324018078824E-2</v>
      </c>
      <c r="X104" s="5">
        <v>41838</v>
      </c>
      <c r="Y104" s="1">
        <f>T131</f>
        <v>0.19932426604669737</v>
      </c>
      <c r="Z104" s="1">
        <f>U131</f>
        <v>7.0394349675641746E-2</v>
      </c>
      <c r="AA104" s="1">
        <f>T132</f>
        <v>1.9465255491596967</v>
      </c>
      <c r="AB104" s="1">
        <f>U132</f>
        <v>0.62268361760525837</v>
      </c>
      <c r="AF104" s="5">
        <v>41838</v>
      </c>
      <c r="AG104" s="1">
        <f>L131</f>
        <v>13.997675810874309</v>
      </c>
      <c r="AH104" s="1">
        <f>M131</f>
        <v>1.7073457419167299</v>
      </c>
    </row>
    <row r="105" spans="1:34" x14ac:dyDescent="0.3">
      <c r="A105" s="1">
        <v>3</v>
      </c>
      <c r="B105" s="1" t="s">
        <v>31</v>
      </c>
      <c r="C105" s="6">
        <v>41513</v>
      </c>
      <c r="D105" s="2">
        <v>222</v>
      </c>
      <c r="E105" s="2">
        <v>1</v>
      </c>
      <c r="F105" s="4" t="s">
        <v>16</v>
      </c>
      <c r="G105" s="1">
        <v>20</v>
      </c>
      <c r="H105" s="4">
        <v>1365</v>
      </c>
      <c r="I105" s="11">
        <v>2.2845199281199133E-2</v>
      </c>
      <c r="J105" s="11">
        <v>0.16032088480096754</v>
      </c>
      <c r="K105"/>
      <c r="N105" s="10">
        <f t="shared" ref="N105:N110" si="32">(I104/G104)*H104</f>
        <v>0.76714766782384258</v>
      </c>
      <c r="O105" s="10">
        <f t="shared" ref="O105:O110" si="33">(J104/G104)*H104</f>
        <v>8.0004918147184778</v>
      </c>
      <c r="Q105" s="1">
        <f t="shared" si="30"/>
        <v>5.6554292567810999E-2</v>
      </c>
      <c r="R105" s="1">
        <f t="shared" si="31"/>
        <v>0.58979799294633739</v>
      </c>
      <c r="S105" s="1" t="s">
        <v>80</v>
      </c>
      <c r="T105" s="1">
        <f>R104:R106</f>
        <v>0.58979799294633739</v>
      </c>
      <c r="U105" s="1">
        <f>STDEV(R104:R106)</f>
        <v>0.16748927529513</v>
      </c>
      <c r="X105" s="5">
        <v>41869</v>
      </c>
      <c r="Y105" s="1">
        <f>T140</f>
        <v>7.5885186051188491E-2</v>
      </c>
      <c r="Z105" s="1">
        <f>U140</f>
        <v>6.211690270358932E-3</v>
      </c>
      <c r="AA105" s="1">
        <f>T141</f>
        <v>1.4171151976668737</v>
      </c>
      <c r="AB105" s="1">
        <f>U141</f>
        <v>4.8144296820084281E-2</v>
      </c>
      <c r="AF105" s="5">
        <v>41869</v>
      </c>
      <c r="AG105" s="1">
        <f>L140</f>
        <v>16.030519660210427</v>
      </c>
      <c r="AH105" s="1">
        <f>M140</f>
        <v>0.57202570054644775</v>
      </c>
    </row>
    <row r="106" spans="1:34" x14ac:dyDescent="0.3">
      <c r="A106" s="1">
        <v>3</v>
      </c>
      <c r="B106" s="1" t="s">
        <v>28</v>
      </c>
      <c r="C106" s="6">
        <v>41513</v>
      </c>
      <c r="D106" s="2">
        <v>222</v>
      </c>
      <c r="E106" s="2">
        <v>1</v>
      </c>
      <c r="F106" s="4" t="s">
        <v>15</v>
      </c>
      <c r="G106" s="1">
        <v>20</v>
      </c>
      <c r="H106" s="4">
        <v>1495</v>
      </c>
      <c r="I106" s="11">
        <v>1.6282982877257449E-2</v>
      </c>
      <c r="J106" s="11">
        <v>0.19272825850595784</v>
      </c>
      <c r="K106">
        <v>13.808872527752053</v>
      </c>
      <c r="N106" s="10">
        <f t="shared" si="32"/>
        <v>1.5591848509418409</v>
      </c>
      <c r="O106" s="10">
        <f t="shared" si="33"/>
        <v>10.941900387666035</v>
      </c>
      <c r="Q106" s="1">
        <f t="shared" si="30"/>
        <v>0.11494344560493638</v>
      </c>
      <c r="R106" s="1">
        <f t="shared" si="31"/>
        <v>0.80663927132475499</v>
      </c>
      <c r="X106" s="5">
        <v>41931</v>
      </c>
      <c r="Y106" s="1">
        <f>T145</f>
        <v>0.12314706900646542</v>
      </c>
      <c r="Z106" s="1">
        <f>U145</f>
        <v>1.709189355173301E-2</v>
      </c>
      <c r="AA106" s="1">
        <f>T146</f>
        <v>1.8220673374153928</v>
      </c>
      <c r="AB106" s="1">
        <f>U149</f>
        <v>0.26654696530802918</v>
      </c>
      <c r="AF106" s="5">
        <v>41931</v>
      </c>
      <c r="AG106" s="1">
        <f>L145</f>
        <v>15.298658706044419</v>
      </c>
      <c r="AH106" s="1">
        <f>M145</f>
        <v>0.4157108324246237</v>
      </c>
    </row>
    <row r="107" spans="1:34" x14ac:dyDescent="0.3">
      <c r="A107" s="1">
        <v>3</v>
      </c>
      <c r="B107" s="1" t="s">
        <v>24</v>
      </c>
      <c r="C107" s="6">
        <v>41513</v>
      </c>
      <c r="D107" s="2">
        <v>222</v>
      </c>
      <c r="E107" s="2">
        <v>1</v>
      </c>
      <c r="F107" s="4" t="s">
        <v>17</v>
      </c>
      <c r="G107" s="1">
        <v>20</v>
      </c>
      <c r="H107" s="4">
        <v>1380</v>
      </c>
      <c r="I107" s="1">
        <v>1.9255588562673148E-2</v>
      </c>
      <c r="J107" s="1">
        <v>0.16217515665139232</v>
      </c>
      <c r="K107" s="1">
        <v>9.8259447542100027</v>
      </c>
      <c r="L107" s="1">
        <f>AVERAGE(K107:K109)</f>
        <v>12.630379995835993</v>
      </c>
      <c r="M107" s="1">
        <f>STDEV(K107:K109)</f>
        <v>2.815929256102466</v>
      </c>
      <c r="N107" s="10">
        <f t="shared" si="32"/>
        <v>1.2171529700749943</v>
      </c>
      <c r="O107" s="10">
        <f t="shared" si="33"/>
        <v>14.406437323320349</v>
      </c>
      <c r="Q107" s="1">
        <f t="shared" si="30"/>
        <v>8.9728781115460191E-2</v>
      </c>
      <c r="R107" s="1">
        <f t="shared" si="31"/>
        <v>1.0620456861376761</v>
      </c>
      <c r="S107" s="1" t="s">
        <v>79</v>
      </c>
      <c r="T107" s="1">
        <f>AVERAGE(Q107:Q109)</f>
        <v>8.5999730660962934E-2</v>
      </c>
      <c r="U107" s="1">
        <f>STDEV(Q107:Q109)</f>
        <v>1.4184621024520793E-2</v>
      </c>
      <c r="X107" s="5">
        <v>42164</v>
      </c>
      <c r="Y107" s="1">
        <f>T151</f>
        <v>0.1155026039221323</v>
      </c>
      <c r="Z107" s="1">
        <f>U151</f>
        <v>1.3934871722091399E-2</v>
      </c>
      <c r="AA107" s="1">
        <f>T152</f>
        <v>1.4276337927968508</v>
      </c>
      <c r="AB107" s="1">
        <f>U152</f>
        <v>0.1284074463002822</v>
      </c>
      <c r="AF107" s="5">
        <v>42164</v>
      </c>
      <c r="AG107" s="1">
        <f>L151</f>
        <v>15.974950796713935</v>
      </c>
      <c r="AH107" s="1">
        <f>M151</f>
        <v>2.2473348306468948</v>
      </c>
    </row>
    <row r="108" spans="1:34" x14ac:dyDescent="0.3">
      <c r="A108" s="1">
        <v>3</v>
      </c>
      <c r="B108" s="1" t="s">
        <v>6</v>
      </c>
      <c r="C108" s="6">
        <v>41513</v>
      </c>
      <c r="D108" s="2">
        <v>222</v>
      </c>
      <c r="E108" s="2">
        <v>1</v>
      </c>
      <c r="F108" s="4" t="s">
        <v>18</v>
      </c>
      <c r="G108" s="1">
        <v>20</v>
      </c>
      <c r="H108" s="4">
        <v>1390</v>
      </c>
      <c r="I108" s="1">
        <v>1.3725451201583421E-2</v>
      </c>
      <c r="J108" s="1">
        <v>0.1483234729518719</v>
      </c>
      <c r="K108" s="1">
        <v>12.607531019251363</v>
      </c>
      <c r="N108" s="10">
        <f t="shared" si="32"/>
        <v>1.3286356108244473</v>
      </c>
      <c r="O108" s="10">
        <f t="shared" si="33"/>
        <v>11.190085808946069</v>
      </c>
      <c r="Q108" s="1">
        <f t="shared" si="30"/>
        <v>9.7947305586845904E-2</v>
      </c>
      <c r="R108" s="1">
        <f t="shared" si="31"/>
        <v>0.82493555444577649</v>
      </c>
      <c r="S108" s="1" t="s">
        <v>80</v>
      </c>
      <c r="T108" s="1">
        <f>R107:R109</f>
        <v>0.82493555444577649</v>
      </c>
      <c r="U108" s="1">
        <f>STDEV(R107:R109)</f>
        <v>0.15901306256366088</v>
      </c>
      <c r="X108" s="5">
        <v>42192</v>
      </c>
      <c r="Y108" s="1">
        <f>T160</f>
        <v>0.17221241147437513</v>
      </c>
      <c r="Z108" s="1">
        <f>U160</f>
        <v>4.1072107259682043E-2</v>
      </c>
      <c r="AA108" s="1">
        <f>T161</f>
        <v>1.6848611220911398</v>
      </c>
      <c r="AB108" s="1">
        <f>U161</f>
        <v>0.17375336236351868</v>
      </c>
      <c r="AF108" s="5">
        <v>42192</v>
      </c>
      <c r="AG108" s="1">
        <f>L160</f>
        <v>15.599770204932057</v>
      </c>
      <c r="AH108" s="1">
        <f>M160</f>
        <v>0.97059509268993471</v>
      </c>
    </row>
    <row r="109" spans="1:34" x14ac:dyDescent="0.3">
      <c r="A109" s="1">
        <v>3</v>
      </c>
      <c r="B109" s="1" t="s">
        <v>30</v>
      </c>
      <c r="C109" s="6">
        <v>41513</v>
      </c>
      <c r="D109" s="2">
        <v>222</v>
      </c>
      <c r="E109" s="2">
        <v>1</v>
      </c>
      <c r="F109" s="4" t="s">
        <v>19</v>
      </c>
      <c r="G109" s="1">
        <v>20</v>
      </c>
      <c r="H109" s="4">
        <v>1400</v>
      </c>
      <c r="I109" s="11">
        <v>1.3381098236318415E-2</v>
      </c>
      <c r="J109" s="11">
        <v>0.17729187715901262</v>
      </c>
      <c r="K109">
        <v>15.457664214046611</v>
      </c>
      <c r="N109" s="10">
        <f t="shared" si="32"/>
        <v>0.95391885851004787</v>
      </c>
      <c r="O109" s="10">
        <f t="shared" si="33"/>
        <v>10.308481370155096</v>
      </c>
      <c r="Q109" s="1">
        <f t="shared" si="30"/>
        <v>7.0323105280582679E-2</v>
      </c>
      <c r="R109" s="1">
        <f t="shared" si="31"/>
        <v>0.75994348388145028</v>
      </c>
      <c r="X109" s="5">
        <v>42220</v>
      </c>
      <c r="Y109" s="1">
        <f>T169</f>
        <v>0.12932962728384048</v>
      </c>
      <c r="Z109" s="1">
        <f>U169</f>
        <v>1.9524912838905211E-2</v>
      </c>
      <c r="AA109" s="1">
        <f>T170</f>
        <v>1.9127835865097136</v>
      </c>
      <c r="AB109" s="1">
        <f>U170</f>
        <v>0.16267678582595788</v>
      </c>
      <c r="AF109" s="5">
        <v>42220</v>
      </c>
      <c r="AG109" s="1">
        <f>L169</f>
        <v>17.321072424077286</v>
      </c>
      <c r="AH109" s="1">
        <f>M169</f>
        <v>1.3889196366888334</v>
      </c>
    </row>
    <row r="110" spans="1:34" x14ac:dyDescent="0.3">
      <c r="A110" s="1">
        <v>3</v>
      </c>
      <c r="B110" s="1" t="s">
        <v>27</v>
      </c>
      <c r="C110" s="6">
        <v>41510</v>
      </c>
      <c r="D110" s="2">
        <v>222</v>
      </c>
      <c r="E110" s="2">
        <v>1</v>
      </c>
      <c r="F110" s="4" t="s">
        <v>20</v>
      </c>
      <c r="G110" s="1">
        <v>20</v>
      </c>
      <c r="H110" s="4">
        <v>1405</v>
      </c>
      <c r="I110" s="11">
        <v>1.7931780968700083E-2</v>
      </c>
      <c r="J110" s="11">
        <v>0.17751755524888024</v>
      </c>
      <c r="K110">
        <v>11.549539603373843</v>
      </c>
      <c r="L110" s="1">
        <f>AVERAGE(K110:K112)</f>
        <v>12.548363452807777</v>
      </c>
      <c r="M110" s="1">
        <f>STDEV(K110:K112)</f>
        <v>1.4336521236708257</v>
      </c>
      <c r="N110" s="10">
        <f t="shared" si="32"/>
        <v>0.93667687654228915</v>
      </c>
      <c r="O110" s="10">
        <f t="shared" si="33"/>
        <v>12.410431401130884</v>
      </c>
      <c r="Q110" s="1">
        <f t="shared" si="30"/>
        <v>6.9052022627852178E-2</v>
      </c>
      <c r="R110" s="1">
        <f t="shared" si="31"/>
        <v>0.91489969635607493</v>
      </c>
      <c r="S110" s="1" t="s">
        <v>79</v>
      </c>
      <c r="T110" s="1">
        <f>AVERAGE(Q110:Q112)</f>
        <v>7.8664000451929159E-2</v>
      </c>
      <c r="U110" s="1">
        <f>STDEV(Q110:Q112)</f>
        <v>1.2656031855854684E-2</v>
      </c>
      <c r="X110" s="5">
        <v>42306</v>
      </c>
      <c r="Y110" s="1">
        <f>T178</f>
        <v>0.11825703985556967</v>
      </c>
      <c r="Z110" s="1">
        <f>U178</f>
        <v>2.6294670895515706E-2</v>
      </c>
      <c r="AA110" s="1">
        <f>T179</f>
        <v>1.1191520073657244</v>
      </c>
      <c r="AB110" s="1">
        <f>U179</f>
        <v>0.26059554157816611</v>
      </c>
      <c r="AF110" s="5">
        <v>42306</v>
      </c>
      <c r="AG110" s="1">
        <f>L178</f>
        <v>13.195371323751994</v>
      </c>
      <c r="AH110" s="1">
        <f>M178</f>
        <v>0.48889224845744844</v>
      </c>
    </row>
    <row r="111" spans="1:34" x14ac:dyDescent="0.3">
      <c r="A111" s="1">
        <v>3</v>
      </c>
      <c r="B111" s="1" t="s">
        <v>11</v>
      </c>
      <c r="C111" s="6">
        <v>41513</v>
      </c>
      <c r="D111" s="2">
        <v>222</v>
      </c>
      <c r="E111" s="2">
        <v>1</v>
      </c>
      <c r="F111" s="4" t="s">
        <v>21</v>
      </c>
      <c r="G111" s="1">
        <v>20</v>
      </c>
      <c r="H111" s="4">
        <v>1430</v>
      </c>
      <c r="I111" s="1">
        <v>1.4027095057642863E-2</v>
      </c>
      <c r="J111" s="1">
        <v>0.17062241294028019</v>
      </c>
      <c r="K111" s="1">
        <v>14.191069565412249</v>
      </c>
      <c r="N111" s="10">
        <f t="shared" ref="N111:N142" si="34">(I111/G111)*H111</f>
        <v>1.0029372966214647</v>
      </c>
      <c r="O111" s="10">
        <f t="shared" ref="O111:O142" si="35">(J111/G111)*H111</f>
        <v>12.199502525230034</v>
      </c>
      <c r="Q111" s="1">
        <f t="shared" si="30"/>
        <v>7.3936755176741628E-2</v>
      </c>
      <c r="R111" s="1">
        <f t="shared" si="31"/>
        <v>0.89934997384628113</v>
      </c>
      <c r="S111" s="1" t="s">
        <v>80</v>
      </c>
      <c r="T111" s="1">
        <f>R110:R112</f>
        <v>0.89934997384628113</v>
      </c>
      <c r="U111" s="1">
        <f>STDEV(R110:R112)</f>
        <v>2.5390591631430707E-2</v>
      </c>
    </row>
    <row r="112" spans="1:34" x14ac:dyDescent="0.3">
      <c r="A112" s="1">
        <v>2</v>
      </c>
      <c r="B112" s="1" t="s">
        <v>57</v>
      </c>
      <c r="C112" s="6">
        <v>41513</v>
      </c>
      <c r="D112" s="2">
        <v>222</v>
      </c>
      <c r="E112" s="2">
        <v>1</v>
      </c>
      <c r="F112" s="4" t="s">
        <v>22</v>
      </c>
      <c r="G112" s="1">
        <v>20</v>
      </c>
      <c r="H112" s="4">
        <v>1380</v>
      </c>
      <c r="I112" s="1">
        <v>1.828362502648162E-2</v>
      </c>
      <c r="J112" s="1">
        <v>0.18656320303382662</v>
      </c>
      <c r="K112" s="1">
        <v>11.904481189637236</v>
      </c>
      <c r="N112" s="10">
        <f t="shared" si="34"/>
        <v>1.2615701268272319</v>
      </c>
      <c r="O112" s="10">
        <f t="shared" si="35"/>
        <v>12.872861009334038</v>
      </c>
      <c r="Q112" s="1">
        <f t="shared" si="30"/>
        <v>9.3003223551193684E-2</v>
      </c>
      <c r="R112" s="1">
        <f t="shared" si="31"/>
        <v>0.94899010743498169</v>
      </c>
    </row>
    <row r="113" spans="1:34" x14ac:dyDescent="0.3">
      <c r="A113" s="1">
        <v>2</v>
      </c>
      <c r="B113" s="1" t="s">
        <v>39</v>
      </c>
      <c r="C113" s="5">
        <v>41565</v>
      </c>
      <c r="D113" s="1">
        <v>222</v>
      </c>
      <c r="E113" s="4">
        <v>1</v>
      </c>
      <c r="F113" s="4" t="s">
        <v>14</v>
      </c>
      <c r="G113" s="1">
        <v>20</v>
      </c>
      <c r="H113" s="1">
        <v>1790</v>
      </c>
      <c r="I113" s="1">
        <v>6.7652669468209914E-2</v>
      </c>
      <c r="J113" s="1">
        <v>0.48657704735852136</v>
      </c>
      <c r="K113" s="1">
        <v>8.3909951577745989</v>
      </c>
      <c r="L113" s="1">
        <f>AVERAGE(K113:K115)</f>
        <v>7.7524478200708584</v>
      </c>
      <c r="M113" s="1">
        <f>STDEV(K113:K115)</f>
        <v>1.1625081106017685</v>
      </c>
      <c r="N113" s="10">
        <f t="shared" si="34"/>
        <v>6.0549139174047868</v>
      </c>
      <c r="O113" s="10">
        <f t="shared" si="35"/>
        <v>43.548645738587666</v>
      </c>
      <c r="Q113" s="1">
        <f t="shared" ref="Q113:R118" si="36">N113/0.5024/52</f>
        <v>0.23176881420737333</v>
      </c>
      <c r="R113" s="1">
        <f t="shared" si="36"/>
        <v>1.6669465694890553</v>
      </c>
      <c r="S113" s="1" t="s">
        <v>79</v>
      </c>
      <c r="T113" s="1">
        <f>AVERAGE(Q113:Q115)</f>
        <v>0.27647306967913571</v>
      </c>
      <c r="U113" s="1">
        <f>STDEV(Q113:Q115)</f>
        <v>4.8944894151568788E-2</v>
      </c>
      <c r="X113" s="1">
        <v>222</v>
      </c>
      <c r="Y113" s="1" t="s">
        <v>87</v>
      </c>
      <c r="Z113" s="1" t="s">
        <v>88</v>
      </c>
      <c r="AA113" s="1" t="s">
        <v>89</v>
      </c>
      <c r="AB113" s="1" t="s">
        <v>90</v>
      </c>
      <c r="AF113" s="1">
        <v>222</v>
      </c>
      <c r="AG113" s="1" t="s">
        <v>107</v>
      </c>
      <c r="AH113" s="1" t="s">
        <v>108</v>
      </c>
    </row>
    <row r="114" spans="1:34" x14ac:dyDescent="0.3">
      <c r="A114" s="1">
        <v>2</v>
      </c>
      <c r="B114" s="1" t="s">
        <v>40</v>
      </c>
      <c r="C114" s="5">
        <v>41565</v>
      </c>
      <c r="D114" s="1">
        <v>222</v>
      </c>
      <c r="E114" s="4">
        <v>1</v>
      </c>
      <c r="F114" s="4" t="s">
        <v>16</v>
      </c>
      <c r="G114" s="1">
        <v>20</v>
      </c>
      <c r="H114" s="1">
        <v>2485</v>
      </c>
      <c r="I114" s="1">
        <v>6.9127372764500511E-2</v>
      </c>
      <c r="J114" s="1">
        <v>0.50101913069113613</v>
      </c>
      <c r="K114" s="1">
        <v>8.4557288345237502</v>
      </c>
      <c r="N114" s="10">
        <f t="shared" si="34"/>
        <v>8.5890760659891878</v>
      </c>
      <c r="O114" s="10">
        <f t="shared" si="35"/>
        <v>62.251626988373665</v>
      </c>
      <c r="Q114" s="1">
        <f t="shared" si="36"/>
        <v>0.32877097876306</v>
      </c>
      <c r="R114" s="1">
        <f t="shared" si="36"/>
        <v>2.3828556386412019</v>
      </c>
      <c r="S114" s="1" t="s">
        <v>80</v>
      </c>
      <c r="T114" s="1">
        <f>R113:R115</f>
        <v>2.3828556386412019</v>
      </c>
      <c r="U114" s="1">
        <f>STDEV(R113:R115)</f>
        <v>0.47752996776655088</v>
      </c>
      <c r="X114" s="5">
        <v>41452</v>
      </c>
      <c r="AF114" s="5">
        <v>41452</v>
      </c>
      <c r="AG114" s="1">
        <f>L98</f>
        <v>5.3168165560692344</v>
      </c>
      <c r="AH114" s="1">
        <f>M98</f>
        <v>0.14389096491730363</v>
      </c>
    </row>
    <row r="115" spans="1:34" x14ac:dyDescent="0.3">
      <c r="A115" s="1">
        <v>2</v>
      </c>
      <c r="B115" s="1" t="s">
        <v>41</v>
      </c>
      <c r="C115" s="5">
        <v>41565</v>
      </c>
      <c r="D115" s="1">
        <v>222</v>
      </c>
      <c r="E115" s="4">
        <v>1</v>
      </c>
      <c r="F115" s="4" t="s">
        <v>15</v>
      </c>
      <c r="G115" s="1">
        <v>20</v>
      </c>
      <c r="H115" s="1">
        <v>2385</v>
      </c>
      <c r="I115" s="1">
        <v>5.8904997642486169E-2</v>
      </c>
      <c r="J115" s="1">
        <v>0.32367216398088283</v>
      </c>
      <c r="K115" s="1">
        <v>6.4106194679142225</v>
      </c>
      <c r="N115" s="10">
        <f t="shared" si="34"/>
        <v>7.024420968866476</v>
      </c>
      <c r="O115" s="10">
        <f t="shared" si="35"/>
        <v>38.597905554720278</v>
      </c>
      <c r="Q115" s="1">
        <f t="shared" si="36"/>
        <v>0.2688794160669738</v>
      </c>
      <c r="R115" s="1">
        <f t="shared" si="36"/>
        <v>1.4774431021374435</v>
      </c>
      <c r="X115" s="5">
        <v>41486</v>
      </c>
      <c r="Y115" s="1">
        <f>T101</f>
        <v>0.10192540965550635</v>
      </c>
      <c r="Z115" s="1">
        <f>U101</f>
        <v>4.2724223239526689E-2</v>
      </c>
      <c r="AA115" s="1">
        <f>T102</f>
        <v>1.0273865281642338</v>
      </c>
      <c r="AB115" s="1">
        <f>U102</f>
        <v>1.1002870669442182E-2</v>
      </c>
      <c r="AF115" s="5">
        <v>41486</v>
      </c>
      <c r="AG115" s="1">
        <f>L101</f>
        <v>15.667140123803001</v>
      </c>
      <c r="AH115" s="1">
        <f>M101</f>
        <v>1.0480856869900101</v>
      </c>
    </row>
    <row r="116" spans="1:34" x14ac:dyDescent="0.3">
      <c r="A116" s="1">
        <v>2</v>
      </c>
      <c r="B116" s="1" t="s">
        <v>36</v>
      </c>
      <c r="C116" s="5">
        <v>41565</v>
      </c>
      <c r="D116" s="1">
        <v>222</v>
      </c>
      <c r="E116" s="4">
        <v>1</v>
      </c>
      <c r="F116" s="4" t="s">
        <v>17</v>
      </c>
      <c r="G116" s="1">
        <v>20</v>
      </c>
      <c r="H116" s="1">
        <v>1940</v>
      </c>
      <c r="I116" s="1">
        <v>7.0099336300692039E-2</v>
      </c>
      <c r="J116" s="1">
        <v>0.57718068336030248</v>
      </c>
      <c r="K116" s="1">
        <v>9.6060462117913836</v>
      </c>
      <c r="L116" s="1">
        <f>AVERAGE(K116:K118)</f>
        <v>10.289813897831271</v>
      </c>
      <c r="M116" s="1">
        <f>STDEV(K116:K118)</f>
        <v>0.77128879104430359</v>
      </c>
      <c r="N116" s="10">
        <f t="shared" si="34"/>
        <v>6.7996356211671278</v>
      </c>
      <c r="O116" s="10">
        <f t="shared" si="35"/>
        <v>55.986526285949346</v>
      </c>
      <c r="Q116" s="1">
        <f t="shared" si="36"/>
        <v>0.26027512636143163</v>
      </c>
      <c r="R116" s="1">
        <f t="shared" si="36"/>
        <v>2.143041335663789</v>
      </c>
      <c r="S116" s="1" t="s">
        <v>79</v>
      </c>
      <c r="T116" s="1">
        <f>AVERAGE(Q116:Q118)</f>
        <v>0.23034410833440164</v>
      </c>
      <c r="U116" s="1">
        <f>STDEV(Q116:Q118)</f>
        <v>3.6415407471241973E-2</v>
      </c>
      <c r="X116" s="5">
        <v>41513</v>
      </c>
      <c r="Y116" s="1">
        <f>T104</f>
        <v>8.8121218934714959E-2</v>
      </c>
      <c r="Z116" s="1">
        <f>U104</f>
        <v>2.9482324018078824E-2</v>
      </c>
      <c r="AA116" s="1">
        <f>T105</f>
        <v>0.58979799294633739</v>
      </c>
      <c r="AB116" s="1">
        <f>U105</f>
        <v>0.16748927529513</v>
      </c>
      <c r="AF116" s="5">
        <v>41513</v>
      </c>
      <c r="AG116" s="1">
        <f>L104</f>
        <v>12.987950239515765</v>
      </c>
      <c r="AH116" s="1">
        <f>M104</f>
        <v>1.1609594336781119</v>
      </c>
    </row>
    <row r="117" spans="1:34" x14ac:dyDescent="0.3">
      <c r="A117" s="1">
        <v>2</v>
      </c>
      <c r="B117" s="1" t="s">
        <v>37</v>
      </c>
      <c r="C117" s="5">
        <v>41565</v>
      </c>
      <c r="D117" s="1">
        <v>222</v>
      </c>
      <c r="E117" s="4">
        <v>1</v>
      </c>
      <c r="F117" s="4" t="s">
        <v>18</v>
      </c>
      <c r="G117" s="1">
        <v>20</v>
      </c>
      <c r="H117" s="1">
        <v>1740</v>
      </c>
      <c r="I117" s="1">
        <v>5.6994586554109716E-2</v>
      </c>
      <c r="J117" s="1">
        <v>0.54352790427392661</v>
      </c>
      <c r="K117" s="1">
        <v>11.125896802805329</v>
      </c>
      <c r="N117" s="10">
        <f t="shared" si="34"/>
        <v>4.9585290302075453</v>
      </c>
      <c r="O117" s="10">
        <f t="shared" si="35"/>
        <v>47.286927671831613</v>
      </c>
      <c r="Q117" s="1">
        <f t="shared" si="36"/>
        <v>0.18980160729297627</v>
      </c>
      <c r="R117" s="1">
        <f t="shared" si="36"/>
        <v>1.8100397963556321</v>
      </c>
      <c r="S117" s="1" t="s">
        <v>80</v>
      </c>
      <c r="T117" s="1">
        <f>R116:R118</f>
        <v>1.8100397963556321</v>
      </c>
      <c r="U117" s="1">
        <f>STDEV(R116:R118)</f>
        <v>0.17972319633702794</v>
      </c>
      <c r="X117" s="5">
        <v>41565</v>
      </c>
      <c r="Y117" s="1">
        <f>T113</f>
        <v>0.27647306967913571</v>
      </c>
      <c r="Z117" s="1">
        <f>U113</f>
        <v>4.8944894151568788E-2</v>
      </c>
      <c r="AA117" s="1">
        <f>T114</f>
        <v>2.3828556386412019</v>
      </c>
      <c r="AB117" s="1">
        <f>U114</f>
        <v>0.47752996776655088</v>
      </c>
      <c r="AF117" s="5">
        <v>41565</v>
      </c>
      <c r="AG117" s="1">
        <f>L113</f>
        <v>7.7524478200708584</v>
      </c>
      <c r="AH117" s="1">
        <f>M113</f>
        <v>1.1625081106017685</v>
      </c>
    </row>
    <row r="118" spans="1:34" x14ac:dyDescent="0.3">
      <c r="A118" s="1">
        <v>2</v>
      </c>
      <c r="B118" s="1" t="s">
        <v>38</v>
      </c>
      <c r="C118" s="5">
        <v>41565</v>
      </c>
      <c r="D118" s="1">
        <v>222</v>
      </c>
      <c r="E118" s="4">
        <v>1</v>
      </c>
      <c r="F118" s="4" t="s">
        <v>19</v>
      </c>
      <c r="G118" s="1">
        <v>20</v>
      </c>
      <c r="H118" s="1">
        <v>1630</v>
      </c>
      <c r="I118" s="1">
        <v>7.7238240894098781E-2</v>
      </c>
      <c r="J118" s="1">
        <v>0.67114505573508199</v>
      </c>
      <c r="K118" s="1">
        <v>10.137498678897098</v>
      </c>
      <c r="N118" s="10">
        <f t="shared" si="34"/>
        <v>6.2949166328690502</v>
      </c>
      <c r="O118" s="10">
        <f t="shared" si="35"/>
        <v>54.698322042409188</v>
      </c>
      <c r="Q118" s="1">
        <f t="shared" si="36"/>
        <v>0.24095559134879696</v>
      </c>
      <c r="R118" s="1">
        <f t="shared" si="36"/>
        <v>2.0937317048325421</v>
      </c>
      <c r="X118" s="5">
        <v>41817</v>
      </c>
      <c r="Y118" s="1">
        <f>T119</f>
        <v>8.4291888763875708E-2</v>
      </c>
      <c r="Z118" s="1">
        <f>U119</f>
        <v>2.2404728925745885E-2</v>
      </c>
      <c r="AA118" s="1">
        <f>T120</f>
        <v>0.9188213847491048</v>
      </c>
      <c r="AB118" s="1">
        <f>U120</f>
        <v>0.21668350125819427</v>
      </c>
      <c r="AF118" s="5">
        <v>41817</v>
      </c>
      <c r="AG118" s="1">
        <f>L119</f>
        <v>14.285750932958331</v>
      </c>
      <c r="AH118" s="1">
        <f>M119</f>
        <v>0.88260963122994485</v>
      </c>
    </row>
    <row r="119" spans="1:34" x14ac:dyDescent="0.3">
      <c r="A119" s="1">
        <v>4</v>
      </c>
      <c r="B119" s="1" t="s">
        <v>29</v>
      </c>
      <c r="C119" s="5">
        <v>41817</v>
      </c>
      <c r="D119" s="1">
        <v>222</v>
      </c>
      <c r="E119" s="4">
        <v>1</v>
      </c>
      <c r="F119" s="4" t="s">
        <v>14</v>
      </c>
      <c r="G119" s="1">
        <v>30</v>
      </c>
      <c r="H119" s="4">
        <v>1480</v>
      </c>
      <c r="I119" s="11">
        <v>2.5780059883967022E-2</v>
      </c>
      <c r="J119" s="11">
        <v>0.31287927355147899</v>
      </c>
      <c r="K119">
        <v>14.159230846876612</v>
      </c>
      <c r="L119" s="1">
        <f>AVERAGE(K119:K121)</f>
        <v>14.285750932958331</v>
      </c>
      <c r="M119" s="1">
        <f>STDEV(K119:K121)</f>
        <v>0.88260963122994485</v>
      </c>
      <c r="N119" s="10">
        <f t="shared" si="34"/>
        <v>1.2718162876090398</v>
      </c>
      <c r="O119" s="10">
        <f t="shared" si="35"/>
        <v>15.435377495206296</v>
      </c>
      <c r="Q119" s="1">
        <f>N119/0.5024/35</f>
        <v>7.2328041833999074E-2</v>
      </c>
      <c r="R119" s="1">
        <f>O119/0.5024/35</f>
        <v>0.8778080923115501</v>
      </c>
      <c r="S119" s="1" t="s">
        <v>79</v>
      </c>
      <c r="T119" s="1">
        <f>AVERAGE(Q119:Q121)</f>
        <v>8.4291888763875708E-2</v>
      </c>
      <c r="U119" s="1">
        <f>STDEV(Q119:Q121)</f>
        <v>2.2404728925745885E-2</v>
      </c>
      <c r="X119" s="5">
        <v>41838</v>
      </c>
      <c r="Y119" s="1">
        <f>T128</f>
        <v>0.18410617352938582</v>
      </c>
      <c r="Z119" s="1">
        <f>U128</f>
        <v>6.7573341935913602E-3</v>
      </c>
      <c r="AA119" s="1">
        <f>T129</f>
        <v>2.1489788381839561</v>
      </c>
      <c r="AB119" s="1">
        <f>U129</f>
        <v>6.2534092958196674E-2</v>
      </c>
      <c r="AF119" s="5">
        <v>41838</v>
      </c>
      <c r="AG119" s="1">
        <f>L128</f>
        <v>13.429017806436697</v>
      </c>
      <c r="AH119" s="1">
        <f>M128</f>
        <v>1.1066839394358681</v>
      </c>
    </row>
    <row r="120" spans="1:34" x14ac:dyDescent="0.3">
      <c r="A120" s="1">
        <v>4</v>
      </c>
      <c r="B120" s="1" t="s">
        <v>30</v>
      </c>
      <c r="C120" s="5">
        <v>41817</v>
      </c>
      <c r="D120" s="4">
        <v>222</v>
      </c>
      <c r="E120" s="4">
        <v>1</v>
      </c>
      <c r="F120" s="4" t="s">
        <v>16</v>
      </c>
      <c r="G120" s="1">
        <v>30</v>
      </c>
      <c r="H120" s="4">
        <v>1450</v>
      </c>
      <c r="I120" s="11">
        <v>2.5615180074822757E-2</v>
      </c>
      <c r="J120" s="11">
        <v>0.33427355647092943</v>
      </c>
      <c r="K120">
        <v>15.224793061910558</v>
      </c>
      <c r="N120" s="10">
        <f t="shared" si="34"/>
        <v>1.2380670369497666</v>
      </c>
      <c r="O120" s="10">
        <f t="shared" si="35"/>
        <v>16.156555229428257</v>
      </c>
      <c r="Q120" s="1">
        <f t="shared" ref="Q120:Q127" si="37">N120/0.5024/35</f>
        <v>7.0408725941183276E-2</v>
      </c>
      <c r="R120" s="1">
        <f t="shared" ref="R120:R127" si="38">O120/0.5024/35</f>
        <v>0.9188213847491048</v>
      </c>
      <c r="S120" s="1" t="s">
        <v>80</v>
      </c>
      <c r="T120" s="1">
        <f>R119:R121</f>
        <v>0.9188213847491048</v>
      </c>
      <c r="U120" s="1">
        <f>STDEV(R119:R121)</f>
        <v>0.21668350125819427</v>
      </c>
      <c r="X120" s="5">
        <v>41869</v>
      </c>
      <c r="Y120" s="1">
        <f>T137</f>
        <v>0.10399146913165352</v>
      </c>
      <c r="Z120" s="1">
        <f>U137</f>
        <v>1.5217419055573276E-2</v>
      </c>
      <c r="AA120" s="1">
        <f>T138</f>
        <v>1.1329674682315996</v>
      </c>
      <c r="AB120" s="1">
        <f>U138</f>
        <v>9.1495770590612174E-2</v>
      </c>
      <c r="AF120" s="5">
        <v>41869</v>
      </c>
      <c r="AG120" s="1">
        <f>L137</f>
        <v>13.357670814804832</v>
      </c>
      <c r="AH120" s="1">
        <f>M137</f>
        <v>0.85711387191981647</v>
      </c>
    </row>
    <row r="121" spans="1:34" x14ac:dyDescent="0.3">
      <c r="A121" s="1">
        <v>4</v>
      </c>
      <c r="B121" s="1" t="s">
        <v>31</v>
      </c>
      <c r="C121" s="5">
        <v>41817</v>
      </c>
      <c r="D121" s="1">
        <v>222</v>
      </c>
      <c r="E121" s="4">
        <v>1</v>
      </c>
      <c r="F121" s="4" t="s">
        <v>15</v>
      </c>
      <c r="G121" s="1">
        <v>30</v>
      </c>
      <c r="H121" s="4">
        <v>1460</v>
      </c>
      <c r="I121" s="11">
        <v>3.9794843661229408E-2</v>
      </c>
      <c r="J121" s="11">
        <v>0.45957003196543234</v>
      </c>
      <c r="K121">
        <v>13.473228890087825</v>
      </c>
      <c r="N121" s="10">
        <f t="shared" si="34"/>
        <v>1.9366823915131643</v>
      </c>
      <c r="O121" s="10">
        <f t="shared" si="35"/>
        <v>22.365741555651038</v>
      </c>
      <c r="Q121" s="1">
        <f t="shared" si="37"/>
        <v>0.11013889851644476</v>
      </c>
      <c r="R121" s="1">
        <f t="shared" si="38"/>
        <v>1.2719370766407552</v>
      </c>
      <c r="X121" s="5">
        <v>41931</v>
      </c>
      <c r="AF121" s="5">
        <v>41931</v>
      </c>
    </row>
    <row r="122" spans="1:34" x14ac:dyDescent="0.3">
      <c r="A122" s="1">
        <v>4</v>
      </c>
      <c r="B122" s="1" t="s">
        <v>26</v>
      </c>
      <c r="C122" s="5">
        <v>41817</v>
      </c>
      <c r="D122" s="4">
        <v>222</v>
      </c>
      <c r="E122" s="4">
        <v>1</v>
      </c>
      <c r="F122" s="4" t="s">
        <v>17</v>
      </c>
      <c r="G122" s="1">
        <v>30</v>
      </c>
      <c r="H122" s="4">
        <v>1440</v>
      </c>
      <c r="I122" s="11">
        <v>2.6406603158715222E-2</v>
      </c>
      <c r="J122" s="11">
        <v>0.26169548276950266</v>
      </c>
      <c r="K122">
        <v>11.56193376063422</v>
      </c>
      <c r="L122" s="1">
        <f>AVERAGE(K122:K124)</f>
        <v>12.357431995921019</v>
      </c>
      <c r="M122" s="1">
        <f>STDEV(K122:K124)</f>
        <v>0.69665042331632887</v>
      </c>
      <c r="N122" s="10">
        <f t="shared" si="34"/>
        <v>1.2675169516183307</v>
      </c>
      <c r="O122" s="10">
        <f t="shared" si="35"/>
        <v>12.561383172936129</v>
      </c>
      <c r="Q122" s="1">
        <f t="shared" si="37"/>
        <v>7.2083539104773137E-2</v>
      </c>
      <c r="R122" s="1">
        <f t="shared" si="38"/>
        <v>0.71436437516697737</v>
      </c>
      <c r="S122" s="1" t="s">
        <v>79</v>
      </c>
      <c r="T122" s="1">
        <f>AVERAGE(Q122:Q124)</f>
        <v>7.5272973259901288E-2</v>
      </c>
      <c r="U122" s="1">
        <f>STDEV(Q122:Q124)</f>
        <v>3.2447015931133119E-3</v>
      </c>
      <c r="X122" s="5">
        <v>42164</v>
      </c>
      <c r="AF122" s="5">
        <v>42164</v>
      </c>
    </row>
    <row r="123" spans="1:34" x14ac:dyDescent="0.3">
      <c r="A123" s="1">
        <v>4</v>
      </c>
      <c r="B123" s="1" t="s">
        <v>27</v>
      </c>
      <c r="C123" s="5">
        <v>41817</v>
      </c>
      <c r="D123" s="1">
        <v>222</v>
      </c>
      <c r="E123" s="4">
        <v>1</v>
      </c>
      <c r="F123" s="4" t="s">
        <v>18</v>
      </c>
      <c r="G123" s="1">
        <v>30</v>
      </c>
      <c r="H123" s="4">
        <v>1410</v>
      </c>
      <c r="I123" s="11">
        <v>2.8121353173815561E-2</v>
      </c>
      <c r="J123" s="11">
        <v>0.30994545838319992</v>
      </c>
      <c r="K123">
        <v>12.8586641099866</v>
      </c>
      <c r="N123" s="10">
        <f t="shared" si="34"/>
        <v>1.3217035991693313</v>
      </c>
      <c r="O123" s="10">
        <f t="shared" si="35"/>
        <v>14.567436544010395</v>
      </c>
      <c r="Q123" s="1">
        <f t="shared" si="37"/>
        <v>7.5165127341295004E-2</v>
      </c>
      <c r="R123" s="1">
        <f t="shared" si="38"/>
        <v>0.82844839308521356</v>
      </c>
      <c r="S123" s="1" t="s">
        <v>80</v>
      </c>
      <c r="T123" s="1">
        <f>R122:R124</f>
        <v>0.82844839308521356</v>
      </c>
      <c r="U123" s="1">
        <f>STDEV(R122:R124)</f>
        <v>7.3627929219126212E-2</v>
      </c>
      <c r="X123" s="5">
        <v>42192</v>
      </c>
      <c r="Y123" s="1">
        <f>T157</f>
        <v>0.1271654824214605</v>
      </c>
      <c r="Z123" s="1">
        <f>U157</f>
        <v>3.9114606676880069E-2</v>
      </c>
      <c r="AA123" s="1">
        <f>T158</f>
        <v>1.334544994887539</v>
      </c>
      <c r="AB123" s="1">
        <f>U158</f>
        <v>0.10145753267335265</v>
      </c>
      <c r="AF123" s="5">
        <v>42192</v>
      </c>
      <c r="AG123" s="1">
        <f>L157</f>
        <v>10.923066604941713</v>
      </c>
      <c r="AH123" s="1">
        <f>M157</f>
        <v>1.4396625016155757</v>
      </c>
    </row>
    <row r="124" spans="1:34" x14ac:dyDescent="0.3">
      <c r="A124" s="1">
        <v>4</v>
      </c>
      <c r="B124" s="1" t="s">
        <v>28</v>
      </c>
      <c r="C124" s="5">
        <v>41817</v>
      </c>
      <c r="D124" s="4">
        <v>222</v>
      </c>
      <c r="E124" s="4">
        <v>1</v>
      </c>
      <c r="F124" s="4" t="s">
        <v>19</v>
      </c>
      <c r="G124" s="1">
        <v>30</v>
      </c>
      <c r="H124" s="4">
        <v>1400</v>
      </c>
      <c r="I124" s="11">
        <v>2.9605271456113934E-2</v>
      </c>
      <c r="J124" s="11">
        <v>0.32104882040468685</v>
      </c>
      <c r="K124">
        <v>12.651698117142232</v>
      </c>
      <c r="N124" s="10">
        <f t="shared" si="34"/>
        <v>1.3815793346186502</v>
      </c>
      <c r="O124" s="10">
        <f t="shared" si="35"/>
        <v>14.982278285552052</v>
      </c>
      <c r="Q124" s="1">
        <f t="shared" si="37"/>
        <v>7.8570253333635709E-2</v>
      </c>
      <c r="R124" s="1">
        <f t="shared" si="38"/>
        <v>0.85204039385532604</v>
      </c>
      <c r="X124" s="5">
        <v>42220</v>
      </c>
      <c r="Y124" s="1">
        <f>T166</f>
        <v>0.10857856373308321</v>
      </c>
      <c r="Z124" s="1">
        <f>U166</f>
        <v>3.8335661847180937E-2</v>
      </c>
      <c r="AA124" s="1">
        <f>T167</f>
        <v>1.4667954173379363</v>
      </c>
      <c r="AB124" s="1">
        <f>U167</f>
        <v>0.19407191296382498</v>
      </c>
      <c r="AF124" s="5">
        <v>42220</v>
      </c>
      <c r="AG124" s="1">
        <f>L166</f>
        <v>16.188665234531747</v>
      </c>
      <c r="AH124" s="1">
        <f>M166</f>
        <v>2.7928714012915083</v>
      </c>
    </row>
    <row r="125" spans="1:34" x14ac:dyDescent="0.3">
      <c r="A125" s="1">
        <v>4</v>
      </c>
      <c r="B125" s="1" t="s">
        <v>32</v>
      </c>
      <c r="C125" s="5">
        <v>41817</v>
      </c>
      <c r="D125" s="4">
        <v>222</v>
      </c>
      <c r="E125" s="4">
        <v>1</v>
      </c>
      <c r="F125" s="4" t="s">
        <v>20</v>
      </c>
      <c r="G125" s="1">
        <v>30</v>
      </c>
      <c r="H125" s="4">
        <v>1440</v>
      </c>
      <c r="I125" s="11">
        <v>1.6052151144455483E-2</v>
      </c>
      <c r="J125" s="11">
        <v>0.21096304816726158</v>
      </c>
      <c r="K125">
        <v>15.332745996486032</v>
      </c>
      <c r="L125" s="1">
        <f>AVERAGE(K125:K127)</f>
        <v>14.096288024866453</v>
      </c>
      <c r="M125" s="1">
        <f>STDEV(K125:K127)</f>
        <v>1.1899580660587237</v>
      </c>
      <c r="N125" s="10">
        <f t="shared" si="34"/>
        <v>0.77050325493386329</v>
      </c>
      <c r="O125" s="10">
        <f t="shared" si="35"/>
        <v>10.126226312028555</v>
      </c>
      <c r="Q125" s="1">
        <f t="shared" si="37"/>
        <v>4.3818428965756565E-2</v>
      </c>
      <c r="R125" s="1">
        <f t="shared" si="38"/>
        <v>0.57587729254029552</v>
      </c>
      <c r="S125" s="1" t="s">
        <v>79</v>
      </c>
      <c r="T125" s="1">
        <f>AVERAGE(Q125:Q127)</f>
        <v>7.0851368372180076E-2</v>
      </c>
      <c r="U125" s="1">
        <f>STDEV(Q125:Q127)</f>
        <v>2.9009916087981917E-2</v>
      </c>
      <c r="X125" s="5">
        <v>42306</v>
      </c>
      <c r="Y125" s="1">
        <f>T175</f>
        <v>0.10282370832258481</v>
      </c>
      <c r="Z125" s="1">
        <f>U175</f>
        <v>7.2512280426630998E-3</v>
      </c>
      <c r="AA125" s="1">
        <f>T176</f>
        <v>1.2219381099233184</v>
      </c>
      <c r="AB125" s="1">
        <f>U176</f>
        <v>6.8006153456660931E-2</v>
      </c>
      <c r="AF125" s="5">
        <v>42306</v>
      </c>
      <c r="AG125" s="1">
        <f>L175</f>
        <v>14.29634515225594</v>
      </c>
      <c r="AH125" s="1">
        <f>M175</f>
        <v>0.24652783524767391</v>
      </c>
    </row>
    <row r="126" spans="1:34" x14ac:dyDescent="0.3">
      <c r="A126" s="1">
        <v>4</v>
      </c>
      <c r="B126" s="1" t="s">
        <v>33</v>
      </c>
      <c r="C126" s="5">
        <v>41817</v>
      </c>
      <c r="D126" s="1">
        <v>222</v>
      </c>
      <c r="E126" s="4">
        <v>1</v>
      </c>
      <c r="F126" s="4" t="s">
        <v>21</v>
      </c>
      <c r="G126" s="1">
        <v>30</v>
      </c>
      <c r="H126" s="4">
        <v>1400</v>
      </c>
      <c r="I126" s="11">
        <v>3.8244973455273334E-2</v>
      </c>
      <c r="J126" s="11">
        <v>0.42481560612581876</v>
      </c>
      <c r="K126">
        <v>12.959041734632221</v>
      </c>
      <c r="N126" s="10">
        <f t="shared" si="34"/>
        <v>1.7847654279127556</v>
      </c>
      <c r="O126" s="10">
        <f t="shared" si="35"/>
        <v>19.82472828587154</v>
      </c>
      <c r="Q126" s="1">
        <f t="shared" si="37"/>
        <v>0.10149939876664898</v>
      </c>
      <c r="R126" s="1">
        <f t="shared" si="38"/>
        <v>1.1274299525632132</v>
      </c>
      <c r="S126" s="1" t="s">
        <v>80</v>
      </c>
      <c r="T126" s="1">
        <f>R125:R127</f>
        <v>1.1274299525632132</v>
      </c>
      <c r="U126" s="1">
        <f>STDEV(R125:R127)</f>
        <v>0.27699672900023981</v>
      </c>
    </row>
    <row r="127" spans="1:34" x14ac:dyDescent="0.3">
      <c r="A127" s="1">
        <v>4</v>
      </c>
      <c r="B127" s="1" t="s">
        <v>34</v>
      </c>
      <c r="C127" s="5">
        <v>41817</v>
      </c>
      <c r="D127" s="4">
        <v>222</v>
      </c>
      <c r="E127" s="4">
        <v>1</v>
      </c>
      <c r="F127" s="4" t="s">
        <v>22</v>
      </c>
      <c r="G127" s="1">
        <v>30</v>
      </c>
      <c r="H127" s="4">
        <v>1450</v>
      </c>
      <c r="I127" s="11">
        <v>2.4461021410812914E-2</v>
      </c>
      <c r="J127" s="11">
        <v>0.29347095782286364</v>
      </c>
      <c r="K127">
        <v>13.997076343481107</v>
      </c>
      <c r="N127" s="10">
        <f t="shared" si="34"/>
        <v>1.182282701522624</v>
      </c>
      <c r="O127" s="10">
        <f t="shared" si="35"/>
        <v>14.184429628105075</v>
      </c>
      <c r="Q127" s="1">
        <f t="shared" si="37"/>
        <v>6.7236277384134679E-2</v>
      </c>
      <c r="R127" s="1">
        <f t="shared" si="38"/>
        <v>0.80666683508331871</v>
      </c>
    </row>
    <row r="128" spans="1:34" x14ac:dyDescent="0.3">
      <c r="A128" s="1">
        <v>4</v>
      </c>
      <c r="B128" s="1" t="s">
        <v>11</v>
      </c>
      <c r="C128" s="5">
        <v>41838</v>
      </c>
      <c r="D128" s="4">
        <v>222</v>
      </c>
      <c r="E128" s="4">
        <v>1</v>
      </c>
      <c r="F128" s="4" t="s">
        <v>14</v>
      </c>
      <c r="G128" s="1">
        <v>15</v>
      </c>
      <c r="H128" s="4">
        <v>1450</v>
      </c>
      <c r="I128" s="11">
        <v>1.5326679984220723E-2</v>
      </c>
      <c r="J128" s="11">
        <v>0.17607321547372745</v>
      </c>
      <c r="K128">
        <v>13.402690706500046</v>
      </c>
      <c r="L128" s="1">
        <f>AVERAGE(K128:K130)</f>
        <v>13.429017806436697</v>
      </c>
      <c r="M128" s="1">
        <f>STDEV(K128:K130)</f>
        <v>1.1066839394358681</v>
      </c>
      <c r="N128" s="10">
        <f t="shared" si="34"/>
        <v>1.4815790651413365</v>
      </c>
      <c r="O128" s="10">
        <f t="shared" si="35"/>
        <v>17.020410829126988</v>
      </c>
      <c r="Q128" s="1">
        <v>0.19188405763820113</v>
      </c>
      <c r="R128" s="1">
        <v>2.1131274443069126</v>
      </c>
      <c r="S128" s="1" t="s">
        <v>79</v>
      </c>
      <c r="T128" s="1">
        <f>AVERAGE(Q128:Q130)</f>
        <v>0.18410617352938582</v>
      </c>
      <c r="U128" s="1">
        <f>STDEV(Q128:Q130)</f>
        <v>6.7573341935913602E-3</v>
      </c>
      <c r="X128" s="1">
        <v>222</v>
      </c>
      <c r="Y128" s="1" t="s">
        <v>95</v>
      </c>
      <c r="Z128" s="1" t="s">
        <v>96</v>
      </c>
      <c r="AA128" s="1" t="s">
        <v>97</v>
      </c>
      <c r="AB128" s="1" t="s">
        <v>98</v>
      </c>
      <c r="AF128" s="1">
        <v>222</v>
      </c>
      <c r="AG128" s="1" t="s">
        <v>103</v>
      </c>
      <c r="AH128" s="1" t="s">
        <v>104</v>
      </c>
    </row>
    <row r="129" spans="1:34" x14ac:dyDescent="0.3">
      <c r="A129" s="1">
        <v>4</v>
      </c>
      <c r="B129" s="1" t="s">
        <v>12</v>
      </c>
      <c r="C129" s="5">
        <v>41838</v>
      </c>
      <c r="D129" s="1">
        <v>222</v>
      </c>
      <c r="E129" s="4">
        <v>1</v>
      </c>
      <c r="F129" s="4" t="s">
        <v>16</v>
      </c>
      <c r="G129" s="1">
        <v>15</v>
      </c>
      <c r="H129" s="4">
        <v>1390</v>
      </c>
      <c r="I129" s="11">
        <v>1.6579766533717125E-2</v>
      </c>
      <c r="J129" s="11">
        <v>0.17530590996817755</v>
      </c>
      <c r="K129">
        <v>12.335732304409413</v>
      </c>
      <c r="N129" s="10">
        <f t="shared" si="34"/>
        <v>1.5363916987911204</v>
      </c>
      <c r="O129" s="10">
        <f t="shared" si="35"/>
        <v>16.245014323717786</v>
      </c>
      <c r="Q129" s="1">
        <v>0.17967875724508617</v>
      </c>
      <c r="R129" s="1">
        <v>2.1489788381839561</v>
      </c>
      <c r="S129" s="1" t="s">
        <v>80</v>
      </c>
      <c r="T129" s="1">
        <f>R128:R130</f>
        <v>2.1489788381839561</v>
      </c>
      <c r="U129" s="1">
        <f>STDEV(R128:R130)</f>
        <v>6.2534092958196674E-2</v>
      </c>
      <c r="X129" s="5">
        <v>41452</v>
      </c>
      <c r="AF129" s="5">
        <v>41452</v>
      </c>
    </row>
    <row r="130" spans="1:34" x14ac:dyDescent="0.3">
      <c r="A130" s="1">
        <v>4</v>
      </c>
      <c r="B130" s="1" t="s">
        <v>13</v>
      </c>
      <c r="C130" s="5">
        <v>41838</v>
      </c>
      <c r="D130" s="4">
        <v>222</v>
      </c>
      <c r="E130" s="4">
        <v>1</v>
      </c>
      <c r="F130" s="4" t="s">
        <v>15</v>
      </c>
      <c r="G130" s="1">
        <v>15</v>
      </c>
      <c r="H130" s="4">
        <v>1460</v>
      </c>
      <c r="I130" s="11">
        <v>1.367788189277809E-2</v>
      </c>
      <c r="J130" s="11">
        <v>0.17056667008095752</v>
      </c>
      <c r="K130">
        <v>14.548630408400635</v>
      </c>
      <c r="N130" s="10">
        <f t="shared" si="34"/>
        <v>1.3313138375637341</v>
      </c>
      <c r="O130" s="10">
        <f t="shared" si="35"/>
        <v>16.601822554546533</v>
      </c>
      <c r="Q130" s="1">
        <v>0.18075570570487018</v>
      </c>
      <c r="R130" s="1">
        <v>2.2348199303164948</v>
      </c>
      <c r="X130" s="5">
        <v>41486</v>
      </c>
      <c r="AF130" s="5">
        <v>41486</v>
      </c>
    </row>
    <row r="131" spans="1:34" x14ac:dyDescent="0.3">
      <c r="A131" s="1">
        <v>4</v>
      </c>
      <c r="B131" s="1" t="s">
        <v>8</v>
      </c>
      <c r="C131" s="5">
        <v>41838</v>
      </c>
      <c r="D131" s="1">
        <v>222</v>
      </c>
      <c r="E131" s="4">
        <v>1</v>
      </c>
      <c r="F131" s="4" t="s">
        <v>17</v>
      </c>
      <c r="G131" s="1">
        <v>15</v>
      </c>
      <c r="H131" s="4">
        <v>1490</v>
      </c>
      <c r="I131" s="11">
        <v>1.2952410732543331E-2</v>
      </c>
      <c r="J131" s="11">
        <v>0.16880638097999009</v>
      </c>
      <c r="K131">
        <v>15.204951562813605</v>
      </c>
      <c r="L131" s="1">
        <f>AVERAGE(K131:K133)</f>
        <v>13.997675810874309</v>
      </c>
      <c r="M131" s="1">
        <f>STDEV(K131:K133)</f>
        <v>1.7073457419167299</v>
      </c>
      <c r="N131" s="10">
        <f t="shared" si="34"/>
        <v>1.286606132765971</v>
      </c>
      <c r="O131" s="10">
        <f t="shared" si="35"/>
        <v>16.768100510679016</v>
      </c>
      <c r="Q131" s="1">
        <v>0.17029824261085916</v>
      </c>
      <c r="R131" s="1">
        <v>2.1860991028157972</v>
      </c>
      <c r="S131" s="1" t="s">
        <v>79</v>
      </c>
      <c r="T131" s="1">
        <f>AVERAGE(Q131:Q133)</f>
        <v>0.19932426604669737</v>
      </c>
      <c r="U131" s="1">
        <f>STDEV(Q131:Q133)</f>
        <v>7.0394349675641746E-2</v>
      </c>
      <c r="X131" s="5">
        <v>41513</v>
      </c>
      <c r="Y131" s="1">
        <f>T110</f>
        <v>7.8664000451929159E-2</v>
      </c>
      <c r="Z131" s="1">
        <f>U110</f>
        <v>1.2656031855854684E-2</v>
      </c>
      <c r="AA131" s="1">
        <f>T111</f>
        <v>0.89934997384628113</v>
      </c>
      <c r="AB131" s="1">
        <f>U111</f>
        <v>2.5390591631430707E-2</v>
      </c>
      <c r="AF131" s="5">
        <v>41513</v>
      </c>
      <c r="AG131" s="1">
        <f>L110</f>
        <v>12.548363452807777</v>
      </c>
      <c r="AH131" s="1">
        <f>M110</f>
        <v>1.4336521236708257</v>
      </c>
    </row>
    <row r="132" spans="1:34" x14ac:dyDescent="0.3">
      <c r="A132" s="1">
        <v>4</v>
      </c>
      <c r="B132" s="1" t="s">
        <v>9</v>
      </c>
      <c r="C132" s="5">
        <v>41838</v>
      </c>
      <c r="D132" s="4">
        <v>222</v>
      </c>
      <c r="E132" s="4">
        <v>1</v>
      </c>
      <c r="F132" s="4" t="s">
        <v>18</v>
      </c>
      <c r="G132" s="1">
        <v>15</v>
      </c>
      <c r="H132" s="4">
        <v>1480</v>
      </c>
      <c r="I132" s="11">
        <v>1.0446237633550527E-2</v>
      </c>
      <c r="J132" s="11">
        <v>0.17341021401328954</v>
      </c>
      <c r="K132"/>
      <c r="N132" s="10">
        <f t="shared" si="34"/>
        <v>1.0306954465103186</v>
      </c>
      <c r="O132" s="10">
        <f t="shared" si="35"/>
        <v>17.10980778264457</v>
      </c>
      <c r="Q132" s="1">
        <v>0.14808408819267896</v>
      </c>
      <c r="R132" s="1">
        <v>1.9465255491596967</v>
      </c>
      <c r="S132" s="1" t="s">
        <v>80</v>
      </c>
      <c r="T132" s="1">
        <f>R131:R133</f>
        <v>1.9465255491596967</v>
      </c>
      <c r="U132" s="1">
        <f>STDEV(R131:R133)</f>
        <v>0.62268361760525837</v>
      </c>
      <c r="X132" s="5">
        <v>41565</v>
      </c>
      <c r="AF132" s="5">
        <v>41565</v>
      </c>
    </row>
    <row r="133" spans="1:34" x14ac:dyDescent="0.3">
      <c r="A133" s="1">
        <v>4</v>
      </c>
      <c r="B133" s="1" t="s">
        <v>10</v>
      </c>
      <c r="C133" s="5">
        <v>41838</v>
      </c>
      <c r="D133" s="1">
        <v>222</v>
      </c>
      <c r="E133" s="4">
        <v>1</v>
      </c>
      <c r="F133" s="4" t="s">
        <v>19</v>
      </c>
      <c r="G133" s="1">
        <v>15</v>
      </c>
      <c r="H133" s="4">
        <v>1450</v>
      </c>
      <c r="I133" s="11">
        <v>1.6052151144455483E-2</v>
      </c>
      <c r="J133" s="11">
        <v>0.17598294423778041</v>
      </c>
      <c r="K133">
        <v>12.790400058935012</v>
      </c>
      <c r="N133" s="10">
        <f t="shared" si="34"/>
        <v>1.5517079439640302</v>
      </c>
      <c r="O133" s="10">
        <f t="shared" si="35"/>
        <v>17.011684609652107</v>
      </c>
      <c r="Q133" s="1">
        <v>0.27959046733655396</v>
      </c>
      <c r="R133" s="1">
        <v>3.1246875180597078</v>
      </c>
      <c r="X133" s="5">
        <v>41817</v>
      </c>
      <c r="Y133" s="1">
        <f>T125</f>
        <v>7.0851368372180076E-2</v>
      </c>
      <c r="Z133" s="1">
        <f>U125</f>
        <v>2.9009916087981917E-2</v>
      </c>
      <c r="AA133" s="1">
        <f>T126</f>
        <v>1.1274299525632132</v>
      </c>
      <c r="AB133" s="1">
        <f>U126</f>
        <v>0.27699672900023981</v>
      </c>
      <c r="AF133" s="5">
        <v>41817</v>
      </c>
      <c r="AG133" s="1">
        <f>L125</f>
        <v>14.096288024866453</v>
      </c>
      <c r="AH133" s="1">
        <f>M125</f>
        <v>1.1899580660587237</v>
      </c>
    </row>
    <row r="134" spans="1:34" x14ac:dyDescent="0.3">
      <c r="A134" s="1">
        <v>4</v>
      </c>
      <c r="B134" s="1" t="s">
        <v>23</v>
      </c>
      <c r="C134" s="5">
        <v>41838</v>
      </c>
      <c r="D134" s="1">
        <v>222</v>
      </c>
      <c r="E134" s="4">
        <v>1</v>
      </c>
      <c r="F134" s="4" t="s">
        <v>20</v>
      </c>
      <c r="G134" s="1">
        <v>15</v>
      </c>
      <c r="H134" s="4">
        <v>1440</v>
      </c>
      <c r="I134" s="11">
        <v>1.5656439602509252E-2</v>
      </c>
      <c r="J134" s="11">
        <v>0.23474951883930878</v>
      </c>
      <c r="K134">
        <v>17.492766273755269</v>
      </c>
      <c r="L134" s="1">
        <f>AVERAGE(K134:K136)</f>
        <v>16.504783824057352</v>
      </c>
      <c r="M134" s="1">
        <f>STDEV(K134:K136)</f>
        <v>0.92180931254023013</v>
      </c>
      <c r="N134" s="10">
        <f t="shared" si="34"/>
        <v>1.5030182018408882</v>
      </c>
      <c r="O134" s="10">
        <f t="shared" si="35"/>
        <v>22.535953808573641</v>
      </c>
      <c r="Q134" s="1">
        <v>0.17877003571228953</v>
      </c>
      <c r="R134" s="1">
        <v>2.1929543236845621</v>
      </c>
      <c r="S134" s="1" t="s">
        <v>79</v>
      </c>
      <c r="T134" s="1">
        <f>AVERAGE(Q134:Q136)</f>
        <v>0.17119718060360242</v>
      </c>
      <c r="U134" s="1">
        <f>STDEV(Q134:Q136)</f>
        <v>4.0995151850582189E-2</v>
      </c>
      <c r="X134" s="5">
        <v>41838</v>
      </c>
      <c r="Y134" s="1">
        <f>T134</f>
        <v>0.17119718060360242</v>
      </c>
      <c r="Z134" s="1">
        <f>U134</f>
        <v>4.0995151850582189E-2</v>
      </c>
      <c r="AA134" s="1">
        <f>T135</f>
        <v>2.4127751408151257</v>
      </c>
      <c r="AB134" s="1">
        <f>U135</f>
        <v>0.35230059099681782</v>
      </c>
      <c r="AF134" s="5">
        <v>41838</v>
      </c>
      <c r="AG134" s="1">
        <f>L134</f>
        <v>16.504783824057352</v>
      </c>
      <c r="AH134" s="1">
        <f>M134</f>
        <v>0.92180931254023013</v>
      </c>
    </row>
    <row r="135" spans="1:34" x14ac:dyDescent="0.3">
      <c r="A135" s="1">
        <v>4</v>
      </c>
      <c r="B135" s="1" t="s">
        <v>24</v>
      </c>
      <c r="C135" s="5">
        <v>41838</v>
      </c>
      <c r="D135" s="4">
        <v>222</v>
      </c>
      <c r="E135" s="4">
        <v>1</v>
      </c>
      <c r="F135" s="4" t="s">
        <v>21</v>
      </c>
      <c r="G135" s="1">
        <v>15</v>
      </c>
      <c r="H135" s="4">
        <v>1450</v>
      </c>
      <c r="I135" s="11">
        <v>1.7931780968700083E-2</v>
      </c>
      <c r="J135" s="11">
        <v>0.25135942625356567</v>
      </c>
      <c r="K135">
        <v>16.353794666261297</v>
      </c>
      <c r="N135" s="10">
        <f t="shared" si="34"/>
        <v>1.7334054936410079</v>
      </c>
      <c r="O135" s="10">
        <f t="shared" si="35"/>
        <v>24.298077871178016</v>
      </c>
      <c r="Q135" s="1">
        <v>0.20787791719970819</v>
      </c>
      <c r="R135" s="1">
        <v>2.4127751408151257</v>
      </c>
      <c r="S135" s="1" t="s">
        <v>80</v>
      </c>
      <c r="T135" s="1">
        <f>R134:R136</f>
        <v>2.4127751408151257</v>
      </c>
      <c r="U135" s="1">
        <f>STDEV(R134:R136)</f>
        <v>0.35230059099681782</v>
      </c>
      <c r="X135" s="5">
        <v>41869</v>
      </c>
      <c r="Y135" s="1">
        <f>T142</f>
        <v>0.19304787537521931</v>
      </c>
      <c r="Z135" s="1">
        <f>U142</f>
        <v>4.3538107124248007E-2</v>
      </c>
      <c r="AA135" s="1">
        <f>T143</f>
        <v>2.1499993985550732</v>
      </c>
      <c r="AB135" s="1">
        <f>U143</f>
        <v>0.46836817465645875</v>
      </c>
      <c r="AF135" s="5">
        <v>41869</v>
      </c>
      <c r="AG135" s="1">
        <f>L142</f>
        <v>13.630466677973168</v>
      </c>
      <c r="AH135" s="1">
        <f>M142</f>
        <v>1.0452046947504154</v>
      </c>
    </row>
    <row r="136" spans="1:34" x14ac:dyDescent="0.3">
      <c r="A136" s="1">
        <v>4</v>
      </c>
      <c r="B136" s="1" t="s">
        <v>25</v>
      </c>
      <c r="C136" s="5">
        <v>41838</v>
      </c>
      <c r="D136" s="1">
        <v>222</v>
      </c>
      <c r="E136" s="4">
        <v>1</v>
      </c>
      <c r="F136" s="4" t="s">
        <v>22</v>
      </c>
      <c r="G136" s="1">
        <v>15</v>
      </c>
      <c r="H136" s="4">
        <v>1450</v>
      </c>
      <c r="I136" s="11">
        <v>2.5351372380191937E-2</v>
      </c>
      <c r="J136" s="11">
        <v>0.34045713613330225</v>
      </c>
      <c r="K136">
        <v>15.667790532155484</v>
      </c>
      <c r="N136" s="10">
        <f t="shared" si="34"/>
        <v>2.450632663418554</v>
      </c>
      <c r="O136" s="10">
        <f t="shared" si="35"/>
        <v>32.910856492885884</v>
      </c>
      <c r="Q136" s="1">
        <v>0.12694358889880958</v>
      </c>
      <c r="R136" s="1">
        <v>1.7231180414294864</v>
      </c>
      <c r="X136" s="5">
        <v>41931</v>
      </c>
      <c r="Y136" s="1">
        <f>T148</f>
        <v>8.7810949891345483E-2</v>
      </c>
      <c r="Z136" s="1">
        <f>U148</f>
        <v>2.7491737267679232E-2</v>
      </c>
      <c r="AA136" s="1">
        <f>T149</f>
        <v>1.5726671394137652</v>
      </c>
      <c r="AB136" s="1">
        <f>U149</f>
        <v>0.26654696530802918</v>
      </c>
      <c r="AF136" s="5">
        <v>41931</v>
      </c>
      <c r="AG136" s="1">
        <f>L148</f>
        <v>17.874348646324687</v>
      </c>
      <c r="AH136" s="1">
        <f>M148</f>
        <v>1.9691146388504119</v>
      </c>
    </row>
    <row r="137" spans="1:34" x14ac:dyDescent="0.3">
      <c r="A137" s="1">
        <v>3</v>
      </c>
      <c r="B137" s="1" t="s">
        <v>41</v>
      </c>
      <c r="C137" s="5">
        <v>41869</v>
      </c>
      <c r="D137" s="2">
        <v>222</v>
      </c>
      <c r="E137" s="2">
        <v>1</v>
      </c>
      <c r="F137" s="4" t="s">
        <v>14</v>
      </c>
      <c r="G137" s="1">
        <v>15</v>
      </c>
      <c r="H137" s="4">
        <v>1410</v>
      </c>
      <c r="I137" s="11">
        <v>2.0141170411233214E-2</v>
      </c>
      <c r="J137" s="11">
        <v>0.21353577839175247</v>
      </c>
      <c r="K137">
        <v>12.368947270881284</v>
      </c>
      <c r="L137" s="1">
        <f>AVERAGE(K137:K139)</f>
        <v>13.357670814804832</v>
      </c>
      <c r="M137" s="1">
        <f>STDEV(K137:K139)</f>
        <v>0.85711387191981647</v>
      </c>
      <c r="N137" s="10">
        <f t="shared" si="34"/>
        <v>1.8932700186559221</v>
      </c>
      <c r="O137" s="10">
        <f t="shared" si="35"/>
        <v>20.072363168824733</v>
      </c>
      <c r="Q137" s="1">
        <f>N137/0.5024/31</f>
        <v>0.12156295065337493</v>
      </c>
      <c r="R137" s="1">
        <f>O137/0.5024/31</f>
        <v>1.2888049086208608</v>
      </c>
      <c r="S137" s="1" t="s">
        <v>79</v>
      </c>
      <c r="T137" s="1">
        <f>AVERAGE(Q137:Q139)</f>
        <v>0.10399146913165352</v>
      </c>
      <c r="U137" s="1">
        <f>STDEV(Q137:Q139)</f>
        <v>1.5217419055573276E-2</v>
      </c>
      <c r="X137" s="5">
        <v>42164</v>
      </c>
      <c r="Y137" s="1">
        <f>T154</f>
        <v>0.1385632437136253</v>
      </c>
      <c r="Z137" s="1">
        <f>U154</f>
        <v>4.3316967292391956E-2</v>
      </c>
      <c r="AA137" s="1">
        <f>T155</f>
        <v>1.5404201696666868</v>
      </c>
      <c r="AB137" s="1">
        <f>U155</f>
        <v>0.26804571947773659</v>
      </c>
      <c r="AF137" s="5">
        <v>42164</v>
      </c>
      <c r="AG137" s="1">
        <f>L154</f>
        <v>13.162833135786666</v>
      </c>
      <c r="AH137" s="1">
        <f>M154</f>
        <v>3.427896577460972</v>
      </c>
    </row>
    <row r="138" spans="1:34" x14ac:dyDescent="0.3">
      <c r="A138" s="1">
        <v>3</v>
      </c>
      <c r="B138" s="1" t="s">
        <v>42</v>
      </c>
      <c r="C138" s="5">
        <v>41869</v>
      </c>
      <c r="D138" s="4">
        <v>222</v>
      </c>
      <c r="E138" s="2">
        <v>1</v>
      </c>
      <c r="F138" s="4" t="s">
        <v>16</v>
      </c>
      <c r="G138" s="1">
        <v>15</v>
      </c>
      <c r="H138" s="4">
        <v>1411</v>
      </c>
      <c r="I138" s="11">
        <v>1.575536748799581E-2</v>
      </c>
      <c r="J138" s="11">
        <v>0.18758279805697611</v>
      </c>
      <c r="K138">
        <v>13.890288366798201</v>
      </c>
      <c r="N138" s="10">
        <f t="shared" si="34"/>
        <v>1.4820549017041393</v>
      </c>
      <c r="O138" s="10">
        <f t="shared" si="35"/>
        <v>17.645288537226222</v>
      </c>
      <c r="Q138" s="1">
        <f t="shared" ref="Q138:Q144" si="39">N138/0.5024/31</f>
        <v>9.5159678812932733E-2</v>
      </c>
      <c r="R138" s="1">
        <f t="shared" ref="R138:R144" si="40">O138/0.5024/31</f>
        <v>1.1329674682315996</v>
      </c>
      <c r="S138" s="1" t="s">
        <v>80</v>
      </c>
      <c r="T138" s="1">
        <f>R137:R139</f>
        <v>1.1329674682315996</v>
      </c>
      <c r="U138" s="1">
        <f>STDEV(R137:R139)</f>
        <v>9.1495770590612174E-2</v>
      </c>
      <c r="X138" s="5">
        <v>42192</v>
      </c>
      <c r="Y138" s="1">
        <f>T163</f>
        <v>0.14724867157103383</v>
      </c>
      <c r="Z138" s="1">
        <f>U163</f>
        <v>2.6394089086797377E-2</v>
      </c>
      <c r="AA138" s="1">
        <f>T164</f>
        <v>1.3695981488861262</v>
      </c>
      <c r="AB138" s="1">
        <f>U164</f>
        <v>0.32530646746268888</v>
      </c>
      <c r="AF138" s="5">
        <v>42192</v>
      </c>
      <c r="AG138" s="1">
        <f>L163</f>
        <v>15.352683905125975</v>
      </c>
      <c r="AH138" s="1">
        <f>M163</f>
        <v>0.10232445874932582</v>
      </c>
    </row>
    <row r="139" spans="1:34" x14ac:dyDescent="0.3">
      <c r="A139" s="1">
        <v>3</v>
      </c>
      <c r="B139" s="1" t="s">
        <v>43</v>
      </c>
      <c r="C139" s="5">
        <v>41869</v>
      </c>
      <c r="D139" s="2">
        <v>222</v>
      </c>
      <c r="E139" s="2">
        <v>1</v>
      </c>
      <c r="F139" s="4" t="s">
        <v>15</v>
      </c>
      <c r="G139" s="1">
        <v>15</v>
      </c>
      <c r="H139" s="4">
        <v>1455</v>
      </c>
      <c r="I139" s="11">
        <v>1.5293704022391871E-2</v>
      </c>
      <c r="J139" s="11">
        <v>0.18108326906878863</v>
      </c>
      <c r="K139">
        <v>13.813776806735008</v>
      </c>
      <c r="N139" s="10">
        <f t="shared" si="34"/>
        <v>1.4834892901720116</v>
      </c>
      <c r="O139" s="10">
        <f t="shared" si="35"/>
        <v>17.565077099672497</v>
      </c>
      <c r="Q139" s="1">
        <f t="shared" si="39"/>
        <v>9.52517779286529E-2</v>
      </c>
      <c r="R139" s="1">
        <f t="shared" si="40"/>
        <v>1.1278172577866561</v>
      </c>
      <c r="X139" s="5">
        <v>42220</v>
      </c>
      <c r="Y139" s="1">
        <f>T172</f>
        <v>0.14946595097214213</v>
      </c>
      <c r="Z139" s="1">
        <f>U172</f>
        <v>7.3023781357622039E-2</v>
      </c>
      <c r="AA139" s="1">
        <f>T173</f>
        <v>1.3758520676946333</v>
      </c>
      <c r="AB139" s="1">
        <f>U173</f>
        <v>0.52900118079812042</v>
      </c>
      <c r="AF139" s="5">
        <v>42220</v>
      </c>
      <c r="AG139" s="1">
        <f>L172</f>
        <v>15.349632247446067</v>
      </c>
      <c r="AH139" s="1">
        <f>M172</f>
        <v>2.7610945630208517</v>
      </c>
    </row>
    <row r="140" spans="1:34" x14ac:dyDescent="0.3">
      <c r="A140" s="1">
        <v>3</v>
      </c>
      <c r="B140" s="1" t="s">
        <v>39</v>
      </c>
      <c r="C140" s="5">
        <v>41869</v>
      </c>
      <c r="D140" s="2">
        <v>222</v>
      </c>
      <c r="E140" s="2">
        <v>1</v>
      </c>
      <c r="F140" s="4" t="s">
        <v>18</v>
      </c>
      <c r="G140" s="1">
        <v>15</v>
      </c>
      <c r="H140" s="4">
        <v>1405</v>
      </c>
      <c r="I140" s="11">
        <v>1.3348122274489563E-2</v>
      </c>
      <c r="J140" s="11">
        <v>0.17878135255213892</v>
      </c>
      <c r="K140">
        <v>15.626036408341049</v>
      </c>
      <c r="L140" s="1">
        <f>AVERAGE(K140:K141)</f>
        <v>16.030519660210427</v>
      </c>
      <c r="M140" s="1">
        <f>STDEV(K140:K141)</f>
        <v>0.57202570054644775</v>
      </c>
      <c r="N140" s="10">
        <f t="shared" si="34"/>
        <v>1.2502741197105225</v>
      </c>
      <c r="O140" s="10">
        <f t="shared" si="35"/>
        <v>16.745853355717013</v>
      </c>
      <c r="Q140" s="1">
        <f t="shared" si="39"/>
        <v>8.0277514363989791E-2</v>
      </c>
      <c r="R140" s="1">
        <f t="shared" si="40"/>
        <v>1.0752165961909939</v>
      </c>
      <c r="S140" s="1" t="s">
        <v>79</v>
      </c>
      <c r="T140" s="1">
        <f>AVERAGE(Q140:Q141)</f>
        <v>7.5885186051188491E-2</v>
      </c>
      <c r="U140" s="1">
        <f>STDEV(Q140:Q141)</f>
        <v>6.211690270358932E-3</v>
      </c>
      <c r="X140" s="5">
        <v>42306</v>
      </c>
      <c r="Y140" s="1">
        <f>T181</f>
        <v>0.12941085656141382</v>
      </c>
      <c r="Z140" s="1">
        <f>U181</f>
        <v>5.202277572311436E-2</v>
      </c>
      <c r="AA140" s="1">
        <f>T182</f>
        <v>1.9981990647591328</v>
      </c>
      <c r="AB140" s="1">
        <f>U182</f>
        <v>0.61557045637008867</v>
      </c>
      <c r="AF140" s="5">
        <v>42306</v>
      </c>
      <c r="AG140" s="1">
        <f>L181</f>
        <v>14.069400155466136</v>
      </c>
      <c r="AH140" s="1">
        <f>M181</f>
        <v>0.52496113709415204</v>
      </c>
    </row>
    <row r="141" spans="1:34" x14ac:dyDescent="0.3">
      <c r="A141" s="1">
        <v>3</v>
      </c>
      <c r="B141" s="1" t="s">
        <v>40</v>
      </c>
      <c r="C141" s="5">
        <v>41869</v>
      </c>
      <c r="D141" s="4">
        <v>222</v>
      </c>
      <c r="E141" s="2">
        <v>1</v>
      </c>
      <c r="F141" s="4" t="s">
        <v>19</v>
      </c>
      <c r="G141" s="1">
        <v>15</v>
      </c>
      <c r="H141" s="4">
        <v>1448</v>
      </c>
      <c r="I141" s="11">
        <v>1.1534444373902665E-2</v>
      </c>
      <c r="J141" s="11">
        <v>0.1624873944636967</v>
      </c>
      <c r="K141">
        <v>16.435002912079806</v>
      </c>
      <c r="N141" s="10">
        <f t="shared" si="34"/>
        <v>1.1134583635607374</v>
      </c>
      <c r="O141" s="10">
        <f t="shared" si="35"/>
        <v>15.685449812228855</v>
      </c>
      <c r="Q141" s="1">
        <f t="shared" si="39"/>
        <v>7.1492857738387192E-2</v>
      </c>
      <c r="R141" s="1">
        <f t="shared" si="40"/>
        <v>1.0071302786771148</v>
      </c>
      <c r="S141" s="1" t="s">
        <v>80</v>
      </c>
      <c r="T141" s="1">
        <f>AVERAGE(R141:R142)</f>
        <v>1.4171151976668737</v>
      </c>
      <c r="U141" s="1">
        <f>STDEV(R140:R141)</f>
        <v>4.8144296820084281E-2</v>
      </c>
    </row>
    <row r="142" spans="1:34" x14ac:dyDescent="0.3">
      <c r="A142" s="1">
        <v>3</v>
      </c>
      <c r="B142" s="1" t="s">
        <v>44</v>
      </c>
      <c r="C142" s="5">
        <v>41869</v>
      </c>
      <c r="D142" s="4">
        <v>222</v>
      </c>
      <c r="E142" s="2">
        <v>1</v>
      </c>
      <c r="F142" s="4" t="s">
        <v>20</v>
      </c>
      <c r="G142" s="1">
        <v>15</v>
      </c>
      <c r="H142" s="4">
        <v>1468</v>
      </c>
      <c r="I142" s="11">
        <v>2.3273886784974218E-2</v>
      </c>
      <c r="J142" s="11">
        <v>0.2907628207444522</v>
      </c>
      <c r="K142">
        <v>14.575274598634399</v>
      </c>
      <c r="L142" s="1">
        <f>AVERAGE(K142:K144)</f>
        <v>13.630466677973168</v>
      </c>
      <c r="M142" s="1">
        <f>STDEV(K142:K144)</f>
        <v>1.0452046947504154</v>
      </c>
      <c r="N142" s="10">
        <f t="shared" si="34"/>
        <v>2.2777377200228099</v>
      </c>
      <c r="O142" s="10">
        <f t="shared" si="35"/>
        <v>28.455988056857056</v>
      </c>
      <c r="Q142" s="1">
        <f t="shared" si="39"/>
        <v>0.14624882628048658</v>
      </c>
      <c r="R142" s="1">
        <f t="shared" si="40"/>
        <v>1.8271001166566325</v>
      </c>
      <c r="S142" s="1" t="s">
        <v>79</v>
      </c>
      <c r="T142" s="1">
        <f>AVERAGE(Q142:Q144)</f>
        <v>0.19304787537521931</v>
      </c>
      <c r="U142" s="1">
        <f>STDEV(Q142:Q144)</f>
        <v>4.3538107124248007E-2</v>
      </c>
    </row>
    <row r="143" spans="1:34" x14ac:dyDescent="0.3">
      <c r="A143" s="1">
        <v>3</v>
      </c>
      <c r="B143" s="1" t="s">
        <v>45</v>
      </c>
      <c r="C143" s="5">
        <v>41869</v>
      </c>
      <c r="D143" s="2">
        <v>222</v>
      </c>
      <c r="E143" s="2">
        <v>1</v>
      </c>
      <c r="F143" s="4" t="s">
        <v>21</v>
      </c>
      <c r="G143" s="1">
        <v>15</v>
      </c>
      <c r="H143" s="4">
        <v>1465</v>
      </c>
      <c r="I143" s="11">
        <v>3.1979540707791326E-2</v>
      </c>
      <c r="J143" s="11">
        <v>0.342849323885899</v>
      </c>
      <c r="K143">
        <v>12.507711774904587</v>
      </c>
      <c r="N143" s="10">
        <f t="shared" ref="N143:N174" si="41">(I143/G143)*H143</f>
        <v>3.1233351424609528</v>
      </c>
      <c r="O143" s="10">
        <f t="shared" ref="O143:O174" si="42">(J143/G143)*H143</f>
        <v>33.484950632856133</v>
      </c>
      <c r="Q143" s="1">
        <f t="shared" si="39"/>
        <v>0.20054288720342056</v>
      </c>
      <c r="R143" s="1">
        <f t="shared" si="40"/>
        <v>2.1499993985550732</v>
      </c>
      <c r="S143" s="1" t="s">
        <v>80</v>
      </c>
      <c r="T143" s="1">
        <f>R142:R144</f>
        <v>2.1499993985550732</v>
      </c>
      <c r="U143" s="1">
        <f>STDEV(R142:R144)</f>
        <v>0.46836817465645875</v>
      </c>
    </row>
    <row r="144" spans="1:34" x14ac:dyDescent="0.3">
      <c r="A144" s="1">
        <v>3</v>
      </c>
      <c r="B144" s="1" t="s">
        <v>46</v>
      </c>
      <c r="C144" s="5">
        <v>41869</v>
      </c>
      <c r="D144" s="4">
        <v>222</v>
      </c>
      <c r="E144" s="2">
        <v>1</v>
      </c>
      <c r="F144" s="4" t="s">
        <v>22</v>
      </c>
      <c r="G144" s="1">
        <v>15</v>
      </c>
      <c r="H144" s="4">
        <v>1470</v>
      </c>
      <c r="I144" s="11">
        <v>3.6925934982119227E-2</v>
      </c>
      <c r="J144" s="11">
        <v>0.43704735859664379</v>
      </c>
      <c r="K144">
        <v>13.808413660380515</v>
      </c>
      <c r="N144" s="10">
        <f t="shared" si="41"/>
        <v>3.6187416282476845</v>
      </c>
      <c r="O144" s="10">
        <f t="shared" si="42"/>
        <v>42.830641142471087</v>
      </c>
      <c r="Q144" s="1">
        <f t="shared" si="39"/>
        <v>0.23235191264175087</v>
      </c>
      <c r="R144" s="1">
        <f t="shared" si="40"/>
        <v>2.7500668496039071</v>
      </c>
    </row>
    <row r="145" spans="1:21" x14ac:dyDescent="0.3">
      <c r="A145" s="1">
        <v>3</v>
      </c>
      <c r="B145" s="1" t="s">
        <v>33</v>
      </c>
      <c r="C145" s="5">
        <v>41931</v>
      </c>
      <c r="D145" s="2">
        <v>222</v>
      </c>
      <c r="E145" s="2">
        <v>1</v>
      </c>
      <c r="F145" s="4" t="s">
        <v>17</v>
      </c>
      <c r="G145" s="1">
        <v>10</v>
      </c>
      <c r="H145" s="4">
        <v>1480</v>
      </c>
      <c r="I145" s="11">
        <v>2.3900430059722418E-2</v>
      </c>
      <c r="J145" s="11">
        <v>0.32181612591023678</v>
      </c>
      <c r="K145">
        <v>15.709012179157279</v>
      </c>
      <c r="L145" s="1">
        <f>AVERAGE(K145:K147)</f>
        <v>15.298658706044419</v>
      </c>
      <c r="M145" s="1">
        <f>STDEV(K145:K147)</f>
        <v>0.4157108324246237</v>
      </c>
      <c r="N145" s="10">
        <f t="shared" si="41"/>
        <v>3.537263648838918</v>
      </c>
      <c r="O145" s="10">
        <f t="shared" si="42"/>
        <v>47.628786634715048</v>
      </c>
      <c r="Q145" s="1">
        <f t="shared" ref="Q145:R150" si="43">N145/0.5024/62</f>
        <v>0.11356019008240825</v>
      </c>
      <c r="R145" s="1">
        <f t="shared" si="43"/>
        <v>1.5290729220616863</v>
      </c>
      <c r="S145" s="1" t="s">
        <v>79</v>
      </c>
      <c r="T145" s="1">
        <f>AVERAGE(Q145:Q147)</f>
        <v>0.12314706900646542</v>
      </c>
      <c r="U145" s="1">
        <f>STDEV(Q145:Q147)</f>
        <v>1.709189355173301E-2</v>
      </c>
    </row>
    <row r="146" spans="1:21" x14ac:dyDescent="0.3">
      <c r="A146" s="1">
        <v>3</v>
      </c>
      <c r="B146" s="1" t="s">
        <v>34</v>
      </c>
      <c r="C146" s="5">
        <v>41931</v>
      </c>
      <c r="D146" s="4">
        <v>222</v>
      </c>
      <c r="E146" s="2">
        <v>1</v>
      </c>
      <c r="F146" s="4" t="s">
        <v>18</v>
      </c>
      <c r="G146" s="1">
        <v>10</v>
      </c>
      <c r="H146" s="4">
        <v>1450</v>
      </c>
      <c r="I146" s="11">
        <v>3.0693478196466072E-2</v>
      </c>
      <c r="J146" s="11">
        <v>0.39141524882541096</v>
      </c>
      <c r="K146">
        <v>14.877790021276347</v>
      </c>
      <c r="N146" s="10">
        <f t="shared" si="41"/>
        <v>4.4505543384875805</v>
      </c>
      <c r="O146" s="10">
        <f t="shared" si="42"/>
        <v>56.755211079684585</v>
      </c>
      <c r="Q146" s="1">
        <f t="shared" si="43"/>
        <v>0.14288044285775314</v>
      </c>
      <c r="R146" s="1">
        <f t="shared" si="43"/>
        <v>1.8220673374153928</v>
      </c>
      <c r="S146" s="1" t="s">
        <v>80</v>
      </c>
      <c r="T146" s="1">
        <f>R145:R147</f>
        <v>1.8220673374153928</v>
      </c>
      <c r="U146" s="1">
        <f>STDEV(R145:R147)</f>
        <v>0.18397519519076516</v>
      </c>
    </row>
    <row r="147" spans="1:21" x14ac:dyDescent="0.3">
      <c r="A147" s="1">
        <v>3</v>
      </c>
      <c r="B147" s="1" t="s">
        <v>35</v>
      </c>
      <c r="C147" s="5">
        <v>41931</v>
      </c>
      <c r="D147" s="2">
        <v>222</v>
      </c>
      <c r="E147" s="2">
        <v>1</v>
      </c>
      <c r="F147" s="4" t="s">
        <v>19</v>
      </c>
      <c r="G147" s="1">
        <v>10</v>
      </c>
      <c r="H147" s="4">
        <v>1485</v>
      </c>
      <c r="I147" s="11">
        <v>2.3702574288749303E-2</v>
      </c>
      <c r="J147" s="11">
        <v>0.31102871321456455</v>
      </c>
      <c r="K147">
        <v>15.30917391769963</v>
      </c>
      <c r="N147" s="10">
        <f t="shared" si="41"/>
        <v>3.5198322818792711</v>
      </c>
      <c r="O147" s="10">
        <f t="shared" si="42"/>
        <v>46.18776391236284</v>
      </c>
      <c r="Q147" s="1">
        <f t="shared" si="43"/>
        <v>0.11300057407923488</v>
      </c>
      <c r="R147" s="1">
        <f t="shared" si="43"/>
        <v>1.4828103783247779</v>
      </c>
    </row>
    <row r="148" spans="1:21" x14ac:dyDescent="0.3">
      <c r="A148" s="1">
        <v>3</v>
      </c>
      <c r="B148" s="1" t="s">
        <v>36</v>
      </c>
      <c r="C148" s="5">
        <v>41931</v>
      </c>
      <c r="D148" s="4">
        <v>222</v>
      </c>
      <c r="E148" s="2">
        <v>1</v>
      </c>
      <c r="F148" s="4" t="s">
        <v>20</v>
      </c>
      <c r="G148" s="1">
        <v>10</v>
      </c>
      <c r="H148" s="4">
        <v>1425</v>
      </c>
      <c r="I148" s="11">
        <v>1.3842761701922354E-2</v>
      </c>
      <c r="J148" s="11">
        <v>0.22743754872759789</v>
      </c>
      <c r="K148">
        <v>19.16841541901395</v>
      </c>
      <c r="L148" s="1">
        <f>AVERAGE(K148:K150)</f>
        <v>17.874348646324687</v>
      </c>
      <c r="M148" s="1">
        <f>STDEV(K148:K150)</f>
        <v>1.9691146388504119</v>
      </c>
      <c r="N148" s="10">
        <f t="shared" si="41"/>
        <v>1.9725935425239354</v>
      </c>
      <c r="O148" s="10">
        <f t="shared" si="42"/>
        <v>32.409850693682699</v>
      </c>
      <c r="Q148" s="1">
        <f t="shared" si="43"/>
        <v>6.3328074998842188E-2</v>
      </c>
      <c r="R148" s="1">
        <f t="shared" si="43"/>
        <v>1.0404847279408098</v>
      </c>
      <c r="S148" s="1" t="s">
        <v>79</v>
      </c>
      <c r="T148" s="1">
        <f>AVERAGE(Q148:Q150)</f>
        <v>8.7810949891345483E-2</v>
      </c>
      <c r="U148" s="1">
        <f>STDEV(Q148:Q150)</f>
        <v>2.7491737267679232E-2</v>
      </c>
    </row>
    <row r="149" spans="1:21" x14ac:dyDescent="0.3">
      <c r="A149" s="1">
        <v>3</v>
      </c>
      <c r="B149" s="1" t="s">
        <v>37</v>
      </c>
      <c r="C149" s="5">
        <v>41931</v>
      </c>
      <c r="D149" s="2">
        <v>222</v>
      </c>
      <c r="E149" s="2">
        <v>1</v>
      </c>
      <c r="F149" s="4" t="s">
        <v>21</v>
      </c>
      <c r="G149" s="1">
        <v>10</v>
      </c>
      <c r="H149" s="4">
        <v>1450</v>
      </c>
      <c r="I149" s="11">
        <v>2.525244449470538E-2</v>
      </c>
      <c r="J149" s="11">
        <v>0.33783927029083782</v>
      </c>
      <c r="K149">
        <v>15.608224202688591</v>
      </c>
      <c r="N149" s="10">
        <f t="shared" si="41"/>
        <v>3.6616044517322801</v>
      </c>
      <c r="O149" s="10">
        <f t="shared" si="42"/>
        <v>48.986694192171484</v>
      </c>
      <c r="Q149" s="1">
        <f t="shared" si="43"/>
        <v>0.11755202292647808</v>
      </c>
      <c r="R149" s="1">
        <f t="shared" si="43"/>
        <v>1.5726671394137652</v>
      </c>
      <c r="S149" s="1" t="s">
        <v>80</v>
      </c>
      <c r="T149" s="1">
        <f>R148:R150</f>
        <v>1.5726671394137652</v>
      </c>
      <c r="U149" s="1">
        <f>STDEV(R148:R150)</f>
        <v>0.26654696530802918</v>
      </c>
    </row>
    <row r="150" spans="1:21" x14ac:dyDescent="0.3">
      <c r="A150" s="1">
        <v>3</v>
      </c>
      <c r="B150" s="1" t="s">
        <v>38</v>
      </c>
      <c r="C150" s="5">
        <v>41931</v>
      </c>
      <c r="D150" s="4">
        <v>222</v>
      </c>
      <c r="E150" s="2">
        <v>1</v>
      </c>
      <c r="F150" s="4" t="s">
        <v>22</v>
      </c>
      <c r="G150" s="1">
        <v>10</v>
      </c>
      <c r="H150" s="4">
        <v>1450</v>
      </c>
      <c r="I150" s="11">
        <v>1.7733925197726968E-2</v>
      </c>
      <c r="J150" s="11">
        <v>0.28647493703696741</v>
      </c>
      <c r="K150">
        <v>18.846406317271512</v>
      </c>
      <c r="N150" s="10">
        <f t="shared" si="41"/>
        <v>2.5714191536704103</v>
      </c>
      <c r="O150" s="10">
        <f t="shared" si="42"/>
        <v>41.538865870360276</v>
      </c>
      <c r="Q150" s="1">
        <f t="shared" si="43"/>
        <v>8.255275174871618E-2</v>
      </c>
      <c r="R150" s="1">
        <f t="shared" si="43"/>
        <v>1.3335623160558443</v>
      </c>
    </row>
    <row r="151" spans="1:21" x14ac:dyDescent="0.3">
      <c r="A151" s="1">
        <v>1</v>
      </c>
      <c r="B151" s="1" t="s">
        <v>61</v>
      </c>
      <c r="C151" s="5">
        <v>42164</v>
      </c>
      <c r="D151" s="1">
        <v>222</v>
      </c>
      <c r="E151" s="4">
        <v>1</v>
      </c>
      <c r="F151" s="4" t="s">
        <v>17</v>
      </c>
      <c r="G151" s="1">
        <v>20</v>
      </c>
      <c r="H151" s="1">
        <v>1455</v>
      </c>
      <c r="I151" s="9">
        <v>2.3902713397789082E-2</v>
      </c>
      <c r="J151" s="9">
        <v>0.31330659880359252</v>
      </c>
      <c r="K151" s="1">
        <v>15.292170356887921</v>
      </c>
      <c r="L151" s="1">
        <f>AVERAGE(K151:K153)</f>
        <v>15.974950796713935</v>
      </c>
      <c r="M151" s="1">
        <f>STDEV(K151:K153)</f>
        <v>2.2473348306468948</v>
      </c>
      <c r="N151" s="10">
        <f t="shared" si="41"/>
        <v>1.7389223996891559</v>
      </c>
      <c r="O151" s="10">
        <f t="shared" si="42"/>
        <v>22.793055062961358</v>
      </c>
      <c r="Q151" s="1">
        <f t="shared" ref="Q151:R156" si="44">N151/0.5024/27</f>
        <v>0.12819373670744547</v>
      </c>
      <c r="R151" s="1">
        <f t="shared" si="44"/>
        <v>1.6803089660711077</v>
      </c>
      <c r="S151" s="1" t="s">
        <v>79</v>
      </c>
      <c r="T151" s="1">
        <f>AVERAGE(Q151:Q153)</f>
        <v>0.1155026039221323</v>
      </c>
      <c r="U151" s="1">
        <f>STDEV(Q151:Q153)</f>
        <v>1.3934871722091399E-2</v>
      </c>
    </row>
    <row r="152" spans="1:21" x14ac:dyDescent="0.3">
      <c r="A152" s="1">
        <v>1</v>
      </c>
      <c r="B152" s="1" t="s">
        <v>62</v>
      </c>
      <c r="C152" s="5">
        <v>42164</v>
      </c>
      <c r="D152" s="1">
        <v>222</v>
      </c>
      <c r="E152" s="4">
        <v>1</v>
      </c>
      <c r="F152" s="4" t="s">
        <v>18</v>
      </c>
      <c r="G152" s="1">
        <v>20</v>
      </c>
      <c r="H152" s="1">
        <v>1411</v>
      </c>
      <c r="I152" s="9">
        <v>2.2634924694809894E-2</v>
      </c>
      <c r="J152" s="9">
        <v>0.27449421506067634</v>
      </c>
      <c r="K152" s="1">
        <v>14.148191576601668</v>
      </c>
      <c r="N152" s="10">
        <f t="shared" si="41"/>
        <v>1.596893937218838</v>
      </c>
      <c r="O152" s="10">
        <f t="shared" si="42"/>
        <v>19.365566872530717</v>
      </c>
      <c r="Q152" s="1">
        <f t="shared" si="44"/>
        <v>0.11772336762936704</v>
      </c>
      <c r="R152" s="1">
        <f t="shared" si="44"/>
        <v>1.4276337927968508</v>
      </c>
      <c r="S152" s="1" t="s">
        <v>80</v>
      </c>
      <c r="T152" s="1">
        <f>R151:R153</f>
        <v>1.4276337927968508</v>
      </c>
      <c r="U152" s="1">
        <f>STDEV(R151:R153)</f>
        <v>0.1284074463002822</v>
      </c>
    </row>
    <row r="153" spans="1:21" x14ac:dyDescent="0.3">
      <c r="A153" s="1">
        <v>1</v>
      </c>
      <c r="B153" s="1" t="s">
        <v>42</v>
      </c>
      <c r="C153" s="5">
        <v>42164</v>
      </c>
      <c r="D153" s="3">
        <v>222</v>
      </c>
      <c r="E153" s="4">
        <v>1</v>
      </c>
      <c r="F153" s="4" t="s">
        <v>19</v>
      </c>
      <c r="G153" s="1">
        <v>20</v>
      </c>
      <c r="H153" s="1">
        <v>1450</v>
      </c>
      <c r="I153" s="9">
        <v>1.882059073297691E-2</v>
      </c>
      <c r="J153" s="9">
        <v>0.29819059696480193</v>
      </c>
      <c r="K153" s="1">
        <v>18.484490456652221</v>
      </c>
      <c r="N153" s="10">
        <f t="shared" si="41"/>
        <v>1.364492828140826</v>
      </c>
      <c r="O153" s="10">
        <f t="shared" si="42"/>
        <v>21.61881827994814</v>
      </c>
      <c r="Q153" s="1">
        <f t="shared" si="44"/>
        <v>0.10059070742958437</v>
      </c>
      <c r="R153" s="1">
        <f t="shared" si="44"/>
        <v>1.5937439755800411</v>
      </c>
    </row>
    <row r="154" spans="1:21" x14ac:dyDescent="0.3">
      <c r="A154" s="1">
        <v>2</v>
      </c>
      <c r="B154" s="1" t="s">
        <v>6</v>
      </c>
      <c r="C154" s="5">
        <v>42164</v>
      </c>
      <c r="D154" s="1">
        <v>222</v>
      </c>
      <c r="E154" s="4">
        <v>1</v>
      </c>
      <c r="F154" s="4" t="s">
        <v>20</v>
      </c>
      <c r="G154" s="1">
        <v>30</v>
      </c>
      <c r="H154" s="1">
        <v>1463</v>
      </c>
      <c r="I154" s="9">
        <v>5.2444212916141097E-2</v>
      </c>
      <c r="J154" s="9">
        <v>0.3965596121918199</v>
      </c>
      <c r="L154" s="1">
        <f>AVERAGE(K154:K156)</f>
        <v>13.162833135786666</v>
      </c>
      <c r="M154" s="1">
        <f>STDEV(K154:K156)</f>
        <v>3.427896577460972</v>
      </c>
      <c r="N154" s="10">
        <f t="shared" si="41"/>
        <v>2.5575294498771477</v>
      </c>
      <c r="O154" s="10">
        <f t="shared" si="42"/>
        <v>19.338890421221084</v>
      </c>
      <c r="Q154" s="1">
        <f t="shared" si="44"/>
        <v>0.18854162611149064</v>
      </c>
      <c r="R154" s="1">
        <f t="shared" si="44"/>
        <v>1.4256671990166523</v>
      </c>
      <c r="S154" s="1" t="s">
        <v>79</v>
      </c>
      <c r="T154" s="1">
        <f>AVERAGE(Q154:Q156)</f>
        <v>0.1385632437136253</v>
      </c>
      <c r="U154" s="1">
        <f>STDEV(Q154:Q156)</f>
        <v>4.3316967292391956E-2</v>
      </c>
    </row>
    <row r="155" spans="1:21" x14ac:dyDescent="0.3">
      <c r="A155" s="1">
        <v>2</v>
      </c>
      <c r="B155" s="1" t="s">
        <v>7</v>
      </c>
      <c r="C155" s="5">
        <v>42164</v>
      </c>
      <c r="D155" s="1">
        <v>222</v>
      </c>
      <c r="E155" s="4">
        <v>1</v>
      </c>
      <c r="F155" s="4" t="s">
        <v>21</v>
      </c>
      <c r="G155" s="1">
        <v>30</v>
      </c>
      <c r="H155" s="1">
        <v>1459</v>
      </c>
      <c r="I155" s="9">
        <v>3.2159593668474068E-2</v>
      </c>
      <c r="J155" s="9">
        <v>0.42965369809790271</v>
      </c>
      <c r="K155" s="1">
        <v>15.586722050915476</v>
      </c>
      <c r="N155" s="10">
        <f t="shared" si="41"/>
        <v>1.5640282387434554</v>
      </c>
      <c r="O155" s="10">
        <f t="shared" si="42"/>
        <v>20.895491517494669</v>
      </c>
      <c r="Q155" s="1">
        <f t="shared" si="44"/>
        <v>0.11530050120484309</v>
      </c>
      <c r="R155" s="1">
        <f t="shared" si="44"/>
        <v>1.5404201696666868</v>
      </c>
      <c r="S155" s="1" t="s">
        <v>80</v>
      </c>
      <c r="T155" s="1">
        <f>R154:R156</f>
        <v>1.5404201696666868</v>
      </c>
      <c r="U155" s="1">
        <f>STDEV(R154:R156)</f>
        <v>0.26804571947773659</v>
      </c>
    </row>
    <row r="156" spans="1:21" x14ac:dyDescent="0.3">
      <c r="A156" s="1">
        <v>2</v>
      </c>
      <c r="B156" s="1" t="s">
        <v>8</v>
      </c>
      <c r="C156" s="5">
        <v>42164</v>
      </c>
      <c r="D156" s="1">
        <v>222</v>
      </c>
      <c r="E156" s="4">
        <v>1</v>
      </c>
      <c r="F156" s="4" t="s">
        <v>22</v>
      </c>
      <c r="G156" s="1">
        <v>30</v>
      </c>
      <c r="H156" s="1">
        <v>1452</v>
      </c>
      <c r="I156" s="9">
        <v>3.1346908602461761E-2</v>
      </c>
      <c r="J156" s="9">
        <v>0.28854231683305437</v>
      </c>
      <c r="K156" s="1">
        <v>10.738944220657856</v>
      </c>
      <c r="N156" s="10">
        <f t="shared" si="41"/>
        <v>1.5171903763591492</v>
      </c>
      <c r="O156" s="10">
        <f t="shared" si="42"/>
        <v>13.96544813471983</v>
      </c>
      <c r="Q156" s="1">
        <f t="shared" si="44"/>
        <v>0.11184760382454215</v>
      </c>
      <c r="R156" s="1">
        <f t="shared" si="44"/>
        <v>1.0295358674451398</v>
      </c>
    </row>
    <row r="157" spans="1:21" x14ac:dyDescent="0.3">
      <c r="A157" s="1">
        <v>1</v>
      </c>
      <c r="B157" s="1" t="s">
        <v>58</v>
      </c>
      <c r="C157" s="5">
        <v>42192</v>
      </c>
      <c r="D157" s="1">
        <v>222</v>
      </c>
      <c r="E157" s="4">
        <v>1</v>
      </c>
      <c r="F157" s="4" t="s">
        <v>14</v>
      </c>
      <c r="G157" s="1">
        <v>20</v>
      </c>
      <c r="H157" s="1">
        <v>1371</v>
      </c>
      <c r="I157" s="9">
        <v>1.7758814298736086E-2</v>
      </c>
      <c r="J157" s="9">
        <v>0.24599277781094789</v>
      </c>
      <c r="L157" s="1">
        <f>AVERAGE(K157:K159)</f>
        <v>10.923066604941713</v>
      </c>
      <c r="M157" s="1">
        <f>STDEV(K157:K159)</f>
        <v>1.4396625016155757</v>
      </c>
      <c r="N157" s="10">
        <f t="shared" si="41"/>
        <v>1.2173667201783587</v>
      </c>
      <c r="O157" s="10">
        <f t="shared" si="42"/>
        <v>16.862804918940476</v>
      </c>
      <c r="Q157" s="1">
        <f t="shared" ref="Q157:Q165" si="45">N157/0.5024/28</f>
        <v>8.6539376718775513E-2</v>
      </c>
      <c r="R157" s="1">
        <f t="shared" ref="R157:R165" si="46">O157/0.5024/28</f>
        <v>1.1987321513123064</v>
      </c>
      <c r="S157" s="1" t="s">
        <v>79</v>
      </c>
      <c r="T157" s="1">
        <f>AVERAGE(Q157:Q159)</f>
        <v>0.1271654824214605</v>
      </c>
      <c r="U157" s="1">
        <f>STDEV(Q157:Q159)</f>
        <v>3.9114606676880069E-2</v>
      </c>
    </row>
    <row r="158" spans="1:21" x14ac:dyDescent="0.3">
      <c r="A158" s="1">
        <v>1</v>
      </c>
      <c r="B158" s="1" t="s">
        <v>60</v>
      </c>
      <c r="C158" s="5">
        <v>42192</v>
      </c>
      <c r="D158" s="1">
        <v>222</v>
      </c>
      <c r="E158" s="4">
        <v>1</v>
      </c>
      <c r="F158" s="4" t="s">
        <v>16</v>
      </c>
      <c r="G158" s="1">
        <v>20</v>
      </c>
      <c r="H158" s="1">
        <v>1335</v>
      </c>
      <c r="I158" s="9">
        <v>2.7478527688243208E-2</v>
      </c>
      <c r="J158" s="9">
        <v>0.28124811014355039</v>
      </c>
      <c r="K158" s="1">
        <v>11.941061722454075</v>
      </c>
      <c r="N158" s="10">
        <f t="shared" si="41"/>
        <v>1.8341917231902343</v>
      </c>
      <c r="O158" s="10">
        <f t="shared" si="42"/>
        <v>18.773311352081986</v>
      </c>
      <c r="Q158" s="1">
        <f t="shared" si="45"/>
        <v>0.13038783291559333</v>
      </c>
      <c r="R158" s="1">
        <f t="shared" si="46"/>
        <v>1.334544994887539</v>
      </c>
      <c r="S158" s="1" t="s">
        <v>80</v>
      </c>
      <c r="T158" s="1">
        <f>R157:R159</f>
        <v>1.334544994887539</v>
      </c>
      <c r="U158" s="1">
        <f>STDEV(R157:R159)</f>
        <v>0.10145753267335265</v>
      </c>
    </row>
    <row r="159" spans="1:21" x14ac:dyDescent="0.3">
      <c r="A159" s="1">
        <v>1</v>
      </c>
      <c r="B159" s="1" t="s">
        <v>59</v>
      </c>
      <c r="C159" s="5">
        <v>42192</v>
      </c>
      <c r="D159" s="1">
        <v>222</v>
      </c>
      <c r="E159" s="4">
        <v>1</v>
      </c>
      <c r="F159" s="4" t="s">
        <v>15</v>
      </c>
      <c r="G159" s="1">
        <v>20</v>
      </c>
      <c r="H159" s="1">
        <v>1332</v>
      </c>
      <c r="I159" s="9">
        <v>3.4760185879713426E-2</v>
      </c>
      <c r="J159" s="9">
        <v>0.29511610804705174</v>
      </c>
      <c r="K159" s="1">
        <v>9.9050714874293497</v>
      </c>
      <c r="N159" s="10">
        <f t="shared" si="41"/>
        <v>2.3150283795889144</v>
      </c>
      <c r="O159" s="10">
        <f t="shared" si="42"/>
        <v>19.654732795933647</v>
      </c>
      <c r="Q159" s="1">
        <f t="shared" si="45"/>
        <v>0.16456923763001269</v>
      </c>
      <c r="R159" s="1">
        <f t="shared" si="46"/>
        <v>1.3972029114488773</v>
      </c>
    </row>
    <row r="160" spans="1:21" x14ac:dyDescent="0.3">
      <c r="A160" s="1">
        <v>1</v>
      </c>
      <c r="B160" s="1" t="s">
        <v>55</v>
      </c>
      <c r="C160" s="5">
        <v>42192</v>
      </c>
      <c r="D160" s="1">
        <v>222</v>
      </c>
      <c r="E160" s="4">
        <v>1</v>
      </c>
      <c r="F160" s="4" t="s">
        <v>17</v>
      </c>
      <c r="G160" s="1">
        <v>20</v>
      </c>
      <c r="H160" s="1">
        <v>1574</v>
      </c>
      <c r="I160" s="9">
        <v>2.7641064701445669E-2</v>
      </c>
      <c r="J160" s="9">
        <v>0.35333468366142601</v>
      </c>
      <c r="K160" s="1">
        <v>14.913455833104619</v>
      </c>
      <c r="L160" s="1">
        <f>AVERAGE(K160:K162)</f>
        <v>15.599770204932057</v>
      </c>
      <c r="M160" s="1">
        <f>STDEV(K160:K162)</f>
        <v>0.97059509268993471</v>
      </c>
      <c r="N160" s="10">
        <f t="shared" si="41"/>
        <v>2.1753517920037742</v>
      </c>
      <c r="O160" s="10">
        <f t="shared" si="42"/>
        <v>27.807439604154229</v>
      </c>
      <c r="Q160" s="1">
        <f t="shared" si="45"/>
        <v>0.15463999886287066</v>
      </c>
      <c r="R160" s="1">
        <f t="shared" si="46"/>
        <v>1.9767572512052314</v>
      </c>
      <c r="S160" s="1" t="s">
        <v>79</v>
      </c>
      <c r="T160" s="1">
        <f>AVERAGE(Q160:Q162)</f>
        <v>0.17221241147437513</v>
      </c>
      <c r="U160" s="1">
        <f>STDEV(Q160:Q162)</f>
        <v>4.1072107259682043E-2</v>
      </c>
    </row>
    <row r="161" spans="1:21" x14ac:dyDescent="0.3">
      <c r="A161" s="1">
        <v>1</v>
      </c>
      <c r="B161" s="1" t="s">
        <v>57</v>
      </c>
      <c r="C161" s="5">
        <v>42192</v>
      </c>
      <c r="D161" s="1">
        <v>222</v>
      </c>
      <c r="E161" s="4">
        <v>1</v>
      </c>
      <c r="F161" s="4" t="s">
        <v>18</v>
      </c>
      <c r="G161" s="1">
        <v>20</v>
      </c>
      <c r="H161" s="1">
        <v>1571</v>
      </c>
      <c r="I161" s="9">
        <v>3.924620744410133E-2</v>
      </c>
      <c r="J161" s="9">
        <v>0.30173492522826834</v>
      </c>
      <c r="N161" s="10">
        <f t="shared" si="41"/>
        <v>3.0827895947341593</v>
      </c>
      <c r="O161" s="10">
        <f t="shared" si="42"/>
        <v>23.701278376680477</v>
      </c>
      <c r="Q161" s="1">
        <f t="shared" si="45"/>
        <v>0.21914734948917763</v>
      </c>
      <c r="R161" s="1">
        <f t="shared" si="46"/>
        <v>1.6848611220911398</v>
      </c>
      <c r="S161" s="1" t="s">
        <v>80</v>
      </c>
      <c r="T161" s="1">
        <f>R160:R162</f>
        <v>1.6848611220911398</v>
      </c>
      <c r="U161" s="1">
        <f>STDEV(R160:R162)</f>
        <v>0.17375336236351868</v>
      </c>
    </row>
    <row r="162" spans="1:21" x14ac:dyDescent="0.3">
      <c r="A162" s="1">
        <v>1</v>
      </c>
      <c r="B162" s="1" t="s">
        <v>56</v>
      </c>
      <c r="C162" s="5">
        <v>42192</v>
      </c>
      <c r="D162" s="1">
        <v>222</v>
      </c>
      <c r="E162" s="4">
        <v>1</v>
      </c>
      <c r="F162" s="4" t="s">
        <v>19</v>
      </c>
      <c r="G162" s="1">
        <v>20</v>
      </c>
      <c r="H162" s="1">
        <v>1605</v>
      </c>
      <c r="I162" s="9">
        <v>2.5040472490206304E-2</v>
      </c>
      <c r="J162" s="9">
        <v>0.34955250241501656</v>
      </c>
      <c r="K162" s="1">
        <v>16.286084576759496</v>
      </c>
      <c r="N162" s="10">
        <f t="shared" si="41"/>
        <v>2.0094979173390559</v>
      </c>
      <c r="O162" s="10">
        <f t="shared" si="42"/>
        <v>28.051588318805081</v>
      </c>
      <c r="Q162" s="1">
        <f t="shared" si="45"/>
        <v>0.14284988607107713</v>
      </c>
      <c r="R162" s="1">
        <f t="shared" si="46"/>
        <v>1.9941131368577316</v>
      </c>
    </row>
    <row r="163" spans="1:21" x14ac:dyDescent="0.3">
      <c r="A163" s="1">
        <v>1</v>
      </c>
      <c r="B163" s="1" t="s">
        <v>53</v>
      </c>
      <c r="C163" s="5">
        <v>42192</v>
      </c>
      <c r="D163" s="1">
        <v>222</v>
      </c>
      <c r="E163" s="4">
        <v>1</v>
      </c>
      <c r="F163" s="4" t="s">
        <v>20</v>
      </c>
      <c r="G163" s="1">
        <v>20</v>
      </c>
      <c r="H163" s="1">
        <v>1581</v>
      </c>
      <c r="I163" s="9">
        <v>2.1074569368066273E-2</v>
      </c>
      <c r="J163" s="9">
        <v>0.27863660404483909</v>
      </c>
      <c r="K163" s="1">
        <v>15.425038223788867</v>
      </c>
      <c r="L163" s="1">
        <f>AVERAGE(K163:K165)</f>
        <v>15.352683905125975</v>
      </c>
      <c r="M163" s="1">
        <f>STDEV(K163:K165)</f>
        <v>0.10232445874932582</v>
      </c>
      <c r="N163" s="10">
        <f t="shared" si="41"/>
        <v>1.6659447085456389</v>
      </c>
      <c r="O163" s="10">
        <f t="shared" si="42"/>
        <v>22.026223549744532</v>
      </c>
      <c r="Q163" s="1">
        <f t="shared" si="45"/>
        <v>0.11842759813933398</v>
      </c>
      <c r="R163" s="1">
        <f t="shared" si="46"/>
        <v>1.5657859097577724</v>
      </c>
      <c r="S163" s="1" t="s">
        <v>79</v>
      </c>
      <c r="T163" s="1">
        <f>AVERAGE(Q163:Q165)</f>
        <v>0.14724867157103383</v>
      </c>
      <c r="U163" s="1">
        <f>STDEV(Q163:Q165)</f>
        <v>2.6394089086797377E-2</v>
      </c>
    </row>
    <row r="164" spans="1:21" x14ac:dyDescent="0.3">
      <c r="A164" s="1">
        <v>1</v>
      </c>
      <c r="B164" s="1" t="s">
        <v>54</v>
      </c>
      <c r="C164" s="5">
        <v>42192</v>
      </c>
      <c r="D164" s="1">
        <v>222</v>
      </c>
      <c r="E164" s="4">
        <v>1</v>
      </c>
      <c r="F164" s="4" t="s">
        <v>21</v>
      </c>
      <c r="G164" s="1">
        <v>20</v>
      </c>
      <c r="H164" s="1">
        <v>1601</v>
      </c>
      <c r="I164" s="9">
        <v>2.9916582886280112E-2</v>
      </c>
      <c r="J164" s="9">
        <v>0.24067971367908697</v>
      </c>
      <c r="N164" s="10">
        <f t="shared" si="41"/>
        <v>2.3948224600467229</v>
      </c>
      <c r="O164" s="10">
        <f t="shared" si="42"/>
        <v>19.266411080010911</v>
      </c>
      <c r="Q164" s="1">
        <f t="shared" si="45"/>
        <v>0.17024158752606938</v>
      </c>
      <c r="R164" s="1">
        <f t="shared" si="46"/>
        <v>1.3695981488861262</v>
      </c>
      <c r="S164" s="1" t="s">
        <v>80</v>
      </c>
      <c r="T164" s="1">
        <f>R163:R165</f>
        <v>1.3695981488861262</v>
      </c>
      <c r="U164" s="1">
        <f>STDEV(R163:R165)</f>
        <v>0.32530646746268888</v>
      </c>
    </row>
    <row r="165" spans="1:21" x14ac:dyDescent="0.3">
      <c r="A165" s="1">
        <v>1</v>
      </c>
      <c r="B165" s="1" t="s">
        <v>52</v>
      </c>
      <c r="C165" s="5">
        <v>42192</v>
      </c>
      <c r="D165" s="1">
        <v>222</v>
      </c>
      <c r="E165" s="4">
        <v>1</v>
      </c>
      <c r="F165" s="4" t="s">
        <v>22</v>
      </c>
      <c r="G165" s="1">
        <v>20</v>
      </c>
      <c r="H165" s="1">
        <v>1621</v>
      </c>
      <c r="I165" s="9">
        <v>2.656832041430943E-2</v>
      </c>
      <c r="J165" s="9">
        <v>0.34797659356234595</v>
      </c>
      <c r="K165" s="1">
        <v>15.280329586463084</v>
      </c>
      <c r="N165" s="10">
        <f t="shared" si="41"/>
        <v>2.1533623695797792</v>
      </c>
      <c r="O165" s="10">
        <f t="shared" si="42"/>
        <v>28.203502908228138</v>
      </c>
      <c r="Q165" s="1">
        <f t="shared" si="45"/>
        <v>0.15307682904769818</v>
      </c>
      <c r="R165" s="1">
        <f t="shared" si="46"/>
        <v>2.0049123427709952</v>
      </c>
    </row>
    <row r="166" spans="1:21" x14ac:dyDescent="0.3">
      <c r="A166" s="1">
        <v>1</v>
      </c>
      <c r="B166" s="1" t="s">
        <v>30</v>
      </c>
      <c r="C166" s="5">
        <v>42220</v>
      </c>
      <c r="D166" s="1">
        <v>222</v>
      </c>
      <c r="E166" s="4">
        <v>1</v>
      </c>
      <c r="F166" s="4" t="s">
        <v>14</v>
      </c>
      <c r="G166" s="1">
        <v>15</v>
      </c>
      <c r="H166" s="1">
        <v>1479</v>
      </c>
      <c r="I166" s="9">
        <v>2.2463473098524381E-2</v>
      </c>
      <c r="J166" s="9">
        <v>0.27367840246965508</v>
      </c>
      <c r="K166" s="1">
        <v>14.213806927696551</v>
      </c>
      <c r="L166" s="1">
        <f>AVERAGE(K166:K168)</f>
        <v>16.188665234531747</v>
      </c>
      <c r="M166" s="1">
        <f>STDEV(K166:K168)</f>
        <v>2.7928714012915083</v>
      </c>
      <c r="N166" s="10">
        <f t="shared" si="41"/>
        <v>2.2148984475145039</v>
      </c>
      <c r="O166" s="10">
        <f t="shared" si="42"/>
        <v>26.984690483507993</v>
      </c>
      <c r="Q166" s="1">
        <f t="shared" ref="Q166:Q174" si="47">N166/0.5024/29</f>
        <v>0.15202191189288</v>
      </c>
      <c r="R166" s="1">
        <f t="shared" ref="R166:R174" si="48">O166/0.5024/29</f>
        <v>1.8521229466497362</v>
      </c>
      <c r="S166" s="1" t="s">
        <v>79</v>
      </c>
      <c r="T166" s="1">
        <f>AVERAGE(Q166:Q168)</f>
        <v>0.10857856373308321</v>
      </c>
      <c r="U166" s="1">
        <f>STDEV(Q166:Q168)</f>
        <v>3.8335661847180937E-2</v>
      </c>
    </row>
    <row r="167" spans="1:21" x14ac:dyDescent="0.3">
      <c r="A167" s="1">
        <v>1</v>
      </c>
      <c r="B167" s="1" t="s">
        <v>27</v>
      </c>
      <c r="C167" s="5">
        <v>42220</v>
      </c>
      <c r="D167" s="1">
        <v>222</v>
      </c>
      <c r="E167" s="4">
        <v>1</v>
      </c>
      <c r="F167" s="4" t="s">
        <v>16</v>
      </c>
      <c r="G167" s="1">
        <v>15</v>
      </c>
      <c r="H167" s="1">
        <v>1588</v>
      </c>
      <c r="I167" s="9">
        <v>1.2965958359775624E-2</v>
      </c>
      <c r="J167" s="9">
        <v>0.2018635627750012</v>
      </c>
      <c r="K167" s="1">
        <v>18.163523541366946</v>
      </c>
      <c r="N167" s="10">
        <f t="shared" si="41"/>
        <v>1.3726627916882461</v>
      </c>
      <c r="O167" s="10">
        <f t="shared" si="42"/>
        <v>21.370622512446793</v>
      </c>
      <c r="Q167" s="1">
        <f t="shared" si="47"/>
        <v>9.421417140403622E-2</v>
      </c>
      <c r="R167" s="1">
        <f t="shared" si="48"/>
        <v>1.4667954173379363</v>
      </c>
      <c r="S167" s="1" t="s">
        <v>80</v>
      </c>
      <c r="T167" s="1">
        <f>R166:R168</f>
        <v>1.4667954173379363</v>
      </c>
      <c r="U167" s="1">
        <f>STDEV(R166:R168)</f>
        <v>0.19407191296382498</v>
      </c>
    </row>
    <row r="168" spans="1:21" x14ac:dyDescent="0.3">
      <c r="A168" s="1">
        <v>1</v>
      </c>
      <c r="B168" s="1" t="s">
        <v>24</v>
      </c>
      <c r="C168" s="5">
        <v>42220</v>
      </c>
      <c r="D168" s="1">
        <v>222</v>
      </c>
      <c r="E168" s="4">
        <v>1</v>
      </c>
      <c r="F168" s="4" t="s">
        <v>15</v>
      </c>
      <c r="G168" s="1">
        <v>15</v>
      </c>
      <c r="H168" s="1">
        <v>1502</v>
      </c>
      <c r="I168" s="9">
        <v>1.1567351737288649E-2</v>
      </c>
      <c r="J168" s="9">
        <v>0.23557349383671886</v>
      </c>
      <c r="N168" s="10">
        <f t="shared" si="41"/>
        <v>1.1582774872938366</v>
      </c>
      <c r="O168" s="10">
        <f t="shared" si="42"/>
        <v>23.588759182850115</v>
      </c>
      <c r="Q168" s="1">
        <f t="shared" si="47"/>
        <v>7.9499607902333402E-2</v>
      </c>
      <c r="R168" s="1">
        <f t="shared" si="48"/>
        <v>1.6190395881046917</v>
      </c>
    </row>
    <row r="169" spans="1:21" x14ac:dyDescent="0.3">
      <c r="A169" s="1">
        <v>1</v>
      </c>
      <c r="B169" s="1" t="s">
        <v>32</v>
      </c>
      <c r="C169" s="5">
        <v>42220</v>
      </c>
      <c r="D169" s="1">
        <v>222</v>
      </c>
      <c r="E169" s="4">
        <v>1</v>
      </c>
      <c r="F169" s="4" t="s">
        <v>17</v>
      </c>
      <c r="G169" s="1">
        <v>15</v>
      </c>
      <c r="H169" s="1">
        <v>1538</v>
      </c>
      <c r="I169" s="9">
        <v>1.5242759838242791E-2</v>
      </c>
      <c r="J169" s="9">
        <v>0.24712730085383985</v>
      </c>
      <c r="K169" s="1">
        <v>18.914893850529712</v>
      </c>
      <c r="L169" s="1">
        <f>AVERAGE(K169:K171)</f>
        <v>17.321072424077286</v>
      </c>
      <c r="M169" s="1">
        <f>STDEV(K169:K171)</f>
        <v>1.3889196366888334</v>
      </c>
      <c r="N169" s="10">
        <f t="shared" si="41"/>
        <v>1.5628909754144942</v>
      </c>
      <c r="O169" s="10">
        <f t="shared" si="42"/>
        <v>25.338785914213712</v>
      </c>
      <c r="Q169" s="1">
        <f t="shared" si="47"/>
        <v>0.10727068522227751</v>
      </c>
      <c r="R169" s="1">
        <f t="shared" si="48"/>
        <v>1.7391545350739701</v>
      </c>
      <c r="S169" s="1" t="s">
        <v>79</v>
      </c>
      <c r="T169" s="1">
        <f>AVERAGE(Q169:Q171)</f>
        <v>0.12932962728384048</v>
      </c>
      <c r="U169" s="1">
        <f>STDEV(Q169:Q171)</f>
        <v>1.9524912838905211E-2</v>
      </c>
    </row>
    <row r="170" spans="1:21" x14ac:dyDescent="0.3">
      <c r="A170" s="1">
        <v>1</v>
      </c>
      <c r="B170" s="1" t="s">
        <v>26</v>
      </c>
      <c r="C170" s="5">
        <v>42220</v>
      </c>
      <c r="D170" s="1">
        <v>222</v>
      </c>
      <c r="E170" s="4">
        <v>1</v>
      </c>
      <c r="F170" s="4" t="s">
        <v>18</v>
      </c>
      <c r="G170" s="1">
        <v>15</v>
      </c>
      <c r="H170" s="1">
        <v>1583</v>
      </c>
      <c r="I170" s="9">
        <v>1.882059073297691E-2</v>
      </c>
      <c r="J170" s="9">
        <v>0.26407288447895061</v>
      </c>
      <c r="K170" s="1">
        <v>16.36957289296404</v>
      </c>
      <c r="N170" s="10">
        <f t="shared" si="41"/>
        <v>1.9861996753534967</v>
      </c>
      <c r="O170" s="10">
        <f t="shared" si="42"/>
        <v>27.868491742011919</v>
      </c>
      <c r="Q170" s="1">
        <f t="shared" si="47"/>
        <v>0.13632492829957563</v>
      </c>
      <c r="R170" s="1">
        <f t="shared" si="48"/>
        <v>1.9127835865097136</v>
      </c>
      <c r="S170" s="1" t="s">
        <v>80</v>
      </c>
      <c r="T170" s="1">
        <f>R169:R171</f>
        <v>1.9127835865097136</v>
      </c>
      <c r="U170" s="1">
        <f>STDEV(R169:R171)</f>
        <v>0.16267678582595788</v>
      </c>
    </row>
    <row r="171" spans="1:21" x14ac:dyDescent="0.3">
      <c r="A171" s="1">
        <v>1</v>
      </c>
      <c r="B171" s="1" t="s">
        <v>25</v>
      </c>
      <c r="C171" s="5">
        <v>42220</v>
      </c>
      <c r="D171" s="1">
        <v>222</v>
      </c>
      <c r="E171" s="4">
        <v>1</v>
      </c>
      <c r="F171" s="4" t="s">
        <v>19</v>
      </c>
      <c r="G171" s="1">
        <v>15</v>
      </c>
      <c r="H171" s="1">
        <v>1536</v>
      </c>
      <c r="I171" s="9">
        <v>2.0544454709530625E-2</v>
      </c>
      <c r="J171" s="9">
        <v>0.29370500129933147</v>
      </c>
      <c r="K171" s="1">
        <v>16.67875052873811</v>
      </c>
      <c r="N171" s="10">
        <f t="shared" si="41"/>
        <v>2.1037521622559359</v>
      </c>
      <c r="O171" s="10">
        <f t="shared" si="42"/>
        <v>30.07539213305154</v>
      </c>
      <c r="Q171" s="1">
        <f t="shared" si="47"/>
        <v>0.14439326832966837</v>
      </c>
      <c r="R171" s="1">
        <f t="shared" si="48"/>
        <v>2.0642565432854396</v>
      </c>
    </row>
    <row r="172" spans="1:21" x14ac:dyDescent="0.3">
      <c r="A172" s="1">
        <v>1</v>
      </c>
      <c r="B172" s="1" t="s">
        <v>29</v>
      </c>
      <c r="C172" s="5">
        <v>42220</v>
      </c>
      <c r="D172" s="1">
        <v>222</v>
      </c>
      <c r="E172" s="4">
        <v>1</v>
      </c>
      <c r="F172" s="4" t="s">
        <v>20</v>
      </c>
      <c r="G172" s="1">
        <v>25</v>
      </c>
      <c r="H172" s="1">
        <v>1871</v>
      </c>
      <c r="I172" s="9">
        <v>2.3666925308571309E-2</v>
      </c>
      <c r="J172" s="9">
        <v>0.34286531743100307</v>
      </c>
      <c r="K172" s="1">
        <v>16.901626712700523</v>
      </c>
      <c r="L172" s="1">
        <f>AVERAGE(K172:K174)</f>
        <v>15.349632247446067</v>
      </c>
      <c r="M172" s="1">
        <f>STDEV(K172:K174)</f>
        <v>2.7610945630208517</v>
      </c>
      <c r="N172" s="10">
        <f t="shared" si="41"/>
        <v>1.7712326900934767</v>
      </c>
      <c r="O172" s="10">
        <f t="shared" si="42"/>
        <v>25.660040356536268</v>
      </c>
      <c r="Q172" s="1">
        <f t="shared" si="47"/>
        <v>0.1215704405126755</v>
      </c>
      <c r="R172" s="1">
        <f t="shared" si="48"/>
        <v>1.7612041755804051</v>
      </c>
      <c r="S172" s="1" t="s">
        <v>79</v>
      </c>
      <c r="T172" s="1">
        <f>AVERAGE(Q172:Q174)</f>
        <v>0.14946595097214213</v>
      </c>
      <c r="U172" s="1">
        <f>STDEV(Q172:Q174)</f>
        <v>7.3023781357622039E-2</v>
      </c>
    </row>
    <row r="173" spans="1:21" x14ac:dyDescent="0.3">
      <c r="A173" s="1">
        <v>1</v>
      </c>
      <c r="B173" s="1" t="s">
        <v>28</v>
      </c>
      <c r="C173" s="5">
        <v>42220</v>
      </c>
      <c r="D173" s="1">
        <v>222</v>
      </c>
      <c r="E173" s="4">
        <v>1</v>
      </c>
      <c r="F173" s="4" t="s">
        <v>21</v>
      </c>
      <c r="G173" s="1">
        <v>25</v>
      </c>
      <c r="H173" s="1">
        <v>1719</v>
      </c>
      <c r="I173" s="9">
        <v>2.0024042943023842E-2</v>
      </c>
      <c r="J173" s="9">
        <v>0.29153016703728518</v>
      </c>
      <c r="K173" s="1">
        <v>16.985507331258479</v>
      </c>
      <c r="N173" s="10">
        <f t="shared" si="41"/>
        <v>1.3768531927623193</v>
      </c>
      <c r="O173" s="10">
        <f t="shared" si="42"/>
        <v>20.04561428548373</v>
      </c>
      <c r="Q173" s="1">
        <f t="shared" si="47"/>
        <v>9.4501784040901565E-2</v>
      </c>
      <c r="R173" s="1">
        <f t="shared" si="48"/>
        <v>1.3758520676946333</v>
      </c>
      <c r="S173" s="1" t="s">
        <v>80</v>
      </c>
      <c r="T173" s="1">
        <f>R172:R174</f>
        <v>1.3758520676946333</v>
      </c>
      <c r="U173" s="1">
        <f>STDEV(R172:R174)</f>
        <v>0.52900118079812042</v>
      </c>
    </row>
    <row r="174" spans="1:21" x14ac:dyDescent="0.3">
      <c r="A174" s="1">
        <v>1</v>
      </c>
      <c r="B174" s="1" t="s">
        <v>31</v>
      </c>
      <c r="C174" s="5">
        <v>42220</v>
      </c>
      <c r="D174" s="1">
        <v>222</v>
      </c>
      <c r="E174" s="4">
        <v>1</v>
      </c>
      <c r="F174" s="4" t="s">
        <v>22</v>
      </c>
      <c r="G174" s="1">
        <v>25</v>
      </c>
      <c r="H174" s="1">
        <v>1932</v>
      </c>
      <c r="I174" s="9">
        <v>4.3800355525302405E-2</v>
      </c>
      <c r="J174" s="9">
        <v>0.45659102571717425</v>
      </c>
      <c r="K174" s="1">
        <v>12.161762698379198</v>
      </c>
      <c r="N174" s="10">
        <f t="shared" si="41"/>
        <v>3.3848914749953702</v>
      </c>
      <c r="O174" s="10">
        <f t="shared" si="42"/>
        <v>35.285354467423225</v>
      </c>
      <c r="Q174" s="1">
        <f t="shared" si="47"/>
        <v>0.2323256283628494</v>
      </c>
      <c r="R174" s="1">
        <f t="shared" si="48"/>
        <v>2.4218478522006937</v>
      </c>
    </row>
    <row r="175" spans="1:21" x14ac:dyDescent="0.3">
      <c r="A175" s="1">
        <v>1</v>
      </c>
      <c r="B175" s="1" t="s">
        <v>6</v>
      </c>
      <c r="C175" s="5">
        <v>42306</v>
      </c>
      <c r="D175" s="1">
        <v>222</v>
      </c>
      <c r="E175" s="4">
        <v>1</v>
      </c>
      <c r="F175" s="4" t="s">
        <v>14</v>
      </c>
      <c r="G175" s="1">
        <v>10</v>
      </c>
      <c r="H175" s="1">
        <v>1415</v>
      </c>
      <c r="I175" s="9">
        <v>3.5115984171720495E-2</v>
      </c>
      <c r="J175" s="9">
        <v>0.42265454941982677</v>
      </c>
      <c r="K175" s="1">
        <v>14.041952289072698</v>
      </c>
      <c r="L175" s="1">
        <f>AVERAGE(K175:K177)</f>
        <v>14.29634515225594</v>
      </c>
      <c r="M175" s="1">
        <f>STDEV(K175:K177)</f>
        <v>0.24652783524767391</v>
      </c>
      <c r="N175" s="10">
        <f t="shared" ref="N175:N183" si="49">(I175/G175)*H175</f>
        <v>4.9689117602984503</v>
      </c>
      <c r="O175" s="10">
        <f t="shared" ref="O175:O183" si="50">(J175/G175)*H175</f>
        <v>59.805618742905494</v>
      </c>
      <c r="Q175" s="1">
        <f t="shared" ref="Q175:Q183" si="51">N175/0.5024/89</f>
        <v>0.11112752630739754</v>
      </c>
      <c r="R175" s="1">
        <f t="shared" ref="R175:R183" si="52">O175/0.5024/89</f>
        <v>1.3375263620666979</v>
      </c>
      <c r="S175" s="1" t="s">
        <v>79</v>
      </c>
      <c r="T175" s="1">
        <f>AVERAGE(Q175:Q177)</f>
        <v>0.10282370832258481</v>
      </c>
      <c r="U175" s="1">
        <f>STDEV(Q175:Q177)</f>
        <v>7.2512280426630998E-3</v>
      </c>
    </row>
    <row r="176" spans="1:21" x14ac:dyDescent="0.3">
      <c r="A176" s="1">
        <v>1</v>
      </c>
      <c r="B176" s="1" t="s">
        <v>8</v>
      </c>
      <c r="C176" s="5">
        <v>42306</v>
      </c>
      <c r="D176" s="1">
        <v>222</v>
      </c>
      <c r="E176" s="4">
        <v>1</v>
      </c>
      <c r="F176" s="4" t="s">
        <v>16</v>
      </c>
      <c r="G176" s="1">
        <v>10</v>
      </c>
      <c r="H176" s="1">
        <v>1465</v>
      </c>
      <c r="I176" s="9">
        <v>3.0399752537752792E-2</v>
      </c>
      <c r="J176" s="9">
        <v>0.37295052472264356</v>
      </c>
      <c r="K176" s="1">
        <v>14.312910770224148</v>
      </c>
      <c r="N176" s="10">
        <f t="shared" si="49"/>
        <v>4.4535637467807838</v>
      </c>
      <c r="O176" s="10">
        <f t="shared" si="50"/>
        <v>54.637251871867278</v>
      </c>
      <c r="Q176" s="1">
        <f t="shared" si="51"/>
        <v>9.9601994623129977E-2</v>
      </c>
      <c r="R176" s="1">
        <f t="shared" si="52"/>
        <v>1.2219381099233184</v>
      </c>
      <c r="S176" s="1" t="s">
        <v>80</v>
      </c>
      <c r="T176" s="1">
        <f>R175:R177</f>
        <v>1.2219381099233184</v>
      </c>
      <c r="U176" s="1">
        <f>STDEV(R175:R177)</f>
        <v>6.8006153456660931E-2</v>
      </c>
    </row>
    <row r="177" spans="1:21" x14ac:dyDescent="0.3">
      <c r="A177" s="1">
        <v>1</v>
      </c>
      <c r="B177" s="1" t="s">
        <v>7</v>
      </c>
      <c r="C177" s="5">
        <v>42306</v>
      </c>
      <c r="D177" s="1">
        <v>222</v>
      </c>
      <c r="E177" s="4">
        <v>1</v>
      </c>
      <c r="F177" s="4" t="s">
        <v>15</v>
      </c>
      <c r="G177" s="1">
        <v>10</v>
      </c>
      <c r="H177" s="1">
        <v>1355</v>
      </c>
      <c r="I177" s="9">
        <v>3.2253719455933201E-2</v>
      </c>
      <c r="J177" s="9">
        <v>0.40181238774188305</v>
      </c>
      <c r="K177" s="1">
        <v>14.534172397470975</v>
      </c>
      <c r="N177" s="10">
        <f t="shared" si="49"/>
        <v>4.3703789862789488</v>
      </c>
      <c r="O177" s="10">
        <f t="shared" si="50"/>
        <v>54.445578539025156</v>
      </c>
      <c r="Q177" s="1">
        <f t="shared" si="51"/>
        <v>9.7741604037226912E-2</v>
      </c>
      <c r="R177" s="1">
        <f t="shared" si="52"/>
        <v>1.2176514201277724</v>
      </c>
    </row>
    <row r="178" spans="1:21" x14ac:dyDescent="0.3">
      <c r="A178" s="1">
        <v>1</v>
      </c>
      <c r="B178" s="1" t="s">
        <v>9</v>
      </c>
      <c r="C178" s="5">
        <v>42306</v>
      </c>
      <c r="D178" s="1">
        <v>222</v>
      </c>
      <c r="E178" s="4">
        <v>1</v>
      </c>
      <c r="F178" s="4" t="s">
        <v>17</v>
      </c>
      <c r="G178" s="1">
        <v>10</v>
      </c>
      <c r="H178" s="1">
        <v>1350</v>
      </c>
      <c r="I178" s="9">
        <v>4.9134576131996913E-2</v>
      </c>
      <c r="J178" s="9">
        <v>0.537558292931273</v>
      </c>
      <c r="K178" s="1">
        <v>12.763951398875401</v>
      </c>
      <c r="L178" s="1">
        <f>AVERAGE(K178:K180)</f>
        <v>13.195371323751994</v>
      </c>
      <c r="M178" s="1">
        <f>STDEV(K178:K180)</f>
        <v>0.48889224845744844</v>
      </c>
      <c r="N178" s="10">
        <f t="shared" si="49"/>
        <v>6.6331677778195832</v>
      </c>
      <c r="O178" s="10">
        <f t="shared" si="50"/>
        <v>72.570369545721846</v>
      </c>
      <c r="Q178" s="1">
        <f t="shared" si="51"/>
        <v>0.14834788023821799</v>
      </c>
      <c r="R178" s="1">
        <f t="shared" si="52"/>
        <v>1.6230044001315449</v>
      </c>
      <c r="S178" s="1" t="s">
        <v>79</v>
      </c>
      <c r="T178" s="1">
        <f>AVERAGE(Q178:Q180)</f>
        <v>0.11825703985556967</v>
      </c>
      <c r="U178" s="1">
        <f>STDEV(Q178:Q180)</f>
        <v>2.6294670895515706E-2</v>
      </c>
    </row>
    <row r="179" spans="1:21" x14ac:dyDescent="0.3">
      <c r="A179" s="1">
        <v>1</v>
      </c>
      <c r="B179" s="1" t="s">
        <v>10</v>
      </c>
      <c r="C179" s="5">
        <v>42306</v>
      </c>
      <c r="D179" s="1">
        <v>222</v>
      </c>
      <c r="E179" s="4">
        <v>1</v>
      </c>
      <c r="F179" s="4" t="s">
        <v>18</v>
      </c>
      <c r="G179" s="1">
        <v>10</v>
      </c>
      <c r="H179" s="1">
        <v>1415</v>
      </c>
      <c r="I179" s="9">
        <v>3.1505627541579706E-2</v>
      </c>
      <c r="J179" s="9">
        <v>0.35364887064698264</v>
      </c>
      <c r="K179" s="1">
        <v>13.095766733851859</v>
      </c>
      <c r="N179" s="10">
        <f t="shared" si="49"/>
        <v>4.458046297133528</v>
      </c>
      <c r="O179" s="10">
        <f t="shared" si="50"/>
        <v>50.041315196548048</v>
      </c>
      <c r="Q179" s="1">
        <f t="shared" si="51"/>
        <v>9.9702244890447836E-2</v>
      </c>
      <c r="R179" s="1">
        <f t="shared" si="52"/>
        <v>1.1191520073657244</v>
      </c>
      <c r="S179" s="1" t="s">
        <v>80</v>
      </c>
      <c r="T179" s="1">
        <f>R178:R180</f>
        <v>1.1191520073657244</v>
      </c>
      <c r="U179" s="1">
        <f>STDEV(R178:R180)</f>
        <v>0.26059554157816611</v>
      </c>
    </row>
    <row r="180" spans="1:21" x14ac:dyDescent="0.3">
      <c r="A180" s="1">
        <v>1</v>
      </c>
      <c r="B180" s="1" t="s">
        <v>11</v>
      </c>
      <c r="C180" s="5">
        <v>42306</v>
      </c>
      <c r="D180" s="1">
        <v>222</v>
      </c>
      <c r="E180" s="4">
        <v>1</v>
      </c>
      <c r="F180" s="4" t="s">
        <v>19</v>
      </c>
      <c r="G180" s="1">
        <v>10</v>
      </c>
      <c r="H180" s="1">
        <v>1490</v>
      </c>
      <c r="I180" s="9">
        <v>3.2026039308086486E-2</v>
      </c>
      <c r="J180" s="9">
        <v>0.37680179372835054</v>
      </c>
      <c r="K180" s="1">
        <v>13.726395838528722</v>
      </c>
      <c r="N180" s="10">
        <f t="shared" si="49"/>
        <v>4.7718798569048859</v>
      </c>
      <c r="O180" s="10">
        <f t="shared" si="50"/>
        <v>56.14346726552423</v>
      </c>
      <c r="Q180" s="1">
        <f t="shared" si="51"/>
        <v>0.10672099443804316</v>
      </c>
      <c r="R180" s="1">
        <f t="shared" si="52"/>
        <v>1.2556239548040022</v>
      </c>
    </row>
    <row r="181" spans="1:21" x14ac:dyDescent="0.3">
      <c r="A181" s="1">
        <v>1</v>
      </c>
      <c r="B181" s="1" t="s">
        <v>12</v>
      </c>
      <c r="C181" s="5">
        <v>42306</v>
      </c>
      <c r="D181" s="1">
        <v>222</v>
      </c>
      <c r="E181" s="4">
        <v>1</v>
      </c>
      <c r="F181" s="4" t="s">
        <v>20</v>
      </c>
      <c r="G181" s="1">
        <v>15</v>
      </c>
      <c r="H181" s="1">
        <v>1485</v>
      </c>
      <c r="I181" s="9">
        <v>3.1342998864546334E-2</v>
      </c>
      <c r="J181" s="9">
        <v>0.38477618602252034</v>
      </c>
      <c r="K181" s="1">
        <v>14.322354804006551</v>
      </c>
      <c r="L181" s="1">
        <f>AVERAGE(K181:K183)</f>
        <v>14.069400155466136</v>
      </c>
      <c r="M181" s="1">
        <f>STDEV(K181:K183)</f>
        <v>0.52496113709415204</v>
      </c>
      <c r="N181" s="10">
        <f t="shared" si="49"/>
        <v>3.102956887590087</v>
      </c>
      <c r="O181" s="10">
        <f t="shared" si="50"/>
        <v>38.092842416229516</v>
      </c>
      <c r="Q181" s="1">
        <f t="shared" si="51"/>
        <v>6.9396266182774086E-2</v>
      </c>
      <c r="R181" s="1">
        <f t="shared" si="52"/>
        <v>0.85192966829397576</v>
      </c>
      <c r="S181" s="1" t="s">
        <v>79</v>
      </c>
      <c r="T181" s="1">
        <f>AVERAGE(Q181:Q183)</f>
        <v>0.12941085656141382</v>
      </c>
      <c r="U181" s="1">
        <f>STDEV(Q181:Q183)</f>
        <v>5.202277572311436E-2</v>
      </c>
    </row>
    <row r="182" spans="1:21" x14ac:dyDescent="0.3">
      <c r="A182" s="1">
        <v>1</v>
      </c>
      <c r="B182" s="1" t="s">
        <v>13</v>
      </c>
      <c r="C182" s="5">
        <v>42306</v>
      </c>
      <c r="D182" s="1">
        <v>222</v>
      </c>
      <c r="E182" s="4">
        <v>1</v>
      </c>
      <c r="F182" s="4" t="s">
        <v>21</v>
      </c>
      <c r="G182" s="1">
        <v>10</v>
      </c>
      <c r="H182" s="1">
        <v>1500</v>
      </c>
      <c r="I182" s="9">
        <v>4.8191329805203374E-2</v>
      </c>
      <c r="J182" s="9">
        <v>0.59564449134675967</v>
      </c>
      <c r="K182" s="1">
        <v>14.419991646772397</v>
      </c>
      <c r="N182" s="10">
        <f t="shared" si="49"/>
        <v>7.2286994707805059</v>
      </c>
      <c r="O182" s="10">
        <f t="shared" si="50"/>
        <v>89.346673702013959</v>
      </c>
      <c r="Q182" s="1">
        <f t="shared" si="51"/>
        <v>0.16166668465031908</v>
      </c>
      <c r="R182" s="1">
        <f t="shared" si="52"/>
        <v>1.9981990647591328</v>
      </c>
      <c r="S182" s="1" t="s">
        <v>80</v>
      </c>
      <c r="T182" s="1">
        <f>R181:R183</f>
        <v>1.9981990647591328</v>
      </c>
      <c r="U182" s="1">
        <f>STDEV(R181:R183)</f>
        <v>0.61557045637008867</v>
      </c>
    </row>
    <row r="183" spans="1:21" x14ac:dyDescent="0.3">
      <c r="A183" s="1">
        <v>1</v>
      </c>
      <c r="B183" s="1" t="s">
        <v>23</v>
      </c>
      <c r="C183" s="5">
        <v>42306</v>
      </c>
      <c r="D183" s="1">
        <v>222</v>
      </c>
      <c r="E183" s="4">
        <v>1</v>
      </c>
      <c r="F183" s="4" t="s">
        <v>22</v>
      </c>
      <c r="G183" s="1">
        <v>10</v>
      </c>
      <c r="H183" s="1">
        <v>1505</v>
      </c>
      <c r="I183" s="9">
        <v>4.6695145976496377E-2</v>
      </c>
      <c r="J183" s="9">
        <v>0.53896287339217785</v>
      </c>
      <c r="K183" s="1">
        <v>13.465854015619465</v>
      </c>
      <c r="N183" s="10">
        <f t="shared" si="49"/>
        <v>7.0276194694627048</v>
      </c>
      <c r="O183" s="10">
        <f t="shared" si="50"/>
        <v>81.113912445522772</v>
      </c>
      <c r="Q183" s="1">
        <f t="shared" si="51"/>
        <v>0.1571696188511483</v>
      </c>
      <c r="R183" s="1">
        <f t="shared" si="52"/>
        <v>1.8140769798343857</v>
      </c>
    </row>
    <row r="184" spans="1:21" x14ac:dyDescent="0.3">
      <c r="C184" s="5"/>
      <c r="D184" s="4"/>
      <c r="E184" s="4"/>
      <c r="F184" s="4"/>
      <c r="H184" s="4"/>
      <c r="I184" s="11"/>
      <c r="J184" s="11"/>
      <c r="K184"/>
    </row>
    <row r="185" spans="1:21" x14ac:dyDescent="0.3">
      <c r="C185" s="5"/>
      <c r="D185" s="4"/>
      <c r="E185" s="4"/>
      <c r="F185" s="4"/>
      <c r="H185" s="4"/>
      <c r="I185" s="11"/>
      <c r="J185" s="11"/>
      <c r="K185"/>
      <c r="M185" s="1" t="s">
        <v>77</v>
      </c>
      <c r="N185" s="1" t="s">
        <v>78</v>
      </c>
    </row>
    <row r="186" spans="1:21" x14ac:dyDescent="0.3">
      <c r="A186" s="1">
        <v>4</v>
      </c>
      <c r="B186" s="1" t="s">
        <v>53</v>
      </c>
      <c r="C186" s="5">
        <v>42144</v>
      </c>
      <c r="D186" s="1">
        <v>114</v>
      </c>
      <c r="E186" s="4">
        <v>1</v>
      </c>
      <c r="F186" s="4" t="s">
        <v>76</v>
      </c>
      <c r="G186" s="1">
        <v>0.25</v>
      </c>
      <c r="I186" s="11">
        <v>2.1184340075019285E-2</v>
      </c>
      <c r="J186" s="11">
        <v>0.21828644334696323</v>
      </c>
      <c r="K186">
        <v>12.021498726714144</v>
      </c>
      <c r="M186" s="1">
        <f>I186/G186</f>
        <v>8.4737360300077141E-2</v>
      </c>
      <c r="N186" s="1">
        <f>J186/G186</f>
        <v>0.87314577338785293</v>
      </c>
    </row>
    <row r="187" spans="1:21" x14ac:dyDescent="0.3">
      <c r="A187" s="1">
        <v>4</v>
      </c>
      <c r="B187" s="1" t="s">
        <v>54</v>
      </c>
      <c r="C187" s="5">
        <v>42144</v>
      </c>
      <c r="D187" s="4">
        <v>227</v>
      </c>
      <c r="E187" s="4">
        <v>1</v>
      </c>
      <c r="F187" s="4" t="s">
        <v>76</v>
      </c>
      <c r="G187" s="1">
        <v>0.2</v>
      </c>
      <c r="I187" s="11">
        <v>2.688946933051831E-2</v>
      </c>
      <c r="J187" s="11">
        <v>0.25224666561943959</v>
      </c>
      <c r="K187">
        <v>10.944350479316073</v>
      </c>
      <c r="M187" s="1">
        <f>I187/G187</f>
        <v>0.13444734665259153</v>
      </c>
      <c r="N187" s="1">
        <f>J187/G187</f>
        <v>1.2612333280971979</v>
      </c>
    </row>
    <row r="188" spans="1:21" x14ac:dyDescent="0.3">
      <c r="A188" s="1">
        <v>4</v>
      </c>
      <c r="B188" s="1" t="s">
        <v>55</v>
      </c>
      <c r="C188" s="5">
        <v>42159</v>
      </c>
      <c r="D188" s="1">
        <v>110</v>
      </c>
      <c r="E188" s="4">
        <v>1</v>
      </c>
      <c r="F188" s="4" t="s">
        <v>76</v>
      </c>
      <c r="G188" s="1">
        <v>0.25</v>
      </c>
      <c r="I188" s="11">
        <v>2.3020473628513224E-2</v>
      </c>
      <c r="J188" s="11">
        <v>0.24836291679572559</v>
      </c>
      <c r="K188">
        <v>12.586914628150234</v>
      </c>
      <c r="M188" s="1">
        <f>I188/G188</f>
        <v>9.2081894514052895E-2</v>
      </c>
      <c r="N188" s="1">
        <f>J188/G188</f>
        <v>0.99345166718290234</v>
      </c>
    </row>
    <row r="189" spans="1:21" x14ac:dyDescent="0.3">
      <c r="A189" s="1">
        <v>4</v>
      </c>
      <c r="B189" s="1" t="s">
        <v>56</v>
      </c>
      <c r="C189" s="5">
        <v>42145</v>
      </c>
      <c r="D189" s="4">
        <v>239</v>
      </c>
      <c r="E189" s="4">
        <v>1</v>
      </c>
      <c r="F189" s="4" t="s">
        <v>76</v>
      </c>
      <c r="G189" s="1">
        <v>0.25</v>
      </c>
      <c r="I189" s="11">
        <v>2.1545009165884168E-2</v>
      </c>
      <c r="J189" s="11">
        <v>0.17285561408351741</v>
      </c>
      <c r="K189">
        <v>9.3601669669635985</v>
      </c>
      <c r="M189" s="1">
        <f>I189/G189</f>
        <v>8.6180036663536672E-2</v>
      </c>
      <c r="N189" s="1">
        <f>J189/G189</f>
        <v>0.69142245633406962</v>
      </c>
    </row>
  </sheetData>
  <sortState ref="A2:R183">
    <sortCondition ref="D2:D183"/>
    <sortCondition ref="C2:C183"/>
    <sortCondition ref="F2:F183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08" workbookViewId="0">
      <selection activeCell="I114" sqref="I114"/>
    </sheetView>
  </sheetViews>
  <sheetFormatPr defaultRowHeight="14.4" x14ac:dyDescent="0.3"/>
  <cols>
    <col min="1" max="1" width="11.109375" style="1" bestFit="1" customWidth="1"/>
    <col min="2" max="2" width="8.88671875" style="1"/>
    <col min="3" max="3" width="0" style="1" hidden="1" customWidth="1"/>
    <col min="4" max="4" width="8.21875" style="1" bestFit="1" customWidth="1"/>
    <col min="5" max="5" width="10.77734375" style="1" bestFit="1" customWidth="1"/>
    <col min="6" max="6" width="10.77734375" style="1" customWidth="1"/>
  </cols>
  <sheetData>
    <row r="1" spans="1:11" x14ac:dyDescent="0.3">
      <c r="A1" s="7" t="s">
        <v>2</v>
      </c>
      <c r="B1" s="7" t="s">
        <v>3</v>
      </c>
      <c r="C1" s="7" t="s">
        <v>5</v>
      </c>
      <c r="D1" s="7" t="s">
        <v>4</v>
      </c>
      <c r="E1" s="1" t="s">
        <v>72</v>
      </c>
      <c r="G1" s="8" t="s">
        <v>109</v>
      </c>
      <c r="H1" s="8" t="s">
        <v>110</v>
      </c>
      <c r="I1" s="8" t="s">
        <v>111</v>
      </c>
    </row>
    <row r="2" spans="1:11" x14ac:dyDescent="0.3">
      <c r="A2" s="6">
        <v>41452</v>
      </c>
      <c r="B2" s="2">
        <v>221</v>
      </c>
      <c r="C2" s="2">
        <v>1</v>
      </c>
      <c r="D2" s="4" t="s">
        <v>14</v>
      </c>
      <c r="E2" s="10">
        <v>13.416751313369348</v>
      </c>
      <c r="F2" s="10"/>
      <c r="G2">
        <v>92.534750000000003</v>
      </c>
      <c r="H2">
        <f t="shared" ref="H2:H33" si="0">G2/1000</f>
        <v>9.2534749999999999E-2</v>
      </c>
      <c r="I2">
        <f t="shared" ref="I2:I33" si="1">E2/H2*31/12</f>
        <v>374.56135011842383</v>
      </c>
      <c r="J2">
        <f>AVERAGE(I2:I4)</f>
        <v>307.63949737671368</v>
      </c>
      <c r="K2">
        <f>STDEV(I2:I4)</f>
        <v>79.118294128964763</v>
      </c>
    </row>
    <row r="3" spans="1:11" x14ac:dyDescent="0.3">
      <c r="A3" s="6">
        <v>41452</v>
      </c>
      <c r="B3" s="2">
        <v>221</v>
      </c>
      <c r="C3" s="2">
        <v>1</v>
      </c>
      <c r="D3" s="4" t="s">
        <v>16</v>
      </c>
      <c r="E3" s="10">
        <v>12.494299178274261</v>
      </c>
      <c r="F3" s="10"/>
      <c r="G3">
        <v>98.394000000000005</v>
      </c>
      <c r="H3">
        <f t="shared" si="0"/>
        <v>9.8394000000000009E-2</v>
      </c>
      <c r="I3">
        <f t="shared" si="1"/>
        <v>328.03768058901125</v>
      </c>
    </row>
    <row r="4" spans="1:11" x14ac:dyDescent="0.3">
      <c r="A4" s="6">
        <v>41452</v>
      </c>
      <c r="B4" s="2">
        <v>221</v>
      </c>
      <c r="C4" s="2">
        <v>1</v>
      </c>
      <c r="D4" s="4" t="s">
        <v>15</v>
      </c>
      <c r="E4" s="10">
        <v>10.230070676328689</v>
      </c>
      <c r="F4" s="10"/>
      <c r="G4">
        <v>119.95164843749998</v>
      </c>
      <c r="H4">
        <f t="shared" si="0"/>
        <v>0.11995164843749999</v>
      </c>
      <c r="I4">
        <f t="shared" si="1"/>
        <v>220.31946142270604</v>
      </c>
    </row>
    <row r="5" spans="1:11" x14ac:dyDescent="0.3">
      <c r="A5" s="6">
        <v>41486</v>
      </c>
      <c r="B5" s="2">
        <v>221</v>
      </c>
      <c r="C5" s="2">
        <v>1</v>
      </c>
      <c r="D5" s="4" t="s">
        <v>14</v>
      </c>
      <c r="E5" s="10">
        <v>31.837069137812605</v>
      </c>
      <c r="F5" s="10"/>
      <c r="G5">
        <v>199.12249999999997</v>
      </c>
      <c r="H5">
        <f t="shared" si="0"/>
        <v>0.19912249999999998</v>
      </c>
      <c r="I5">
        <f t="shared" si="1"/>
        <v>413.04102720360197</v>
      </c>
      <c r="J5">
        <f>AVERAGE(I5:I7)</f>
        <v>468.83637521631073</v>
      </c>
      <c r="K5">
        <f>STDEV(I5:I7)</f>
        <v>59.54620434913457</v>
      </c>
    </row>
    <row r="6" spans="1:11" x14ac:dyDescent="0.3">
      <c r="A6" s="6">
        <v>41486</v>
      </c>
      <c r="B6" s="2">
        <v>221</v>
      </c>
      <c r="C6" s="2">
        <v>1</v>
      </c>
      <c r="D6" s="4" t="s">
        <v>16</v>
      </c>
      <c r="E6" s="10">
        <v>34.343854362863709</v>
      </c>
      <c r="F6" s="10"/>
      <c r="G6">
        <v>166.91674999999998</v>
      </c>
      <c r="H6">
        <f t="shared" si="0"/>
        <v>0.16691674999999997</v>
      </c>
      <c r="I6">
        <f t="shared" si="1"/>
        <v>531.53217859041263</v>
      </c>
    </row>
    <row r="7" spans="1:11" x14ac:dyDescent="0.3">
      <c r="A7" s="6">
        <v>41486</v>
      </c>
      <c r="B7" s="2">
        <v>221</v>
      </c>
      <c r="C7" s="2">
        <v>1</v>
      </c>
      <c r="D7" s="4" t="s">
        <v>63</v>
      </c>
      <c r="E7" s="10">
        <v>31.841704891519317</v>
      </c>
      <c r="F7" s="10"/>
      <c r="G7">
        <v>178.07174999999998</v>
      </c>
      <c r="H7">
        <f t="shared" si="0"/>
        <v>0.17807174999999997</v>
      </c>
      <c r="I7">
        <f t="shared" si="1"/>
        <v>461.93591985491753</v>
      </c>
    </row>
    <row r="8" spans="1:11" x14ac:dyDescent="0.3">
      <c r="A8" s="6">
        <v>41513</v>
      </c>
      <c r="B8" s="2">
        <v>221</v>
      </c>
      <c r="C8" s="2">
        <v>1</v>
      </c>
      <c r="D8" s="4" t="s">
        <v>14</v>
      </c>
      <c r="E8" s="10">
        <v>22.579045850730374</v>
      </c>
      <c r="F8" s="10"/>
      <c r="G8">
        <v>200.25201562499998</v>
      </c>
      <c r="H8">
        <f t="shared" si="0"/>
        <v>0.20025201562499997</v>
      </c>
      <c r="I8">
        <f t="shared" si="1"/>
        <v>291.27897464104973</v>
      </c>
      <c r="J8">
        <f>AVERAGE(I8:I10)</f>
        <v>282.96919627470817</v>
      </c>
      <c r="K8">
        <f>STDEV(I8:I10)</f>
        <v>22.782341162331967</v>
      </c>
    </row>
    <row r="9" spans="1:11" x14ac:dyDescent="0.3">
      <c r="A9" s="6">
        <v>41513</v>
      </c>
      <c r="B9" s="2">
        <v>221</v>
      </c>
      <c r="C9" s="2">
        <v>1</v>
      </c>
      <c r="D9" s="2" t="s">
        <v>16</v>
      </c>
      <c r="E9" s="10">
        <v>22.490604967741593</v>
      </c>
      <c r="F9" s="10"/>
      <c r="G9">
        <v>225.89845312499997</v>
      </c>
      <c r="H9">
        <f t="shared" si="0"/>
        <v>0.22589845312499998</v>
      </c>
      <c r="I9">
        <f t="shared" si="1"/>
        <v>257.19843892799616</v>
      </c>
    </row>
    <row r="10" spans="1:11" x14ac:dyDescent="0.3">
      <c r="A10" s="6">
        <v>41513</v>
      </c>
      <c r="B10" s="2">
        <v>221</v>
      </c>
      <c r="C10" s="2">
        <v>1</v>
      </c>
      <c r="D10" s="4" t="s">
        <v>15</v>
      </c>
      <c r="E10" s="10">
        <v>21.592906176901653</v>
      </c>
      <c r="F10" s="10"/>
      <c r="G10">
        <v>185.67267499999997</v>
      </c>
      <c r="H10">
        <f t="shared" si="0"/>
        <v>0.18567267499999998</v>
      </c>
      <c r="I10">
        <f t="shared" si="1"/>
        <v>300.43017525507872</v>
      </c>
    </row>
    <row r="11" spans="1:11" x14ac:dyDescent="0.3">
      <c r="A11" s="6">
        <v>41513</v>
      </c>
      <c r="B11" s="2">
        <v>221</v>
      </c>
      <c r="C11" s="2">
        <v>1</v>
      </c>
      <c r="D11" s="4" t="s">
        <v>17</v>
      </c>
      <c r="E11" s="10">
        <v>18.566920233819783</v>
      </c>
      <c r="F11" s="10"/>
      <c r="G11">
        <v>493.50352499999997</v>
      </c>
      <c r="H11">
        <f t="shared" si="0"/>
        <v>0.49350352499999994</v>
      </c>
      <c r="I11">
        <f t="shared" si="1"/>
        <v>97.191897337243503</v>
      </c>
      <c r="J11">
        <f>AVERAGE(I11:I13)</f>
        <v>138.24619492277651</v>
      </c>
      <c r="K11">
        <f>STDEV(I11:I13)</f>
        <v>39.438389426956668</v>
      </c>
    </row>
    <row r="12" spans="1:11" x14ac:dyDescent="0.3">
      <c r="A12" s="6">
        <v>41513</v>
      </c>
      <c r="B12" s="2">
        <v>221</v>
      </c>
      <c r="C12" s="2">
        <v>1</v>
      </c>
      <c r="D12" s="4" t="s">
        <v>64</v>
      </c>
      <c r="E12" s="10">
        <v>16.950531700893624</v>
      </c>
      <c r="F12" s="10"/>
      <c r="G12">
        <v>309.01218749999992</v>
      </c>
      <c r="H12">
        <f t="shared" si="0"/>
        <v>0.30901218749999992</v>
      </c>
      <c r="I12">
        <f t="shared" si="1"/>
        <v>141.70597578984444</v>
      </c>
    </row>
    <row r="13" spans="1:11" x14ac:dyDescent="0.3">
      <c r="A13" s="6">
        <v>41513</v>
      </c>
      <c r="B13" s="2">
        <v>221</v>
      </c>
      <c r="C13" s="2">
        <v>1</v>
      </c>
      <c r="D13" s="4" t="s">
        <v>19</v>
      </c>
      <c r="E13" s="10">
        <v>18.096187383795694</v>
      </c>
      <c r="F13" s="10"/>
      <c r="G13">
        <v>265.85699999999991</v>
      </c>
      <c r="H13">
        <f t="shared" si="0"/>
        <v>0.2658569999999999</v>
      </c>
      <c r="I13">
        <f t="shared" si="1"/>
        <v>175.84071164124157</v>
      </c>
    </row>
    <row r="14" spans="1:11" x14ac:dyDescent="0.3">
      <c r="A14" s="6">
        <v>41513</v>
      </c>
      <c r="B14" s="2">
        <v>221</v>
      </c>
      <c r="C14" s="2">
        <v>1</v>
      </c>
      <c r="D14" s="4" t="s">
        <v>20</v>
      </c>
      <c r="E14" s="10">
        <v>19.8139778239618</v>
      </c>
      <c r="F14" s="10"/>
      <c r="G14">
        <v>192.99299999999999</v>
      </c>
      <c r="H14">
        <f t="shared" si="0"/>
        <v>0.192993</v>
      </c>
      <c r="I14">
        <f t="shared" si="1"/>
        <v>265.22262143480845</v>
      </c>
      <c r="J14">
        <f>AVERAGE(I14:I16)</f>
        <v>302.23527317950357</v>
      </c>
      <c r="K14">
        <f>STDEV(I14:I16)</f>
        <v>52.343794076740252</v>
      </c>
    </row>
    <row r="15" spans="1:11" x14ac:dyDescent="0.3">
      <c r="A15" s="6">
        <v>41513</v>
      </c>
      <c r="B15" s="2">
        <v>221</v>
      </c>
      <c r="C15" s="2">
        <v>1</v>
      </c>
      <c r="D15" s="4" t="s">
        <v>67</v>
      </c>
      <c r="E15" s="10">
        <v>23.024213867925489</v>
      </c>
      <c r="F15" s="10"/>
      <c r="G15">
        <v>175.32669999999999</v>
      </c>
      <c r="H15">
        <f t="shared" si="0"/>
        <v>0.1753267</v>
      </c>
      <c r="I15">
        <f t="shared" si="1"/>
        <v>339.24792492419874</v>
      </c>
    </row>
    <row r="16" spans="1:11" x14ac:dyDescent="0.3">
      <c r="A16" s="6">
        <v>41513</v>
      </c>
      <c r="B16" s="2">
        <v>221</v>
      </c>
      <c r="C16" s="2">
        <v>1</v>
      </c>
      <c r="D16" s="4" t="s">
        <v>22</v>
      </c>
      <c r="E16" s="10">
        <v>18.454796651192204</v>
      </c>
      <c r="F16" s="10"/>
      <c r="G16">
        <v>330.67764843749995</v>
      </c>
      <c r="H16">
        <f t="shared" si="0"/>
        <v>0.33067764843749997</v>
      </c>
    </row>
    <row r="17" spans="1:11" x14ac:dyDescent="0.3">
      <c r="A17" s="5">
        <v>41565</v>
      </c>
      <c r="B17" s="1">
        <v>221</v>
      </c>
      <c r="C17" s="4">
        <v>1</v>
      </c>
      <c r="D17" s="4" t="s">
        <v>14</v>
      </c>
      <c r="E17" s="10">
        <v>62.623087120610776</v>
      </c>
      <c r="F17" s="10"/>
      <c r="G17">
        <v>471.80345624999995</v>
      </c>
      <c r="H17">
        <f t="shared" si="0"/>
        <v>0.47180345624999998</v>
      </c>
      <c r="I17">
        <f t="shared" si="1"/>
        <v>342.8891972957249</v>
      </c>
      <c r="J17">
        <f>AVERAGE(I17:I19)</f>
        <v>302.03469062877843</v>
      </c>
      <c r="K17">
        <f>STDEV(I17:I19)</f>
        <v>35.408348990782123</v>
      </c>
    </row>
    <row r="18" spans="1:11" x14ac:dyDescent="0.3">
      <c r="A18" s="5">
        <v>41565</v>
      </c>
      <c r="B18" s="1">
        <v>221</v>
      </c>
      <c r="C18" s="4">
        <v>1</v>
      </c>
      <c r="D18" s="4" t="s">
        <v>16</v>
      </c>
      <c r="E18" s="10">
        <v>37.662126617295463</v>
      </c>
      <c r="F18" s="10"/>
      <c r="G18">
        <v>343.7971</v>
      </c>
      <c r="H18">
        <f t="shared" si="0"/>
        <v>0.34379710000000002</v>
      </c>
      <c r="I18">
        <f t="shared" si="1"/>
        <v>282.99781206612835</v>
      </c>
    </row>
    <row r="19" spans="1:11" x14ac:dyDescent="0.3">
      <c r="A19" s="5">
        <v>41565</v>
      </c>
      <c r="B19" s="1">
        <v>221</v>
      </c>
      <c r="C19" s="4">
        <v>1</v>
      </c>
      <c r="D19" s="4" t="s">
        <v>15</v>
      </c>
      <c r="E19" s="10">
        <v>51.349832751023825</v>
      </c>
      <c r="F19" s="10"/>
      <c r="G19">
        <v>473.39634999999987</v>
      </c>
      <c r="H19">
        <f t="shared" si="0"/>
        <v>0.47339634999999985</v>
      </c>
      <c r="I19">
        <f t="shared" si="1"/>
        <v>280.21706252448206</v>
      </c>
    </row>
    <row r="20" spans="1:11" x14ac:dyDescent="0.3">
      <c r="A20" s="5">
        <v>41565</v>
      </c>
      <c r="B20" s="1">
        <v>221</v>
      </c>
      <c r="C20" s="4">
        <v>1</v>
      </c>
      <c r="D20" s="4" t="s">
        <v>17</v>
      </c>
      <c r="E20" s="10">
        <v>33.401358694903649</v>
      </c>
      <c r="F20" s="10"/>
      <c r="G20">
        <v>292.98003749999998</v>
      </c>
      <c r="H20">
        <f t="shared" si="0"/>
        <v>0.29298003749999996</v>
      </c>
      <c r="I20">
        <f t="shared" si="1"/>
        <v>294.51441139626371</v>
      </c>
      <c r="J20">
        <f>AVERAGE(I20:I22)</f>
        <v>325.10178368596877</v>
      </c>
      <c r="K20">
        <f>STDEV(I20:I22)</f>
        <v>48.04658422120243</v>
      </c>
    </row>
    <row r="21" spans="1:11" x14ac:dyDescent="0.3">
      <c r="A21" s="5">
        <v>41565</v>
      </c>
      <c r="B21" s="1">
        <v>221</v>
      </c>
      <c r="C21" s="4">
        <v>1</v>
      </c>
      <c r="D21" s="4" t="s">
        <v>18</v>
      </c>
      <c r="E21" s="10">
        <v>40.645694587760069</v>
      </c>
      <c r="F21" s="10"/>
      <c r="G21">
        <v>349.64240625000002</v>
      </c>
      <c r="H21">
        <f t="shared" si="0"/>
        <v>0.34964240625000004</v>
      </c>
      <c r="I21">
        <f t="shared" si="1"/>
        <v>300.31076267667925</v>
      </c>
    </row>
    <row r="22" spans="1:11" x14ac:dyDescent="0.3">
      <c r="A22" s="5">
        <v>41565</v>
      </c>
      <c r="B22" s="1">
        <v>221</v>
      </c>
      <c r="C22" s="4">
        <v>1</v>
      </c>
      <c r="D22" s="4" t="s">
        <v>19</v>
      </c>
      <c r="E22" s="10">
        <v>37.960081365462649</v>
      </c>
      <c r="F22" s="10"/>
      <c r="G22">
        <v>257.73627499999998</v>
      </c>
      <c r="H22">
        <f t="shared" si="0"/>
        <v>0.25773627499999996</v>
      </c>
      <c r="I22">
        <f t="shared" si="1"/>
        <v>380.48017698496341</v>
      </c>
    </row>
    <row r="23" spans="1:11" x14ac:dyDescent="0.3">
      <c r="A23" s="5">
        <v>41565</v>
      </c>
      <c r="B23" s="1">
        <v>221</v>
      </c>
      <c r="C23" s="4">
        <v>1</v>
      </c>
      <c r="D23" s="4" t="s">
        <v>20</v>
      </c>
      <c r="E23" s="10">
        <v>54.501156175182444</v>
      </c>
      <c r="F23" s="10"/>
      <c r="G23">
        <v>475.45139999999992</v>
      </c>
      <c r="H23">
        <f t="shared" si="0"/>
        <v>0.47545139999999991</v>
      </c>
      <c r="I23">
        <f t="shared" si="1"/>
        <v>296.1283812657922</v>
      </c>
      <c r="J23">
        <f>AVERAGE(I23:I25)</f>
        <v>292.92860756386381</v>
      </c>
      <c r="K23">
        <f>STDEV(I23:I25)</f>
        <v>4.2723964914844901</v>
      </c>
    </row>
    <row r="24" spans="1:11" x14ac:dyDescent="0.3">
      <c r="A24" s="5">
        <v>41565</v>
      </c>
      <c r="B24" s="1">
        <v>221</v>
      </c>
      <c r="C24" s="4">
        <v>1</v>
      </c>
      <c r="D24" s="4" t="s">
        <v>21</v>
      </c>
      <c r="E24" s="10">
        <v>38.073534687775862</v>
      </c>
      <c r="F24" s="10"/>
      <c r="G24">
        <v>341.42493749999994</v>
      </c>
      <c r="H24">
        <f t="shared" si="0"/>
        <v>0.34142493749999991</v>
      </c>
      <c r="I24">
        <f t="shared" si="1"/>
        <v>288.07688154516933</v>
      </c>
    </row>
    <row r="25" spans="1:11" x14ac:dyDescent="0.3">
      <c r="A25" s="5">
        <v>41565</v>
      </c>
      <c r="B25" s="1">
        <v>221</v>
      </c>
      <c r="C25" s="4">
        <v>1</v>
      </c>
      <c r="D25" s="4" t="s">
        <v>22</v>
      </c>
      <c r="E25" s="10">
        <v>51.922113567684136</v>
      </c>
      <c r="F25" s="10"/>
      <c r="G25">
        <v>455.33258124999998</v>
      </c>
      <c r="H25">
        <f t="shared" si="0"/>
        <v>0.45533258124999998</v>
      </c>
      <c r="I25">
        <f t="shared" si="1"/>
        <v>294.58055988062978</v>
      </c>
    </row>
    <row r="26" spans="1:11" x14ac:dyDescent="0.3">
      <c r="A26" s="5">
        <v>41817</v>
      </c>
      <c r="B26" s="1">
        <v>221</v>
      </c>
      <c r="C26" s="4">
        <v>1</v>
      </c>
      <c r="D26" s="4" t="s">
        <v>14</v>
      </c>
      <c r="E26" s="10">
        <v>19.530710401415337</v>
      </c>
      <c r="F26" s="10"/>
      <c r="G26">
        <v>138.27945</v>
      </c>
      <c r="H26">
        <f t="shared" si="0"/>
        <v>0.13827945</v>
      </c>
      <c r="I26">
        <f t="shared" si="1"/>
        <v>364.87225834103538</v>
      </c>
      <c r="J26">
        <f>AVERAGE(I26:I28)</f>
        <v>346.90385223519678</v>
      </c>
      <c r="K26">
        <f>STDEV(I26:I28)</f>
        <v>24.843574808083794</v>
      </c>
    </row>
    <row r="27" spans="1:11" x14ac:dyDescent="0.3">
      <c r="A27" s="5">
        <v>41817</v>
      </c>
      <c r="B27" s="4">
        <v>221</v>
      </c>
      <c r="C27" s="4">
        <v>1</v>
      </c>
      <c r="D27" s="4" t="s">
        <v>16</v>
      </c>
      <c r="E27" s="10">
        <v>15.992745762139515</v>
      </c>
      <c r="F27" s="10"/>
      <c r="G27">
        <v>129.6944444444444</v>
      </c>
      <c r="H27">
        <f t="shared" si="0"/>
        <v>0.12969444444444439</v>
      </c>
      <c r="I27">
        <f t="shared" si="1"/>
        <v>318.55329960997545</v>
      </c>
    </row>
    <row r="28" spans="1:11" x14ac:dyDescent="0.3">
      <c r="A28" s="5">
        <v>41817</v>
      </c>
      <c r="B28" s="1">
        <v>221</v>
      </c>
      <c r="C28" s="4">
        <v>1</v>
      </c>
      <c r="D28" s="4" t="s">
        <v>15</v>
      </c>
      <c r="E28" s="10">
        <v>21.113343556855128</v>
      </c>
      <c r="F28" s="10"/>
      <c r="G28">
        <v>152.65866666666665</v>
      </c>
      <c r="H28">
        <f t="shared" si="0"/>
        <v>0.15265866666666664</v>
      </c>
      <c r="I28">
        <f t="shared" si="1"/>
        <v>357.28599875457945</v>
      </c>
    </row>
    <row r="29" spans="1:11" x14ac:dyDescent="0.3">
      <c r="A29" s="5">
        <v>41817</v>
      </c>
      <c r="B29" s="4">
        <v>221</v>
      </c>
      <c r="C29" s="4">
        <v>1</v>
      </c>
      <c r="D29" s="4" t="s">
        <v>17</v>
      </c>
      <c r="E29" s="10">
        <v>24.020065505394964</v>
      </c>
      <c r="F29" s="10"/>
      <c r="G29">
        <v>154.36449999999999</v>
      </c>
      <c r="H29">
        <f t="shared" si="0"/>
        <v>0.15436449999999999</v>
      </c>
      <c r="I29">
        <f t="shared" si="1"/>
        <v>401.98255355951005</v>
      </c>
      <c r="J29">
        <f>AVERAGE(I29:I31)</f>
        <v>336.65711559730829</v>
      </c>
      <c r="K29">
        <f>STDEV(I29:I31)</f>
        <v>56.598152734261447</v>
      </c>
    </row>
    <row r="30" spans="1:11" x14ac:dyDescent="0.3">
      <c r="A30" s="5">
        <v>41817</v>
      </c>
      <c r="B30" s="1">
        <v>221</v>
      </c>
      <c r="C30" s="4">
        <v>1</v>
      </c>
      <c r="D30" s="4" t="s">
        <v>18</v>
      </c>
      <c r="E30" s="10">
        <v>16.262986049808603</v>
      </c>
      <c r="F30" s="10"/>
      <c r="G30">
        <v>138.96599999999998</v>
      </c>
      <c r="H30">
        <f t="shared" si="0"/>
        <v>0.13896599999999998</v>
      </c>
      <c r="I30">
        <f t="shared" si="1"/>
        <v>302.32369041352246</v>
      </c>
    </row>
    <row r="31" spans="1:11" x14ac:dyDescent="0.3">
      <c r="A31" s="5">
        <v>41817</v>
      </c>
      <c r="B31" s="4">
        <v>221</v>
      </c>
      <c r="C31" s="4">
        <v>1</v>
      </c>
      <c r="D31" s="4" t="s">
        <v>19</v>
      </c>
      <c r="E31" s="10">
        <v>18.557868394494164</v>
      </c>
      <c r="F31" s="10"/>
      <c r="G31">
        <v>156.84211111111108</v>
      </c>
      <c r="H31">
        <f t="shared" si="0"/>
        <v>0.15684211111111107</v>
      </c>
      <c r="I31">
        <f t="shared" si="1"/>
        <v>305.66510281889248</v>
      </c>
    </row>
    <row r="32" spans="1:11" x14ac:dyDescent="0.3">
      <c r="A32" s="5">
        <v>41817</v>
      </c>
      <c r="B32" s="4">
        <v>221</v>
      </c>
      <c r="C32" s="4">
        <v>1</v>
      </c>
      <c r="D32" s="4" t="s">
        <v>20</v>
      </c>
      <c r="E32" s="10">
        <v>19.463114357951646</v>
      </c>
      <c r="F32" s="10"/>
      <c r="G32">
        <v>127.2705</v>
      </c>
      <c r="H32">
        <f t="shared" si="0"/>
        <v>0.12727050000000001</v>
      </c>
      <c r="I32">
        <f t="shared" si="1"/>
        <v>395.06179429934724</v>
      </c>
      <c r="J32">
        <f>AVERAGE(I32:I34)</f>
        <v>335.9389552913924</v>
      </c>
      <c r="K32">
        <f>STDEV(I32:I34)</f>
        <v>59.190974345198399</v>
      </c>
    </row>
    <row r="33" spans="1:11" x14ac:dyDescent="0.3">
      <c r="A33" s="5">
        <v>41817</v>
      </c>
      <c r="B33" s="1">
        <v>221</v>
      </c>
      <c r="C33" s="4">
        <v>1</v>
      </c>
      <c r="D33" s="4" t="s">
        <v>21</v>
      </c>
      <c r="E33" s="10">
        <v>19.286577654653776</v>
      </c>
      <c r="F33" s="10"/>
      <c r="G33">
        <v>148.25161111111112</v>
      </c>
      <c r="H33">
        <f t="shared" si="0"/>
        <v>0.14825161111111113</v>
      </c>
      <c r="I33">
        <f t="shared" si="1"/>
        <v>336.07499148084975</v>
      </c>
    </row>
    <row r="34" spans="1:11" x14ac:dyDescent="0.3">
      <c r="A34" s="5">
        <v>41817</v>
      </c>
      <c r="B34" s="4">
        <v>221</v>
      </c>
      <c r="C34" s="4">
        <v>1</v>
      </c>
      <c r="D34" s="4" t="s">
        <v>22</v>
      </c>
      <c r="E34" s="10">
        <v>17.251445285313871</v>
      </c>
      <c r="F34" s="10"/>
      <c r="G34">
        <v>161.07496296296296</v>
      </c>
      <c r="H34">
        <f t="shared" ref="H34:H65" si="2">G34/1000</f>
        <v>0.16107496296296295</v>
      </c>
      <c r="I34">
        <f t="shared" ref="I34:I65" si="3">E34/H34*31/12</f>
        <v>276.68008009398028</v>
      </c>
    </row>
    <row r="35" spans="1:11" x14ac:dyDescent="0.3">
      <c r="A35" s="5">
        <v>41838</v>
      </c>
      <c r="B35" s="4">
        <v>221</v>
      </c>
      <c r="C35" s="4">
        <v>1</v>
      </c>
      <c r="D35" s="4" t="s">
        <v>14</v>
      </c>
      <c r="E35" s="10">
        <v>22.294339788415648</v>
      </c>
      <c r="F35" s="10"/>
      <c r="G35">
        <v>199.26625000000001</v>
      </c>
      <c r="H35">
        <f t="shared" si="2"/>
        <v>0.19926625000000001</v>
      </c>
      <c r="I35">
        <f t="shared" si="3"/>
        <v>289.02893048910067</v>
      </c>
      <c r="J35">
        <f>AVERAGE(I35:I37)</f>
        <v>291.20998721139273</v>
      </c>
      <c r="K35">
        <f>STDEV(I35:I37)</f>
        <v>2.8182896701187201</v>
      </c>
    </row>
    <row r="36" spans="1:11" x14ac:dyDescent="0.3">
      <c r="A36" s="5">
        <v>41838</v>
      </c>
      <c r="B36" s="1">
        <v>221</v>
      </c>
      <c r="C36" s="4">
        <v>1</v>
      </c>
      <c r="D36" s="4" t="s">
        <v>16</v>
      </c>
      <c r="E36" s="10">
        <v>22.672586334376007</v>
      </c>
      <c r="F36" s="10"/>
      <c r="G36">
        <v>201.82308333333333</v>
      </c>
      <c r="H36">
        <f t="shared" si="2"/>
        <v>0.20182308333333332</v>
      </c>
      <c r="I36">
        <f t="shared" si="3"/>
        <v>290.20886542365952</v>
      </c>
    </row>
    <row r="37" spans="1:11" x14ac:dyDescent="0.3">
      <c r="A37" s="5">
        <v>41838</v>
      </c>
      <c r="B37" s="4">
        <v>221</v>
      </c>
      <c r="C37" s="4">
        <v>1</v>
      </c>
      <c r="D37" s="4" t="s">
        <v>15</v>
      </c>
      <c r="E37" s="10">
        <v>23.578244192811145</v>
      </c>
      <c r="F37" s="10"/>
      <c r="G37">
        <v>206.90246296296291</v>
      </c>
      <c r="H37">
        <f t="shared" si="2"/>
        <v>0.20690246296296291</v>
      </c>
      <c r="I37">
        <f t="shared" si="3"/>
        <v>294.39216572141794</v>
      </c>
    </row>
    <row r="38" spans="1:11" x14ac:dyDescent="0.3">
      <c r="A38" s="5">
        <v>41838</v>
      </c>
      <c r="B38" s="1">
        <v>221</v>
      </c>
      <c r="C38" s="4">
        <v>1</v>
      </c>
      <c r="D38" s="4" t="s">
        <v>17</v>
      </c>
      <c r="E38" s="10">
        <v>23.064219974347782</v>
      </c>
      <c r="F38" s="10"/>
      <c r="G38">
        <v>161.40786666666668</v>
      </c>
      <c r="H38">
        <f t="shared" si="2"/>
        <v>0.16140786666666668</v>
      </c>
      <c r="I38">
        <f t="shared" si="3"/>
        <v>369.1429017528169</v>
      </c>
      <c r="J38">
        <f>AVERAGE(I38:I40)</f>
        <v>381.16091412044511</v>
      </c>
      <c r="K38">
        <f>STDEV(I38:I40)</f>
        <v>16.996036083067374</v>
      </c>
    </row>
    <row r="39" spans="1:11" x14ac:dyDescent="0.3">
      <c r="A39" s="5">
        <v>41838</v>
      </c>
      <c r="B39" s="4">
        <v>221</v>
      </c>
      <c r="C39" s="4">
        <v>1</v>
      </c>
      <c r="D39" s="4" t="s">
        <v>18</v>
      </c>
      <c r="E39" s="10">
        <v>20.53662315385446</v>
      </c>
      <c r="F39" s="10"/>
      <c r="G39">
        <v>134.93333333333334</v>
      </c>
      <c r="H39">
        <f t="shared" si="2"/>
        <v>0.13493333333333335</v>
      </c>
      <c r="I39">
        <f t="shared" si="3"/>
        <v>393.17892648807327</v>
      </c>
    </row>
    <row r="40" spans="1:11" x14ac:dyDescent="0.3">
      <c r="A40" s="5">
        <v>41838</v>
      </c>
      <c r="B40" s="1">
        <v>221</v>
      </c>
      <c r="C40" s="4">
        <v>1</v>
      </c>
      <c r="D40" s="4" t="s">
        <v>19</v>
      </c>
      <c r="E40" s="10">
        <v>32.966703190537139</v>
      </c>
      <c r="F40" s="10"/>
      <c r="G40">
        <v>154.96250000000001</v>
      </c>
      <c r="H40">
        <f t="shared" si="2"/>
        <v>0.1549625</v>
      </c>
    </row>
    <row r="41" spans="1:11" x14ac:dyDescent="0.3">
      <c r="A41" s="5">
        <v>41838</v>
      </c>
      <c r="B41" s="1">
        <v>221</v>
      </c>
      <c r="C41" s="4">
        <v>1</v>
      </c>
      <c r="D41" s="4" t="s">
        <v>20</v>
      </c>
      <c r="E41" s="10">
        <v>23.1365452966016</v>
      </c>
      <c r="F41" s="10"/>
      <c r="G41">
        <v>144.18785185185186</v>
      </c>
      <c r="H41">
        <f t="shared" si="2"/>
        <v>0.14418785185185187</v>
      </c>
      <c r="I41">
        <f t="shared" si="3"/>
        <v>414.52457967331748</v>
      </c>
      <c r="J41">
        <f>AVERAGE(I41:I43)</f>
        <v>497.55713486249732</v>
      </c>
      <c r="K41">
        <f>STDEV(I41:I43)</f>
        <v>87.744416985051359</v>
      </c>
    </row>
    <row r="42" spans="1:11" x14ac:dyDescent="0.3">
      <c r="A42" s="5">
        <v>41838</v>
      </c>
      <c r="B42" s="4">
        <v>221</v>
      </c>
      <c r="C42" s="4">
        <v>1</v>
      </c>
      <c r="D42" s="4" t="s">
        <v>21</v>
      </c>
      <c r="E42" s="10">
        <v>25.455742845655898</v>
      </c>
      <c r="F42" s="10"/>
      <c r="G42">
        <v>111.58066666666667</v>
      </c>
      <c r="H42">
        <f t="shared" si="2"/>
        <v>0.11158066666666668</v>
      </c>
      <c r="I42">
        <f t="shared" si="3"/>
        <v>589.35540521904397</v>
      </c>
    </row>
    <row r="43" spans="1:11" x14ac:dyDescent="0.3">
      <c r="A43" s="5">
        <v>41838</v>
      </c>
      <c r="B43" s="1">
        <v>221</v>
      </c>
      <c r="C43" s="4">
        <v>1</v>
      </c>
      <c r="D43" s="4" t="s">
        <v>22</v>
      </c>
      <c r="E43" s="10">
        <v>18.179584584297654</v>
      </c>
      <c r="F43" s="10"/>
      <c r="G43">
        <v>96.081733333333332</v>
      </c>
      <c r="H43">
        <f t="shared" si="2"/>
        <v>9.6081733333333336E-2</v>
      </c>
      <c r="I43">
        <f t="shared" si="3"/>
        <v>488.7914196951304</v>
      </c>
    </row>
    <row r="44" spans="1:11" x14ac:dyDescent="0.3">
      <c r="A44" s="5">
        <v>41869</v>
      </c>
      <c r="B44" s="4">
        <v>221</v>
      </c>
      <c r="C44" s="2">
        <v>1</v>
      </c>
      <c r="D44" s="4" t="s">
        <v>14</v>
      </c>
      <c r="E44" s="10">
        <v>29.574942595792685</v>
      </c>
      <c r="F44" s="10"/>
      <c r="G44">
        <v>315.06434999999999</v>
      </c>
      <c r="H44">
        <f t="shared" si="2"/>
        <v>0.31506434999999999</v>
      </c>
      <c r="I44">
        <f t="shared" si="3"/>
        <v>242.49628699385096</v>
      </c>
      <c r="J44">
        <f>AVERAGE(I44:I46)</f>
        <v>249.36779886059063</v>
      </c>
      <c r="K44">
        <f>STDEV(I44:I46)</f>
        <v>8.7445788266357685</v>
      </c>
    </row>
    <row r="45" spans="1:11" x14ac:dyDescent="0.3">
      <c r="A45" s="5">
        <v>41869</v>
      </c>
      <c r="B45" s="4">
        <v>221</v>
      </c>
      <c r="C45" s="2">
        <v>1</v>
      </c>
      <c r="D45" s="4" t="s">
        <v>16</v>
      </c>
      <c r="E45" s="10">
        <v>28.23026254187246</v>
      </c>
      <c r="F45" s="10"/>
      <c r="G45">
        <v>295.97933333333333</v>
      </c>
      <c r="H45">
        <f t="shared" si="2"/>
        <v>0.29597933333333332</v>
      </c>
      <c r="I45">
        <f t="shared" si="3"/>
        <v>246.39618385462902</v>
      </c>
    </row>
    <row r="46" spans="1:11" x14ac:dyDescent="0.3">
      <c r="A46" s="5">
        <v>41869</v>
      </c>
      <c r="B46" s="4">
        <v>221</v>
      </c>
      <c r="C46" s="2">
        <v>1</v>
      </c>
      <c r="D46" s="4" t="s">
        <v>15</v>
      </c>
      <c r="E46" s="10">
        <v>26.728569168445141</v>
      </c>
      <c r="F46" s="10"/>
      <c r="G46">
        <v>266.38076111111104</v>
      </c>
      <c r="H46">
        <f t="shared" si="2"/>
        <v>0.26638076111111103</v>
      </c>
      <c r="I46">
        <f t="shared" si="3"/>
        <v>259.21092573329184</v>
      </c>
    </row>
    <row r="47" spans="1:11" x14ac:dyDescent="0.3">
      <c r="A47" s="5">
        <v>41869</v>
      </c>
      <c r="B47" s="4">
        <v>221</v>
      </c>
      <c r="C47" s="2">
        <v>1</v>
      </c>
      <c r="D47" s="4" t="s">
        <v>17</v>
      </c>
      <c r="E47" s="10">
        <v>35.852742835596267</v>
      </c>
      <c r="F47" s="10"/>
      <c r="G47">
        <v>228.36163333333332</v>
      </c>
      <c r="H47">
        <f t="shared" si="2"/>
        <v>0.22836163333333331</v>
      </c>
      <c r="I47">
        <f t="shared" si="3"/>
        <v>405.58295326005737</v>
      </c>
      <c r="J47">
        <f>AVERAGE(I47:I49)</f>
        <v>366.53596508984219</v>
      </c>
      <c r="K47">
        <f>STDEV(I47:I49)</f>
        <v>55.220780240139774</v>
      </c>
    </row>
    <row r="48" spans="1:11" x14ac:dyDescent="0.3">
      <c r="A48" s="5">
        <v>41869</v>
      </c>
      <c r="B48" s="4">
        <v>221</v>
      </c>
      <c r="C48" s="2">
        <v>1</v>
      </c>
      <c r="D48" s="4" t="s">
        <v>18</v>
      </c>
      <c r="E48" s="10">
        <v>22.391844737156248</v>
      </c>
      <c r="F48" s="10"/>
      <c r="G48">
        <v>278.5651388888889</v>
      </c>
      <c r="H48">
        <f t="shared" si="2"/>
        <v>0.2785651388888889</v>
      </c>
    </row>
    <row r="49" spans="1:11" x14ac:dyDescent="0.3">
      <c r="A49" s="5">
        <v>41869</v>
      </c>
      <c r="B49" s="4">
        <v>221</v>
      </c>
      <c r="C49" s="2">
        <v>1</v>
      </c>
      <c r="D49" s="4" t="s">
        <v>19</v>
      </c>
      <c r="E49" s="10">
        <v>23.907228805240333</v>
      </c>
      <c r="F49" s="10"/>
      <c r="G49">
        <v>188.58754166666665</v>
      </c>
      <c r="H49">
        <f t="shared" si="2"/>
        <v>0.18858754166666666</v>
      </c>
      <c r="I49">
        <f t="shared" si="3"/>
        <v>327.48897691962696</v>
      </c>
    </row>
    <row r="50" spans="1:11" x14ac:dyDescent="0.3">
      <c r="A50" s="5">
        <v>41869</v>
      </c>
      <c r="B50" s="4">
        <v>221</v>
      </c>
      <c r="C50" s="2">
        <v>1</v>
      </c>
      <c r="D50" s="4" t="s">
        <v>20</v>
      </c>
      <c r="E50" s="10">
        <v>29.852308541277072</v>
      </c>
      <c r="F50" s="10"/>
      <c r="G50">
        <v>370.21279166666659</v>
      </c>
      <c r="H50">
        <f t="shared" si="2"/>
        <v>0.3702127916666666</v>
      </c>
      <c r="I50">
        <f t="shared" si="3"/>
        <v>208.30847952187617</v>
      </c>
      <c r="J50">
        <f>AVERAGE(I50:I52)</f>
        <v>235.01901254815485</v>
      </c>
      <c r="K50">
        <f>STDEV(I50:I52)</f>
        <v>31.303955571223142</v>
      </c>
    </row>
    <row r="51" spans="1:11" x14ac:dyDescent="0.3">
      <c r="A51" s="5">
        <v>41869</v>
      </c>
      <c r="B51" s="4">
        <v>221</v>
      </c>
      <c r="C51" s="2">
        <v>1</v>
      </c>
      <c r="D51" s="4" t="s">
        <v>21</v>
      </c>
      <c r="E51" s="10">
        <v>38.615239425764848</v>
      </c>
      <c r="F51" s="10"/>
      <c r="G51">
        <v>370.19937499999992</v>
      </c>
      <c r="H51">
        <f t="shared" si="2"/>
        <v>0.37019937499999994</v>
      </c>
      <c r="I51">
        <f t="shared" si="3"/>
        <v>269.46570394189854</v>
      </c>
    </row>
    <row r="52" spans="1:11" x14ac:dyDescent="0.3">
      <c r="A52" s="5">
        <v>41869</v>
      </c>
      <c r="B52" s="4">
        <v>221</v>
      </c>
      <c r="C52" s="2">
        <v>1</v>
      </c>
      <c r="D52" s="4" t="s">
        <v>22</v>
      </c>
      <c r="E52" s="10">
        <v>32.951750469757883</v>
      </c>
      <c r="F52" s="10"/>
      <c r="G52">
        <v>374.53487499999994</v>
      </c>
      <c r="H52">
        <f t="shared" si="2"/>
        <v>0.37453487499999993</v>
      </c>
      <c r="I52">
        <f t="shared" si="3"/>
        <v>227.28285418068981</v>
      </c>
    </row>
    <row r="53" spans="1:11" x14ac:dyDescent="0.3">
      <c r="A53" s="5">
        <v>41931</v>
      </c>
      <c r="B53" s="4">
        <v>221</v>
      </c>
      <c r="C53" s="2">
        <v>1</v>
      </c>
      <c r="D53" s="4" t="s">
        <v>14</v>
      </c>
      <c r="E53" s="10">
        <v>59.919684902356678</v>
      </c>
      <c r="F53" s="10"/>
      <c r="G53">
        <v>444.96125833333338</v>
      </c>
      <c r="H53">
        <f t="shared" si="2"/>
        <v>0.44496125833333339</v>
      </c>
      <c r="I53">
        <f t="shared" si="3"/>
        <v>347.87864433610656</v>
      </c>
      <c r="J53">
        <f>AVERAGE(I53:I55)</f>
        <v>357.95736675183781</v>
      </c>
      <c r="K53">
        <f>STDEV(I53:I55)</f>
        <v>11.592830871657016</v>
      </c>
    </row>
    <row r="54" spans="1:11" x14ac:dyDescent="0.3">
      <c r="A54" s="5">
        <v>41931</v>
      </c>
      <c r="B54" s="4">
        <v>221</v>
      </c>
      <c r="C54" s="2">
        <v>1</v>
      </c>
      <c r="D54" s="4" t="s">
        <v>16</v>
      </c>
      <c r="E54" s="10">
        <v>65.768663563589371</v>
      </c>
      <c r="F54" s="10"/>
      <c r="G54">
        <v>458.41982812499998</v>
      </c>
      <c r="H54">
        <f t="shared" si="2"/>
        <v>0.45841982812499998</v>
      </c>
      <c r="I54">
        <f t="shared" si="3"/>
        <v>370.6261606692056</v>
      </c>
    </row>
    <row r="55" spans="1:11" x14ac:dyDescent="0.3">
      <c r="A55" s="5">
        <v>41931</v>
      </c>
      <c r="B55" s="4">
        <v>221</v>
      </c>
      <c r="C55" s="2">
        <v>1</v>
      </c>
      <c r="D55" s="4" t="s">
        <v>15</v>
      </c>
      <c r="E55" s="10">
        <v>68.361926343053256</v>
      </c>
      <c r="F55" s="10"/>
      <c r="G55">
        <v>496.95524999999986</v>
      </c>
      <c r="H55">
        <f t="shared" si="2"/>
        <v>0.49695524999999985</v>
      </c>
      <c r="I55">
        <f t="shared" si="3"/>
        <v>355.36729525020138</v>
      </c>
    </row>
    <row r="56" spans="1:11" x14ac:dyDescent="0.3">
      <c r="A56" s="5">
        <v>41931</v>
      </c>
      <c r="B56" s="4">
        <v>221</v>
      </c>
      <c r="C56" s="2">
        <v>1</v>
      </c>
      <c r="D56" s="4" t="s">
        <v>17</v>
      </c>
      <c r="E56" s="10">
        <v>49.469984236743485</v>
      </c>
      <c r="F56" s="10"/>
      <c r="G56">
        <v>320.16383333333334</v>
      </c>
      <c r="H56">
        <f t="shared" si="2"/>
        <v>0.32016383333333337</v>
      </c>
      <c r="I56">
        <f t="shared" si="3"/>
        <v>399.16269725943636</v>
      </c>
      <c r="J56">
        <f>AVERAGE(I56:I58)</f>
        <v>388.90690287930005</v>
      </c>
      <c r="K56">
        <f>STDEV(I56:I58)</f>
        <v>32.727847537428246</v>
      </c>
    </row>
    <row r="57" spans="1:11" x14ac:dyDescent="0.3">
      <c r="A57" s="5">
        <v>41931</v>
      </c>
      <c r="B57" s="4">
        <v>221</v>
      </c>
      <c r="C57" s="2">
        <v>1</v>
      </c>
      <c r="D57" s="4" t="s">
        <v>18</v>
      </c>
      <c r="E57" s="10">
        <v>46.13094398102109</v>
      </c>
      <c r="F57" s="10"/>
      <c r="G57">
        <v>338.28719444444448</v>
      </c>
      <c r="H57">
        <f t="shared" si="2"/>
        <v>0.33828719444444449</v>
      </c>
      <c r="I57">
        <f t="shared" si="3"/>
        <v>352.27938639538291</v>
      </c>
    </row>
    <row r="58" spans="1:11" x14ac:dyDescent="0.3">
      <c r="A58" s="5">
        <v>41931</v>
      </c>
      <c r="B58" s="4">
        <v>221</v>
      </c>
      <c r="C58" s="2">
        <v>1</v>
      </c>
      <c r="D58" s="4" t="s">
        <v>19</v>
      </c>
      <c r="E58" s="10">
        <v>51.376306723820804</v>
      </c>
      <c r="F58" s="10"/>
      <c r="G58">
        <v>319.59777777777771</v>
      </c>
      <c r="H58">
        <f t="shared" si="2"/>
        <v>0.3195977777777777</v>
      </c>
      <c r="I58">
        <f t="shared" si="3"/>
        <v>415.27862498308082</v>
      </c>
    </row>
    <row r="59" spans="1:11" x14ac:dyDescent="0.3">
      <c r="A59" s="5">
        <v>41931</v>
      </c>
      <c r="B59" s="4">
        <v>221</v>
      </c>
      <c r="C59" s="2">
        <v>1</v>
      </c>
      <c r="D59" s="4" t="s">
        <v>20</v>
      </c>
      <c r="E59" s="10">
        <v>92.792100706432336</v>
      </c>
      <c r="F59" s="10"/>
      <c r="G59">
        <v>561.93519140624994</v>
      </c>
      <c r="H59">
        <f t="shared" si="2"/>
        <v>0.56193519140624992</v>
      </c>
      <c r="I59">
        <f t="shared" si="3"/>
        <v>426.58464977974694</v>
      </c>
      <c r="J59">
        <f>AVERAGE(I59:I61)</f>
        <v>459.89395151072745</v>
      </c>
      <c r="K59">
        <f>STDEV(I59:I61)</f>
        <v>47.106466261130244</v>
      </c>
    </row>
    <row r="60" spans="1:11" x14ac:dyDescent="0.3">
      <c r="A60" s="5">
        <v>41931</v>
      </c>
      <c r="B60" s="4">
        <v>221</v>
      </c>
      <c r="C60" s="2">
        <v>1</v>
      </c>
      <c r="D60" s="4" t="s">
        <v>21</v>
      </c>
      <c r="E60" s="10">
        <v>122.1346978324729</v>
      </c>
      <c r="F60" s="10"/>
      <c r="G60">
        <v>477.26149999999984</v>
      </c>
      <c r="H60">
        <f t="shared" si="2"/>
        <v>0.47726149999999984</v>
      </c>
    </row>
    <row r="61" spans="1:11" x14ac:dyDescent="0.3">
      <c r="A61" s="5">
        <v>41931</v>
      </c>
      <c r="B61" s="4">
        <v>221</v>
      </c>
      <c r="C61" s="2">
        <v>1</v>
      </c>
      <c r="D61" s="4" t="s">
        <v>22</v>
      </c>
      <c r="E61" s="10">
        <v>109.40055896551632</v>
      </c>
      <c r="F61" s="10"/>
      <c r="G61">
        <v>573.02564166666662</v>
      </c>
      <c r="H61">
        <f t="shared" si="2"/>
        <v>0.57302564166666659</v>
      </c>
      <c r="I61">
        <f t="shared" si="3"/>
        <v>493.20325324170796</v>
      </c>
    </row>
    <row r="62" spans="1:11" x14ac:dyDescent="0.3">
      <c r="A62" s="5">
        <v>42164</v>
      </c>
      <c r="B62" s="1">
        <v>221</v>
      </c>
      <c r="C62" s="4">
        <v>1</v>
      </c>
      <c r="D62" s="4" t="s">
        <v>14</v>
      </c>
      <c r="E62" s="10">
        <v>33.071091920667712</v>
      </c>
      <c r="F62" s="10"/>
      <c r="G62">
        <v>228.03129199999998</v>
      </c>
      <c r="H62">
        <f t="shared" si="2"/>
        <v>0.22803129199999997</v>
      </c>
      <c r="I62">
        <f t="shared" si="3"/>
        <v>374.65758922416489</v>
      </c>
      <c r="J62">
        <f>AVERAGE(I62:I64)</f>
        <v>373.14045506794997</v>
      </c>
      <c r="K62">
        <f>STDEV(I62:I64)</f>
        <v>3.6802213684500176</v>
      </c>
    </row>
    <row r="63" spans="1:11" x14ac:dyDescent="0.3">
      <c r="A63" s="5">
        <v>42164</v>
      </c>
      <c r="B63" s="1">
        <v>221</v>
      </c>
      <c r="C63" s="4">
        <v>1</v>
      </c>
      <c r="D63" s="4" t="s">
        <v>16</v>
      </c>
      <c r="E63" s="10">
        <v>34.332284258331796</v>
      </c>
      <c r="F63" s="10"/>
      <c r="G63">
        <v>235.99550952727276</v>
      </c>
      <c r="H63">
        <f t="shared" si="2"/>
        <v>0.23599550952727275</v>
      </c>
      <c r="I63">
        <f t="shared" si="3"/>
        <v>375.81958449838288</v>
      </c>
    </row>
    <row r="64" spans="1:11" x14ac:dyDescent="0.3">
      <c r="A64" s="5">
        <v>42164</v>
      </c>
      <c r="B64" s="1">
        <v>221</v>
      </c>
      <c r="C64" s="4">
        <v>1</v>
      </c>
      <c r="D64" s="4" t="s">
        <v>15</v>
      </c>
      <c r="E64" s="10">
        <v>29.823370121538503</v>
      </c>
      <c r="F64" s="10"/>
      <c r="G64">
        <v>208.8221143636363</v>
      </c>
      <c r="H64">
        <f t="shared" si="2"/>
        <v>0.20882211436363629</v>
      </c>
      <c r="I64">
        <f t="shared" si="3"/>
        <v>368.94419148130214</v>
      </c>
    </row>
    <row r="65" spans="1:11" x14ac:dyDescent="0.3">
      <c r="A65" s="5">
        <v>42164</v>
      </c>
      <c r="B65" s="1">
        <v>221</v>
      </c>
      <c r="C65" s="4">
        <v>1</v>
      </c>
      <c r="D65" s="4" t="s">
        <v>17</v>
      </c>
      <c r="E65" s="10">
        <v>15.858893022378238</v>
      </c>
      <c r="F65" s="10"/>
      <c r="G65">
        <v>104.60388290909091</v>
      </c>
      <c r="H65">
        <f t="shared" si="2"/>
        <v>0.10460388290909091</v>
      </c>
      <c r="I65">
        <f t="shared" si="3"/>
        <v>391.65665590140912</v>
      </c>
      <c r="J65">
        <f>AVERAGE(I65:I67)</f>
        <v>365.9517755680094</v>
      </c>
      <c r="K65">
        <f>STDEV(I65:I67)</f>
        <v>22.918689664241743</v>
      </c>
    </row>
    <row r="66" spans="1:11" x14ac:dyDescent="0.3">
      <c r="A66" s="5">
        <v>42164</v>
      </c>
      <c r="B66" s="1">
        <v>221</v>
      </c>
      <c r="C66" s="4">
        <v>1</v>
      </c>
      <c r="D66" s="4" t="s">
        <v>18</v>
      </c>
      <c r="E66" s="10">
        <v>15.544186378358125</v>
      </c>
      <c r="F66" s="10"/>
      <c r="G66">
        <v>115.50691289090909</v>
      </c>
      <c r="H66">
        <f t="shared" ref="H66:H97" si="4">G66/1000</f>
        <v>0.11550691289090909</v>
      </c>
      <c r="I66">
        <f t="shared" ref="I66:I97" si="5">E66/H66*31/12</f>
        <v>347.64858488325967</v>
      </c>
    </row>
    <row r="67" spans="1:11" x14ac:dyDescent="0.3">
      <c r="A67" s="5">
        <v>42164</v>
      </c>
      <c r="B67" s="1">
        <v>221</v>
      </c>
      <c r="C67" s="4">
        <v>1</v>
      </c>
      <c r="D67" s="4" t="s">
        <v>19</v>
      </c>
      <c r="E67" s="10">
        <v>18.015962097239012</v>
      </c>
      <c r="F67" s="10"/>
      <c r="G67">
        <v>129.8040001818182</v>
      </c>
      <c r="H67">
        <f t="shared" si="4"/>
        <v>0.1298040001818182</v>
      </c>
      <c r="I67">
        <f t="shared" si="5"/>
        <v>358.55008591935933</v>
      </c>
    </row>
    <row r="68" spans="1:11" x14ac:dyDescent="0.3">
      <c r="A68" s="5">
        <v>42164</v>
      </c>
      <c r="B68" s="1">
        <v>221</v>
      </c>
      <c r="C68" s="4">
        <v>1</v>
      </c>
      <c r="D68" s="4" t="s">
        <v>20</v>
      </c>
      <c r="E68" s="10">
        <v>11.352939914922615</v>
      </c>
      <c r="F68" s="10"/>
      <c r="G68">
        <v>62.409922909090902</v>
      </c>
      <c r="H68">
        <f t="shared" si="4"/>
        <v>6.2409922909090899E-2</v>
      </c>
      <c r="I68">
        <f t="shared" si="5"/>
        <v>469.93213172641146</v>
      </c>
      <c r="J68">
        <f>AVERAGE(I68:I70)</f>
        <v>460.06605204337484</v>
      </c>
      <c r="K68">
        <f>STDEV(I68:I70)</f>
        <v>10.392151539432902</v>
      </c>
    </row>
    <row r="69" spans="1:11" x14ac:dyDescent="0.3">
      <c r="A69" s="5">
        <v>42164</v>
      </c>
      <c r="B69" s="1">
        <v>221</v>
      </c>
      <c r="C69" s="4">
        <v>1</v>
      </c>
      <c r="D69" s="4" t="s">
        <v>21</v>
      </c>
      <c r="E69" s="10">
        <v>13.833649838713296</v>
      </c>
      <c r="F69" s="10"/>
      <c r="G69">
        <v>79.55371559999999</v>
      </c>
      <c r="H69">
        <f t="shared" si="4"/>
        <v>7.9553715599999991E-2</v>
      </c>
      <c r="I69">
        <f t="shared" si="5"/>
        <v>449.21759443262698</v>
      </c>
    </row>
    <row r="70" spans="1:11" x14ac:dyDescent="0.3">
      <c r="A70" s="5">
        <v>42164</v>
      </c>
      <c r="B70" s="1">
        <v>221</v>
      </c>
      <c r="C70" s="4">
        <v>1</v>
      </c>
      <c r="D70" s="4" t="s">
        <v>22</v>
      </c>
      <c r="E70" s="10">
        <v>12.990169077426868</v>
      </c>
      <c r="F70" s="10"/>
      <c r="G70">
        <v>72.786142630303019</v>
      </c>
      <c r="H70">
        <f t="shared" si="4"/>
        <v>7.2786142630303016E-2</v>
      </c>
      <c r="I70">
        <f t="shared" si="5"/>
        <v>461.04842997108608</v>
      </c>
    </row>
    <row r="71" spans="1:11" x14ac:dyDescent="0.3">
      <c r="A71" s="5">
        <v>42192</v>
      </c>
      <c r="B71" s="1">
        <v>221</v>
      </c>
      <c r="C71" s="4">
        <v>1</v>
      </c>
      <c r="D71" s="4" t="s">
        <v>14</v>
      </c>
      <c r="E71" s="10">
        <v>37.779510477498341</v>
      </c>
      <c r="F71" s="10"/>
      <c r="G71">
        <v>389.05381666666659</v>
      </c>
      <c r="H71">
        <f t="shared" si="4"/>
        <v>0.38905381666666661</v>
      </c>
      <c r="I71">
        <f t="shared" si="5"/>
        <v>250.85750236234432</v>
      </c>
      <c r="J71">
        <f>AVERAGE(I71:I73)</f>
        <v>354.21700182624204</v>
      </c>
      <c r="K71">
        <f>STDEV(I71:I73)</f>
        <v>146.17240594193868</v>
      </c>
    </row>
    <row r="72" spans="1:11" x14ac:dyDescent="0.3">
      <c r="A72" s="5">
        <v>42192</v>
      </c>
      <c r="B72" s="1">
        <v>221</v>
      </c>
      <c r="C72" s="4">
        <v>1</v>
      </c>
      <c r="D72" s="4" t="s">
        <v>16</v>
      </c>
      <c r="E72" s="10">
        <v>40.974065875175199</v>
      </c>
      <c r="F72" s="10"/>
      <c r="G72">
        <v>231.32671778181822</v>
      </c>
      <c r="H72">
        <f t="shared" si="4"/>
        <v>0.23132671778181821</v>
      </c>
      <c r="I72">
        <f t="shared" si="5"/>
        <v>457.57650129013973</v>
      </c>
    </row>
    <row r="73" spans="1:11" x14ac:dyDescent="0.3">
      <c r="A73" s="5">
        <v>42192</v>
      </c>
      <c r="B73" s="1">
        <v>221</v>
      </c>
      <c r="C73" s="4">
        <v>1</v>
      </c>
      <c r="D73" s="4" t="s">
        <v>15</v>
      </c>
      <c r="E73" s="10">
        <v>57.318579526563994</v>
      </c>
      <c r="F73" s="10"/>
      <c r="G73">
        <v>220.72231111111111</v>
      </c>
      <c r="H73">
        <f t="shared" si="4"/>
        <v>0.22072231111111112</v>
      </c>
    </row>
    <row r="74" spans="1:11" x14ac:dyDescent="0.3">
      <c r="A74" s="5">
        <v>42192</v>
      </c>
      <c r="B74" s="1">
        <v>221</v>
      </c>
      <c r="C74" s="4">
        <v>1</v>
      </c>
      <c r="D74" s="4" t="s">
        <v>17</v>
      </c>
      <c r="E74" s="10">
        <v>13.434163522607758</v>
      </c>
      <c r="F74" s="10"/>
      <c r="G74">
        <v>83.806012974545467</v>
      </c>
      <c r="H74">
        <f t="shared" si="4"/>
        <v>8.3806012974545471E-2</v>
      </c>
      <c r="I74">
        <f t="shared" si="5"/>
        <v>414.11017183151699</v>
      </c>
      <c r="J74">
        <f>AVERAGE(I74:I76)</f>
        <v>363.81297544011596</v>
      </c>
      <c r="K74">
        <f>STDEV(I74:I76)</f>
        <v>45.063569871629952</v>
      </c>
    </row>
    <row r="75" spans="1:11" x14ac:dyDescent="0.3">
      <c r="A75" s="5">
        <v>42192</v>
      </c>
      <c r="B75" s="1">
        <v>221</v>
      </c>
      <c r="C75" s="4">
        <v>1</v>
      </c>
      <c r="D75" s="4" t="s">
        <v>18</v>
      </c>
      <c r="E75" s="10">
        <v>10.970496430647991</v>
      </c>
      <c r="F75" s="10"/>
      <c r="G75">
        <v>86.637356130909083</v>
      </c>
      <c r="H75">
        <f t="shared" si="4"/>
        <v>8.6637356130909088E-2</v>
      </c>
      <c r="I75">
        <f t="shared" si="5"/>
        <v>327.1158121409531</v>
      </c>
    </row>
    <row r="76" spans="1:11" x14ac:dyDescent="0.3">
      <c r="A76" s="5">
        <v>42192</v>
      </c>
      <c r="B76" s="1">
        <v>221</v>
      </c>
      <c r="C76" s="4">
        <v>1</v>
      </c>
      <c r="D76" s="4" t="s">
        <v>19</v>
      </c>
      <c r="E76" s="10">
        <v>12.754606538637866</v>
      </c>
      <c r="F76" s="10"/>
      <c r="G76">
        <v>94.083902222222221</v>
      </c>
      <c r="H76">
        <f t="shared" si="4"/>
        <v>9.4083902222222224E-2</v>
      </c>
      <c r="I76">
        <f t="shared" si="5"/>
        <v>350.2129423478778</v>
      </c>
    </row>
    <row r="77" spans="1:11" x14ac:dyDescent="0.3">
      <c r="A77" s="5">
        <v>42192</v>
      </c>
      <c r="B77" s="1">
        <v>221</v>
      </c>
      <c r="C77" s="4">
        <v>1</v>
      </c>
      <c r="D77" s="4" t="s">
        <v>20</v>
      </c>
      <c r="E77" s="10">
        <v>24.344072631549153</v>
      </c>
      <c r="F77" s="10"/>
      <c r="G77">
        <v>150.42319444444439</v>
      </c>
      <c r="H77">
        <f t="shared" si="4"/>
        <v>0.15042319444444438</v>
      </c>
      <c r="I77">
        <f t="shared" si="5"/>
        <v>418.07950250249013</v>
      </c>
      <c r="J77">
        <f>AVERAGE(I77:I79)</f>
        <v>389.87399269764194</v>
      </c>
      <c r="K77">
        <f>STDEV(I77:I79)</f>
        <v>39.888614499663618</v>
      </c>
    </row>
    <row r="78" spans="1:11" x14ac:dyDescent="0.3">
      <c r="A78" s="5">
        <v>42192</v>
      </c>
      <c r="B78" s="1">
        <v>221</v>
      </c>
      <c r="C78" s="4">
        <v>1</v>
      </c>
      <c r="D78" s="4" t="s">
        <v>21</v>
      </c>
      <c r="E78" s="10">
        <v>28.993348991521309</v>
      </c>
      <c r="F78" s="10"/>
      <c r="G78">
        <v>116.66757360000001</v>
      </c>
      <c r="H78">
        <f t="shared" si="4"/>
        <v>0.1166675736</v>
      </c>
    </row>
    <row r="79" spans="1:11" x14ac:dyDescent="0.3">
      <c r="A79" s="5">
        <v>42192</v>
      </c>
      <c r="B79" s="1">
        <v>221</v>
      </c>
      <c r="C79" s="4">
        <v>1</v>
      </c>
      <c r="D79" s="4" t="s">
        <v>22</v>
      </c>
      <c r="E79" s="10">
        <v>18.150783927351362</v>
      </c>
      <c r="F79" s="10"/>
      <c r="G79">
        <v>129.64780555555552</v>
      </c>
      <c r="H79">
        <f t="shared" si="4"/>
        <v>0.12964780555555552</v>
      </c>
      <c r="I79">
        <f t="shared" si="5"/>
        <v>361.66848289279375</v>
      </c>
    </row>
    <row r="80" spans="1:11" x14ac:dyDescent="0.3">
      <c r="A80" s="5">
        <v>42220</v>
      </c>
      <c r="B80" s="1">
        <v>221</v>
      </c>
      <c r="C80" s="4">
        <v>1</v>
      </c>
      <c r="D80" s="4" t="s">
        <v>14</v>
      </c>
      <c r="E80" s="10">
        <v>26.857154238203194</v>
      </c>
      <c r="F80" s="10"/>
      <c r="G80">
        <v>220.10022499999997</v>
      </c>
      <c r="H80">
        <f t="shared" si="4"/>
        <v>0.22010022499999995</v>
      </c>
      <c r="I80">
        <f t="shared" si="5"/>
        <v>315.22449276017295</v>
      </c>
      <c r="J80">
        <f>AVERAGE(I80:I82)</f>
        <v>381.21597910362362</v>
      </c>
      <c r="K80">
        <f>STDEV(I80:I82)</f>
        <v>58.998116972884475</v>
      </c>
    </row>
    <row r="81" spans="1:11" x14ac:dyDescent="0.3">
      <c r="A81" s="5">
        <v>42220</v>
      </c>
      <c r="B81" s="1">
        <v>221</v>
      </c>
      <c r="C81" s="4">
        <v>1</v>
      </c>
      <c r="D81" s="4" t="s">
        <v>16</v>
      </c>
      <c r="E81" s="10">
        <v>29.933711296908147</v>
      </c>
      <c r="F81" s="10"/>
      <c r="G81">
        <v>180.31165253333333</v>
      </c>
      <c r="H81">
        <f t="shared" si="4"/>
        <v>0.18031165253333334</v>
      </c>
      <c r="I81">
        <f t="shared" si="5"/>
        <v>428.8616575647211</v>
      </c>
    </row>
    <row r="82" spans="1:11" x14ac:dyDescent="0.3">
      <c r="A82" s="5">
        <v>42220</v>
      </c>
      <c r="B82" s="1">
        <v>221</v>
      </c>
      <c r="C82" s="4">
        <v>1</v>
      </c>
      <c r="D82" s="4" t="s">
        <v>15</v>
      </c>
      <c r="E82" s="10">
        <v>31.919817395855858</v>
      </c>
      <c r="F82" s="10"/>
      <c r="G82">
        <v>206.37491111111103</v>
      </c>
      <c r="H82">
        <f t="shared" si="4"/>
        <v>0.20637491111111103</v>
      </c>
      <c r="I82">
        <f t="shared" si="5"/>
        <v>399.56178698597677</v>
      </c>
    </row>
    <row r="83" spans="1:11" x14ac:dyDescent="0.3">
      <c r="A83" s="5">
        <v>42220</v>
      </c>
      <c r="B83" s="1">
        <v>221</v>
      </c>
      <c r="C83" s="4">
        <v>1</v>
      </c>
      <c r="D83" s="4" t="s">
        <v>17</v>
      </c>
      <c r="E83" s="10">
        <v>24.60913357893789</v>
      </c>
      <c r="F83" s="10"/>
      <c r="G83">
        <v>499.63666666666666</v>
      </c>
      <c r="H83">
        <f t="shared" si="4"/>
        <v>0.49963666666666667</v>
      </c>
      <c r="I83">
        <f t="shared" si="5"/>
        <v>127.2396509708846</v>
      </c>
      <c r="J83">
        <f>AVERAGE(I83:I85)</f>
        <v>162.52423427837508</v>
      </c>
      <c r="K83">
        <f>STDEV(I83:I85)</f>
        <v>39.155865949967364</v>
      </c>
    </row>
    <row r="84" spans="1:11" x14ac:dyDescent="0.3">
      <c r="A84" s="5">
        <v>42220</v>
      </c>
      <c r="B84" s="1">
        <v>221</v>
      </c>
      <c r="C84" s="4">
        <v>1</v>
      </c>
      <c r="D84" s="4" t="s">
        <v>18</v>
      </c>
      <c r="E84" s="10">
        <v>28.727282521917683</v>
      </c>
      <c r="F84" s="10"/>
      <c r="G84">
        <v>476.68675555555546</v>
      </c>
      <c r="H84">
        <f t="shared" si="4"/>
        <v>0.47668675555555545</v>
      </c>
      <c r="I84">
        <f t="shared" si="5"/>
        <v>155.68325666708179</v>
      </c>
    </row>
    <row r="85" spans="1:11" x14ac:dyDescent="0.3">
      <c r="A85" s="5">
        <v>42220</v>
      </c>
      <c r="B85" s="1">
        <v>221</v>
      </c>
      <c r="C85" s="4">
        <v>1</v>
      </c>
      <c r="D85" s="4" t="s">
        <v>19</v>
      </c>
      <c r="E85" s="10">
        <v>25.915473645659429</v>
      </c>
      <c r="F85" s="10"/>
      <c r="G85">
        <v>327.13595854545451</v>
      </c>
      <c r="H85">
        <f t="shared" si="4"/>
        <v>0.32713595854545452</v>
      </c>
      <c r="I85">
        <f t="shared" si="5"/>
        <v>204.64979519715891</v>
      </c>
    </row>
    <row r="86" spans="1:11" x14ac:dyDescent="0.3">
      <c r="A86" s="5">
        <v>42220</v>
      </c>
      <c r="B86" s="1">
        <v>221</v>
      </c>
      <c r="C86" s="4">
        <v>1</v>
      </c>
      <c r="D86" s="4" t="s">
        <v>20</v>
      </c>
      <c r="E86" s="10">
        <v>41.079882974080682</v>
      </c>
      <c r="F86" s="10"/>
      <c r="G86">
        <v>190.92325555555553</v>
      </c>
      <c r="H86">
        <f t="shared" si="4"/>
        <v>0.19092325555555553</v>
      </c>
      <c r="J86">
        <f>AVERAGE(I86:I88)</f>
        <v>987.96045673075048</v>
      </c>
      <c r="K86">
        <f>STDEV(I86:I88)</f>
        <v>106.18448841191889</v>
      </c>
    </row>
    <row r="87" spans="1:11" x14ac:dyDescent="0.3">
      <c r="A87" s="5">
        <v>42220</v>
      </c>
      <c r="B87" s="1">
        <v>221</v>
      </c>
      <c r="C87" s="4">
        <v>1</v>
      </c>
      <c r="D87" s="4" t="s">
        <v>21</v>
      </c>
      <c r="E87" s="10">
        <v>34.018004347388228</v>
      </c>
      <c r="F87" s="10"/>
      <c r="G87">
        <v>82.668098094545456</v>
      </c>
      <c r="H87">
        <f t="shared" si="4"/>
        <v>8.266809809454545E-2</v>
      </c>
      <c r="I87">
        <f t="shared" si="5"/>
        <v>1063.0442285436427</v>
      </c>
    </row>
    <row r="88" spans="1:11" x14ac:dyDescent="0.3">
      <c r="A88" s="5">
        <v>42220</v>
      </c>
      <c r="B88" s="1">
        <v>221</v>
      </c>
      <c r="C88" s="4">
        <v>1</v>
      </c>
      <c r="D88" s="4" t="s">
        <v>22</v>
      </c>
      <c r="E88" s="10">
        <v>50.902142158586699</v>
      </c>
      <c r="F88" s="10"/>
      <c r="G88">
        <v>144.04705777777775</v>
      </c>
      <c r="H88">
        <f t="shared" si="4"/>
        <v>0.14404705777777776</v>
      </c>
      <c r="I88">
        <f t="shared" si="5"/>
        <v>912.87668491785826</v>
      </c>
    </row>
    <row r="89" spans="1:11" x14ac:dyDescent="0.3">
      <c r="A89" s="5">
        <v>42306</v>
      </c>
      <c r="B89" s="1">
        <v>221</v>
      </c>
      <c r="C89" s="4">
        <v>1</v>
      </c>
      <c r="D89" s="4" t="s">
        <v>14</v>
      </c>
      <c r="E89" s="10">
        <v>46.254912637514828</v>
      </c>
      <c r="F89" s="10"/>
      <c r="G89">
        <v>434.93996666666669</v>
      </c>
      <c r="H89">
        <f t="shared" si="4"/>
        <v>0.43493996666666668</v>
      </c>
      <c r="I89">
        <f t="shared" si="5"/>
        <v>274.73184072433281</v>
      </c>
      <c r="J89">
        <f>AVERAGE(I89:I91)</f>
        <v>299.52143768772686</v>
      </c>
      <c r="K89">
        <f>STDEV(I89:I91)</f>
        <v>21.505136877546082</v>
      </c>
    </row>
    <row r="90" spans="1:11" x14ac:dyDescent="0.3">
      <c r="A90" s="5">
        <v>42306</v>
      </c>
      <c r="B90" s="1">
        <v>221</v>
      </c>
      <c r="C90" s="4">
        <v>1</v>
      </c>
      <c r="D90" s="4" t="s">
        <v>16</v>
      </c>
      <c r="E90" s="10">
        <v>50.564786547665236</v>
      </c>
      <c r="F90" s="10"/>
      <c r="G90">
        <v>420.47784545454545</v>
      </c>
      <c r="H90">
        <f t="shared" si="4"/>
        <v>0.42047784545454542</v>
      </c>
      <c r="I90">
        <f t="shared" si="5"/>
        <v>310.66012155826996</v>
      </c>
    </row>
    <row r="91" spans="1:11" x14ac:dyDescent="0.3">
      <c r="A91" s="5">
        <v>42306</v>
      </c>
      <c r="B91" s="1">
        <v>221</v>
      </c>
      <c r="C91" s="4">
        <v>1</v>
      </c>
      <c r="D91" s="4" t="s">
        <v>15</v>
      </c>
      <c r="E91" s="10">
        <v>49.111625598618879</v>
      </c>
      <c r="F91" s="10"/>
      <c r="G91">
        <v>405.11781818181822</v>
      </c>
      <c r="H91">
        <f t="shared" si="4"/>
        <v>0.40511781818181825</v>
      </c>
      <c r="I91">
        <f t="shared" si="5"/>
        <v>313.17235078057791</v>
      </c>
    </row>
    <row r="92" spans="1:11" x14ac:dyDescent="0.3">
      <c r="A92" s="5">
        <v>42306</v>
      </c>
      <c r="B92" s="1">
        <v>221</v>
      </c>
      <c r="C92" s="4">
        <v>1</v>
      </c>
      <c r="D92" s="4" t="s">
        <v>17</v>
      </c>
      <c r="E92" s="10">
        <v>61.511212471272017</v>
      </c>
      <c r="F92" s="10"/>
      <c r="G92">
        <v>343.80818181818177</v>
      </c>
      <c r="H92">
        <f t="shared" si="4"/>
        <v>0.34380818181818179</v>
      </c>
      <c r="I92">
        <f t="shared" si="5"/>
        <v>462.18785344329075</v>
      </c>
      <c r="J92">
        <f>AVERAGE(I92:I94)</f>
        <v>368.10729106308287</v>
      </c>
      <c r="K92">
        <f>STDEV(I92:I94)</f>
        <v>84.406897016983166</v>
      </c>
    </row>
    <row r="93" spans="1:11" x14ac:dyDescent="0.3">
      <c r="A93" s="5">
        <v>42306</v>
      </c>
      <c r="B93" s="1">
        <v>221</v>
      </c>
      <c r="C93" s="4">
        <v>1</v>
      </c>
      <c r="D93" s="4" t="s">
        <v>18</v>
      </c>
      <c r="E93" s="10">
        <v>54.307273143684277</v>
      </c>
      <c r="F93" s="10"/>
      <c r="G93">
        <v>408.88145454545452</v>
      </c>
      <c r="H93">
        <f t="shared" si="4"/>
        <v>0.40888145454545449</v>
      </c>
      <c r="I93">
        <f t="shared" si="5"/>
        <v>343.11604841672164</v>
      </c>
    </row>
    <row r="94" spans="1:11" x14ac:dyDescent="0.3">
      <c r="A94" s="5">
        <v>42306</v>
      </c>
      <c r="B94" s="1">
        <v>221</v>
      </c>
      <c r="C94" s="4">
        <v>1</v>
      </c>
      <c r="D94" s="4" t="s">
        <v>19</v>
      </c>
      <c r="E94" s="10">
        <v>40.392561176749481</v>
      </c>
      <c r="F94" s="10"/>
      <c r="G94">
        <v>348.96715151515156</v>
      </c>
      <c r="H94">
        <f t="shared" si="4"/>
        <v>0.34896715151515156</v>
      </c>
      <c r="I94">
        <f t="shared" si="5"/>
        <v>299.01797132923622</v>
      </c>
    </row>
    <row r="95" spans="1:11" x14ac:dyDescent="0.3">
      <c r="A95" s="5">
        <v>42306</v>
      </c>
      <c r="B95" s="1">
        <v>221</v>
      </c>
      <c r="C95" s="4">
        <v>1</v>
      </c>
      <c r="D95" s="4" t="s">
        <v>20</v>
      </c>
      <c r="E95" s="10">
        <v>97.37865539910058</v>
      </c>
      <c r="F95" s="10"/>
      <c r="G95">
        <v>786.0825000000001</v>
      </c>
      <c r="H95">
        <f t="shared" si="4"/>
        <v>0.78608250000000013</v>
      </c>
      <c r="I95">
        <f t="shared" si="5"/>
        <v>320.01924282460993</v>
      </c>
      <c r="J95">
        <f>AVERAGE(I95:I97)</f>
        <v>398.89430003927617</v>
      </c>
      <c r="K95">
        <f>STDEV(I95:I97)</f>
        <v>111.54617564593501</v>
      </c>
    </row>
    <row r="96" spans="1:11" x14ac:dyDescent="0.3">
      <c r="A96" s="5">
        <v>42306</v>
      </c>
      <c r="B96" s="1">
        <v>221</v>
      </c>
      <c r="C96" s="4">
        <v>1</v>
      </c>
      <c r="D96" s="4" t="s">
        <v>21</v>
      </c>
      <c r="E96" s="10">
        <v>88.566437034235349</v>
      </c>
      <c r="F96" s="10"/>
      <c r="G96">
        <v>305.19466666666671</v>
      </c>
      <c r="H96">
        <f t="shared" si="4"/>
        <v>0.30519466666666673</v>
      </c>
    </row>
    <row r="97" spans="1:11" x14ac:dyDescent="0.3">
      <c r="A97" s="5">
        <v>42306</v>
      </c>
      <c r="B97" s="1">
        <v>221</v>
      </c>
      <c r="C97" s="4">
        <v>1</v>
      </c>
      <c r="D97" s="4" t="s">
        <v>22</v>
      </c>
      <c r="E97" s="10">
        <v>77.493180966714917</v>
      </c>
      <c r="F97" s="10"/>
      <c r="G97">
        <v>419.01121212121222</v>
      </c>
      <c r="H97">
        <f t="shared" si="4"/>
        <v>0.41901121212121223</v>
      </c>
      <c r="I97">
        <f t="shared" si="5"/>
        <v>477.76935725394242</v>
      </c>
    </row>
    <row r="98" spans="1:11" x14ac:dyDescent="0.3">
      <c r="A98" s="6">
        <v>41452</v>
      </c>
      <c r="B98" s="2">
        <v>222</v>
      </c>
      <c r="C98" s="2">
        <v>1</v>
      </c>
      <c r="D98" s="2" t="s">
        <v>14</v>
      </c>
      <c r="E98" s="10">
        <v>8.4459978910237545</v>
      </c>
      <c r="F98" s="10"/>
      <c r="G98">
        <v>42.801562499999989</v>
      </c>
      <c r="H98">
        <f t="shared" ref="H98:H129" si="6">G98/1000</f>
        <v>4.2801562499999987E-2</v>
      </c>
      <c r="I98">
        <f t="shared" ref="I98:I105" si="7">E98/H98*31/12</f>
        <v>509.76708817919217</v>
      </c>
      <c r="J98">
        <f>AVERAGE(I98:I100)</f>
        <v>569.43321726484749</v>
      </c>
      <c r="K98">
        <f>STDEV(I98:I100)</f>
        <v>84.380648967236723</v>
      </c>
    </row>
    <row r="99" spans="1:11" x14ac:dyDescent="0.3">
      <c r="A99" s="6">
        <v>41452</v>
      </c>
      <c r="B99" s="2">
        <v>222</v>
      </c>
      <c r="C99" s="2">
        <v>1</v>
      </c>
      <c r="D99" s="4" t="s">
        <v>16</v>
      </c>
      <c r="E99" s="10">
        <v>12.351883770022289</v>
      </c>
      <c r="F99" s="10"/>
      <c r="G99">
        <v>40.0703125</v>
      </c>
      <c r="H99">
        <f t="shared" si="6"/>
        <v>4.0070312499999997E-2</v>
      </c>
    </row>
    <row r="100" spans="1:11" x14ac:dyDescent="0.3">
      <c r="A100" s="6">
        <v>41452</v>
      </c>
      <c r="B100" s="2">
        <v>222</v>
      </c>
      <c r="C100" s="2">
        <v>1</v>
      </c>
      <c r="D100" s="4" t="s">
        <v>15</v>
      </c>
      <c r="E100" s="10">
        <v>10.690059427042863</v>
      </c>
      <c r="F100" s="10"/>
      <c r="G100">
        <v>43.897656249999997</v>
      </c>
      <c r="H100">
        <f t="shared" si="6"/>
        <v>4.389765625E-2</v>
      </c>
      <c r="I100">
        <f t="shared" si="7"/>
        <v>629.09934635050274</v>
      </c>
    </row>
    <row r="101" spans="1:11" x14ac:dyDescent="0.3">
      <c r="A101" s="6">
        <v>41486</v>
      </c>
      <c r="B101" s="2">
        <v>222</v>
      </c>
      <c r="C101" s="2">
        <v>1</v>
      </c>
      <c r="D101" s="4" t="s">
        <v>14</v>
      </c>
      <c r="E101" s="10">
        <v>17.859368607888662</v>
      </c>
      <c r="F101" s="10"/>
      <c r="G101">
        <v>77.740000000000009</v>
      </c>
      <c r="H101">
        <f t="shared" si="6"/>
        <v>7.7740000000000004E-2</v>
      </c>
      <c r="I101">
        <f t="shared" si="7"/>
        <v>593.47443062832144</v>
      </c>
      <c r="J101">
        <f>AVERAGE(I101:I103)</f>
        <v>614.83274979292696</v>
      </c>
      <c r="K101">
        <f>STDEV(I101:I103)</f>
        <v>30.205224632078238</v>
      </c>
    </row>
    <row r="102" spans="1:11" x14ac:dyDescent="0.3">
      <c r="A102" s="6">
        <v>41486</v>
      </c>
      <c r="B102" s="2">
        <v>222</v>
      </c>
      <c r="C102" s="2">
        <v>1</v>
      </c>
      <c r="D102" s="4" t="s">
        <v>16</v>
      </c>
      <c r="E102" s="10">
        <v>17.549405719490174</v>
      </c>
      <c r="F102" s="10"/>
      <c r="G102">
        <v>184.97929687499999</v>
      </c>
      <c r="H102">
        <f t="shared" si="6"/>
        <v>0.18497929687499998</v>
      </c>
    </row>
    <row r="103" spans="1:11" x14ac:dyDescent="0.3">
      <c r="A103" s="6">
        <v>41486</v>
      </c>
      <c r="B103" s="2">
        <v>222</v>
      </c>
      <c r="C103" s="2">
        <v>1</v>
      </c>
      <c r="D103" s="4" t="s">
        <v>15</v>
      </c>
      <c r="E103" s="10">
        <v>17.888544893346463</v>
      </c>
      <c r="F103" s="10"/>
      <c r="G103">
        <v>72.638671875</v>
      </c>
      <c r="H103">
        <f t="shared" si="6"/>
        <v>7.2638671875000005E-2</v>
      </c>
      <c r="I103">
        <f t="shared" si="7"/>
        <v>636.19106895753237</v>
      </c>
    </row>
    <row r="104" spans="1:11" x14ac:dyDescent="0.3">
      <c r="A104" s="6">
        <v>41513</v>
      </c>
      <c r="B104" s="2">
        <v>222</v>
      </c>
      <c r="C104" s="2">
        <v>1</v>
      </c>
      <c r="D104" s="4" t="s">
        <v>14</v>
      </c>
      <c r="E104" s="10">
        <v>12.470608256233836</v>
      </c>
      <c r="F104" s="10"/>
      <c r="G104">
        <v>71.759999999999991</v>
      </c>
      <c r="H104">
        <f t="shared" si="6"/>
        <v>7.175999999999999E-2</v>
      </c>
      <c r="I104">
        <f t="shared" si="7"/>
        <v>448.9372630333159</v>
      </c>
      <c r="J104">
        <f>AVERAGE(I104:I106)</f>
        <v>473.38995137722321</v>
      </c>
      <c r="K104">
        <f>STDEV(I104:I106)</f>
        <v>34.581323492436219</v>
      </c>
    </row>
    <row r="105" spans="1:11" x14ac:dyDescent="0.3">
      <c r="A105" s="6">
        <v>41513</v>
      </c>
      <c r="B105" s="2">
        <v>222</v>
      </c>
      <c r="C105" s="2">
        <v>1</v>
      </c>
      <c r="D105" s="4" t="s">
        <v>16</v>
      </c>
      <c r="E105" s="10">
        <v>8.0004918147184778</v>
      </c>
      <c r="F105" s="10"/>
      <c r="G105">
        <v>41.515000000000001</v>
      </c>
      <c r="H105">
        <f t="shared" si="6"/>
        <v>4.1515000000000003E-2</v>
      </c>
      <c r="I105">
        <f t="shared" si="7"/>
        <v>497.84263972113052</v>
      </c>
    </row>
    <row r="106" spans="1:11" x14ac:dyDescent="0.3">
      <c r="A106" s="6">
        <v>41513</v>
      </c>
      <c r="B106" s="2">
        <v>222</v>
      </c>
      <c r="C106" s="2">
        <v>1</v>
      </c>
      <c r="D106" s="4" t="s">
        <v>15</v>
      </c>
      <c r="E106" s="10">
        <v>10.941900387666035</v>
      </c>
      <c r="F106" s="10"/>
      <c r="G106">
        <v>99.877499999999998</v>
      </c>
      <c r="H106">
        <f t="shared" si="6"/>
        <v>9.9877499999999994E-2</v>
      </c>
    </row>
    <row r="107" spans="1:11" x14ac:dyDescent="0.3">
      <c r="A107" s="6">
        <v>41513</v>
      </c>
      <c r="B107" s="2">
        <v>222</v>
      </c>
      <c r="C107" s="2">
        <v>1</v>
      </c>
      <c r="D107" s="4" t="s">
        <v>17</v>
      </c>
      <c r="E107" s="10">
        <v>14.406437323320349</v>
      </c>
      <c r="F107" s="10"/>
      <c r="G107">
        <v>159.61999999999998</v>
      </c>
      <c r="H107">
        <f t="shared" si="6"/>
        <v>0.15961999999999998</v>
      </c>
      <c r="I107">
        <f>E107/H107*31/12</f>
        <v>233.15768545239257</v>
      </c>
      <c r="J107">
        <f>AVERAGE(I107:I109)</f>
        <v>264.35633802081816</v>
      </c>
      <c r="K107">
        <f>STDEV(I107:I109)</f>
        <v>44.121557590033476</v>
      </c>
    </row>
    <row r="108" spans="1:11" x14ac:dyDescent="0.3">
      <c r="A108" s="6">
        <v>41513</v>
      </c>
      <c r="B108" s="2">
        <v>222</v>
      </c>
      <c r="C108" s="2">
        <v>1</v>
      </c>
      <c r="D108" s="4" t="s">
        <v>18</v>
      </c>
      <c r="E108" s="10">
        <v>11.190085808946069</v>
      </c>
      <c r="F108" s="10"/>
      <c r="G108">
        <v>36.57</v>
      </c>
      <c r="H108">
        <f t="shared" si="6"/>
        <v>3.6569999999999998E-2</v>
      </c>
    </row>
    <row r="109" spans="1:11" x14ac:dyDescent="0.3">
      <c r="A109" s="6">
        <v>41513</v>
      </c>
      <c r="B109" s="2">
        <v>222</v>
      </c>
      <c r="C109" s="2">
        <v>1</v>
      </c>
      <c r="D109" s="4" t="s">
        <v>19</v>
      </c>
      <c r="E109" s="10">
        <v>10.308481370155096</v>
      </c>
      <c r="F109" s="10"/>
      <c r="G109">
        <v>90.102499999999992</v>
      </c>
      <c r="H109">
        <f t="shared" si="6"/>
        <v>9.0102499999999988E-2</v>
      </c>
      <c r="I109">
        <f>E109/H109*31/12</f>
        <v>295.55499058924374</v>
      </c>
    </row>
    <row r="110" spans="1:11" x14ac:dyDescent="0.3">
      <c r="A110" s="6">
        <v>41510</v>
      </c>
      <c r="B110" s="2">
        <v>222</v>
      </c>
      <c r="C110" s="2">
        <v>1</v>
      </c>
      <c r="D110" s="4" t="s">
        <v>20</v>
      </c>
      <c r="E110" s="10">
        <v>12.410431401130884</v>
      </c>
      <c r="F110" s="10"/>
      <c r="G110">
        <v>98.95750000000001</v>
      </c>
      <c r="H110">
        <f t="shared" si="6"/>
        <v>9.8957500000000004E-2</v>
      </c>
      <c r="I110">
        <f>E110/H110*31/12</f>
        <v>323.98030588472949</v>
      </c>
      <c r="J110">
        <f>AVERAGE(I110:I112)</f>
        <v>332.84227005995621</v>
      </c>
      <c r="K110">
        <f>STDEV(I110:I112)</f>
        <v>12.532709925870122</v>
      </c>
    </row>
    <row r="111" spans="1:11" x14ac:dyDescent="0.3">
      <c r="A111" s="6">
        <v>41513</v>
      </c>
      <c r="B111" s="2">
        <v>222</v>
      </c>
      <c r="C111" s="2">
        <v>1</v>
      </c>
      <c r="D111" s="4" t="s">
        <v>21</v>
      </c>
      <c r="E111" s="10">
        <v>12.199502525230034</v>
      </c>
      <c r="F111" s="10"/>
      <c r="G111">
        <v>92.23</v>
      </c>
      <c r="H111">
        <f t="shared" si="6"/>
        <v>9.2230000000000006E-2</v>
      </c>
      <c r="I111">
        <f>E111/H111*31/12</f>
        <v>341.70423423518292</v>
      </c>
    </row>
    <row r="112" spans="1:11" x14ac:dyDescent="0.3">
      <c r="A112" s="6">
        <v>41513</v>
      </c>
      <c r="B112" s="2">
        <v>222</v>
      </c>
      <c r="C112" s="2">
        <v>1</v>
      </c>
      <c r="D112" s="4" t="s">
        <v>22</v>
      </c>
      <c r="E112" s="10">
        <v>12.872861009334038</v>
      </c>
      <c r="F112" s="10"/>
      <c r="G112">
        <v>63.364999999999995</v>
      </c>
      <c r="H112">
        <f t="shared" si="6"/>
        <v>6.3364999999999991E-2</v>
      </c>
    </row>
    <row r="113" spans="1:17" x14ac:dyDescent="0.3">
      <c r="A113" s="5">
        <v>41565</v>
      </c>
      <c r="B113" s="1">
        <v>222</v>
      </c>
      <c r="C113" s="4">
        <v>1</v>
      </c>
      <c r="D113" s="4" t="s">
        <v>14</v>
      </c>
      <c r="E113" s="10">
        <v>43.548645738587666</v>
      </c>
      <c r="F113" s="10"/>
      <c r="G113">
        <v>488.23250000000007</v>
      </c>
      <c r="H113">
        <f t="shared" si="6"/>
        <v>0.48823250000000007</v>
      </c>
      <c r="J113">
        <f>AVERAGE(I113:I115)</f>
        <v>589.89499932602257</v>
      </c>
      <c r="K113">
        <f>STDEV(I113:I115)</f>
        <v>280.23655837685556</v>
      </c>
    </row>
    <row r="114" spans="1:17" x14ac:dyDescent="0.3">
      <c r="A114" s="5">
        <v>41565</v>
      </c>
      <c r="B114" s="1">
        <v>222</v>
      </c>
      <c r="C114" s="4">
        <v>1</v>
      </c>
      <c r="D114" s="4" t="s">
        <v>16</v>
      </c>
      <c r="E114" s="10">
        <v>62.251626988373665</v>
      </c>
      <c r="F114" s="10"/>
      <c r="G114">
        <v>410.52125000000001</v>
      </c>
      <c r="H114">
        <f t="shared" si="6"/>
        <v>0.41052125</v>
      </c>
      <c r="I114">
        <f t="shared" ref="I113:I158" si="8">E114/H114*31/12</f>
        <v>391.7378285613683</v>
      </c>
    </row>
    <row r="115" spans="1:17" x14ac:dyDescent="0.3">
      <c r="A115" s="5">
        <v>41565</v>
      </c>
      <c r="B115" s="1">
        <v>222</v>
      </c>
      <c r="C115" s="4">
        <v>1</v>
      </c>
      <c r="D115" s="4" t="s">
        <v>15</v>
      </c>
      <c r="E115" s="10">
        <v>38.597905554720278</v>
      </c>
      <c r="F115" s="10"/>
      <c r="G115">
        <v>126.52875</v>
      </c>
      <c r="H115">
        <f t="shared" si="6"/>
        <v>0.12652875</v>
      </c>
      <c r="I115">
        <f>E115/H115*31/12</f>
        <v>788.0521700906769</v>
      </c>
    </row>
    <row r="116" spans="1:17" x14ac:dyDescent="0.3">
      <c r="A116" s="5">
        <v>41565</v>
      </c>
      <c r="B116" s="1">
        <v>222</v>
      </c>
      <c r="C116" s="4">
        <v>1</v>
      </c>
      <c r="D116" s="4" t="s">
        <v>17</v>
      </c>
      <c r="E116" s="10">
        <v>55.986526285949346</v>
      </c>
      <c r="F116" s="10"/>
      <c r="G116">
        <v>309.17750000000001</v>
      </c>
      <c r="H116">
        <f t="shared" si="6"/>
        <v>0.30917749999999999</v>
      </c>
      <c r="I116">
        <f t="shared" si="8"/>
        <v>467.7955529494734</v>
      </c>
      <c r="J116">
        <f>AVERAGE(I116:I118)</f>
        <v>408.29002143592044</v>
      </c>
      <c r="K116">
        <f>STDEV(I116:I118)</f>
        <v>61.642061560129228</v>
      </c>
    </row>
    <row r="117" spans="1:17" x14ac:dyDescent="0.3">
      <c r="A117" s="5">
        <v>41565</v>
      </c>
      <c r="B117" s="1">
        <v>222</v>
      </c>
      <c r="C117" s="4">
        <v>1</v>
      </c>
      <c r="D117" s="4" t="s">
        <v>18</v>
      </c>
      <c r="E117" s="10">
        <v>47.286927671831613</v>
      </c>
      <c r="F117" s="10"/>
      <c r="G117">
        <v>296.24</v>
      </c>
      <c r="H117">
        <f t="shared" si="6"/>
        <v>0.29624</v>
      </c>
      <c r="I117">
        <f t="shared" si="8"/>
        <v>412.36124927614441</v>
      </c>
    </row>
    <row r="118" spans="1:17" x14ac:dyDescent="0.3">
      <c r="A118" s="5">
        <v>41565</v>
      </c>
      <c r="B118" s="1">
        <v>222</v>
      </c>
      <c r="C118" s="4">
        <v>1</v>
      </c>
      <c r="D118" s="4" t="s">
        <v>19</v>
      </c>
      <c r="E118" s="10">
        <v>54.698322042409188</v>
      </c>
      <c r="F118" s="10"/>
      <c r="G118">
        <v>409.91750000000002</v>
      </c>
      <c r="H118">
        <f t="shared" si="6"/>
        <v>0.40991750000000005</v>
      </c>
      <c r="I118">
        <f t="shared" si="8"/>
        <v>344.7132620821435</v>
      </c>
      <c r="M118" t="s">
        <v>112</v>
      </c>
      <c r="N118" t="s">
        <v>113</v>
      </c>
      <c r="O118" t="s">
        <v>114</v>
      </c>
    </row>
    <row r="119" spans="1:17" x14ac:dyDescent="0.3">
      <c r="A119" s="5">
        <v>41817</v>
      </c>
      <c r="B119" s="1">
        <v>222</v>
      </c>
      <c r="C119" s="4">
        <v>1</v>
      </c>
      <c r="D119" s="4" t="s">
        <v>14</v>
      </c>
      <c r="E119" s="10">
        <v>15.435377495206296</v>
      </c>
      <c r="F119" s="10"/>
      <c r="G119">
        <v>101</v>
      </c>
      <c r="H119">
        <f t="shared" si="6"/>
        <v>0.10100000000000001</v>
      </c>
      <c r="I119">
        <f t="shared" si="8"/>
        <v>394.7992593658376</v>
      </c>
      <c r="J119">
        <f>AVERAGE(I119:I121)</f>
        <v>352.26275829188427</v>
      </c>
      <c r="K119">
        <f>STDEV(I119:I121)</f>
        <v>40.254562776020727</v>
      </c>
      <c r="M119">
        <v>6.6115494598663327</v>
      </c>
      <c r="N119">
        <f>M119/1000</f>
        <v>6.6115494598663329E-3</v>
      </c>
      <c r="O119">
        <f>E119/M119*108/12</f>
        <v>21.011473679524624</v>
      </c>
      <c r="P119">
        <f>AVERAGE(O119:O121)</f>
        <v>26.741941145004706</v>
      </c>
      <c r="Q119">
        <f>STDEV(O119:O121)</f>
        <v>5.934352407692602</v>
      </c>
    </row>
    <row r="120" spans="1:17" x14ac:dyDescent="0.3">
      <c r="A120" s="5">
        <v>41817</v>
      </c>
      <c r="B120" s="4">
        <v>222</v>
      </c>
      <c r="C120" s="4">
        <v>1</v>
      </c>
      <c r="D120" s="4" t="s">
        <v>16</v>
      </c>
      <c r="E120" s="10">
        <v>16.156555229428257</v>
      </c>
      <c r="F120" s="10"/>
      <c r="G120" s="4">
        <v>132.6</v>
      </c>
      <c r="H120">
        <f t="shared" si="6"/>
        <v>0.1326</v>
      </c>
      <c r="I120">
        <f t="shared" si="8"/>
        <v>314.76446211178728</v>
      </c>
      <c r="M120">
        <v>5.5176816164923483</v>
      </c>
      <c r="N120">
        <f t="shared" ref="N120:N183" si="9">M120/1000</f>
        <v>5.5176816164923485E-3</v>
      </c>
      <c r="O120">
        <f t="shared" ref="O120:O182" si="10">E120/M120*108/12</f>
        <v>26.35327791118409</v>
      </c>
    </row>
    <row r="121" spans="1:17" x14ac:dyDescent="0.3">
      <c r="A121" s="5">
        <v>41817</v>
      </c>
      <c r="B121" s="1">
        <v>222</v>
      </c>
      <c r="C121" s="4">
        <v>1</v>
      </c>
      <c r="D121" s="4" t="s">
        <v>15</v>
      </c>
      <c r="E121" s="10">
        <v>22.365741555651038</v>
      </c>
      <c r="F121" s="10"/>
      <c r="G121">
        <v>166.4</v>
      </c>
      <c r="H121">
        <f t="shared" si="6"/>
        <v>0.16639999999999999</v>
      </c>
      <c r="I121">
        <f t="shared" si="8"/>
        <v>347.22455339802792</v>
      </c>
      <c r="M121">
        <v>6.1255358606247574</v>
      </c>
      <c r="N121">
        <f t="shared" si="9"/>
        <v>6.1255358606247578E-3</v>
      </c>
      <c r="O121">
        <f t="shared" si="10"/>
        <v>32.861071844305414</v>
      </c>
    </row>
    <row r="122" spans="1:17" x14ac:dyDescent="0.3">
      <c r="A122" s="5">
        <v>41817</v>
      </c>
      <c r="B122" s="4">
        <v>222</v>
      </c>
      <c r="C122" s="4">
        <v>1</v>
      </c>
      <c r="D122" s="4" t="s">
        <v>17</v>
      </c>
      <c r="E122" s="10">
        <v>12.561383172936129</v>
      </c>
      <c r="F122" s="10"/>
      <c r="G122" s="4">
        <v>107.8</v>
      </c>
      <c r="H122">
        <f t="shared" si="6"/>
        <v>0.10779999999999999</v>
      </c>
      <c r="I122">
        <f t="shared" si="8"/>
        <v>301.02263324135748</v>
      </c>
      <c r="J122">
        <f>AVERAGE(I122:I124)</f>
        <v>388.99120297526787</v>
      </c>
      <c r="K122">
        <f>STDEV(I122:I124)</f>
        <v>83.386204049937504</v>
      </c>
      <c r="M122">
        <v>9.746106002964277</v>
      </c>
      <c r="N122">
        <f t="shared" si="9"/>
        <v>9.7461060029642773E-3</v>
      </c>
      <c r="O122">
        <f t="shared" si="10"/>
        <v>11.599755689301992</v>
      </c>
      <c r="P122">
        <f>AVERAGE(O122:O124)</f>
        <v>11.809285674400087</v>
      </c>
      <c r="Q122">
        <f>STDEV(O122:O124)</f>
        <v>1.0696282381520412</v>
      </c>
    </row>
    <row r="123" spans="1:17" x14ac:dyDescent="0.3">
      <c r="A123" s="5">
        <v>41817</v>
      </c>
      <c r="B123" s="1">
        <v>222</v>
      </c>
      <c r="C123" s="4">
        <v>1</v>
      </c>
      <c r="D123" s="4" t="s">
        <v>18</v>
      </c>
      <c r="E123" s="10">
        <v>14.567436544010395</v>
      </c>
      <c r="F123" s="10"/>
      <c r="G123">
        <v>94.3</v>
      </c>
      <c r="H123">
        <f t="shared" si="6"/>
        <v>9.4299999999999995E-2</v>
      </c>
      <c r="I123">
        <f t="shared" si="8"/>
        <v>399.07258118091403</v>
      </c>
      <c r="M123">
        <v>12.072542771257236</v>
      </c>
      <c r="N123">
        <f t="shared" si="9"/>
        <v>1.2072542771257236E-2</v>
      </c>
      <c r="O123">
        <f t="shared" si="10"/>
        <v>10.859926643477118</v>
      </c>
    </row>
    <row r="124" spans="1:17" x14ac:dyDescent="0.3">
      <c r="A124" s="5">
        <v>41817</v>
      </c>
      <c r="B124" s="4">
        <v>222</v>
      </c>
      <c r="C124" s="4">
        <v>1</v>
      </c>
      <c r="D124" s="4" t="s">
        <v>19</v>
      </c>
      <c r="E124" s="10">
        <v>14.982278285552052</v>
      </c>
      <c r="F124" s="10"/>
      <c r="G124" s="4">
        <v>82.9</v>
      </c>
      <c r="H124">
        <f t="shared" si="6"/>
        <v>8.2900000000000001E-2</v>
      </c>
      <c r="I124">
        <f t="shared" si="8"/>
        <v>466.87839450353204</v>
      </c>
      <c r="M124">
        <v>10.397801370578962</v>
      </c>
      <c r="N124">
        <f t="shared" si="9"/>
        <v>1.0397801370578963E-2</v>
      </c>
      <c r="O124">
        <f t="shared" si="10"/>
        <v>12.968174690421153</v>
      </c>
    </row>
    <row r="125" spans="1:17" x14ac:dyDescent="0.3">
      <c r="A125" s="5">
        <v>41817</v>
      </c>
      <c r="B125" s="4">
        <v>222</v>
      </c>
      <c r="C125" s="4">
        <v>1</v>
      </c>
      <c r="D125" s="4" t="s">
        <v>20</v>
      </c>
      <c r="E125" s="10">
        <v>10.126226312028555</v>
      </c>
      <c r="F125" s="10"/>
      <c r="G125" s="4">
        <v>76.099999999999994</v>
      </c>
      <c r="H125">
        <f t="shared" si="6"/>
        <v>7.6100000000000001E-2</v>
      </c>
      <c r="J125">
        <f>AVERAGE(I125:I127)</f>
        <v>795.09594830908281</v>
      </c>
      <c r="K125">
        <f>STDEV(I125:I127)</f>
        <v>137.36532207012286</v>
      </c>
      <c r="M125">
        <v>6.7988417001260411</v>
      </c>
      <c r="N125">
        <f t="shared" si="9"/>
        <v>6.7988417001260413E-3</v>
      </c>
      <c r="O125">
        <f t="shared" si="10"/>
        <v>13.404641676914975</v>
      </c>
      <c r="P125" t="e">
        <f>AVERAGE(O125:O127)</f>
        <v>#DIV/0!</v>
      </c>
      <c r="Q125" t="e">
        <f>STDEV(O125:O127)</f>
        <v>#DIV/0!</v>
      </c>
    </row>
    <row r="126" spans="1:17" x14ac:dyDescent="0.3">
      <c r="A126" s="5">
        <v>41817</v>
      </c>
      <c r="B126" s="1">
        <v>222</v>
      </c>
      <c r="C126" s="4">
        <v>1</v>
      </c>
      <c r="D126" s="4" t="s">
        <v>21</v>
      </c>
      <c r="E126" s="10">
        <v>19.82472828587154</v>
      </c>
      <c r="F126" s="10"/>
      <c r="G126" s="4">
        <v>57.4</v>
      </c>
      <c r="H126">
        <f t="shared" si="6"/>
        <v>5.74E-2</v>
      </c>
      <c r="I126">
        <f t="shared" si="8"/>
        <v>892.22789904474121</v>
      </c>
      <c r="M126">
        <v>6.5016158739692926</v>
      </c>
      <c r="N126">
        <f t="shared" si="9"/>
        <v>6.5016158739692924E-3</v>
      </c>
      <c r="O126">
        <f t="shared" si="10"/>
        <v>27.442801609858162</v>
      </c>
    </row>
    <row r="127" spans="1:17" x14ac:dyDescent="0.3">
      <c r="A127" s="5">
        <v>41817</v>
      </c>
      <c r="B127" s="4">
        <v>222</v>
      </c>
      <c r="C127" s="4">
        <v>1</v>
      </c>
      <c r="D127" s="4" t="s">
        <v>22</v>
      </c>
      <c r="E127" s="10">
        <v>14.184429628105075</v>
      </c>
      <c r="F127" s="10"/>
      <c r="G127" s="4">
        <v>52.5</v>
      </c>
      <c r="H127">
        <f t="shared" si="6"/>
        <v>5.2499999999999998E-2</v>
      </c>
      <c r="I127">
        <f t="shared" si="8"/>
        <v>697.96399757342442</v>
      </c>
      <c r="N127">
        <f t="shared" si="9"/>
        <v>0</v>
      </c>
      <c r="O127" t="e">
        <f t="shared" si="10"/>
        <v>#DIV/0!</v>
      </c>
    </row>
    <row r="128" spans="1:17" x14ac:dyDescent="0.3">
      <c r="A128" s="5">
        <v>41838</v>
      </c>
      <c r="B128" s="4">
        <v>222</v>
      </c>
      <c r="C128" s="4">
        <v>1</v>
      </c>
      <c r="D128" s="4" t="s">
        <v>14</v>
      </c>
      <c r="E128" s="10">
        <v>17.020410829126988</v>
      </c>
      <c r="F128" s="10"/>
      <c r="G128" s="4">
        <v>110.9</v>
      </c>
      <c r="H128">
        <f t="shared" si="6"/>
        <v>0.11090000000000001</v>
      </c>
      <c r="I128">
        <f t="shared" si="8"/>
        <v>396.47785971065264</v>
      </c>
      <c r="J128">
        <f>AVERAGE(I128:I130)</f>
        <v>332.01606409741879</v>
      </c>
      <c r="K128">
        <f>STDEV(I128:I130)</f>
        <v>63.318757862381219</v>
      </c>
      <c r="M128">
        <v>21.155966832412037</v>
      </c>
      <c r="N128">
        <f t="shared" si="9"/>
        <v>2.1155966832412037E-2</v>
      </c>
      <c r="O128">
        <f t="shared" si="10"/>
        <v>7.24068527217851</v>
      </c>
      <c r="P128">
        <f>AVERAGE(O128:O130)</f>
        <v>7.6044114698875385</v>
      </c>
      <c r="Q128">
        <f>STDEV(O128:O130)</f>
        <v>1.939018901197797</v>
      </c>
    </row>
    <row r="129" spans="1:17" x14ac:dyDescent="0.3">
      <c r="A129" s="5">
        <v>41838</v>
      </c>
      <c r="B129" s="1">
        <v>222</v>
      </c>
      <c r="C129" s="4">
        <v>1</v>
      </c>
      <c r="D129" s="4" t="s">
        <v>16</v>
      </c>
      <c r="E129" s="10">
        <v>16.245014323717786</v>
      </c>
      <c r="F129" s="10"/>
      <c r="G129" s="4">
        <v>127.3</v>
      </c>
      <c r="H129">
        <f t="shared" si="6"/>
        <v>0.1273</v>
      </c>
      <c r="I129">
        <f t="shared" si="8"/>
        <v>329.66446977955707</v>
      </c>
      <c r="M129">
        <v>15.073413751209744</v>
      </c>
      <c r="N129">
        <f t="shared" si="9"/>
        <v>1.5073413751209744E-2</v>
      </c>
      <c r="O129">
        <f t="shared" si="10"/>
        <v>9.6995366362663606</v>
      </c>
    </row>
    <row r="130" spans="1:17" x14ac:dyDescent="0.3">
      <c r="A130" s="5">
        <v>41838</v>
      </c>
      <c r="B130" s="4">
        <v>222</v>
      </c>
      <c r="C130" s="4">
        <v>1</v>
      </c>
      <c r="D130" s="4" t="s">
        <v>15</v>
      </c>
      <c r="E130" s="10">
        <v>16.601822554546533</v>
      </c>
      <c r="F130" s="10"/>
      <c r="G130" s="4">
        <v>158.9</v>
      </c>
      <c r="H130">
        <f t="shared" ref="H130:H161" si="11">G130/1000</f>
        <v>0.15890000000000001</v>
      </c>
      <c r="I130">
        <f t="shared" si="8"/>
        <v>269.90586280204661</v>
      </c>
      <c r="M130">
        <v>25.441185926292146</v>
      </c>
      <c r="N130">
        <f t="shared" si="9"/>
        <v>2.5441185926292145E-2</v>
      </c>
      <c r="O130">
        <f t="shared" si="10"/>
        <v>5.8730125012177474</v>
      </c>
    </row>
    <row r="131" spans="1:17" x14ac:dyDescent="0.3">
      <c r="A131" s="5">
        <v>41838</v>
      </c>
      <c r="B131" s="1">
        <v>222</v>
      </c>
      <c r="C131" s="4">
        <v>1</v>
      </c>
      <c r="D131" s="4" t="s">
        <v>17</v>
      </c>
      <c r="E131" s="10">
        <v>16.768100510679016</v>
      </c>
      <c r="F131" s="10"/>
      <c r="G131" s="4">
        <v>95</v>
      </c>
      <c r="H131">
        <f t="shared" si="11"/>
        <v>9.5000000000000001E-2</v>
      </c>
      <c r="I131">
        <f t="shared" si="8"/>
        <v>455.97466300969251</v>
      </c>
      <c r="J131">
        <f>AVERAGE(I131:I133)</f>
        <v>457.31727933991812</v>
      </c>
      <c r="K131">
        <f>STDEV(I131:I133)</f>
        <v>6.8877282343816439</v>
      </c>
      <c r="M131">
        <v>21.371674667785612</v>
      </c>
      <c r="N131">
        <f t="shared" si="9"/>
        <v>2.1371674667785612E-2</v>
      </c>
      <c r="O131">
        <f t="shared" si="10"/>
        <v>7.0613513887888368</v>
      </c>
      <c r="P131">
        <f>AVERAGE(O131:O133)</f>
        <v>6.2690729045951485</v>
      </c>
      <c r="Q131">
        <f>STDEV(O131:O133)</f>
        <v>0.77681308658872517</v>
      </c>
    </row>
    <row r="132" spans="1:17" x14ac:dyDescent="0.3">
      <c r="A132" s="5">
        <v>41838</v>
      </c>
      <c r="B132" s="4">
        <v>222</v>
      </c>
      <c r="C132" s="4">
        <v>1</v>
      </c>
      <c r="D132" s="4" t="s">
        <v>18</v>
      </c>
      <c r="E132" s="10">
        <v>17.10980778264457</v>
      </c>
      <c r="F132" s="10"/>
      <c r="G132" s="4">
        <v>95.1</v>
      </c>
      <c r="H132">
        <f t="shared" si="11"/>
        <v>9.509999999999999E-2</v>
      </c>
      <c r="I132">
        <f t="shared" si="8"/>
        <v>464.77746342620202</v>
      </c>
      <c r="M132">
        <v>24.688850221533436</v>
      </c>
      <c r="N132">
        <f t="shared" si="9"/>
        <v>2.4688850221533436E-2</v>
      </c>
      <c r="O132">
        <f t="shared" si="10"/>
        <v>6.237158420180041</v>
      </c>
    </row>
    <row r="133" spans="1:17" x14ac:dyDescent="0.3">
      <c r="A133" s="5">
        <v>41838</v>
      </c>
      <c r="B133" s="1">
        <v>222</v>
      </c>
      <c r="C133" s="4">
        <v>1</v>
      </c>
      <c r="D133" s="4" t="s">
        <v>19</v>
      </c>
      <c r="E133" s="10">
        <v>17.011684609652107</v>
      </c>
      <c r="F133" s="10"/>
      <c r="G133" s="4">
        <v>97.4</v>
      </c>
      <c r="H133">
        <f t="shared" si="11"/>
        <v>9.74E-2</v>
      </c>
      <c r="I133">
        <f t="shared" si="8"/>
        <v>451.19971158385982</v>
      </c>
      <c r="M133">
        <v>27.793293153138052</v>
      </c>
      <c r="N133">
        <f t="shared" si="9"/>
        <v>2.7793293153138051E-2</v>
      </c>
      <c r="O133">
        <f t="shared" si="10"/>
        <v>5.5087089048165687</v>
      </c>
    </row>
    <row r="134" spans="1:17" x14ac:dyDescent="0.3">
      <c r="A134" s="5">
        <v>41838</v>
      </c>
      <c r="B134" s="1">
        <v>222</v>
      </c>
      <c r="C134" s="4">
        <v>1</v>
      </c>
      <c r="D134" s="4" t="s">
        <v>20</v>
      </c>
      <c r="E134" s="10">
        <v>22.535953808573641</v>
      </c>
      <c r="F134" s="10"/>
      <c r="G134" s="4">
        <v>107.5</v>
      </c>
      <c r="H134">
        <f t="shared" si="11"/>
        <v>0.1075</v>
      </c>
      <c r="I134">
        <f t="shared" si="8"/>
        <v>541.56168067114947</v>
      </c>
      <c r="J134">
        <f>AVERAGE(I134:I136)</f>
        <v>574.70103085110497</v>
      </c>
      <c r="K134">
        <f>STDEV(I134:I136)</f>
        <v>66.710364662144059</v>
      </c>
      <c r="M134">
        <v>19.875908666015619</v>
      </c>
      <c r="N134">
        <f t="shared" si="9"/>
        <v>1.9875908666015619E-2</v>
      </c>
      <c r="O134">
        <f t="shared" si="10"/>
        <v>10.204493675499533</v>
      </c>
      <c r="P134">
        <f>AVERAGE(O134:O136)</f>
        <v>9.7085869907010132</v>
      </c>
      <c r="Q134">
        <f>STDEV(O134:O136)</f>
        <v>0.57458630887104656</v>
      </c>
    </row>
    <row r="135" spans="1:17" x14ac:dyDescent="0.3">
      <c r="A135" s="5">
        <v>41838</v>
      </c>
      <c r="B135" s="4">
        <v>222</v>
      </c>
      <c r="C135" s="4">
        <v>1</v>
      </c>
      <c r="D135" s="4" t="s">
        <v>21</v>
      </c>
      <c r="E135" s="10">
        <v>24.298077871178016</v>
      </c>
      <c r="F135" s="10"/>
      <c r="G135" s="4">
        <v>118.2</v>
      </c>
      <c r="H135">
        <f t="shared" si="11"/>
        <v>0.1182</v>
      </c>
      <c r="I135">
        <f t="shared" si="8"/>
        <v>531.04936125671077</v>
      </c>
      <c r="M135">
        <v>22.218547010955589</v>
      </c>
      <c r="N135">
        <f t="shared" si="9"/>
        <v>2.2218547010955589E-2</v>
      </c>
      <c r="O135">
        <f t="shared" si="10"/>
        <v>9.8423493099154236</v>
      </c>
    </row>
    <row r="136" spans="1:17" x14ac:dyDescent="0.3">
      <c r="A136" s="5">
        <v>41838</v>
      </c>
      <c r="B136" s="1">
        <v>222</v>
      </c>
      <c r="C136" s="4">
        <v>1</v>
      </c>
      <c r="D136" s="4" t="s">
        <v>22</v>
      </c>
      <c r="E136" s="10">
        <v>32.910856492885884</v>
      </c>
      <c r="F136" s="10"/>
      <c r="G136" s="4">
        <v>130.5</v>
      </c>
      <c r="H136">
        <f t="shared" si="11"/>
        <v>0.1305</v>
      </c>
      <c r="I136">
        <f t="shared" si="8"/>
        <v>651.49205062545491</v>
      </c>
      <c r="M136">
        <v>32.624780713987199</v>
      </c>
      <c r="N136">
        <f t="shared" si="9"/>
        <v>3.2624780713987202E-2</v>
      </c>
      <c r="O136">
        <f t="shared" si="10"/>
        <v>9.0789179866880865</v>
      </c>
    </row>
    <row r="137" spans="1:17" x14ac:dyDescent="0.3">
      <c r="A137" s="5">
        <v>41869</v>
      </c>
      <c r="B137" s="2">
        <v>222</v>
      </c>
      <c r="C137" s="2">
        <v>1</v>
      </c>
      <c r="D137" s="4" t="s">
        <v>14</v>
      </c>
      <c r="E137" s="10">
        <v>20.072363168824733</v>
      </c>
      <c r="F137" s="10"/>
      <c r="G137" s="4">
        <v>163</v>
      </c>
      <c r="H137">
        <f t="shared" si="11"/>
        <v>0.16300000000000001</v>
      </c>
      <c r="I137">
        <f t="shared" si="8"/>
        <v>318.12027517053514</v>
      </c>
      <c r="J137">
        <f>AVERAGE(I137:I139)</f>
        <v>286.62032785014901</v>
      </c>
      <c r="K137">
        <f>STDEV(I137:I139)</f>
        <v>32.189336150229394</v>
      </c>
      <c r="M137">
        <v>22.764434311196904</v>
      </c>
      <c r="N137">
        <f t="shared" si="9"/>
        <v>2.2764434311196905E-2</v>
      </c>
      <c r="O137">
        <f t="shared" si="10"/>
        <v>7.9356801073931154</v>
      </c>
      <c r="P137">
        <f>AVERAGE(O137:O139)</f>
        <v>6.7518642365340744</v>
      </c>
      <c r="Q137">
        <f>STDEV(O137:O139)</f>
        <v>1.0936885375915615</v>
      </c>
    </row>
    <row r="138" spans="1:17" x14ac:dyDescent="0.3">
      <c r="A138" s="5">
        <v>41869</v>
      </c>
      <c r="B138" s="4">
        <v>222</v>
      </c>
      <c r="C138" s="2">
        <v>1</v>
      </c>
      <c r="D138" s="4" t="s">
        <v>16</v>
      </c>
      <c r="E138" s="10">
        <v>17.645288537226222</v>
      </c>
      <c r="F138" s="10"/>
      <c r="G138" s="4">
        <v>158.30000000000001</v>
      </c>
      <c r="H138">
        <f t="shared" si="11"/>
        <v>0.15830000000000002</v>
      </c>
      <c r="I138">
        <f t="shared" si="8"/>
        <v>287.95743559381594</v>
      </c>
      <c r="M138">
        <v>24.279304833872811</v>
      </c>
      <c r="N138">
        <f t="shared" si="9"/>
        <v>2.4279304833872809E-2</v>
      </c>
      <c r="O138">
        <f t="shared" si="10"/>
        <v>6.5408625955994673</v>
      </c>
    </row>
    <row r="139" spans="1:17" x14ac:dyDescent="0.3">
      <c r="A139" s="5">
        <v>41869</v>
      </c>
      <c r="B139" s="2">
        <v>222</v>
      </c>
      <c r="C139" s="2">
        <v>1</v>
      </c>
      <c r="D139" s="4" t="s">
        <v>15</v>
      </c>
      <c r="E139" s="10">
        <v>17.565077099672497</v>
      </c>
      <c r="F139" s="10"/>
      <c r="G139" s="4">
        <v>178.8</v>
      </c>
      <c r="H139">
        <f t="shared" si="11"/>
        <v>0.17880000000000001</v>
      </c>
      <c r="I139">
        <f t="shared" si="8"/>
        <v>253.78327278609592</v>
      </c>
      <c r="M139">
        <v>27.354962098657392</v>
      </c>
      <c r="N139">
        <f t="shared" si="9"/>
        <v>2.7354962098657391E-2</v>
      </c>
      <c r="O139">
        <f t="shared" si="10"/>
        <v>5.7790500066096406</v>
      </c>
    </row>
    <row r="140" spans="1:17" x14ac:dyDescent="0.3">
      <c r="A140" s="5">
        <v>41869</v>
      </c>
      <c r="B140" s="2">
        <v>222</v>
      </c>
      <c r="C140" s="2">
        <v>1</v>
      </c>
      <c r="D140" s="4" t="s">
        <v>18</v>
      </c>
      <c r="E140" s="10">
        <v>16.745853355717013</v>
      </c>
      <c r="F140" s="10"/>
      <c r="G140" s="4">
        <v>131.19999999999999</v>
      </c>
      <c r="H140">
        <f t="shared" si="11"/>
        <v>0.13119999999999998</v>
      </c>
      <c r="I140">
        <f t="shared" si="8"/>
        <v>329.72653329981421</v>
      </c>
      <c r="J140">
        <f>AVERAGE(I140:I141)</f>
        <v>332.99913946425511</v>
      </c>
      <c r="K140">
        <f>STDEV(I140:I141)</f>
        <v>4.6281640220581579</v>
      </c>
      <c r="M140">
        <v>27.980776674197816</v>
      </c>
      <c r="N140">
        <f t="shared" si="9"/>
        <v>2.7980776674197818E-2</v>
      </c>
      <c r="O140">
        <f t="shared" si="10"/>
        <v>5.3862936671243746</v>
      </c>
      <c r="P140">
        <f>AVERAGE(O140:O141)</f>
        <v>5.1271831405657693</v>
      </c>
      <c r="Q140">
        <f>STDEV(O140:O142)</f>
        <v>1.5123688369959869</v>
      </c>
    </row>
    <row r="141" spans="1:17" x14ac:dyDescent="0.3">
      <c r="A141" s="5">
        <v>41869</v>
      </c>
      <c r="B141" s="4">
        <v>222</v>
      </c>
      <c r="C141" s="2">
        <v>1</v>
      </c>
      <c r="D141" s="4" t="s">
        <v>19</v>
      </c>
      <c r="E141" s="10">
        <v>15.685449812228855</v>
      </c>
      <c r="F141" s="10"/>
      <c r="G141" s="4">
        <v>120.5</v>
      </c>
      <c r="H141">
        <f t="shared" si="11"/>
        <v>0.1205</v>
      </c>
      <c r="I141">
        <f t="shared" si="8"/>
        <v>336.27174562869607</v>
      </c>
      <c r="M141">
        <v>28.998961088597255</v>
      </c>
      <c r="N141">
        <f t="shared" si="9"/>
        <v>2.8998961088597255E-2</v>
      </c>
      <c r="O141">
        <f t="shared" si="10"/>
        <v>4.8680726140071648</v>
      </c>
    </row>
    <row r="142" spans="1:17" x14ac:dyDescent="0.3">
      <c r="A142" s="5">
        <v>41869</v>
      </c>
      <c r="B142" s="4">
        <v>222</v>
      </c>
      <c r="C142" s="2">
        <v>1</v>
      </c>
      <c r="D142" s="4" t="s">
        <v>20</v>
      </c>
      <c r="E142" s="10">
        <v>28.455988056857056</v>
      </c>
      <c r="F142" s="10"/>
      <c r="G142" s="4">
        <v>127.1</v>
      </c>
      <c r="H142">
        <f t="shared" si="11"/>
        <v>0.12709999999999999</v>
      </c>
      <c r="I142">
        <f t="shared" si="8"/>
        <v>578.37374099302963</v>
      </c>
      <c r="J142">
        <f>AVERAGE(I142:I144)</f>
        <v>610.08542894020286</v>
      </c>
      <c r="K142">
        <f>STDEV(I142:I144)</f>
        <v>44.847099180635801</v>
      </c>
      <c r="M142">
        <v>33.225935964558268</v>
      </c>
      <c r="N142">
        <f t="shared" si="9"/>
        <v>3.3225935964558265E-2</v>
      </c>
      <c r="O142">
        <f t="shared" si="10"/>
        <v>7.7079511856309075</v>
      </c>
      <c r="P142">
        <f>AVERAGE(O142:O144)</f>
        <v>8.4366610777658693</v>
      </c>
      <c r="Q142">
        <f>STDEV(O142:O144)</f>
        <v>1.0305514124926969</v>
      </c>
    </row>
    <row r="143" spans="1:17" x14ac:dyDescent="0.3">
      <c r="A143" s="5">
        <v>41869</v>
      </c>
      <c r="B143" s="2">
        <v>222</v>
      </c>
      <c r="C143" s="2">
        <v>1</v>
      </c>
      <c r="D143" s="4" t="s">
        <v>21</v>
      </c>
      <c r="E143" s="10">
        <v>33.484950632856133</v>
      </c>
      <c r="F143" s="10"/>
      <c r="G143" s="4">
        <v>186.7</v>
      </c>
      <c r="H143">
        <f t="shared" si="11"/>
        <v>0.18669999999999998</v>
      </c>
      <c r="M143">
        <v>32.880781005524973</v>
      </c>
      <c r="N143">
        <f t="shared" si="9"/>
        <v>3.2880781005524974E-2</v>
      </c>
      <c r="O143">
        <f t="shared" si="10"/>
        <v>9.1653709699008292</v>
      </c>
    </row>
    <row r="144" spans="1:17" x14ac:dyDescent="0.3">
      <c r="A144" s="5">
        <v>41869</v>
      </c>
      <c r="B144" s="4">
        <v>222</v>
      </c>
      <c r="C144" s="2">
        <v>1</v>
      </c>
      <c r="D144" s="4" t="s">
        <v>22</v>
      </c>
      <c r="E144" s="10">
        <v>42.830641142471087</v>
      </c>
      <c r="F144" s="10"/>
      <c r="G144" s="4">
        <v>172.4</v>
      </c>
      <c r="H144">
        <f t="shared" si="11"/>
        <v>0.1724</v>
      </c>
      <c r="I144">
        <f t="shared" si="8"/>
        <v>641.79711688737609</v>
      </c>
      <c r="M144">
        <v>23.87593427320785</v>
      </c>
      <c r="N144">
        <f t="shared" si="9"/>
        <v>2.387593427320785E-2</v>
      </c>
    </row>
    <row r="145" spans="1:17" x14ac:dyDescent="0.3">
      <c r="A145" s="5">
        <v>41931</v>
      </c>
      <c r="B145" s="2">
        <v>222</v>
      </c>
      <c r="C145" s="2">
        <v>1</v>
      </c>
      <c r="D145" s="4" t="s">
        <v>17</v>
      </c>
      <c r="E145" s="10">
        <v>47.628786634715048</v>
      </c>
      <c r="F145" s="10"/>
      <c r="G145" s="4">
        <v>381.2</v>
      </c>
      <c r="H145">
        <f t="shared" si="11"/>
        <v>0.38119999999999998</v>
      </c>
      <c r="I145">
        <f t="shared" si="8"/>
        <v>322.7729069771263</v>
      </c>
      <c r="J145">
        <f>AVERAGE(I145:I147)</f>
        <v>317.12351747902426</v>
      </c>
      <c r="K145">
        <f>STDEV(I145:I147)</f>
        <v>17.945061160112466</v>
      </c>
      <c r="M145">
        <v>76.196072382147634</v>
      </c>
      <c r="N145">
        <f t="shared" si="9"/>
        <v>7.6196072382147637E-2</v>
      </c>
      <c r="O145">
        <f t="shared" si="10"/>
        <v>5.6257372107393309</v>
      </c>
      <c r="P145">
        <f>AVERAGE(O145:O147)</f>
        <v>5.531093377439813</v>
      </c>
      <c r="Q145">
        <f>STDEV(O145:O147)</f>
        <v>0.59222570896495741</v>
      </c>
    </row>
    <row r="146" spans="1:17" x14ac:dyDescent="0.3">
      <c r="A146" s="5">
        <v>41931</v>
      </c>
      <c r="B146" s="4">
        <v>222</v>
      </c>
      <c r="C146" s="2">
        <v>1</v>
      </c>
      <c r="D146" s="4" t="s">
        <v>18</v>
      </c>
      <c r="E146" s="10">
        <v>56.755211079684585</v>
      </c>
      <c r="F146" s="10"/>
      <c r="G146" s="4">
        <v>442.2</v>
      </c>
      <c r="H146">
        <f t="shared" si="11"/>
        <v>0.44219999999999998</v>
      </c>
      <c r="I146">
        <f t="shared" si="8"/>
        <v>331.5640629184046</v>
      </c>
      <c r="M146">
        <v>84.146925371495811</v>
      </c>
      <c r="N146">
        <f t="shared" si="9"/>
        <v>8.4146925371495818E-2</v>
      </c>
      <c r="O146">
        <f t="shared" si="10"/>
        <v>6.0702978446576745</v>
      </c>
    </row>
    <row r="147" spans="1:17" x14ac:dyDescent="0.3">
      <c r="A147" s="5">
        <v>41931</v>
      </c>
      <c r="B147" s="2">
        <v>222</v>
      </c>
      <c r="C147" s="2">
        <v>1</v>
      </c>
      <c r="D147" s="4" t="s">
        <v>19</v>
      </c>
      <c r="E147" s="10">
        <v>46.18776391236284</v>
      </c>
      <c r="F147" s="10"/>
      <c r="G147" s="4">
        <v>401.7</v>
      </c>
      <c r="H147">
        <f t="shared" si="11"/>
        <v>0.4017</v>
      </c>
      <c r="I147">
        <f t="shared" si="8"/>
        <v>297.03358254154176</v>
      </c>
      <c r="M147">
        <v>84.882391769638915</v>
      </c>
      <c r="N147">
        <f t="shared" si="9"/>
        <v>8.488239176963891E-2</v>
      </c>
      <c r="O147">
        <f t="shared" si="10"/>
        <v>4.8972450769224354</v>
      </c>
    </row>
    <row r="148" spans="1:17" x14ac:dyDescent="0.3">
      <c r="A148" s="5">
        <v>41931</v>
      </c>
      <c r="B148" s="4">
        <v>222</v>
      </c>
      <c r="C148" s="2">
        <v>1</v>
      </c>
      <c r="D148" s="4" t="s">
        <v>20</v>
      </c>
      <c r="E148" s="10">
        <v>32.409850693682699</v>
      </c>
      <c r="F148" s="10"/>
      <c r="G148" s="4">
        <v>242.7</v>
      </c>
      <c r="H148">
        <f t="shared" si="11"/>
        <v>0.2427</v>
      </c>
      <c r="I148">
        <f t="shared" si="8"/>
        <v>344.97506232116592</v>
      </c>
      <c r="J148">
        <f>AVERAGE(I148:I150)</f>
        <v>386.81115862387554</v>
      </c>
      <c r="K148">
        <f>STDEV(I148:I150)</f>
        <v>46.308162036416547</v>
      </c>
      <c r="M148">
        <v>32.652472953141945</v>
      </c>
      <c r="N148">
        <f t="shared" si="9"/>
        <v>3.2652472953141942E-2</v>
      </c>
      <c r="O148">
        <f t="shared" si="10"/>
        <v>8.9331260349478949</v>
      </c>
      <c r="P148">
        <f>AVERAGE(O148:O150)</f>
        <v>9.4124005887124031</v>
      </c>
      <c r="Q148">
        <f>STDEV(O148:O150)</f>
        <v>0.61026276707326177</v>
      </c>
    </row>
    <row r="149" spans="1:17" x14ac:dyDescent="0.3">
      <c r="A149" s="5">
        <v>41931</v>
      </c>
      <c r="B149" s="2">
        <v>222</v>
      </c>
      <c r="C149" s="2">
        <v>1</v>
      </c>
      <c r="D149" s="4" t="s">
        <v>21</v>
      </c>
      <c r="E149" s="10">
        <v>48.986694192171484</v>
      </c>
      <c r="F149" s="10"/>
      <c r="G149" s="4">
        <v>334</v>
      </c>
      <c r="H149">
        <f t="shared" si="11"/>
        <v>0.33400000000000002</v>
      </c>
      <c r="I149">
        <f t="shared" si="8"/>
        <v>378.88910178575748</v>
      </c>
      <c r="M149">
        <v>47.89747943885525</v>
      </c>
      <c r="N149">
        <f t="shared" si="9"/>
        <v>4.789747943885525E-2</v>
      </c>
      <c r="O149">
        <f t="shared" si="10"/>
        <v>9.2046648987523518</v>
      </c>
    </row>
    <row r="150" spans="1:17" x14ac:dyDescent="0.3">
      <c r="A150" s="5">
        <v>41931</v>
      </c>
      <c r="B150" s="4">
        <v>222</v>
      </c>
      <c r="C150" s="2">
        <v>1</v>
      </c>
      <c r="D150" s="4" t="s">
        <v>22</v>
      </c>
      <c r="E150" s="10">
        <v>41.538865870360276</v>
      </c>
      <c r="F150" s="10"/>
      <c r="G150" s="4">
        <v>245.8</v>
      </c>
      <c r="H150">
        <f t="shared" si="11"/>
        <v>0.24580000000000002</v>
      </c>
      <c r="I150">
        <f t="shared" si="8"/>
        <v>436.56931176470317</v>
      </c>
      <c r="M150">
        <v>37.016990301307835</v>
      </c>
      <c r="N150">
        <f t="shared" si="9"/>
        <v>3.7016990301307832E-2</v>
      </c>
      <c r="O150">
        <f t="shared" si="10"/>
        <v>10.099410832436964</v>
      </c>
    </row>
    <row r="151" spans="1:17" x14ac:dyDescent="0.3">
      <c r="A151" s="5">
        <v>42164</v>
      </c>
      <c r="B151" s="1">
        <v>222</v>
      </c>
      <c r="C151" s="4">
        <v>1</v>
      </c>
      <c r="D151" s="4" t="s">
        <v>17</v>
      </c>
      <c r="E151" s="10">
        <v>22.793055062961358</v>
      </c>
      <c r="F151" s="10"/>
      <c r="G151">
        <v>259.07487499999996</v>
      </c>
      <c r="H151">
        <f t="shared" si="11"/>
        <v>0.25907487499999998</v>
      </c>
      <c r="I151">
        <f t="shared" si="8"/>
        <v>227.27815235904362</v>
      </c>
      <c r="J151">
        <f>AVERAGE(I151:I153)</f>
        <v>319.79799452069659</v>
      </c>
      <c r="K151">
        <f>STDEV(I151:I153)</f>
        <v>85.891154894181241</v>
      </c>
      <c r="M151">
        <v>37.016341545494541</v>
      </c>
      <c r="N151">
        <f t="shared" si="9"/>
        <v>3.701634154549454E-2</v>
      </c>
      <c r="O151">
        <f t="shared" si="10"/>
        <v>5.5418090227671515</v>
      </c>
      <c r="P151">
        <f>AVERAGE(O151:O153)</f>
        <v>5.3570810117651284</v>
      </c>
      <c r="Q151">
        <f>STDEV(O151:O153)</f>
        <v>0.57961552994160415</v>
      </c>
    </row>
    <row r="152" spans="1:17" x14ac:dyDescent="0.3">
      <c r="A152" s="5">
        <v>42164</v>
      </c>
      <c r="B152" s="1">
        <v>222</v>
      </c>
      <c r="C152" s="4">
        <v>1</v>
      </c>
      <c r="D152" s="4" t="s">
        <v>18</v>
      </c>
      <c r="E152" s="10">
        <v>19.365566872530717</v>
      </c>
      <c r="F152" s="10"/>
      <c r="G152">
        <v>149.28439005454547</v>
      </c>
      <c r="H152">
        <f t="shared" si="11"/>
        <v>0.14928439005454547</v>
      </c>
      <c r="I152">
        <f t="shared" si="8"/>
        <v>335.11684913891696</v>
      </c>
      <c r="M152">
        <v>37.023002446905764</v>
      </c>
      <c r="N152">
        <f t="shared" si="9"/>
        <v>3.7023002446905762E-2</v>
      </c>
      <c r="O152">
        <f t="shared" si="10"/>
        <v>4.7076166257105632</v>
      </c>
    </row>
    <row r="153" spans="1:17" x14ac:dyDescent="0.3">
      <c r="A153" s="5">
        <v>42164</v>
      </c>
      <c r="B153" s="3">
        <v>222</v>
      </c>
      <c r="C153" s="4">
        <v>1</v>
      </c>
      <c r="D153" s="4" t="s">
        <v>19</v>
      </c>
      <c r="E153" s="10">
        <v>21.61881827994814</v>
      </c>
      <c r="F153" s="10"/>
      <c r="G153">
        <v>140.67697000000001</v>
      </c>
      <c r="H153">
        <f t="shared" si="11"/>
        <v>0.14067697000000001</v>
      </c>
      <c r="I153">
        <f t="shared" si="8"/>
        <v>396.99898206412905</v>
      </c>
      <c r="M153">
        <v>33.420726139589391</v>
      </c>
      <c r="N153">
        <f t="shared" si="9"/>
        <v>3.3420726139589393E-2</v>
      </c>
      <c r="O153">
        <f t="shared" si="10"/>
        <v>5.8218173868176697</v>
      </c>
    </row>
    <row r="154" spans="1:17" x14ac:dyDescent="0.3">
      <c r="A154" s="5">
        <v>42164</v>
      </c>
      <c r="B154" s="1">
        <v>222</v>
      </c>
      <c r="C154" s="4">
        <v>1</v>
      </c>
      <c r="D154" s="4" t="s">
        <v>20</v>
      </c>
      <c r="E154" s="10">
        <v>19.338890421221084</v>
      </c>
      <c r="F154" s="10"/>
      <c r="G154">
        <v>79.126541200000005</v>
      </c>
      <c r="H154">
        <f t="shared" si="11"/>
        <v>7.9126541200000011E-2</v>
      </c>
      <c r="I154">
        <f t="shared" si="8"/>
        <v>631.37854248608471</v>
      </c>
      <c r="J154">
        <f>AVERAGE(I154:I156)</f>
        <v>662.41525662819629</v>
      </c>
      <c r="K154">
        <f>STDEV(I154:I156)</f>
        <v>43.892542071271031</v>
      </c>
      <c r="M154">
        <v>20.316518850153148</v>
      </c>
      <c r="N154">
        <f t="shared" si="9"/>
        <v>2.0316518850153148E-2</v>
      </c>
      <c r="O154">
        <f t="shared" si="10"/>
        <v>8.5669210889284688</v>
      </c>
      <c r="P154">
        <f>AVERAGE(O154:O156)</f>
        <v>8.0119968903194625</v>
      </c>
      <c r="Q154">
        <f>STDEV(O154:O156)</f>
        <v>0.78478132776187715</v>
      </c>
    </row>
    <row r="155" spans="1:17" x14ac:dyDescent="0.3">
      <c r="A155" s="5">
        <v>42164</v>
      </c>
      <c r="B155" s="1">
        <v>222</v>
      </c>
      <c r="C155" s="4">
        <v>1</v>
      </c>
      <c r="D155" s="4" t="s">
        <v>21</v>
      </c>
      <c r="E155" s="10">
        <v>20.895491517494669</v>
      </c>
      <c r="F155" s="10"/>
      <c r="G155">
        <v>77.84247796363637</v>
      </c>
      <c r="H155">
        <f t="shared" si="11"/>
        <v>7.7842477963636372E-2</v>
      </c>
      <c r="I155">
        <f t="shared" si="8"/>
        <v>693.45197077030787</v>
      </c>
      <c r="M155">
        <v>25.218933947969351</v>
      </c>
      <c r="N155">
        <f t="shared" si="9"/>
        <v>2.5218933947969351E-2</v>
      </c>
      <c r="O155">
        <f t="shared" si="10"/>
        <v>7.4570726917104571</v>
      </c>
    </row>
    <row r="156" spans="1:17" x14ac:dyDescent="0.3">
      <c r="A156" s="5">
        <v>42164</v>
      </c>
      <c r="B156" s="1">
        <v>222</v>
      </c>
      <c r="C156" s="4">
        <v>1</v>
      </c>
      <c r="D156" s="4" t="s">
        <v>22</v>
      </c>
      <c r="E156" s="10">
        <v>13.96544813471983</v>
      </c>
      <c r="F156" s="10"/>
      <c r="G156">
        <v>117.68997777777777</v>
      </c>
      <c r="H156">
        <f t="shared" si="11"/>
        <v>0.11768997777777777</v>
      </c>
      <c r="M156">
        <v>24.96659935843071</v>
      </c>
      <c r="N156">
        <f t="shared" si="9"/>
        <v>2.4966599358430711E-2</v>
      </c>
    </row>
    <row r="157" spans="1:17" x14ac:dyDescent="0.3">
      <c r="A157" s="5">
        <v>42192</v>
      </c>
      <c r="B157" s="1">
        <v>222</v>
      </c>
      <c r="C157" s="4">
        <v>1</v>
      </c>
      <c r="D157" s="4" t="s">
        <v>14</v>
      </c>
      <c r="E157" s="10">
        <v>16.862804918940476</v>
      </c>
      <c r="F157" s="10"/>
      <c r="G157">
        <v>123.91093014545453</v>
      </c>
      <c r="H157">
        <f t="shared" si="11"/>
        <v>0.12391093014545453</v>
      </c>
      <c r="I157">
        <f t="shared" si="8"/>
        <v>351.56096390738168</v>
      </c>
      <c r="J157">
        <f>AVERAGE(I157:I159)</f>
        <v>354.2520166800083</v>
      </c>
      <c r="K157">
        <f>STDEV(I157:I159)</f>
        <v>3.8057233281103264</v>
      </c>
      <c r="M157">
        <v>25.44202302660803</v>
      </c>
      <c r="N157">
        <f t="shared" si="9"/>
        <v>2.5442023026608029E-2</v>
      </c>
      <c r="O157">
        <f t="shared" si="10"/>
        <v>5.9651405908934061</v>
      </c>
      <c r="P157">
        <f>AVERAGE(O157:O159)</f>
        <v>6.0159171326032128</v>
      </c>
      <c r="Q157">
        <f>STDEV(O157:O159)</f>
        <v>0.14162926123417813</v>
      </c>
    </row>
    <row r="158" spans="1:17" x14ac:dyDescent="0.3">
      <c r="A158" s="5">
        <v>42192</v>
      </c>
      <c r="B158" s="1">
        <v>222</v>
      </c>
      <c r="C158" s="4">
        <v>1</v>
      </c>
      <c r="D158" s="4" t="s">
        <v>16</v>
      </c>
      <c r="E158" s="10">
        <v>18.773311352081986</v>
      </c>
      <c r="F158" s="10"/>
      <c r="G158">
        <v>135.86962499999998</v>
      </c>
      <c r="H158">
        <f t="shared" si="11"/>
        <v>0.13586962499999999</v>
      </c>
      <c r="I158">
        <f t="shared" si="8"/>
        <v>356.94306945263497</v>
      </c>
      <c r="M158">
        <v>27.35776841532434</v>
      </c>
      <c r="N158">
        <f t="shared" si="9"/>
        <v>2.7357768415324342E-2</v>
      </c>
      <c r="O158">
        <f t="shared" si="10"/>
        <v>6.1759350983501911</v>
      </c>
    </row>
    <row r="159" spans="1:17" x14ac:dyDescent="0.3">
      <c r="A159" s="5">
        <v>42192</v>
      </c>
      <c r="B159" s="1">
        <v>222</v>
      </c>
      <c r="C159" s="4">
        <v>1</v>
      </c>
      <c r="D159" s="4" t="s">
        <v>15</v>
      </c>
      <c r="E159" s="10">
        <v>19.654732795933647</v>
      </c>
      <c r="F159" s="10"/>
      <c r="G159">
        <v>106.04289338181817</v>
      </c>
      <c r="H159">
        <f t="shared" si="11"/>
        <v>0.10604289338181817</v>
      </c>
      <c r="M159">
        <v>29.947910447642791</v>
      </c>
      <c r="N159">
        <f t="shared" si="9"/>
        <v>2.9947910447642792E-2</v>
      </c>
      <c r="O159">
        <f t="shared" si="10"/>
        <v>5.9066757085660404</v>
      </c>
    </row>
    <row r="160" spans="1:17" x14ac:dyDescent="0.3">
      <c r="A160" s="5">
        <v>42192</v>
      </c>
      <c r="B160" s="1">
        <v>222</v>
      </c>
      <c r="C160" s="4">
        <v>1</v>
      </c>
      <c r="D160" s="4" t="s">
        <v>17</v>
      </c>
      <c r="E160" s="10">
        <v>27.807439604154229</v>
      </c>
      <c r="F160" s="10"/>
      <c r="G160">
        <v>240.13993333333329</v>
      </c>
      <c r="H160">
        <f t="shared" si="11"/>
        <v>0.24013993333333328</v>
      </c>
      <c r="I160">
        <f t="shared" ref="I160:I182" si="12">E160/H160*31/12</f>
        <v>299.14177391042739</v>
      </c>
      <c r="J160">
        <f>AVERAGE(I160:I162)</f>
        <v>341.41052934985527</v>
      </c>
      <c r="K160">
        <f>STDEV(I160:I162)</f>
        <v>39.404889532220324</v>
      </c>
      <c r="M160">
        <v>30.525754516931755</v>
      </c>
      <c r="N160">
        <f t="shared" si="9"/>
        <v>3.0525754516931757E-2</v>
      </c>
      <c r="O160">
        <f t="shared" si="10"/>
        <v>8.1985510398628207</v>
      </c>
      <c r="P160">
        <f>AVERAGE(O160:O162)</f>
        <v>7.1232661079349535</v>
      </c>
      <c r="Q160">
        <f>STDEV(O160:O162)</f>
        <v>1.2412214751832635</v>
      </c>
    </row>
    <row r="161" spans="1:17" x14ac:dyDescent="0.3">
      <c r="A161" s="5">
        <v>42192</v>
      </c>
      <c r="B161" s="1">
        <v>222</v>
      </c>
      <c r="C161" s="4">
        <v>1</v>
      </c>
      <c r="D161" s="4" t="s">
        <v>18</v>
      </c>
      <c r="E161" s="10">
        <v>23.701278376680477</v>
      </c>
      <c r="F161" s="10"/>
      <c r="G161">
        <v>162.35279560000001</v>
      </c>
      <c r="H161">
        <f t="shared" si="11"/>
        <v>0.16235279560000002</v>
      </c>
      <c r="I161">
        <f t="shared" si="12"/>
        <v>377.13118672710578</v>
      </c>
      <c r="M161">
        <v>37.001243105734211</v>
      </c>
      <c r="N161">
        <f t="shared" si="9"/>
        <v>3.7001243105734209E-2</v>
      </c>
      <c r="O161">
        <f t="shared" si="10"/>
        <v>5.7649821326426371</v>
      </c>
    </row>
    <row r="162" spans="1:17" x14ac:dyDescent="0.3">
      <c r="A162" s="5">
        <v>42192</v>
      </c>
      <c r="B162" s="1">
        <v>222</v>
      </c>
      <c r="C162" s="4">
        <v>1</v>
      </c>
      <c r="D162" s="4" t="s">
        <v>19</v>
      </c>
      <c r="E162" s="10">
        <v>28.051588318805081</v>
      </c>
      <c r="F162" s="10"/>
      <c r="G162">
        <v>208.262125</v>
      </c>
      <c r="H162">
        <f t="shared" ref="H162:H183" si="13">G162/1000</f>
        <v>0.20826212499999999</v>
      </c>
      <c r="I162">
        <f t="shared" si="12"/>
        <v>347.95862741203246</v>
      </c>
      <c r="M162">
        <v>34.087936323067204</v>
      </c>
      <c r="N162">
        <f t="shared" si="9"/>
        <v>3.4087936323067204E-2</v>
      </c>
      <c r="O162">
        <f t="shared" si="10"/>
        <v>7.4062651512994035</v>
      </c>
    </row>
    <row r="163" spans="1:17" x14ac:dyDescent="0.3">
      <c r="A163" s="5">
        <v>42192</v>
      </c>
      <c r="B163" s="1">
        <v>222</v>
      </c>
      <c r="C163" s="4">
        <v>1</v>
      </c>
      <c r="D163" s="4" t="s">
        <v>20</v>
      </c>
      <c r="E163" s="10">
        <v>22.026223549744532</v>
      </c>
      <c r="F163" s="10"/>
      <c r="G163">
        <v>138.17940000000002</v>
      </c>
      <c r="H163">
        <f t="shared" si="13"/>
        <v>0.13817940000000001</v>
      </c>
      <c r="I163">
        <f t="shared" si="12"/>
        <v>411.79131986031712</v>
      </c>
      <c r="J163">
        <f>AVERAGE(I163:I165)</f>
        <v>430.31810138440494</v>
      </c>
      <c r="K163">
        <f>STDEV(I163:I165)</f>
        <v>26.20082569848832</v>
      </c>
      <c r="M163">
        <v>20.830037725022692</v>
      </c>
      <c r="N163">
        <f t="shared" si="9"/>
        <v>2.083003772502269E-2</v>
      </c>
      <c r="O163">
        <f t="shared" si="10"/>
        <v>9.5168340338416204</v>
      </c>
      <c r="P163">
        <f>AVERAGE(O163:O165)</f>
        <v>10.009239499935831</v>
      </c>
      <c r="Q163">
        <f>STDEV(O163:O165)</f>
        <v>0.69636648833707715</v>
      </c>
    </row>
    <row r="164" spans="1:17" x14ac:dyDescent="0.3">
      <c r="A164" s="5">
        <v>42192</v>
      </c>
      <c r="B164" s="1">
        <v>222</v>
      </c>
      <c r="C164" s="4">
        <v>1</v>
      </c>
      <c r="D164" s="4" t="s">
        <v>21</v>
      </c>
      <c r="E164" s="10">
        <v>19.266411080010911</v>
      </c>
      <c r="F164" s="10"/>
      <c r="G164">
        <v>110.88811269090911</v>
      </c>
      <c r="H164">
        <f t="shared" si="13"/>
        <v>0.1108881126909091</v>
      </c>
      <c r="I164">
        <f t="shared" si="12"/>
        <v>448.84488290849282</v>
      </c>
      <c r="M164">
        <v>16.511479894910988</v>
      </c>
      <c r="N164">
        <f t="shared" si="9"/>
        <v>1.6511479894910988E-2</v>
      </c>
      <c r="O164">
        <f t="shared" si="10"/>
        <v>10.501644966030041</v>
      </c>
    </row>
    <row r="165" spans="1:17" x14ac:dyDescent="0.3">
      <c r="A165" s="5">
        <v>42192</v>
      </c>
      <c r="B165" s="1">
        <v>222</v>
      </c>
      <c r="C165" s="4">
        <v>1</v>
      </c>
      <c r="D165" s="4" t="s">
        <v>22</v>
      </c>
      <c r="E165" s="10">
        <v>28.203502908228138</v>
      </c>
      <c r="F165" s="10"/>
      <c r="G165">
        <v>81.175936963636374</v>
      </c>
      <c r="H165">
        <f t="shared" si="13"/>
        <v>8.1175936963636369E-2</v>
      </c>
      <c r="M165">
        <v>18.220241136135517</v>
      </c>
      <c r="N165">
        <f t="shared" si="9"/>
        <v>1.8220241136135518E-2</v>
      </c>
    </row>
    <row r="166" spans="1:17" x14ac:dyDescent="0.3">
      <c r="A166" s="5">
        <v>42220</v>
      </c>
      <c r="B166" s="1">
        <v>222</v>
      </c>
      <c r="C166" s="4">
        <v>1</v>
      </c>
      <c r="D166" s="4" t="s">
        <v>14</v>
      </c>
      <c r="E166" s="10">
        <v>26.984690483507993</v>
      </c>
      <c r="F166" s="10"/>
      <c r="G166">
        <v>171.84884444444444</v>
      </c>
      <c r="H166">
        <f t="shared" si="13"/>
        <v>0.17184884444444443</v>
      </c>
      <c r="I166">
        <f t="shared" si="12"/>
        <v>405.6498060320975</v>
      </c>
      <c r="J166">
        <f>AVERAGE(I166:I168)</f>
        <v>403.70696346753249</v>
      </c>
      <c r="K166">
        <f>STDEV(I166:I168)</f>
        <v>41.578506744994137</v>
      </c>
      <c r="M166">
        <v>38.035243913922159</v>
      </c>
      <c r="N166">
        <f t="shared" si="9"/>
        <v>3.8035243913922157E-2</v>
      </c>
      <c r="O166">
        <f t="shared" si="10"/>
        <v>6.3851888238496706</v>
      </c>
      <c r="P166" t="e">
        <f>AVERAGE(O166:O168)</f>
        <v>#DIV/0!</v>
      </c>
      <c r="Q166" t="e">
        <f>STDEV(O166:O168)</f>
        <v>#DIV/0!</v>
      </c>
    </row>
    <row r="167" spans="1:17" x14ac:dyDescent="0.3">
      <c r="A167" s="5">
        <v>42220</v>
      </c>
      <c r="B167" s="1">
        <v>222</v>
      </c>
      <c r="C167" s="4">
        <v>1</v>
      </c>
      <c r="D167" s="4" t="s">
        <v>16</v>
      </c>
      <c r="E167" s="10">
        <v>21.370622512446793</v>
      </c>
      <c r="F167" s="10"/>
      <c r="G167">
        <v>152.84829149090908</v>
      </c>
      <c r="H167">
        <f t="shared" si="13"/>
        <v>0.15284829149090909</v>
      </c>
      <c r="I167">
        <f t="shared" si="12"/>
        <v>361.19109315507859</v>
      </c>
      <c r="N167">
        <f t="shared" si="9"/>
        <v>0</v>
      </c>
      <c r="O167" t="e">
        <f t="shared" si="10"/>
        <v>#DIV/0!</v>
      </c>
    </row>
    <row r="168" spans="1:17" x14ac:dyDescent="0.3">
      <c r="A168" s="5">
        <v>42220</v>
      </c>
      <c r="B168" s="1">
        <v>222</v>
      </c>
      <c r="C168" s="4">
        <v>1</v>
      </c>
      <c r="D168" s="4" t="s">
        <v>15</v>
      </c>
      <c r="E168" s="10">
        <v>23.588759182850115</v>
      </c>
      <c r="F168" s="10"/>
      <c r="G168">
        <v>137.1604148148148</v>
      </c>
      <c r="H168">
        <f t="shared" si="13"/>
        <v>0.13716041481481481</v>
      </c>
      <c r="I168">
        <f t="shared" si="12"/>
        <v>444.27999121542138</v>
      </c>
      <c r="M168">
        <v>26.986679305256267</v>
      </c>
      <c r="N168">
        <f t="shared" si="9"/>
        <v>2.6986679305256268E-2</v>
      </c>
      <c r="O168">
        <f t="shared" si="10"/>
        <v>7.8668008851426565</v>
      </c>
    </row>
    <row r="169" spans="1:17" x14ac:dyDescent="0.3">
      <c r="A169" s="5">
        <v>42220</v>
      </c>
      <c r="B169" s="1">
        <v>222</v>
      </c>
      <c r="C169" s="4">
        <v>1</v>
      </c>
      <c r="D169" s="4" t="s">
        <v>17</v>
      </c>
      <c r="E169" s="10">
        <v>25.338785914213712</v>
      </c>
      <c r="F169" s="10"/>
      <c r="G169">
        <v>173.01166134545454</v>
      </c>
      <c r="H169">
        <f t="shared" si="13"/>
        <v>0.17301166134545454</v>
      </c>
      <c r="I169">
        <f t="shared" si="12"/>
        <v>378.34750426263787</v>
      </c>
      <c r="J169">
        <f>AVERAGE(I169:I171)</f>
        <v>335.66865516910514</v>
      </c>
      <c r="K169">
        <f>STDEV(I169:I171)</f>
        <v>42.032166071902509</v>
      </c>
      <c r="M169">
        <v>32.228967002592476</v>
      </c>
      <c r="N169">
        <f t="shared" si="9"/>
        <v>3.2228967002592479E-2</v>
      </c>
      <c r="O169">
        <f t="shared" si="10"/>
        <v>7.0759038975583453</v>
      </c>
      <c r="P169">
        <f>AVERAGE(O169:O171)</f>
        <v>7.3119754024225339</v>
      </c>
      <c r="Q169">
        <f>STDEV(O169:O171)</f>
        <v>0.55174154321144764</v>
      </c>
    </row>
    <row r="170" spans="1:17" x14ac:dyDescent="0.3">
      <c r="A170" s="5">
        <v>42220</v>
      </c>
      <c r="B170" s="1">
        <v>222</v>
      </c>
      <c r="C170" s="4">
        <v>1</v>
      </c>
      <c r="D170" s="4" t="s">
        <v>18</v>
      </c>
      <c r="E170" s="10">
        <v>27.868491742011919</v>
      </c>
      <c r="F170" s="10"/>
      <c r="G170">
        <v>244.61454074074072</v>
      </c>
      <c r="H170">
        <f t="shared" si="13"/>
        <v>0.24461454074074071</v>
      </c>
      <c r="I170">
        <f t="shared" si="12"/>
        <v>294.3144894365372</v>
      </c>
      <c r="M170">
        <v>36.258010683839693</v>
      </c>
      <c r="N170">
        <f t="shared" si="9"/>
        <v>3.6258010683839693E-2</v>
      </c>
      <c r="O170">
        <f t="shared" si="10"/>
        <v>6.9175451423731005</v>
      </c>
    </row>
    <row r="171" spans="1:17" x14ac:dyDescent="0.3">
      <c r="A171" s="5">
        <v>42220</v>
      </c>
      <c r="B171" s="1">
        <v>222</v>
      </c>
      <c r="C171" s="4">
        <v>1</v>
      </c>
      <c r="D171" s="4" t="s">
        <v>19</v>
      </c>
      <c r="E171" s="10">
        <v>30.07539213305154</v>
      </c>
      <c r="F171" s="10"/>
      <c r="G171">
        <v>232.37973333333329</v>
      </c>
      <c r="H171">
        <f t="shared" si="13"/>
        <v>0.23237973333333328</v>
      </c>
      <c r="I171">
        <f t="shared" si="12"/>
        <v>334.34397180814028</v>
      </c>
      <c r="M171">
        <v>34.079862427636954</v>
      </c>
      <c r="N171">
        <f t="shared" si="9"/>
        <v>3.4079862427636956E-2</v>
      </c>
      <c r="O171">
        <f t="shared" si="10"/>
        <v>7.9424771673361567</v>
      </c>
    </row>
    <row r="172" spans="1:17" x14ac:dyDescent="0.3">
      <c r="A172" s="5">
        <v>42220</v>
      </c>
      <c r="B172" s="1">
        <v>222</v>
      </c>
      <c r="C172" s="4">
        <v>1</v>
      </c>
      <c r="D172" s="4" t="s">
        <v>20</v>
      </c>
      <c r="E172" s="10">
        <v>25.660040356536268</v>
      </c>
      <c r="F172" s="10"/>
      <c r="G172">
        <v>102.03602444444444</v>
      </c>
      <c r="H172">
        <f t="shared" si="13"/>
        <v>0.10203602444444444</v>
      </c>
      <c r="I172">
        <f t="shared" si="12"/>
        <v>649.65719655032967</v>
      </c>
      <c r="J172">
        <f>AVERAGE(I172:I174)</f>
        <v>456.61976475327265</v>
      </c>
      <c r="K172">
        <f>STDEV(I172:I174)</f>
        <v>173.19422844832641</v>
      </c>
      <c r="M172">
        <v>22.761760958040981</v>
      </c>
      <c r="N172">
        <f t="shared" si="9"/>
        <v>2.2761760958040979E-2</v>
      </c>
      <c r="O172">
        <f t="shared" si="10"/>
        <v>10.145979638154612</v>
      </c>
      <c r="P172">
        <f>AVERAGE(O172:O174)</f>
        <v>9.7394901299366037</v>
      </c>
      <c r="Q172">
        <f>STDEV(O172:O174)</f>
        <v>0.57486297548427756</v>
      </c>
    </row>
    <row r="173" spans="1:17" x14ac:dyDescent="0.3">
      <c r="A173" s="5">
        <v>42220</v>
      </c>
      <c r="B173" s="1">
        <v>222</v>
      </c>
      <c r="C173" s="4">
        <v>1</v>
      </c>
      <c r="D173" s="4" t="s">
        <v>21</v>
      </c>
      <c r="E173" s="10">
        <v>20.04561428548373</v>
      </c>
      <c r="F173" s="10"/>
      <c r="G173">
        <v>127.74843999999999</v>
      </c>
      <c r="H173">
        <f t="shared" si="13"/>
        <v>0.12774843999999999</v>
      </c>
      <c r="I173">
        <f t="shared" si="12"/>
        <v>405.36309931325167</v>
      </c>
      <c r="M173">
        <v>32.477365245032573</v>
      </c>
      <c r="N173">
        <f t="shared" si="9"/>
        <v>3.2477365245032572E-2</v>
      </c>
    </row>
    <row r="174" spans="1:17" x14ac:dyDescent="0.3">
      <c r="A174" s="5">
        <v>42220</v>
      </c>
      <c r="B174" s="1">
        <v>222</v>
      </c>
      <c r="C174" s="4">
        <v>1</v>
      </c>
      <c r="D174" s="4" t="s">
        <v>22</v>
      </c>
      <c r="E174" s="10">
        <v>35.285354467423225</v>
      </c>
      <c r="F174" s="10"/>
      <c r="G174">
        <v>289.52522666666658</v>
      </c>
      <c r="H174">
        <f t="shared" si="13"/>
        <v>0.28952522666666658</v>
      </c>
      <c r="I174">
        <f t="shared" si="12"/>
        <v>314.83899839623655</v>
      </c>
      <c r="M174">
        <v>34.026376197576148</v>
      </c>
      <c r="N174">
        <f t="shared" si="9"/>
        <v>3.4026376197576147E-2</v>
      </c>
      <c r="O174">
        <f t="shared" si="10"/>
        <v>9.333000621718595</v>
      </c>
    </row>
    <row r="175" spans="1:17" x14ac:dyDescent="0.3">
      <c r="A175" s="5">
        <v>42306</v>
      </c>
      <c r="B175" s="1">
        <v>222</v>
      </c>
      <c r="C175" s="4">
        <v>1</v>
      </c>
      <c r="D175" s="4" t="s">
        <v>14</v>
      </c>
      <c r="E175" s="10">
        <v>59.805618742905494</v>
      </c>
      <c r="F175" s="10"/>
      <c r="G175">
        <v>289.35463636363636</v>
      </c>
      <c r="H175">
        <f t="shared" si="13"/>
        <v>0.28935463636363634</v>
      </c>
      <c r="I175">
        <f t="shared" si="12"/>
        <v>533.93942589194501</v>
      </c>
      <c r="J175">
        <f>AVERAGE(I175:I177)</f>
        <v>451.99847006274507</v>
      </c>
      <c r="K175">
        <f>STDEV(I175:I177)</f>
        <v>77.342172295617374</v>
      </c>
      <c r="M175">
        <v>34.203382613710907</v>
      </c>
      <c r="N175">
        <f t="shared" si="9"/>
        <v>3.4203382613710906E-2</v>
      </c>
      <c r="O175">
        <f t="shared" si="10"/>
        <v>15.736764248293504</v>
      </c>
      <c r="P175">
        <f>AVERAGE(O175:O177)</f>
        <v>12.154231211898184</v>
      </c>
      <c r="Q175">
        <f>STDEV(O175:O177)</f>
        <v>3.1025648738050084</v>
      </c>
    </row>
    <row r="176" spans="1:17" x14ac:dyDescent="0.3">
      <c r="A176" s="5">
        <v>42306</v>
      </c>
      <c r="B176" s="1">
        <v>222</v>
      </c>
      <c r="C176" s="4">
        <v>1</v>
      </c>
      <c r="D176" s="4" t="s">
        <v>16</v>
      </c>
      <c r="E176" s="10">
        <v>54.637251871867278</v>
      </c>
      <c r="F176" s="10"/>
      <c r="G176">
        <v>319.48986363636362</v>
      </c>
      <c r="H176">
        <f t="shared" si="13"/>
        <v>0.31948986363636361</v>
      </c>
      <c r="I176">
        <f t="shared" si="12"/>
        <v>441.78626638049894</v>
      </c>
      <c r="M176">
        <v>47.445462884495576</v>
      </c>
      <c r="N176">
        <f t="shared" si="9"/>
        <v>4.7445462884495575E-2</v>
      </c>
      <c r="O176">
        <f t="shared" si="10"/>
        <v>10.364221085668799</v>
      </c>
    </row>
    <row r="177" spans="1:17" x14ac:dyDescent="0.3">
      <c r="A177" s="5">
        <v>42306</v>
      </c>
      <c r="B177" s="1">
        <v>222</v>
      </c>
      <c r="C177" s="4">
        <v>1</v>
      </c>
      <c r="D177" s="4" t="s">
        <v>15</v>
      </c>
      <c r="E177" s="10">
        <v>54.445578539025156</v>
      </c>
      <c r="F177" s="10"/>
      <c r="G177">
        <v>369.87188636363641</v>
      </c>
      <c r="H177">
        <f t="shared" si="13"/>
        <v>0.36987188636363638</v>
      </c>
      <c r="I177">
        <f t="shared" si="12"/>
        <v>380.26971791579132</v>
      </c>
      <c r="M177">
        <v>47.290484597921704</v>
      </c>
      <c r="N177">
        <f t="shared" si="9"/>
        <v>4.7290484597921706E-2</v>
      </c>
      <c r="O177">
        <f t="shared" si="10"/>
        <v>10.36170830173225</v>
      </c>
    </row>
    <row r="178" spans="1:17" x14ac:dyDescent="0.3">
      <c r="A178" s="5">
        <v>42306</v>
      </c>
      <c r="B178" s="1">
        <v>222</v>
      </c>
      <c r="C178" s="4">
        <v>1</v>
      </c>
      <c r="D178" s="4" t="s">
        <v>17</v>
      </c>
      <c r="E178" s="10">
        <v>72.570369545721846</v>
      </c>
      <c r="F178" s="10"/>
      <c r="G178">
        <v>349.45363636363641</v>
      </c>
      <c r="H178">
        <f t="shared" si="13"/>
        <v>0.34945363636363641</v>
      </c>
      <c r="I178">
        <f t="shared" si="12"/>
        <v>536.47590166925386</v>
      </c>
      <c r="J178">
        <f>AVERAGE(I178:I180)</f>
        <v>454.03096210651688</v>
      </c>
      <c r="K178">
        <f>STDEV(I178:I180)</f>
        <v>90.459365375360463</v>
      </c>
      <c r="N178">
        <f t="shared" si="9"/>
        <v>0</v>
      </c>
      <c r="O178" t="e">
        <f t="shared" si="10"/>
        <v>#DIV/0!</v>
      </c>
      <c r="P178" t="e">
        <f>AVERAGE(O178:O180)</f>
        <v>#DIV/0!</v>
      </c>
      <c r="Q178" t="e">
        <f>STDEV(O178:O180)</f>
        <v>#DIV/0!</v>
      </c>
    </row>
    <row r="179" spans="1:17" x14ac:dyDescent="0.3">
      <c r="A179" s="5">
        <v>42306</v>
      </c>
      <c r="B179" s="1">
        <v>222</v>
      </c>
      <c r="C179" s="4">
        <v>1</v>
      </c>
      <c r="D179" s="4" t="s">
        <v>18</v>
      </c>
      <c r="E179" s="10">
        <v>50.041315196548048</v>
      </c>
      <c r="F179" s="10"/>
      <c r="G179">
        <v>361.84122727272722</v>
      </c>
      <c r="H179">
        <f t="shared" si="13"/>
        <v>0.36184122727272722</v>
      </c>
      <c r="I179">
        <f t="shared" si="12"/>
        <v>357.26552931915199</v>
      </c>
      <c r="M179">
        <v>55.902481379446513</v>
      </c>
      <c r="N179">
        <f t="shared" si="9"/>
        <v>5.5902481379446513E-2</v>
      </c>
      <c r="O179">
        <f t="shared" si="10"/>
        <v>8.0563836462278964</v>
      </c>
    </row>
    <row r="180" spans="1:17" x14ac:dyDescent="0.3">
      <c r="A180" s="5">
        <v>42306</v>
      </c>
      <c r="B180" s="1">
        <v>222</v>
      </c>
      <c r="C180" s="4">
        <v>1</v>
      </c>
      <c r="D180" s="4" t="s">
        <v>19</v>
      </c>
      <c r="E180" s="10">
        <v>56.14346726552423</v>
      </c>
      <c r="F180" s="10"/>
      <c r="G180">
        <v>309.67618181818182</v>
      </c>
      <c r="H180">
        <f t="shared" si="13"/>
        <v>0.30967618181818179</v>
      </c>
      <c r="I180">
        <f t="shared" si="12"/>
        <v>468.35145533114468</v>
      </c>
      <c r="N180">
        <f t="shared" si="9"/>
        <v>0</v>
      </c>
      <c r="O180" t="e">
        <f t="shared" si="10"/>
        <v>#DIV/0!</v>
      </c>
    </row>
    <row r="181" spans="1:17" x14ac:dyDescent="0.3">
      <c r="A181" s="5">
        <v>42306</v>
      </c>
      <c r="B181" s="1">
        <v>222</v>
      </c>
      <c r="C181" s="4">
        <v>1</v>
      </c>
      <c r="D181" s="4" t="s">
        <v>20</v>
      </c>
      <c r="E181" s="10">
        <v>38.092842416229516</v>
      </c>
      <c r="F181" s="10"/>
      <c r="G181">
        <v>213.62400000000005</v>
      </c>
      <c r="H181">
        <f t="shared" si="13"/>
        <v>0.21362400000000006</v>
      </c>
      <c r="I181">
        <f t="shared" si="12"/>
        <v>460.65287409307734</v>
      </c>
      <c r="J181">
        <f>AVERAGE(I181:I183)</f>
        <v>643.61158417683725</v>
      </c>
      <c r="K181">
        <f>STDEV(I181:I183)</f>
        <v>258.74268915474056</v>
      </c>
      <c r="M181">
        <v>22.578742263642205</v>
      </c>
      <c r="N181">
        <f t="shared" si="9"/>
        <v>2.2578742263642204E-2</v>
      </c>
      <c r="O181">
        <f t="shared" si="10"/>
        <v>15.183998193651483</v>
      </c>
      <c r="P181">
        <f>AVERAGE(O181:O183)</f>
        <v>20.393167119035738</v>
      </c>
      <c r="Q181">
        <f>STDEV(O181:O183)</f>
        <v>7.3668773429708798</v>
      </c>
    </row>
    <row r="182" spans="1:17" x14ac:dyDescent="0.3">
      <c r="A182" s="5">
        <v>42306</v>
      </c>
      <c r="B182" s="1">
        <v>222</v>
      </c>
      <c r="C182" s="4">
        <v>1</v>
      </c>
      <c r="D182" s="4" t="s">
        <v>21</v>
      </c>
      <c r="E182" s="10">
        <v>89.346673702013959</v>
      </c>
      <c r="F182" s="10"/>
      <c r="G182">
        <v>279.2409090909091</v>
      </c>
      <c r="H182">
        <f t="shared" si="13"/>
        <v>0.2792409090909091</v>
      </c>
      <c r="I182">
        <f t="shared" si="12"/>
        <v>826.57029426059717</v>
      </c>
      <c r="M182">
        <v>31.408073932120075</v>
      </c>
      <c r="N182">
        <f t="shared" si="9"/>
        <v>3.1408073932120077E-2</v>
      </c>
      <c r="O182">
        <f t="shared" si="10"/>
        <v>25.602336044419989</v>
      </c>
    </row>
    <row r="183" spans="1:17" x14ac:dyDescent="0.3">
      <c r="A183" s="5">
        <v>42306</v>
      </c>
      <c r="B183" s="1">
        <v>222</v>
      </c>
      <c r="C183" s="4">
        <v>1</v>
      </c>
      <c r="D183" s="4" t="s">
        <v>22</v>
      </c>
      <c r="E183" s="10">
        <v>81.113912445522772</v>
      </c>
      <c r="F183" s="10"/>
      <c r="G183">
        <v>140.3480909090909</v>
      </c>
      <c r="H183">
        <f t="shared" si="13"/>
        <v>0.14034809090909089</v>
      </c>
      <c r="M183">
        <v>19.034990103812806</v>
      </c>
      <c r="N183">
        <f t="shared" si="9"/>
        <v>1.9034990103812807E-2</v>
      </c>
    </row>
    <row r="184" spans="1:17" x14ac:dyDescent="0.3">
      <c r="A184" s="5"/>
      <c r="B184" s="4"/>
      <c r="C184" s="4"/>
      <c r="D184" s="4"/>
    </row>
    <row r="185" spans="1:17" x14ac:dyDescent="0.3">
      <c r="A185" s="5"/>
      <c r="B185" s="4"/>
      <c r="C185" s="4"/>
      <c r="D185" s="4"/>
    </row>
    <row r="186" spans="1:17" x14ac:dyDescent="0.3">
      <c r="A186" s="5"/>
      <c r="C186" s="4"/>
      <c r="D186" s="4"/>
    </row>
    <row r="187" spans="1:17" x14ac:dyDescent="0.3">
      <c r="A187" s="5"/>
      <c r="B187" s="4"/>
      <c r="C187" s="4"/>
      <c r="D187" s="4"/>
    </row>
    <row r="188" spans="1:17" x14ac:dyDescent="0.3">
      <c r="A188" s="5"/>
      <c r="C188" s="4"/>
      <c r="D188" s="4"/>
    </row>
    <row r="189" spans="1:17" x14ac:dyDescent="0.3">
      <c r="A189" s="5"/>
      <c r="B189" s="4"/>
      <c r="C189" s="4"/>
      <c r="D18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2016-01-25T15:20:15Z</dcterms:created>
  <dcterms:modified xsi:type="dcterms:W3CDTF">2016-03-06T17:01:44Z</dcterms:modified>
</cp:coreProperties>
</file>