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ocuments\Nanosilver\Data\ELA data\Random Lake Data\Seston P\"/>
    </mc:Choice>
  </mc:AlternateContent>
  <bookViews>
    <workbookView xWindow="0" yWindow="0" windowWidth="19200" windowHeight="7248" activeTab="7"/>
  </bookViews>
  <sheets>
    <sheet name="221" sheetId="1" r:id="rId1"/>
    <sheet name="222" sheetId="2" r:id="rId2"/>
    <sheet name="114" sheetId="3" r:id="rId3"/>
    <sheet name="302" sheetId="4" r:id="rId4"/>
    <sheet name="239" sheetId="5" r:id="rId5"/>
    <sheet name="240" sheetId="6" r:id="rId6"/>
    <sheet name="224" sheetId="7" r:id="rId7"/>
    <sheet name="227" sheetId="8" r:id="rId8"/>
    <sheet name="110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8" l="1"/>
  <c r="L10" i="8"/>
  <c r="K10" i="8"/>
  <c r="J11" i="8"/>
  <c r="J10" i="8"/>
  <c r="O6" i="7"/>
  <c r="L10" i="7"/>
  <c r="K10" i="7"/>
  <c r="J10" i="7"/>
  <c r="J11" i="7"/>
  <c r="O6" i="6"/>
  <c r="L10" i="6"/>
  <c r="K10" i="6"/>
  <c r="J11" i="6"/>
  <c r="J10" i="6"/>
  <c r="O6" i="5"/>
  <c r="L10" i="5"/>
  <c r="K10" i="5"/>
  <c r="J11" i="5"/>
  <c r="J10" i="5"/>
  <c r="O6" i="4"/>
  <c r="L10" i="4"/>
  <c r="K10" i="4"/>
  <c r="J11" i="4"/>
  <c r="J10" i="4"/>
  <c r="P6" i="3"/>
  <c r="L10" i="3"/>
  <c r="K10" i="3"/>
  <c r="J11" i="3"/>
  <c r="J10" i="3"/>
  <c r="U7" i="2"/>
  <c r="T7" i="2"/>
  <c r="S7" i="2"/>
  <c r="R7" i="2"/>
  <c r="Q7" i="2"/>
  <c r="P7" i="2"/>
  <c r="L33" i="2"/>
  <c r="K33" i="2"/>
  <c r="L31" i="2"/>
  <c r="K31" i="2"/>
  <c r="L29" i="2"/>
  <c r="K29" i="2"/>
  <c r="U7" i="1"/>
  <c r="T7" i="1"/>
  <c r="S7" i="1"/>
  <c r="R7" i="1"/>
  <c r="Q7" i="1"/>
  <c r="P7" i="1"/>
  <c r="L30" i="1"/>
  <c r="K30" i="1"/>
  <c r="L28" i="1"/>
  <c r="K28" i="1"/>
  <c r="L26" i="1"/>
  <c r="K26" i="1"/>
  <c r="J31" i="1"/>
  <c r="J30" i="1"/>
  <c r="J29" i="1"/>
  <c r="J28" i="1"/>
  <c r="J27" i="1"/>
  <c r="J26" i="1"/>
  <c r="J34" i="2"/>
  <c r="J33" i="2"/>
  <c r="J32" i="2"/>
  <c r="J31" i="2"/>
  <c r="J30" i="2"/>
  <c r="J29" i="2"/>
  <c r="G11" i="4" l="1"/>
  <c r="H11" i="4" s="1"/>
  <c r="G10" i="4"/>
  <c r="H10" i="4" s="1"/>
  <c r="G11" i="6"/>
  <c r="H11" i="6" s="1"/>
  <c r="G10" i="6"/>
  <c r="H10" i="6" s="1"/>
  <c r="G11" i="5"/>
  <c r="H11" i="5" s="1"/>
  <c r="G10" i="5"/>
  <c r="H10" i="5" s="1"/>
  <c r="G11" i="8"/>
  <c r="H11" i="8" s="1"/>
  <c r="G10" i="8"/>
  <c r="H10" i="8" s="1"/>
  <c r="G11" i="7"/>
  <c r="H11" i="7" s="1"/>
  <c r="G10" i="7"/>
  <c r="H10" i="7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H31" i="1"/>
  <c r="G31" i="1"/>
  <c r="G30" i="1"/>
  <c r="H30" i="1" s="1"/>
  <c r="H29" i="1"/>
  <c r="G29" i="1"/>
  <c r="G28" i="1"/>
  <c r="H28" i="1" s="1"/>
  <c r="H27" i="1"/>
  <c r="G27" i="1"/>
  <c r="G26" i="1"/>
  <c r="H26" i="1" s="1"/>
  <c r="G11" i="3"/>
  <c r="H11" i="3" s="1"/>
  <c r="G10" i="3"/>
  <c r="H10" i="3" s="1"/>
  <c r="O5" i="8" l="1"/>
  <c r="O4" i="8"/>
  <c r="O3" i="8"/>
  <c r="O2" i="8"/>
  <c r="O5" i="7"/>
  <c r="O4" i="7"/>
  <c r="O3" i="7"/>
  <c r="O2" i="7"/>
  <c r="O5" i="6"/>
  <c r="O4" i="6"/>
  <c r="O3" i="6"/>
  <c r="O2" i="6"/>
  <c r="O4" i="4"/>
  <c r="O3" i="4"/>
  <c r="O5" i="5"/>
  <c r="O4" i="5"/>
  <c r="O3" i="5"/>
  <c r="O2" i="5"/>
  <c r="O5" i="4"/>
  <c r="O2" i="4"/>
  <c r="P5" i="3"/>
  <c r="P4" i="3"/>
  <c r="P3" i="3"/>
  <c r="P2" i="3"/>
  <c r="L6" i="7" l="1"/>
  <c r="K6" i="7"/>
  <c r="G7" i="7"/>
  <c r="H7" i="7" s="1"/>
  <c r="J7" i="7" s="1"/>
  <c r="H6" i="7"/>
  <c r="J6" i="7" s="1"/>
  <c r="G6" i="7"/>
  <c r="L8" i="8" l="1"/>
  <c r="K8" i="8"/>
  <c r="L6" i="8"/>
  <c r="K6" i="8"/>
  <c r="L4" i="8"/>
  <c r="K4" i="8"/>
  <c r="L2" i="8"/>
  <c r="K2" i="8"/>
  <c r="L8" i="6"/>
  <c r="K8" i="6"/>
  <c r="L6" i="6"/>
  <c r="K6" i="6"/>
  <c r="L4" i="6"/>
  <c r="K4" i="6"/>
  <c r="L2" i="6"/>
  <c r="K2" i="6"/>
  <c r="L8" i="5"/>
  <c r="K8" i="5"/>
  <c r="L6" i="5"/>
  <c r="K6" i="5"/>
  <c r="L4" i="5"/>
  <c r="K4" i="5"/>
  <c r="L2" i="5"/>
  <c r="K2" i="5"/>
  <c r="L8" i="4"/>
  <c r="K8" i="4"/>
  <c r="L6" i="4"/>
  <c r="K6" i="4"/>
  <c r="L4" i="4"/>
  <c r="K4" i="4"/>
  <c r="L2" i="4"/>
  <c r="K2" i="4"/>
  <c r="L8" i="3"/>
  <c r="K8" i="3"/>
  <c r="L6" i="3"/>
  <c r="K6" i="3"/>
  <c r="L4" i="3"/>
  <c r="K4" i="3"/>
  <c r="L2" i="3"/>
  <c r="K2" i="3"/>
  <c r="G2" i="9" l="1"/>
  <c r="H2" i="9" s="1"/>
  <c r="J2" i="9" s="1"/>
  <c r="H9" i="8"/>
  <c r="J9" i="8" s="1"/>
  <c r="G9" i="8"/>
  <c r="G8" i="8"/>
  <c r="H8" i="8" s="1"/>
  <c r="J8" i="8" s="1"/>
  <c r="G7" i="8"/>
  <c r="H7" i="8" s="1"/>
  <c r="J7" i="8" s="1"/>
  <c r="H6" i="8"/>
  <c r="J6" i="8" s="1"/>
  <c r="G6" i="8"/>
  <c r="G5" i="8"/>
  <c r="H5" i="8" s="1"/>
  <c r="J5" i="8" s="1"/>
  <c r="H4" i="8"/>
  <c r="J4" i="8" s="1"/>
  <c r="G4" i="8"/>
  <c r="G3" i="8"/>
  <c r="H3" i="8" s="1"/>
  <c r="J3" i="8" s="1"/>
  <c r="H2" i="8"/>
  <c r="J2" i="8" s="1"/>
  <c r="G2" i="8"/>
  <c r="G5" i="7"/>
  <c r="H5" i="7" s="1"/>
  <c r="J5" i="7" s="1"/>
  <c r="G4" i="7"/>
  <c r="H4" i="7" s="1"/>
  <c r="J4" i="7" s="1"/>
  <c r="G3" i="7"/>
  <c r="H3" i="7" s="1"/>
  <c r="J3" i="7" s="1"/>
  <c r="G2" i="7"/>
  <c r="H2" i="7" s="1"/>
  <c r="J2" i="7" s="1"/>
  <c r="H9" i="6"/>
  <c r="J9" i="6" s="1"/>
  <c r="G9" i="6"/>
  <c r="G8" i="6"/>
  <c r="H8" i="6" s="1"/>
  <c r="J8" i="6" s="1"/>
  <c r="H7" i="6"/>
  <c r="J7" i="6" s="1"/>
  <c r="G7" i="6"/>
  <c r="G6" i="6"/>
  <c r="H6" i="6" s="1"/>
  <c r="J6" i="6" s="1"/>
  <c r="G9" i="5"/>
  <c r="H9" i="5" s="1"/>
  <c r="J9" i="5" s="1"/>
  <c r="G8" i="5"/>
  <c r="H8" i="5" s="1"/>
  <c r="J8" i="5" s="1"/>
  <c r="H7" i="5"/>
  <c r="J7" i="5" s="1"/>
  <c r="G7" i="5"/>
  <c r="G6" i="5"/>
  <c r="H6" i="5" s="1"/>
  <c r="J6" i="5" s="1"/>
  <c r="G5" i="5"/>
  <c r="H5" i="5" s="1"/>
  <c r="J5" i="5" s="1"/>
  <c r="G4" i="5"/>
  <c r="H4" i="5" s="1"/>
  <c r="J4" i="5" s="1"/>
  <c r="G9" i="4"/>
  <c r="H9" i="4" s="1"/>
  <c r="J9" i="4" s="1"/>
  <c r="G8" i="4"/>
  <c r="H8" i="4" s="1"/>
  <c r="J8" i="4" s="1"/>
  <c r="H7" i="4"/>
  <c r="J7" i="4" s="1"/>
  <c r="G7" i="4"/>
  <c r="G6" i="4"/>
  <c r="H6" i="4" s="1"/>
  <c r="J6" i="4" s="1"/>
  <c r="G9" i="3"/>
  <c r="H9" i="3" s="1"/>
  <c r="J9" i="3" s="1"/>
  <c r="G8" i="3"/>
  <c r="H8" i="3" s="1"/>
  <c r="J8" i="3" s="1"/>
  <c r="G7" i="3"/>
  <c r="H7" i="3" s="1"/>
  <c r="J7" i="3" s="1"/>
  <c r="H6" i="3"/>
  <c r="J6" i="3" s="1"/>
  <c r="G6" i="3"/>
  <c r="K2" i="7" l="1"/>
  <c r="L2" i="7"/>
  <c r="L4" i="7"/>
  <c r="K4" i="7"/>
  <c r="H22" i="1"/>
  <c r="S6" i="1" l="1"/>
  <c r="R6" i="1"/>
  <c r="Q6" i="1"/>
  <c r="P6" i="1"/>
  <c r="U5" i="1"/>
  <c r="T5" i="1"/>
  <c r="S5" i="1"/>
  <c r="R5" i="1"/>
  <c r="Q5" i="1"/>
  <c r="P5" i="1"/>
  <c r="U4" i="1"/>
  <c r="T4" i="1"/>
  <c r="S4" i="1"/>
  <c r="R4" i="1"/>
  <c r="Q4" i="1"/>
  <c r="P4" i="1"/>
  <c r="U3" i="1"/>
  <c r="T3" i="1"/>
  <c r="S3" i="1"/>
  <c r="R3" i="1"/>
  <c r="Q3" i="1"/>
  <c r="P3" i="1"/>
  <c r="L24" i="1"/>
  <c r="K24" i="1"/>
  <c r="L20" i="1"/>
  <c r="K20" i="1"/>
  <c r="L18" i="1"/>
  <c r="K18" i="1"/>
  <c r="L16" i="1"/>
  <c r="K16" i="1"/>
  <c r="L14" i="1"/>
  <c r="K14" i="1"/>
  <c r="L12" i="1"/>
  <c r="K12" i="1"/>
  <c r="L10" i="1"/>
  <c r="K10" i="1"/>
  <c r="L8" i="1"/>
  <c r="K8" i="1"/>
  <c r="L6" i="1"/>
  <c r="K6" i="1"/>
  <c r="L4" i="1"/>
  <c r="K4" i="1"/>
  <c r="L2" i="1"/>
  <c r="K2" i="1"/>
  <c r="U6" i="2"/>
  <c r="T6" i="2"/>
  <c r="S6" i="2"/>
  <c r="R6" i="2"/>
  <c r="Q6" i="2"/>
  <c r="P6" i="2"/>
  <c r="U5" i="2"/>
  <c r="T5" i="2"/>
  <c r="S5" i="2"/>
  <c r="R5" i="2"/>
  <c r="Q5" i="2"/>
  <c r="P5" i="2"/>
  <c r="U4" i="2"/>
  <c r="T4" i="2"/>
  <c r="S4" i="2"/>
  <c r="R4" i="2"/>
  <c r="Q4" i="2"/>
  <c r="P4" i="2"/>
  <c r="U3" i="2"/>
  <c r="T3" i="2"/>
  <c r="S3" i="2"/>
  <c r="R3" i="2"/>
  <c r="Q3" i="2"/>
  <c r="P3" i="2"/>
  <c r="L12" i="2"/>
  <c r="K12" i="2"/>
  <c r="K10" i="2"/>
  <c r="L27" i="2"/>
  <c r="K27" i="2"/>
  <c r="L25" i="2"/>
  <c r="K25" i="2"/>
  <c r="L23" i="2"/>
  <c r="K23" i="2"/>
  <c r="L21" i="2"/>
  <c r="K21" i="2"/>
  <c r="L19" i="2"/>
  <c r="K19" i="2"/>
  <c r="L17" i="2"/>
  <c r="K17" i="2"/>
  <c r="L15" i="2"/>
  <c r="K15" i="2"/>
  <c r="L10" i="2"/>
  <c r="L8" i="2"/>
  <c r="K8" i="2"/>
  <c r="L6" i="2"/>
  <c r="K6" i="2"/>
  <c r="L4" i="2"/>
  <c r="K4" i="2"/>
  <c r="L2" i="2"/>
  <c r="K2" i="2"/>
  <c r="H5" i="4"/>
  <c r="J5" i="4" s="1"/>
  <c r="G5" i="4"/>
  <c r="G4" i="4"/>
  <c r="H4" i="4" s="1"/>
  <c r="J4" i="4" s="1"/>
  <c r="H3" i="4"/>
  <c r="J3" i="4" s="1"/>
  <c r="G3" i="4"/>
  <c r="G2" i="4"/>
  <c r="H2" i="4" s="1"/>
  <c r="J2" i="4" s="1"/>
  <c r="G5" i="6"/>
  <c r="H5" i="6" s="1"/>
  <c r="J5" i="6" s="1"/>
  <c r="G4" i="6"/>
  <c r="H4" i="6" s="1"/>
  <c r="J4" i="6" s="1"/>
  <c r="H3" i="6"/>
  <c r="J3" i="6" s="1"/>
  <c r="G3" i="6"/>
  <c r="G2" i="6"/>
  <c r="H2" i="6" s="1"/>
  <c r="J2" i="6" s="1"/>
  <c r="G3" i="5"/>
  <c r="H3" i="5" s="1"/>
  <c r="J3" i="5" s="1"/>
  <c r="J2" i="5"/>
  <c r="H2" i="5"/>
  <c r="G2" i="5"/>
  <c r="G9" i="7"/>
  <c r="H9" i="7" s="1"/>
  <c r="J9" i="7" s="1"/>
  <c r="H8" i="7"/>
  <c r="J8" i="7" s="1"/>
  <c r="G8" i="7"/>
  <c r="G28" i="2"/>
  <c r="H28" i="2" s="1"/>
  <c r="J28" i="2" s="1"/>
  <c r="G27" i="2"/>
  <c r="H27" i="2" s="1"/>
  <c r="J27" i="2" s="1"/>
  <c r="H26" i="2"/>
  <c r="J26" i="2" s="1"/>
  <c r="G26" i="2"/>
  <c r="G25" i="2"/>
  <c r="H25" i="2" s="1"/>
  <c r="J25" i="2" s="1"/>
  <c r="H24" i="2"/>
  <c r="J24" i="2" s="1"/>
  <c r="G24" i="2"/>
  <c r="G23" i="2"/>
  <c r="H23" i="2" s="1"/>
  <c r="J23" i="2" s="1"/>
  <c r="H22" i="2"/>
  <c r="J22" i="2" s="1"/>
  <c r="G22" i="2"/>
  <c r="G21" i="2"/>
  <c r="H21" i="2" s="1"/>
  <c r="J21" i="2" s="1"/>
  <c r="H20" i="2"/>
  <c r="J20" i="2" s="1"/>
  <c r="G20" i="2"/>
  <c r="G19" i="2"/>
  <c r="H19" i="2" s="1"/>
  <c r="J19" i="2" s="1"/>
  <c r="H18" i="2"/>
  <c r="J18" i="2" s="1"/>
  <c r="G18" i="2"/>
  <c r="G17" i="2"/>
  <c r="H17" i="2" s="1"/>
  <c r="J17" i="2" s="1"/>
  <c r="H16" i="2"/>
  <c r="J16" i="2" s="1"/>
  <c r="G16" i="2"/>
  <c r="G15" i="2"/>
  <c r="H15" i="2" s="1"/>
  <c r="J15" i="2" s="1"/>
  <c r="H14" i="2"/>
  <c r="J14" i="2" s="1"/>
  <c r="G14" i="2"/>
  <c r="G13" i="2"/>
  <c r="H13" i="2" s="1"/>
  <c r="J13" i="2" s="1"/>
  <c r="H12" i="2"/>
  <c r="J12" i="2" s="1"/>
  <c r="G12" i="2"/>
  <c r="G11" i="2"/>
  <c r="H11" i="2" s="1"/>
  <c r="J11" i="2" s="1"/>
  <c r="H10" i="2"/>
  <c r="J10" i="2" s="1"/>
  <c r="G10" i="2"/>
  <c r="G9" i="2"/>
  <c r="H9" i="2" s="1"/>
  <c r="J9" i="2" s="1"/>
  <c r="H8" i="2"/>
  <c r="J8" i="2" s="1"/>
  <c r="G8" i="2"/>
  <c r="G7" i="2"/>
  <c r="H7" i="2" s="1"/>
  <c r="J7" i="2" s="1"/>
  <c r="H6" i="2"/>
  <c r="J6" i="2" s="1"/>
  <c r="G6" i="2"/>
  <c r="G5" i="2"/>
  <c r="H5" i="2" s="1"/>
  <c r="J5" i="2" s="1"/>
  <c r="H4" i="2"/>
  <c r="J4" i="2" s="1"/>
  <c r="G4" i="2"/>
  <c r="G3" i="2"/>
  <c r="H3" i="2" s="1"/>
  <c r="J3" i="2" s="1"/>
  <c r="H2" i="2"/>
  <c r="J2" i="2" s="1"/>
  <c r="G2" i="2"/>
  <c r="G2" i="3"/>
  <c r="H2" i="3"/>
  <c r="J2" i="3"/>
  <c r="G3" i="3"/>
  <c r="H3" i="3" s="1"/>
  <c r="J3" i="3" s="1"/>
  <c r="G4" i="3"/>
  <c r="H4" i="3"/>
  <c r="J4" i="3" s="1"/>
  <c r="G5" i="3"/>
  <c r="H5" i="3"/>
  <c r="J5" i="3"/>
  <c r="K8" i="7" l="1"/>
  <c r="L8" i="7"/>
  <c r="G25" i="1"/>
  <c r="H25" i="1" s="1"/>
  <c r="J25" i="1" s="1"/>
  <c r="G24" i="1"/>
  <c r="H24" i="1" s="1"/>
  <c r="J24" i="1" s="1"/>
  <c r="G23" i="1"/>
  <c r="H23" i="1" s="1"/>
  <c r="J23" i="1" s="1"/>
  <c r="G22" i="1"/>
  <c r="J22" i="1" s="1"/>
  <c r="G21" i="1"/>
  <c r="H21" i="1" s="1"/>
  <c r="J21" i="1" s="1"/>
  <c r="G20" i="1"/>
  <c r="H20" i="1" s="1"/>
  <c r="J20" i="1" s="1"/>
  <c r="G19" i="1"/>
  <c r="H19" i="1" s="1"/>
  <c r="J19" i="1" s="1"/>
  <c r="G18" i="1"/>
  <c r="H18" i="1" s="1"/>
  <c r="J18" i="1" s="1"/>
  <c r="G17" i="1"/>
  <c r="H17" i="1" s="1"/>
  <c r="J17" i="1" s="1"/>
  <c r="G16" i="1"/>
  <c r="H16" i="1" s="1"/>
  <c r="J16" i="1" s="1"/>
  <c r="G15" i="1"/>
  <c r="H15" i="1" s="1"/>
  <c r="J15" i="1" s="1"/>
  <c r="G14" i="1"/>
  <c r="H14" i="1" s="1"/>
  <c r="J14" i="1" s="1"/>
  <c r="G13" i="1"/>
  <c r="H13" i="1" s="1"/>
  <c r="J13" i="1" s="1"/>
  <c r="G12" i="1"/>
  <c r="H12" i="1" s="1"/>
  <c r="J12" i="1" s="1"/>
  <c r="G11" i="1"/>
  <c r="H11" i="1" s="1"/>
  <c r="J11" i="1" s="1"/>
  <c r="G10" i="1"/>
  <c r="H10" i="1" s="1"/>
  <c r="J10" i="1" s="1"/>
  <c r="G9" i="1"/>
  <c r="H9" i="1" s="1"/>
  <c r="J9" i="1" s="1"/>
  <c r="G8" i="1"/>
  <c r="H8" i="1" s="1"/>
  <c r="J8" i="1" s="1"/>
  <c r="G7" i="1"/>
  <c r="H7" i="1" s="1"/>
  <c r="J7" i="1" s="1"/>
  <c r="G6" i="1"/>
  <c r="H6" i="1" s="1"/>
  <c r="J6" i="1" s="1"/>
  <c r="G5" i="1"/>
  <c r="H5" i="1" s="1"/>
  <c r="J5" i="1" s="1"/>
  <c r="G4" i="1"/>
  <c r="H4" i="1" s="1"/>
  <c r="J4" i="1" s="1"/>
  <c r="G3" i="1"/>
  <c r="H3" i="1" s="1"/>
  <c r="J3" i="1" s="1"/>
  <c r="G2" i="1"/>
  <c r="H2" i="1" s="1"/>
  <c r="J2" i="1" s="1"/>
  <c r="L22" i="1" l="1"/>
  <c r="U6" i="1" s="1"/>
  <c r="K22" i="1"/>
  <c r="T6" i="1" s="1"/>
</calcChain>
</file>

<file path=xl/sharedStrings.xml><?xml version="1.0" encoding="utf-8"?>
<sst xmlns="http://schemas.openxmlformats.org/spreadsheetml/2006/main" count="371" uniqueCount="24">
  <si>
    <t xml:space="preserve">Lake </t>
  </si>
  <si>
    <t>Date</t>
  </si>
  <si>
    <t>Loc</t>
  </si>
  <si>
    <t>tube</t>
  </si>
  <si>
    <t>Vol filtered</t>
  </si>
  <si>
    <t>Prun date</t>
  </si>
  <si>
    <t>A</t>
  </si>
  <si>
    <t>blank corrected</t>
  </si>
  <si>
    <t>conc in vial</t>
  </si>
  <si>
    <t>epi</t>
  </si>
  <si>
    <t>a</t>
  </si>
  <si>
    <t>b</t>
  </si>
  <si>
    <t>hypo</t>
  </si>
  <si>
    <t>meta</t>
  </si>
  <si>
    <t>c</t>
  </si>
  <si>
    <t>D1</t>
  </si>
  <si>
    <t>lake conc.</t>
  </si>
  <si>
    <t>ave</t>
  </si>
  <si>
    <t>sd</t>
  </si>
  <si>
    <t>Epi</t>
  </si>
  <si>
    <t>Meta</t>
  </si>
  <si>
    <t>Hypo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</si>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</sst>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C1" workbookViewId="0">
      <selection activeCell="T7" sqref="T7"/>
    </sheetView>
  </sheetViews>
  <sheetFormatPr defaultRowHeight="14.4" x14ac:dyDescent="0.3"/>
  <cols>
    <col min="2" max="2" width="9.88671875" bestFit="1" customWidth="1"/>
    <col min="15" max="15" width="9.88671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4</v>
      </c>
      <c r="J1" t="s">
        <v>16</v>
      </c>
      <c r="K1" t="s">
        <v>22</v>
      </c>
      <c r="L1" t="s">
        <v>23</v>
      </c>
      <c r="P1" t="s">
        <v>19</v>
      </c>
      <c r="R1" t="s">
        <v>20</v>
      </c>
      <c r="T1" t="s">
        <v>21</v>
      </c>
    </row>
    <row r="2" spans="1:21" x14ac:dyDescent="0.3">
      <c r="A2">
        <v>221</v>
      </c>
      <c r="B2" s="1">
        <v>42135</v>
      </c>
      <c r="C2" t="s">
        <v>9</v>
      </c>
      <c r="D2" t="s">
        <v>10</v>
      </c>
      <c r="E2" s="1">
        <v>42281</v>
      </c>
      <c r="F2">
        <v>0.19259999999999999</v>
      </c>
      <c r="G2">
        <f t="shared" ref="G2:G25" si="0">F2-0.0154</f>
        <v>0.1772</v>
      </c>
      <c r="H2">
        <f t="shared" ref="H2:H25" si="1">(G2+0.0000008)/0.0033</f>
        <v>53.697212121212118</v>
      </c>
      <c r="I2">
        <v>175</v>
      </c>
      <c r="J2" s="2">
        <f t="shared" ref="J2:J31" si="2">(34.5*H2)/I2</f>
        <v>10.586021818181818</v>
      </c>
      <c r="K2" s="2">
        <f>AVERAGE(J2:J3)</f>
        <v>9.90796987012987</v>
      </c>
      <c r="L2">
        <f>STDEV(J2:J3)</f>
        <v>0.95891026092856213</v>
      </c>
      <c r="O2" t="s">
        <v>1</v>
      </c>
      <c r="P2" t="s">
        <v>17</v>
      </c>
      <c r="Q2" t="s">
        <v>18</v>
      </c>
      <c r="R2" t="s">
        <v>17</v>
      </c>
      <c r="S2" t="s">
        <v>18</v>
      </c>
      <c r="T2" t="s">
        <v>17</v>
      </c>
      <c r="U2" t="s">
        <v>18</v>
      </c>
    </row>
    <row r="3" spans="1:21" x14ac:dyDescent="0.3">
      <c r="A3">
        <v>221</v>
      </c>
      <c r="B3" s="1">
        <v>42135</v>
      </c>
      <c r="C3" t="s">
        <v>9</v>
      </c>
      <c r="D3" t="s">
        <v>11</v>
      </c>
      <c r="E3" s="1">
        <v>42281</v>
      </c>
      <c r="F3">
        <v>0.1699</v>
      </c>
      <c r="G3">
        <f t="shared" si="0"/>
        <v>0.1545</v>
      </c>
      <c r="H3">
        <f t="shared" si="1"/>
        <v>46.818424242424243</v>
      </c>
      <c r="I3">
        <v>175</v>
      </c>
      <c r="J3" s="2">
        <f t="shared" si="2"/>
        <v>9.2299179220779219</v>
      </c>
      <c r="O3" s="1">
        <v>42135</v>
      </c>
      <c r="P3" s="2">
        <f>K2</f>
        <v>9.90796987012987</v>
      </c>
      <c r="Q3">
        <f>L2</f>
        <v>0.95891026092856213</v>
      </c>
      <c r="R3" s="2">
        <f>K6</f>
        <v>7.9455214545454549</v>
      </c>
      <c r="S3">
        <f>L6</f>
        <v>9.4623743809691213E-2</v>
      </c>
      <c r="T3" s="2">
        <f>K4</f>
        <v>11.58788509090909</v>
      </c>
      <c r="U3">
        <f>L4</f>
        <v>0.27795724744096467</v>
      </c>
    </row>
    <row r="4" spans="1:21" x14ac:dyDescent="0.3">
      <c r="A4">
        <v>221</v>
      </c>
      <c r="B4" s="1">
        <v>42135</v>
      </c>
      <c r="C4" t="s">
        <v>12</v>
      </c>
      <c r="D4" t="s">
        <v>10</v>
      </c>
      <c r="E4" s="1">
        <v>42281</v>
      </c>
      <c r="F4">
        <v>0.15160000000000001</v>
      </c>
      <c r="G4">
        <f t="shared" si="0"/>
        <v>0.13620000000000002</v>
      </c>
      <c r="H4">
        <f t="shared" si="1"/>
        <v>41.272969696969703</v>
      </c>
      <c r="I4">
        <v>125</v>
      </c>
      <c r="J4" s="2">
        <f t="shared" si="2"/>
        <v>11.391339636363638</v>
      </c>
      <c r="K4" s="2">
        <f>AVERAGE(J4:J5)</f>
        <v>11.58788509090909</v>
      </c>
      <c r="L4">
        <f>STDEV(J4:J5)</f>
        <v>0.27795724744096467</v>
      </c>
      <c r="O4" s="1">
        <v>42174</v>
      </c>
      <c r="P4" s="2">
        <f>K8</f>
        <v>9.1059648484848488</v>
      </c>
      <c r="Q4">
        <f>L8</f>
        <v>5.4211519890970838E-2</v>
      </c>
      <c r="R4" s="2">
        <f>K12</f>
        <v>9.2314193939393938</v>
      </c>
      <c r="S4">
        <f>L12</f>
        <v>5.4211519890969583E-2</v>
      </c>
      <c r="T4" s="2">
        <f>K10</f>
        <v>29.847831818181817</v>
      </c>
      <c r="U4">
        <f>L10</f>
        <v>0.53595479892207121</v>
      </c>
    </row>
    <row r="5" spans="1:21" x14ac:dyDescent="0.3">
      <c r="A5">
        <v>221</v>
      </c>
      <c r="B5" s="1">
        <v>42135</v>
      </c>
      <c r="C5" t="s">
        <v>12</v>
      </c>
      <c r="D5" t="s">
        <v>11</v>
      </c>
      <c r="E5" s="1">
        <v>42281</v>
      </c>
      <c r="F5">
        <v>0.15629999999999999</v>
      </c>
      <c r="G5">
        <f t="shared" si="0"/>
        <v>0.1409</v>
      </c>
      <c r="H5">
        <f t="shared" si="1"/>
        <v>42.697212121212118</v>
      </c>
      <c r="I5">
        <v>125</v>
      </c>
      <c r="J5" s="2">
        <f t="shared" si="2"/>
        <v>11.784430545454544</v>
      </c>
      <c r="O5" s="1">
        <v>42202</v>
      </c>
      <c r="P5" s="2">
        <f>K14</f>
        <v>7.1509648484848487</v>
      </c>
      <c r="Q5">
        <f>L14</f>
        <v>0.81810111835461718</v>
      </c>
      <c r="R5" s="2">
        <f>K18</f>
        <v>9.1408133333333339</v>
      </c>
      <c r="S5">
        <f>L18</f>
        <v>0.39919391919713393</v>
      </c>
      <c r="T5" s="2">
        <f>K16</f>
        <v>18.588265454545457</v>
      </c>
      <c r="U5">
        <f>L16</f>
        <v>0.29569919940528339</v>
      </c>
    </row>
    <row r="6" spans="1:21" x14ac:dyDescent="0.3">
      <c r="A6">
        <v>221</v>
      </c>
      <c r="B6" s="1">
        <v>42135</v>
      </c>
      <c r="C6" t="s">
        <v>13</v>
      </c>
      <c r="D6" t="s">
        <v>10</v>
      </c>
      <c r="E6" s="1">
        <v>42281</v>
      </c>
      <c r="F6">
        <v>0.11119999999999999</v>
      </c>
      <c r="G6">
        <f t="shared" si="0"/>
        <v>9.5799999999999996E-2</v>
      </c>
      <c r="H6">
        <f t="shared" si="1"/>
        <v>29.030545454545454</v>
      </c>
      <c r="I6">
        <v>125</v>
      </c>
      <c r="J6" s="2">
        <f t="shared" si="2"/>
        <v>8.0124305454545457</v>
      </c>
      <c r="K6" s="2">
        <f>AVERAGE(J6:J7)</f>
        <v>7.9455214545454549</v>
      </c>
      <c r="L6">
        <f>STDEV(J6:J7)</f>
        <v>9.4623743809691213E-2</v>
      </c>
      <c r="O6" s="1">
        <v>42232</v>
      </c>
      <c r="P6" s="2">
        <f>K20</f>
        <v>7.2178850909090908</v>
      </c>
      <c r="Q6">
        <f>L20</f>
        <v>0.73333401452510383</v>
      </c>
      <c r="R6" s="2">
        <f>K24</f>
        <v>7.305703272727273</v>
      </c>
      <c r="S6">
        <f>L24</f>
        <v>2.0639804118488754</v>
      </c>
      <c r="T6" s="2">
        <f>K22</f>
        <v>25.091076363636361</v>
      </c>
      <c r="U6">
        <f>L22</f>
        <v>2.8978521541717805</v>
      </c>
    </row>
    <row r="7" spans="1:21" x14ac:dyDescent="0.3">
      <c r="A7">
        <v>221</v>
      </c>
      <c r="B7" s="1">
        <v>42135</v>
      </c>
      <c r="C7" t="s">
        <v>13</v>
      </c>
      <c r="D7" t="s">
        <v>11</v>
      </c>
      <c r="E7" s="1">
        <v>42281</v>
      </c>
      <c r="F7">
        <v>0.1096</v>
      </c>
      <c r="G7">
        <f t="shared" si="0"/>
        <v>9.4200000000000006E-2</v>
      </c>
      <c r="H7">
        <f t="shared" si="1"/>
        <v>28.545696969696969</v>
      </c>
      <c r="I7">
        <v>125</v>
      </c>
      <c r="J7" s="2">
        <f t="shared" si="2"/>
        <v>7.8786123636363632</v>
      </c>
      <c r="O7" s="1">
        <v>42303</v>
      </c>
      <c r="P7" s="2">
        <f>K26</f>
        <v>5.1723863636363641</v>
      </c>
      <c r="Q7">
        <f>L26</f>
        <v>0.30678791938298144</v>
      </c>
      <c r="R7" s="2">
        <f>K30</f>
        <v>5.9617045454545456</v>
      </c>
      <c r="S7">
        <f>L30</f>
        <v>4.0658639918225929E-2</v>
      </c>
      <c r="T7" s="2">
        <f>K28</f>
        <v>5.7055681818181831</v>
      </c>
      <c r="U7">
        <f>L28</f>
        <v>9.2405999814151207E-2</v>
      </c>
    </row>
    <row r="8" spans="1:21" x14ac:dyDescent="0.3">
      <c r="A8">
        <v>221</v>
      </c>
      <c r="B8" s="1">
        <v>42174</v>
      </c>
      <c r="C8" t="s">
        <v>9</v>
      </c>
      <c r="D8" t="s">
        <v>10</v>
      </c>
      <c r="E8" s="1">
        <v>42281</v>
      </c>
      <c r="F8">
        <v>0.14549999999999999</v>
      </c>
      <c r="G8">
        <f t="shared" si="0"/>
        <v>0.13009999999999999</v>
      </c>
      <c r="H8">
        <f t="shared" si="1"/>
        <v>39.424484848484845</v>
      </c>
      <c r="I8">
        <v>150</v>
      </c>
      <c r="J8" s="2">
        <f t="shared" si="2"/>
        <v>9.0676315151515148</v>
      </c>
      <c r="K8" s="2">
        <f>AVERAGE(J8:J9)</f>
        <v>9.1059648484848488</v>
      </c>
      <c r="L8">
        <f>STDEV(J8:J9)</f>
        <v>5.4211519890970838E-2</v>
      </c>
    </row>
    <row r="9" spans="1:21" x14ac:dyDescent="0.3">
      <c r="A9">
        <v>221</v>
      </c>
      <c r="B9" s="1">
        <v>42174</v>
      </c>
      <c r="C9" t="s">
        <v>9</v>
      </c>
      <c r="D9" t="s">
        <v>11</v>
      </c>
      <c r="E9" s="1">
        <v>42281</v>
      </c>
      <c r="F9">
        <v>0.14660000000000001</v>
      </c>
      <c r="G9">
        <f t="shared" si="0"/>
        <v>0.13120000000000001</v>
      </c>
      <c r="H9">
        <f t="shared" si="1"/>
        <v>39.757818181818187</v>
      </c>
      <c r="I9">
        <v>150</v>
      </c>
      <c r="J9" s="2">
        <f t="shared" si="2"/>
        <v>9.1442981818181845</v>
      </c>
    </row>
    <row r="10" spans="1:21" x14ac:dyDescent="0.3">
      <c r="A10">
        <v>221</v>
      </c>
      <c r="B10" s="1">
        <v>42174</v>
      </c>
      <c r="C10" t="s">
        <v>12</v>
      </c>
      <c r="D10" t="s">
        <v>10</v>
      </c>
      <c r="E10" s="1">
        <v>42281</v>
      </c>
      <c r="F10">
        <v>0.2409</v>
      </c>
      <c r="G10">
        <f t="shared" si="0"/>
        <v>0.22550000000000001</v>
      </c>
      <c r="H10">
        <f t="shared" si="1"/>
        <v>68.333575757575758</v>
      </c>
      <c r="I10">
        <v>80</v>
      </c>
      <c r="J10" s="2">
        <f t="shared" si="2"/>
        <v>29.468854545454548</v>
      </c>
      <c r="K10" s="2">
        <f>AVERAGE(J10:J11)</f>
        <v>29.847831818181817</v>
      </c>
      <c r="L10">
        <f>STDEV(J10:J11)</f>
        <v>0.53595479892207121</v>
      </c>
    </row>
    <row r="11" spans="1:21" x14ac:dyDescent="0.3">
      <c r="A11">
        <v>221</v>
      </c>
      <c r="B11" s="1">
        <v>42174</v>
      </c>
      <c r="C11" t="s">
        <v>12</v>
      </c>
      <c r="D11" t="s">
        <v>11</v>
      </c>
      <c r="E11" s="1">
        <v>42281</v>
      </c>
      <c r="F11">
        <v>0.2467</v>
      </c>
      <c r="G11">
        <f t="shared" si="0"/>
        <v>0.23130000000000001</v>
      </c>
      <c r="H11">
        <f t="shared" si="1"/>
        <v>70.091151515151509</v>
      </c>
      <c r="I11">
        <v>80</v>
      </c>
      <c r="J11" s="2">
        <f t="shared" si="2"/>
        <v>30.226809090909086</v>
      </c>
    </row>
    <row r="12" spans="1:21" x14ac:dyDescent="0.3">
      <c r="A12">
        <v>221</v>
      </c>
      <c r="B12" s="1">
        <v>42174</v>
      </c>
      <c r="C12" t="s">
        <v>13</v>
      </c>
      <c r="D12" t="s">
        <v>10</v>
      </c>
      <c r="E12" s="1">
        <v>42281</v>
      </c>
      <c r="F12">
        <v>0.1484</v>
      </c>
      <c r="G12">
        <f t="shared" si="0"/>
        <v>0.13300000000000001</v>
      </c>
      <c r="H12">
        <f t="shared" si="1"/>
        <v>40.303272727272727</v>
      </c>
      <c r="I12">
        <v>150</v>
      </c>
      <c r="J12" s="2">
        <f t="shared" si="2"/>
        <v>9.2697527272727278</v>
      </c>
      <c r="K12" s="2">
        <f>AVERAGE(J12:J13)</f>
        <v>9.2314193939393938</v>
      </c>
      <c r="L12">
        <f>STDEV(J12:J13)</f>
        <v>5.4211519890969583E-2</v>
      </c>
    </row>
    <row r="13" spans="1:21" x14ac:dyDescent="0.3">
      <c r="A13">
        <v>221</v>
      </c>
      <c r="B13" s="1">
        <v>42174</v>
      </c>
      <c r="C13" t="s">
        <v>13</v>
      </c>
      <c r="D13" t="s">
        <v>11</v>
      </c>
      <c r="E13" s="1">
        <v>42281</v>
      </c>
      <c r="F13">
        <v>0.14729999999999999</v>
      </c>
      <c r="G13">
        <f t="shared" si="0"/>
        <v>0.13189999999999999</v>
      </c>
      <c r="H13">
        <f t="shared" si="1"/>
        <v>39.969939393939391</v>
      </c>
      <c r="I13">
        <v>150</v>
      </c>
      <c r="J13" s="2">
        <f t="shared" si="2"/>
        <v>9.1930860606060598</v>
      </c>
    </row>
    <row r="14" spans="1:21" x14ac:dyDescent="0.3">
      <c r="A14">
        <v>221</v>
      </c>
      <c r="B14" s="1">
        <v>42202</v>
      </c>
      <c r="C14" t="s">
        <v>9</v>
      </c>
      <c r="D14" t="s">
        <v>10</v>
      </c>
      <c r="E14" s="1">
        <v>42281</v>
      </c>
      <c r="F14">
        <v>0.1263</v>
      </c>
      <c r="G14">
        <f t="shared" si="0"/>
        <v>0.1109</v>
      </c>
      <c r="H14">
        <f t="shared" si="1"/>
        <v>33.606303030303032</v>
      </c>
      <c r="I14">
        <v>150</v>
      </c>
      <c r="J14" s="2">
        <f t="shared" si="2"/>
        <v>7.7294496969696969</v>
      </c>
      <c r="K14" s="2">
        <f>AVERAGE(J14:J15)</f>
        <v>7.1509648484848487</v>
      </c>
      <c r="L14">
        <f>STDEV(J14:J15)</f>
        <v>0.81810111835461718</v>
      </c>
    </row>
    <row r="15" spans="1:21" x14ac:dyDescent="0.3">
      <c r="A15">
        <v>221</v>
      </c>
      <c r="B15" s="1">
        <v>42202</v>
      </c>
      <c r="C15" t="s">
        <v>9</v>
      </c>
      <c r="D15" t="s">
        <v>11</v>
      </c>
      <c r="E15" s="1">
        <v>42281</v>
      </c>
      <c r="F15">
        <v>0.10970000000000001</v>
      </c>
      <c r="G15">
        <f t="shared" si="0"/>
        <v>9.4300000000000009E-2</v>
      </c>
      <c r="H15">
        <f t="shared" si="1"/>
        <v>28.576000000000001</v>
      </c>
      <c r="I15">
        <v>150</v>
      </c>
      <c r="J15" s="2">
        <f t="shared" si="2"/>
        <v>6.5724800000000005</v>
      </c>
    </row>
    <row r="16" spans="1:21" x14ac:dyDescent="0.3">
      <c r="A16">
        <v>221</v>
      </c>
      <c r="B16" s="1">
        <v>42202</v>
      </c>
      <c r="C16" t="s">
        <v>12</v>
      </c>
      <c r="D16" t="s">
        <v>10</v>
      </c>
      <c r="E16" s="1">
        <v>42281</v>
      </c>
      <c r="F16">
        <v>0.19120000000000001</v>
      </c>
      <c r="G16">
        <f t="shared" si="0"/>
        <v>0.17580000000000001</v>
      </c>
      <c r="H16">
        <f t="shared" si="1"/>
        <v>53.272969696969696</v>
      </c>
      <c r="I16">
        <v>100</v>
      </c>
      <c r="J16" s="2">
        <f t="shared" si="2"/>
        <v>18.379174545454546</v>
      </c>
      <c r="K16" s="2">
        <f>AVERAGE(J16:J17)</f>
        <v>18.588265454545457</v>
      </c>
      <c r="L16">
        <f>STDEV(J16:J17)</f>
        <v>0.29569919940528339</v>
      </c>
    </row>
    <row r="17" spans="1:12" x14ac:dyDescent="0.3">
      <c r="A17">
        <v>221</v>
      </c>
      <c r="B17" s="1">
        <v>42202</v>
      </c>
      <c r="C17" t="s">
        <v>12</v>
      </c>
      <c r="D17" t="s">
        <v>11</v>
      </c>
      <c r="E17" s="1">
        <v>42281</v>
      </c>
      <c r="F17">
        <v>0.19520000000000001</v>
      </c>
      <c r="G17">
        <f t="shared" si="0"/>
        <v>0.17980000000000002</v>
      </c>
      <c r="H17">
        <f t="shared" si="1"/>
        <v>54.485090909090914</v>
      </c>
      <c r="I17">
        <v>100</v>
      </c>
      <c r="J17" s="2">
        <f t="shared" si="2"/>
        <v>18.797356363636364</v>
      </c>
    </row>
    <row r="18" spans="1:12" x14ac:dyDescent="0.3">
      <c r="A18">
        <v>221</v>
      </c>
      <c r="B18" s="1">
        <v>42202</v>
      </c>
      <c r="C18" t="s">
        <v>13</v>
      </c>
      <c r="D18" t="s">
        <v>10</v>
      </c>
      <c r="E18" s="1">
        <v>42281</v>
      </c>
      <c r="F18">
        <v>0.15060000000000001</v>
      </c>
      <c r="G18">
        <f t="shared" si="0"/>
        <v>0.13520000000000001</v>
      </c>
      <c r="H18">
        <f t="shared" si="1"/>
        <v>40.969939393939399</v>
      </c>
      <c r="I18">
        <v>150</v>
      </c>
      <c r="J18" s="2">
        <f t="shared" si="2"/>
        <v>9.423086060606062</v>
      </c>
      <c r="K18" s="2">
        <f>AVERAGE(J18:J19)</f>
        <v>9.1408133333333339</v>
      </c>
      <c r="L18">
        <f>STDEV(J18:J19)</f>
        <v>0.39919391919713393</v>
      </c>
    </row>
    <row r="19" spans="1:12" x14ac:dyDescent="0.3">
      <c r="A19">
        <v>221</v>
      </c>
      <c r="B19" s="1">
        <v>42202</v>
      </c>
      <c r="C19" t="s">
        <v>13</v>
      </c>
      <c r="D19" t="s">
        <v>11</v>
      </c>
      <c r="E19" s="1">
        <v>42281</v>
      </c>
      <c r="F19">
        <v>0.14249999999999999</v>
      </c>
      <c r="G19">
        <f t="shared" si="0"/>
        <v>0.12709999999999999</v>
      </c>
      <c r="H19">
        <f t="shared" si="1"/>
        <v>38.515393939393938</v>
      </c>
      <c r="I19">
        <v>150</v>
      </c>
      <c r="J19" s="2">
        <f t="shared" si="2"/>
        <v>8.8585406060606058</v>
      </c>
    </row>
    <row r="20" spans="1:12" x14ac:dyDescent="0.3">
      <c r="A20">
        <v>221</v>
      </c>
      <c r="B20" s="1">
        <v>42232</v>
      </c>
      <c r="C20" t="s">
        <v>9</v>
      </c>
      <c r="D20" t="s">
        <v>10</v>
      </c>
      <c r="E20" s="1">
        <v>42281</v>
      </c>
      <c r="F20">
        <v>0.1079</v>
      </c>
      <c r="G20">
        <f t="shared" si="0"/>
        <v>9.2499999999999999E-2</v>
      </c>
      <c r="H20">
        <f t="shared" si="1"/>
        <v>28.030545454545454</v>
      </c>
      <c r="I20">
        <v>125</v>
      </c>
      <c r="J20" s="2">
        <f t="shared" si="2"/>
        <v>7.7364305454545459</v>
      </c>
      <c r="K20" s="2">
        <f>AVERAGE(J20:J21)</f>
        <v>7.2178850909090908</v>
      </c>
      <c r="L20">
        <f>STDEV(J20:J21)</f>
        <v>0.73333401452510383</v>
      </c>
    </row>
    <row r="21" spans="1:12" x14ac:dyDescent="0.3">
      <c r="A21">
        <v>221</v>
      </c>
      <c r="B21" s="1">
        <v>42232</v>
      </c>
      <c r="C21" t="s">
        <v>9</v>
      </c>
      <c r="D21" t="s">
        <v>11</v>
      </c>
      <c r="E21" s="1">
        <v>42281</v>
      </c>
      <c r="F21">
        <v>9.5500000000000002E-2</v>
      </c>
      <c r="G21">
        <f t="shared" si="0"/>
        <v>8.0100000000000005E-2</v>
      </c>
      <c r="H21">
        <f t="shared" si="1"/>
        <v>24.272969696969696</v>
      </c>
      <c r="I21">
        <v>125</v>
      </c>
      <c r="J21" s="2">
        <f t="shared" si="2"/>
        <v>6.6993396363636357</v>
      </c>
    </row>
    <row r="22" spans="1:12" x14ac:dyDescent="0.3">
      <c r="A22">
        <v>221</v>
      </c>
      <c r="B22" s="1">
        <v>42232</v>
      </c>
      <c r="C22" t="s">
        <v>12</v>
      </c>
      <c r="D22" t="s">
        <v>10</v>
      </c>
      <c r="E22" s="1">
        <v>42281</v>
      </c>
      <c r="F22">
        <v>0.12559999999999999</v>
      </c>
      <c r="G22">
        <f t="shared" si="0"/>
        <v>0.11019999999999999</v>
      </c>
      <c r="H22">
        <f t="shared" si="1"/>
        <v>33.394181818181814</v>
      </c>
      <c r="I22">
        <v>50</v>
      </c>
      <c r="J22" s="2">
        <f t="shared" si="2"/>
        <v>23.041985454545451</v>
      </c>
      <c r="K22" s="2">
        <f>AVERAGE(J22:J23)</f>
        <v>25.091076363636361</v>
      </c>
      <c r="L22">
        <f>STDEV(J22:J23)</f>
        <v>2.8978521541717805</v>
      </c>
    </row>
    <row r="23" spans="1:12" x14ac:dyDescent="0.3">
      <c r="A23">
        <v>221</v>
      </c>
      <c r="B23" s="1">
        <v>42232</v>
      </c>
      <c r="C23" t="s">
        <v>12</v>
      </c>
      <c r="D23" t="s">
        <v>11</v>
      </c>
      <c r="E23" s="1">
        <v>42281</v>
      </c>
      <c r="F23">
        <v>0.1452</v>
      </c>
      <c r="G23">
        <f t="shared" si="0"/>
        <v>0.1298</v>
      </c>
      <c r="H23">
        <f t="shared" si="1"/>
        <v>39.333575757575758</v>
      </c>
      <c r="I23">
        <v>50</v>
      </c>
      <c r="J23" s="2">
        <f t="shared" si="2"/>
        <v>27.140167272727272</v>
      </c>
    </row>
    <row r="24" spans="1:12" x14ac:dyDescent="0.3">
      <c r="A24">
        <v>221</v>
      </c>
      <c r="B24" s="1">
        <v>42232</v>
      </c>
      <c r="C24" t="s">
        <v>13</v>
      </c>
      <c r="D24" t="s">
        <v>10</v>
      </c>
      <c r="E24" s="1">
        <v>42281</v>
      </c>
      <c r="F24">
        <v>0.1202</v>
      </c>
      <c r="G24">
        <f t="shared" si="0"/>
        <v>0.1048</v>
      </c>
      <c r="H24">
        <f t="shared" si="1"/>
        <v>31.75781818181818</v>
      </c>
      <c r="I24">
        <v>125</v>
      </c>
      <c r="J24" s="2">
        <f t="shared" si="2"/>
        <v>8.7651578181818177</v>
      </c>
      <c r="K24" s="2">
        <f>AVERAGE(J24:J25)</f>
        <v>7.305703272727273</v>
      </c>
      <c r="L24">
        <f>STDEV(J24:J25)</f>
        <v>2.0639804118488754</v>
      </c>
    </row>
    <row r="25" spans="1:12" x14ac:dyDescent="0.3">
      <c r="A25">
        <v>221</v>
      </c>
      <c r="B25" s="1">
        <v>42232</v>
      </c>
      <c r="C25" t="s">
        <v>13</v>
      </c>
      <c r="D25" t="s">
        <v>11</v>
      </c>
      <c r="E25" s="1">
        <v>42281</v>
      </c>
      <c r="F25">
        <v>8.5300000000000001E-2</v>
      </c>
      <c r="G25">
        <f t="shared" si="0"/>
        <v>6.9900000000000004E-2</v>
      </c>
      <c r="H25">
        <f t="shared" si="1"/>
        <v>21.182060606060606</v>
      </c>
      <c r="I25">
        <v>125</v>
      </c>
      <c r="J25" s="2">
        <f t="shared" si="2"/>
        <v>5.8462487272727275</v>
      </c>
    </row>
    <row r="26" spans="1:12" x14ac:dyDescent="0.3">
      <c r="A26">
        <v>221</v>
      </c>
      <c r="B26" s="1">
        <v>42303</v>
      </c>
      <c r="C26" t="s">
        <v>9</v>
      </c>
      <c r="D26" t="s">
        <v>10</v>
      </c>
      <c r="E26" s="1">
        <v>42346</v>
      </c>
      <c r="F26">
        <v>9.7000000000000003E-2</v>
      </c>
      <c r="G26">
        <f t="shared" ref="G26:G31" si="3">F26</f>
        <v>9.7000000000000003E-2</v>
      </c>
      <c r="H26">
        <f t="shared" ref="H26:H31" si="4">(G26-0.0022)/0.0033</f>
        <v>28.72727272727273</v>
      </c>
      <c r="I26">
        <v>200</v>
      </c>
      <c r="J26" s="2">
        <f t="shared" si="2"/>
        <v>4.955454545454546</v>
      </c>
      <c r="K26" s="2">
        <f>AVERAGE(J26:J27)</f>
        <v>5.1723863636363641</v>
      </c>
      <c r="L26">
        <f>STDEV(J26:J27)</f>
        <v>0.30678791938298144</v>
      </c>
    </row>
    <row r="27" spans="1:12" x14ac:dyDescent="0.3">
      <c r="A27">
        <v>221</v>
      </c>
      <c r="B27" s="1">
        <v>42303</v>
      </c>
      <c r="C27" t="s">
        <v>9</v>
      </c>
      <c r="D27" t="s">
        <v>11</v>
      </c>
      <c r="E27" s="1">
        <v>42346</v>
      </c>
      <c r="F27">
        <v>0.1053</v>
      </c>
      <c r="G27">
        <f t="shared" si="3"/>
        <v>0.1053</v>
      </c>
      <c r="H27">
        <f t="shared" si="4"/>
        <v>31.242424242424246</v>
      </c>
      <c r="I27">
        <v>200</v>
      </c>
      <c r="J27" s="2">
        <f t="shared" si="2"/>
        <v>5.3893181818181821</v>
      </c>
    </row>
    <row r="28" spans="1:12" x14ac:dyDescent="0.3">
      <c r="A28">
        <v>221</v>
      </c>
      <c r="B28" s="1">
        <v>42303</v>
      </c>
      <c r="C28" t="s">
        <v>12</v>
      </c>
      <c r="D28" t="s">
        <v>10</v>
      </c>
      <c r="E28" s="1">
        <v>42346</v>
      </c>
      <c r="F28">
        <v>0.1101</v>
      </c>
      <c r="G28">
        <f t="shared" si="3"/>
        <v>0.1101</v>
      </c>
      <c r="H28">
        <f t="shared" si="4"/>
        <v>32.696969696969703</v>
      </c>
      <c r="I28">
        <v>200</v>
      </c>
      <c r="J28" s="2">
        <f t="shared" si="2"/>
        <v>5.640227272727274</v>
      </c>
      <c r="K28" s="2">
        <f>AVERAGE(J28:J29)</f>
        <v>5.7055681818181831</v>
      </c>
      <c r="L28">
        <f>STDEV(J28:J29)</f>
        <v>9.2405999814151207E-2</v>
      </c>
    </row>
    <row r="29" spans="1:12" x14ac:dyDescent="0.3">
      <c r="A29">
        <v>221</v>
      </c>
      <c r="B29" s="1">
        <v>42303</v>
      </c>
      <c r="C29" t="s">
        <v>12</v>
      </c>
      <c r="D29" t="s">
        <v>11</v>
      </c>
      <c r="E29" s="1">
        <v>42346</v>
      </c>
      <c r="F29">
        <v>0.11260000000000001</v>
      </c>
      <c r="G29">
        <f t="shared" si="3"/>
        <v>0.11260000000000001</v>
      </c>
      <c r="H29">
        <f t="shared" si="4"/>
        <v>33.45454545454546</v>
      </c>
      <c r="I29">
        <v>200</v>
      </c>
      <c r="J29" s="2">
        <f t="shared" si="2"/>
        <v>5.7709090909090923</v>
      </c>
    </row>
    <row r="30" spans="1:12" x14ac:dyDescent="0.3">
      <c r="A30">
        <v>221</v>
      </c>
      <c r="B30" s="1">
        <v>42303</v>
      </c>
      <c r="C30" t="s">
        <v>13</v>
      </c>
      <c r="D30" t="s">
        <v>10</v>
      </c>
      <c r="E30" s="1">
        <v>42346</v>
      </c>
      <c r="F30">
        <v>0.1157</v>
      </c>
      <c r="G30">
        <f t="shared" si="3"/>
        <v>0.1157</v>
      </c>
      <c r="H30">
        <f t="shared" si="4"/>
        <v>34.393939393939398</v>
      </c>
      <c r="I30">
        <v>200</v>
      </c>
      <c r="J30" s="2">
        <f t="shared" si="2"/>
        <v>5.932954545454546</v>
      </c>
      <c r="K30" s="2">
        <f>AVERAGE(J30:J31)</f>
        <v>5.9617045454545456</v>
      </c>
      <c r="L30">
        <f>STDEV(J30:J31)</f>
        <v>4.0658639918225929E-2</v>
      </c>
    </row>
    <row r="31" spans="1:12" x14ac:dyDescent="0.3">
      <c r="A31">
        <v>221</v>
      </c>
      <c r="B31" s="1">
        <v>42303</v>
      </c>
      <c r="C31" t="s">
        <v>13</v>
      </c>
      <c r="D31" t="s">
        <v>11</v>
      </c>
      <c r="E31" s="1">
        <v>42346</v>
      </c>
      <c r="F31">
        <v>0.1168</v>
      </c>
      <c r="G31">
        <f t="shared" si="3"/>
        <v>0.1168</v>
      </c>
      <c r="H31">
        <f t="shared" si="4"/>
        <v>34.727272727272727</v>
      </c>
      <c r="I31">
        <v>200</v>
      </c>
      <c r="J31" s="2">
        <f t="shared" si="2"/>
        <v>5.9904545454545453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opLeftCell="G1" workbookViewId="0">
      <selection activeCell="T7" sqref="T7"/>
    </sheetView>
  </sheetViews>
  <sheetFormatPr defaultRowHeight="14.4" x14ac:dyDescent="0.3"/>
  <cols>
    <col min="2" max="2" width="9.88671875" bestFit="1" customWidth="1"/>
    <col min="15" max="15" width="9.88671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4</v>
      </c>
      <c r="J1" t="s">
        <v>16</v>
      </c>
      <c r="K1" t="s">
        <v>22</v>
      </c>
      <c r="L1" t="s">
        <v>23</v>
      </c>
    </row>
    <row r="2" spans="1:21" x14ac:dyDescent="0.3">
      <c r="A2">
        <v>222</v>
      </c>
      <c r="B2" s="1">
        <v>42135</v>
      </c>
      <c r="C2" t="s">
        <v>9</v>
      </c>
      <c r="D2" t="s">
        <v>10</v>
      </c>
      <c r="E2" s="1">
        <v>42281</v>
      </c>
      <c r="F2">
        <v>8.5400000000000004E-2</v>
      </c>
      <c r="G2">
        <f t="shared" ref="G2:G28" si="0">F2-0.0154</f>
        <v>7.0000000000000007E-2</v>
      </c>
      <c r="H2">
        <f t="shared" ref="H2:H28" si="1">(G2+0.0000008)/0.0033</f>
        <v>21.212363636363637</v>
      </c>
      <c r="I2">
        <v>125</v>
      </c>
      <c r="J2" s="2">
        <f t="shared" ref="J2:J34" si="2">(34.5*H2)/I2</f>
        <v>5.8546123636363641</v>
      </c>
      <c r="K2" s="2">
        <f>AVERAGE(J2:J3)</f>
        <v>6.2100669090909095</v>
      </c>
      <c r="L2">
        <f>STDEV(J2:J3)</f>
        <v>0.50268863898898197</v>
      </c>
      <c r="O2" t="s">
        <v>1</v>
      </c>
      <c r="P2" t="s">
        <v>17</v>
      </c>
      <c r="Q2" t="s">
        <v>18</v>
      </c>
      <c r="R2" t="s">
        <v>17</v>
      </c>
      <c r="S2" t="s">
        <v>18</v>
      </c>
      <c r="T2" t="s">
        <v>17</v>
      </c>
      <c r="U2" t="s">
        <v>18</v>
      </c>
    </row>
    <row r="3" spans="1:21" x14ac:dyDescent="0.3">
      <c r="A3">
        <v>222</v>
      </c>
      <c r="B3" s="1">
        <v>42135</v>
      </c>
      <c r="C3" t="s">
        <v>9</v>
      </c>
      <c r="D3" t="s">
        <v>11</v>
      </c>
      <c r="E3" s="1">
        <v>42281</v>
      </c>
      <c r="F3">
        <v>9.3899999999999997E-2</v>
      </c>
      <c r="G3">
        <f t="shared" si="0"/>
        <v>7.85E-2</v>
      </c>
      <c r="H3">
        <f t="shared" si="1"/>
        <v>23.788121212121212</v>
      </c>
      <c r="I3">
        <v>125</v>
      </c>
      <c r="J3" s="2">
        <f t="shared" si="2"/>
        <v>6.565521454545455</v>
      </c>
      <c r="O3" s="1">
        <v>42135</v>
      </c>
      <c r="P3" s="2">
        <f>K2</f>
        <v>6.2100669090909095</v>
      </c>
      <c r="Q3">
        <f>L2</f>
        <v>0.50268863898898197</v>
      </c>
      <c r="R3" s="2">
        <f>K6</f>
        <v>7.6737032727272725</v>
      </c>
      <c r="S3">
        <f>L6</f>
        <v>5.3225855892951104E-2</v>
      </c>
      <c r="T3" s="2">
        <f>K4</f>
        <v>6.3020669090909092</v>
      </c>
      <c r="U3">
        <f>L4</f>
        <v>2.9569919940528464E-2</v>
      </c>
    </row>
    <row r="4" spans="1:21" x14ac:dyDescent="0.3">
      <c r="A4">
        <v>222</v>
      </c>
      <c r="B4" s="1">
        <v>42135</v>
      </c>
      <c r="C4" t="s">
        <v>12</v>
      </c>
      <c r="D4" t="s">
        <v>10</v>
      </c>
      <c r="E4" s="1">
        <v>42281</v>
      </c>
      <c r="F4">
        <v>9.0499999999999997E-2</v>
      </c>
      <c r="G4">
        <f t="shared" si="0"/>
        <v>7.51E-2</v>
      </c>
      <c r="H4">
        <f t="shared" si="1"/>
        <v>22.75781818181818</v>
      </c>
      <c r="I4">
        <v>125</v>
      </c>
      <c r="J4" s="2">
        <f t="shared" si="2"/>
        <v>6.2811578181818177</v>
      </c>
      <c r="K4" s="2">
        <f>AVERAGE(J4:J5)</f>
        <v>6.3020669090909092</v>
      </c>
      <c r="L4">
        <f>STDEV(J4:J5)</f>
        <v>2.9569919940528464E-2</v>
      </c>
      <c r="O4" s="1">
        <v>42173</v>
      </c>
      <c r="P4" s="2">
        <f>K8</f>
        <v>4.6157236363636365</v>
      </c>
      <c r="Q4">
        <f>L8</f>
        <v>0.83535023831991839</v>
      </c>
      <c r="R4" s="2">
        <f>K12</f>
        <v>3.9971630303030303</v>
      </c>
      <c r="S4">
        <f>L12</f>
        <v>1.1159502939378345</v>
      </c>
      <c r="T4" s="2">
        <f>K10</f>
        <v>4.1034509090909088</v>
      </c>
      <c r="U4">
        <f>L10</f>
        <v>8.8709759821584758E-2</v>
      </c>
    </row>
    <row r="5" spans="1:21" x14ac:dyDescent="0.3">
      <c r="A5">
        <v>222</v>
      </c>
      <c r="B5" s="1">
        <v>42135</v>
      </c>
      <c r="C5" t="s">
        <v>12</v>
      </c>
      <c r="D5" t="s">
        <v>11</v>
      </c>
      <c r="E5" s="1">
        <v>42281</v>
      </c>
      <c r="F5">
        <v>9.0999999999999998E-2</v>
      </c>
      <c r="G5">
        <f t="shared" si="0"/>
        <v>7.5600000000000001E-2</v>
      </c>
      <c r="H5">
        <f t="shared" si="1"/>
        <v>22.909333333333333</v>
      </c>
      <c r="I5">
        <v>125</v>
      </c>
      <c r="J5" s="2">
        <f t="shared" si="2"/>
        <v>6.3229759999999997</v>
      </c>
      <c r="O5" s="1">
        <v>42201</v>
      </c>
      <c r="P5" s="2">
        <f>K15</f>
        <v>4.8117463636363631</v>
      </c>
      <c r="Q5">
        <f>L15</f>
        <v>0.27721799944245301</v>
      </c>
      <c r="R5" s="2">
        <f>K19</f>
        <v>4.9685645454545453</v>
      </c>
      <c r="S5">
        <f>L19</f>
        <v>0.26982551945732075</v>
      </c>
      <c r="T5" s="2">
        <f>K17</f>
        <v>4.7307236363636367</v>
      </c>
      <c r="U5">
        <f>L17</f>
        <v>0.23655935952422708</v>
      </c>
    </row>
    <row r="6" spans="1:21" x14ac:dyDescent="0.3">
      <c r="A6">
        <v>222</v>
      </c>
      <c r="B6" s="1">
        <v>42135</v>
      </c>
      <c r="C6" t="s">
        <v>13</v>
      </c>
      <c r="D6" t="s">
        <v>10</v>
      </c>
      <c r="E6" s="1">
        <v>42281</v>
      </c>
      <c r="F6">
        <v>0.1067</v>
      </c>
      <c r="G6">
        <f t="shared" si="0"/>
        <v>9.1300000000000006E-2</v>
      </c>
      <c r="H6">
        <f t="shared" si="1"/>
        <v>27.66690909090909</v>
      </c>
      <c r="I6">
        <v>125</v>
      </c>
      <c r="J6" s="2">
        <f t="shared" si="2"/>
        <v>7.6360669090909088</v>
      </c>
      <c r="K6" s="2">
        <f>AVERAGE(J6:J7)</f>
        <v>7.6737032727272725</v>
      </c>
      <c r="L6">
        <f>STDEV(J6:J7)</f>
        <v>5.3225855892951104E-2</v>
      </c>
      <c r="O6" s="1">
        <v>43329</v>
      </c>
      <c r="P6" s="2">
        <f>K23</f>
        <v>6.037583636363637</v>
      </c>
      <c r="Q6">
        <f>L23</f>
        <v>0.2143819195688309</v>
      </c>
      <c r="R6" s="2">
        <f>K27</f>
        <v>6.0323563636363637</v>
      </c>
      <c r="S6">
        <f>L27</f>
        <v>0.6505382386916243</v>
      </c>
      <c r="T6" s="2">
        <f>K25</f>
        <v>6.9209927272727274</v>
      </c>
      <c r="U6">
        <f>L25</f>
        <v>0.1922044796134347</v>
      </c>
    </row>
    <row r="7" spans="1:21" x14ac:dyDescent="0.3">
      <c r="A7">
        <v>222</v>
      </c>
      <c r="B7" s="1">
        <v>42135</v>
      </c>
      <c r="C7" t="s">
        <v>13</v>
      </c>
      <c r="D7" t="s">
        <v>11</v>
      </c>
      <c r="E7" s="1">
        <v>42281</v>
      </c>
      <c r="F7">
        <v>0.1076</v>
      </c>
      <c r="G7">
        <f t="shared" si="0"/>
        <v>9.2200000000000004E-2</v>
      </c>
      <c r="H7">
        <f t="shared" si="1"/>
        <v>27.939636363636364</v>
      </c>
      <c r="I7">
        <v>125</v>
      </c>
      <c r="J7" s="2">
        <f t="shared" si="2"/>
        <v>7.7113396363636362</v>
      </c>
      <c r="O7" s="1">
        <v>42303</v>
      </c>
      <c r="P7" s="2">
        <f>K29</f>
        <v>5.9904545454545453</v>
      </c>
      <c r="Q7">
        <f>L29</f>
        <v>1.4784959970263918E-2</v>
      </c>
      <c r="R7" s="2">
        <f>K33</f>
        <v>6.0322727272727263</v>
      </c>
      <c r="S7">
        <f>L33</f>
        <v>0.2513443194944916</v>
      </c>
      <c r="T7" s="2">
        <f>K31</f>
        <v>4.4780303030303035</v>
      </c>
      <c r="U7">
        <f>L31</f>
        <v>1.1877251176112185</v>
      </c>
    </row>
    <row r="8" spans="1:21" x14ac:dyDescent="0.3">
      <c r="A8">
        <v>222</v>
      </c>
      <c r="B8" s="1">
        <v>42173</v>
      </c>
      <c r="C8" t="s">
        <v>9</v>
      </c>
      <c r="D8" t="s">
        <v>10</v>
      </c>
      <c r="E8" s="1">
        <v>42281</v>
      </c>
      <c r="F8">
        <v>0.115</v>
      </c>
      <c r="G8">
        <f t="shared" si="0"/>
        <v>9.9600000000000008E-2</v>
      </c>
      <c r="H8">
        <f t="shared" si="1"/>
        <v>30.182060606060606</v>
      </c>
      <c r="I8">
        <v>200</v>
      </c>
      <c r="J8" s="2">
        <f t="shared" si="2"/>
        <v>5.2064054545454539</v>
      </c>
      <c r="K8" s="2">
        <f>AVERAGE(J8:J9)</f>
        <v>4.6157236363636365</v>
      </c>
      <c r="L8">
        <f>STDEV(J8:J9)</f>
        <v>0.83535023831991839</v>
      </c>
    </row>
    <row r="9" spans="1:21" x14ac:dyDescent="0.3">
      <c r="A9">
        <v>222</v>
      </c>
      <c r="B9" s="1">
        <v>42173</v>
      </c>
      <c r="C9" t="s">
        <v>9</v>
      </c>
      <c r="D9" t="s">
        <v>11</v>
      </c>
      <c r="E9" s="1">
        <v>42281</v>
      </c>
      <c r="F9">
        <v>9.2399999999999996E-2</v>
      </c>
      <c r="G9">
        <f t="shared" si="0"/>
        <v>7.6999999999999999E-2</v>
      </c>
      <c r="H9">
        <f t="shared" si="1"/>
        <v>23.333575757575755</v>
      </c>
      <c r="I9">
        <v>200</v>
      </c>
      <c r="J9" s="2">
        <f t="shared" si="2"/>
        <v>4.0250418181818182</v>
      </c>
    </row>
    <row r="10" spans="1:21" x14ac:dyDescent="0.3">
      <c r="A10">
        <v>222</v>
      </c>
      <c r="B10" s="1">
        <v>42173</v>
      </c>
      <c r="C10" t="s">
        <v>12</v>
      </c>
      <c r="D10" t="s">
        <v>10</v>
      </c>
      <c r="E10" s="1">
        <v>42281</v>
      </c>
      <c r="F10">
        <v>9.5100000000000004E-2</v>
      </c>
      <c r="G10">
        <f t="shared" si="0"/>
        <v>7.9700000000000007E-2</v>
      </c>
      <c r="H10">
        <f t="shared" si="1"/>
        <v>24.151757575757575</v>
      </c>
      <c r="I10">
        <v>200</v>
      </c>
      <c r="J10" s="2">
        <f t="shared" si="2"/>
        <v>4.1661781818181813</v>
      </c>
      <c r="K10" s="2">
        <f>AVERAGE(J10:J11)</f>
        <v>4.1034509090909088</v>
      </c>
      <c r="L10">
        <f>STDEV(J10:J11)</f>
        <v>8.8709759821584758E-2</v>
      </c>
    </row>
    <row r="11" spans="1:21" x14ac:dyDescent="0.3">
      <c r="A11">
        <v>222</v>
      </c>
      <c r="B11" s="1">
        <v>42173</v>
      </c>
      <c r="C11" t="s">
        <v>12</v>
      </c>
      <c r="D11" t="s">
        <v>11</v>
      </c>
      <c r="E11" s="1">
        <v>42281</v>
      </c>
      <c r="F11">
        <v>9.2700000000000005E-2</v>
      </c>
      <c r="G11">
        <f t="shared" si="0"/>
        <v>7.7300000000000008E-2</v>
      </c>
      <c r="H11">
        <f t="shared" si="1"/>
        <v>23.424484848484848</v>
      </c>
      <c r="I11">
        <v>200</v>
      </c>
      <c r="J11" s="2">
        <f t="shared" si="2"/>
        <v>4.0407236363636363</v>
      </c>
    </row>
    <row r="12" spans="1:21" x14ac:dyDescent="0.3">
      <c r="A12">
        <v>222</v>
      </c>
      <c r="B12" s="1">
        <v>42173</v>
      </c>
      <c r="C12" t="s">
        <v>13</v>
      </c>
      <c r="D12" t="s">
        <v>10</v>
      </c>
      <c r="E12" s="1">
        <v>42281</v>
      </c>
      <c r="F12">
        <v>0.1143</v>
      </c>
      <c r="G12">
        <f t="shared" si="0"/>
        <v>9.8900000000000002E-2</v>
      </c>
      <c r="H12">
        <f t="shared" si="1"/>
        <v>29.969939393939391</v>
      </c>
      <c r="I12">
        <v>200</v>
      </c>
      <c r="J12" s="2">
        <f t="shared" si="2"/>
        <v>5.1698145454545452</v>
      </c>
      <c r="K12" s="2">
        <f>AVERAGE(J12:J14)</f>
        <v>3.9971630303030303</v>
      </c>
      <c r="L12">
        <f>STDEV(J12:J14)</f>
        <v>1.1159502939378345</v>
      </c>
    </row>
    <row r="13" spans="1:21" x14ac:dyDescent="0.3">
      <c r="A13">
        <v>222</v>
      </c>
      <c r="B13" s="1">
        <v>42173</v>
      </c>
      <c r="C13" t="s">
        <v>13</v>
      </c>
      <c r="D13" t="s">
        <v>11</v>
      </c>
      <c r="E13" s="1">
        <v>42281</v>
      </c>
      <c r="F13">
        <v>7.1800000000000003E-2</v>
      </c>
      <c r="G13">
        <f t="shared" si="0"/>
        <v>5.6400000000000006E-2</v>
      </c>
      <c r="H13">
        <f t="shared" si="1"/>
        <v>17.091151515151516</v>
      </c>
      <c r="I13">
        <v>200</v>
      </c>
      <c r="J13" s="2">
        <f t="shared" si="2"/>
        <v>2.9482236363636365</v>
      </c>
    </row>
    <row r="14" spans="1:21" x14ac:dyDescent="0.3">
      <c r="A14">
        <v>222</v>
      </c>
      <c r="B14" s="1">
        <v>42173</v>
      </c>
      <c r="C14" t="s">
        <v>13</v>
      </c>
      <c r="D14" t="s">
        <v>14</v>
      </c>
      <c r="E14" s="1">
        <v>42281</v>
      </c>
      <c r="F14">
        <v>8.9499999999999996E-2</v>
      </c>
      <c r="G14">
        <f t="shared" si="0"/>
        <v>7.4099999999999999E-2</v>
      </c>
      <c r="H14">
        <f t="shared" si="1"/>
        <v>22.454787878787876</v>
      </c>
      <c r="I14">
        <v>200</v>
      </c>
      <c r="J14" s="2">
        <f t="shared" si="2"/>
        <v>3.8734509090909084</v>
      </c>
    </row>
    <row r="15" spans="1:21" x14ac:dyDescent="0.3">
      <c r="A15">
        <v>222</v>
      </c>
      <c r="B15" s="1">
        <v>42201</v>
      </c>
      <c r="C15" t="s">
        <v>9</v>
      </c>
      <c r="D15" t="s">
        <v>10</v>
      </c>
      <c r="E15" s="1">
        <v>42281</v>
      </c>
      <c r="F15">
        <v>0.1037</v>
      </c>
      <c r="G15">
        <f t="shared" si="0"/>
        <v>8.8300000000000003E-2</v>
      </c>
      <c r="H15">
        <f t="shared" si="1"/>
        <v>26.75781818181818</v>
      </c>
      <c r="I15">
        <v>200</v>
      </c>
      <c r="J15" s="2">
        <f t="shared" si="2"/>
        <v>4.6157236363636365</v>
      </c>
      <c r="K15" s="2">
        <f>AVERAGE(J15:J16)</f>
        <v>4.8117463636363631</v>
      </c>
      <c r="L15">
        <f>STDEV(J15:J16)</f>
        <v>0.27721799944245301</v>
      </c>
    </row>
    <row r="16" spans="1:21" x14ac:dyDescent="0.3">
      <c r="A16">
        <v>222</v>
      </c>
      <c r="B16" s="1">
        <v>42201</v>
      </c>
      <c r="C16" t="s">
        <v>9</v>
      </c>
      <c r="D16" t="s">
        <v>11</v>
      </c>
      <c r="E16" s="1">
        <v>42281</v>
      </c>
      <c r="F16">
        <v>0.11119999999999999</v>
      </c>
      <c r="G16">
        <f t="shared" si="0"/>
        <v>9.5799999999999996E-2</v>
      </c>
      <c r="H16">
        <f t="shared" si="1"/>
        <v>29.030545454545454</v>
      </c>
      <c r="I16">
        <v>200</v>
      </c>
      <c r="J16" s="2">
        <f t="shared" si="2"/>
        <v>5.0077690909090906</v>
      </c>
    </row>
    <row r="17" spans="1:12" x14ac:dyDescent="0.3">
      <c r="A17">
        <v>222</v>
      </c>
      <c r="B17" s="1">
        <v>42201</v>
      </c>
      <c r="C17" t="s">
        <v>12</v>
      </c>
      <c r="D17" t="s">
        <v>10</v>
      </c>
      <c r="E17" s="1">
        <v>42281</v>
      </c>
      <c r="F17">
        <v>0.1091</v>
      </c>
      <c r="G17">
        <f t="shared" si="0"/>
        <v>9.3700000000000006E-2</v>
      </c>
      <c r="H17">
        <f t="shared" si="1"/>
        <v>28.394181818181817</v>
      </c>
      <c r="I17">
        <v>200</v>
      </c>
      <c r="J17" s="2">
        <f t="shared" si="2"/>
        <v>4.8979963636363637</v>
      </c>
      <c r="K17" s="2">
        <f>AVERAGE(J17:J18)</f>
        <v>4.7307236363636367</v>
      </c>
      <c r="L17">
        <f>STDEV(J17:J18)</f>
        <v>0.23655935952422708</v>
      </c>
    </row>
    <row r="18" spans="1:12" x14ac:dyDescent="0.3">
      <c r="A18">
        <v>222</v>
      </c>
      <c r="B18" s="1">
        <v>42201</v>
      </c>
      <c r="C18" t="s">
        <v>12</v>
      </c>
      <c r="D18" t="s">
        <v>11</v>
      </c>
      <c r="E18" s="1">
        <v>42281</v>
      </c>
      <c r="F18">
        <v>0.1027</v>
      </c>
      <c r="G18">
        <f t="shared" si="0"/>
        <v>8.7300000000000003E-2</v>
      </c>
      <c r="H18">
        <f t="shared" si="1"/>
        <v>26.454787878787879</v>
      </c>
      <c r="I18">
        <v>200</v>
      </c>
      <c r="J18" s="2">
        <f t="shared" si="2"/>
        <v>4.5634509090909088</v>
      </c>
    </row>
    <row r="19" spans="1:12" x14ac:dyDescent="0.3">
      <c r="A19">
        <v>222</v>
      </c>
      <c r="B19" s="1">
        <v>42201</v>
      </c>
      <c r="C19" t="s">
        <v>13</v>
      </c>
      <c r="D19" t="s">
        <v>10</v>
      </c>
      <c r="E19" s="1">
        <v>42281</v>
      </c>
      <c r="F19">
        <v>0.11409999999999999</v>
      </c>
      <c r="G19">
        <f t="shared" si="0"/>
        <v>9.8699999999999996E-2</v>
      </c>
      <c r="H19">
        <f t="shared" si="1"/>
        <v>29.909333333333329</v>
      </c>
      <c r="I19">
        <v>200</v>
      </c>
      <c r="J19" s="2">
        <f t="shared" si="2"/>
        <v>5.1593599999999995</v>
      </c>
      <c r="K19" s="2">
        <f>AVERAGE(J19:J20)</f>
        <v>4.9685645454545453</v>
      </c>
      <c r="L19">
        <f>STDEV(J19:J20)</f>
        <v>0.26982551945732075</v>
      </c>
    </row>
    <row r="20" spans="1:12" x14ac:dyDescent="0.3">
      <c r="A20">
        <v>222</v>
      </c>
      <c r="B20" s="1">
        <v>42201</v>
      </c>
      <c r="C20" t="s">
        <v>13</v>
      </c>
      <c r="D20" t="s">
        <v>11</v>
      </c>
      <c r="E20" s="1">
        <v>42281</v>
      </c>
      <c r="F20">
        <v>0.10680000000000001</v>
      </c>
      <c r="G20">
        <f t="shared" si="0"/>
        <v>9.1400000000000009E-2</v>
      </c>
      <c r="H20">
        <f t="shared" si="1"/>
        <v>27.697212121212122</v>
      </c>
      <c r="I20">
        <v>200</v>
      </c>
      <c r="J20" s="2">
        <f t="shared" si="2"/>
        <v>4.7777690909090911</v>
      </c>
    </row>
    <row r="21" spans="1:12" x14ac:dyDescent="0.3">
      <c r="A21">
        <v>222</v>
      </c>
      <c r="B21" s="1">
        <v>42233</v>
      </c>
      <c r="C21" t="s">
        <v>15</v>
      </c>
      <c r="D21" t="s">
        <v>10</v>
      </c>
      <c r="E21" s="1">
        <v>42281</v>
      </c>
      <c r="F21">
        <v>7.1499999999999994E-2</v>
      </c>
      <c r="G21">
        <f t="shared" si="0"/>
        <v>5.6099999999999997E-2</v>
      </c>
      <c r="H21">
        <f t="shared" si="1"/>
        <v>17.000242424242423</v>
      </c>
      <c r="I21">
        <v>100</v>
      </c>
      <c r="J21" s="2">
        <f t="shared" si="2"/>
        <v>5.8650836363636358</v>
      </c>
      <c r="K21" s="2">
        <f>AVERAGE(J21:J22)</f>
        <v>5.9957654545454542</v>
      </c>
      <c r="L21">
        <f>STDEV(J21:J22)</f>
        <v>0.18481199962830305</v>
      </c>
    </row>
    <row r="22" spans="1:12" x14ac:dyDescent="0.3">
      <c r="A22">
        <v>222</v>
      </c>
      <c r="B22" s="1">
        <v>42233</v>
      </c>
      <c r="C22" t="s">
        <v>15</v>
      </c>
      <c r="D22" t="s">
        <v>11</v>
      </c>
      <c r="E22" s="1">
        <v>42281</v>
      </c>
      <c r="F22">
        <v>7.3999999999999996E-2</v>
      </c>
      <c r="G22">
        <f t="shared" si="0"/>
        <v>5.8599999999999999E-2</v>
      </c>
      <c r="H22">
        <f t="shared" si="1"/>
        <v>17.757818181818184</v>
      </c>
      <c r="I22">
        <v>100</v>
      </c>
      <c r="J22" s="2">
        <f t="shared" si="2"/>
        <v>6.1264472727272734</v>
      </c>
    </row>
    <row r="23" spans="1:12" x14ac:dyDescent="0.3">
      <c r="A23">
        <v>222</v>
      </c>
      <c r="B23" s="1">
        <v>42233</v>
      </c>
      <c r="C23" t="s">
        <v>9</v>
      </c>
      <c r="D23" t="s">
        <v>10</v>
      </c>
      <c r="E23" s="1">
        <v>42281</v>
      </c>
      <c r="F23">
        <v>7.17E-2</v>
      </c>
      <c r="G23">
        <f t="shared" si="0"/>
        <v>5.6300000000000003E-2</v>
      </c>
      <c r="H23">
        <f t="shared" si="1"/>
        <v>17.060848484848485</v>
      </c>
      <c r="I23">
        <v>100</v>
      </c>
      <c r="J23" s="2">
        <f t="shared" si="2"/>
        <v>5.8859927272727273</v>
      </c>
      <c r="K23" s="2">
        <f>AVERAGE(J23:J24)</f>
        <v>6.037583636363637</v>
      </c>
      <c r="L23">
        <f>STDEV(J23:J24)</f>
        <v>0.2143819195688309</v>
      </c>
    </row>
    <row r="24" spans="1:12" x14ac:dyDescent="0.3">
      <c r="A24">
        <v>222</v>
      </c>
      <c r="B24" s="1">
        <v>42233</v>
      </c>
      <c r="C24" t="s">
        <v>9</v>
      </c>
      <c r="D24" t="s">
        <v>11</v>
      </c>
      <c r="E24" s="1">
        <v>42281</v>
      </c>
      <c r="F24">
        <v>7.46E-2</v>
      </c>
      <c r="G24">
        <f t="shared" si="0"/>
        <v>5.9200000000000003E-2</v>
      </c>
      <c r="H24">
        <f t="shared" si="1"/>
        <v>17.939636363636364</v>
      </c>
      <c r="I24">
        <v>100</v>
      </c>
      <c r="J24" s="2">
        <f t="shared" si="2"/>
        <v>6.1891745454545459</v>
      </c>
    </row>
    <row r="25" spans="1:12" x14ac:dyDescent="0.3">
      <c r="A25">
        <v>222</v>
      </c>
      <c r="B25" s="1">
        <v>42233</v>
      </c>
      <c r="C25" t="s">
        <v>12</v>
      </c>
      <c r="D25" t="s">
        <v>10</v>
      </c>
      <c r="E25" s="1">
        <v>42281</v>
      </c>
      <c r="F25">
        <v>8.2900000000000001E-2</v>
      </c>
      <c r="G25">
        <f t="shared" si="0"/>
        <v>6.7500000000000004E-2</v>
      </c>
      <c r="H25">
        <f t="shared" si="1"/>
        <v>20.454787878787879</v>
      </c>
      <c r="I25">
        <v>100</v>
      </c>
      <c r="J25" s="2">
        <f t="shared" si="2"/>
        <v>7.0569018181818182</v>
      </c>
      <c r="K25" s="2">
        <f>AVERAGE(J25:J26)</f>
        <v>6.9209927272727274</v>
      </c>
      <c r="L25">
        <f>STDEV(J25:J26)</f>
        <v>0.1922044796134347</v>
      </c>
    </row>
    <row r="26" spans="1:12" x14ac:dyDescent="0.3">
      <c r="A26">
        <v>222</v>
      </c>
      <c r="B26" s="1">
        <v>42233</v>
      </c>
      <c r="C26" t="s">
        <v>12</v>
      </c>
      <c r="D26" t="s">
        <v>11</v>
      </c>
      <c r="E26" s="1">
        <v>42281</v>
      </c>
      <c r="F26">
        <v>8.0299999999999996E-2</v>
      </c>
      <c r="G26">
        <f t="shared" si="0"/>
        <v>6.4899999999999999E-2</v>
      </c>
      <c r="H26">
        <f t="shared" si="1"/>
        <v>19.66690909090909</v>
      </c>
      <c r="I26">
        <v>100</v>
      </c>
      <c r="J26" s="2">
        <f t="shared" si="2"/>
        <v>6.7850836363636358</v>
      </c>
    </row>
    <row r="27" spans="1:12" x14ac:dyDescent="0.3">
      <c r="A27">
        <v>222</v>
      </c>
      <c r="B27" s="1">
        <v>42233</v>
      </c>
      <c r="C27" t="s">
        <v>13</v>
      </c>
      <c r="D27" t="s">
        <v>10</v>
      </c>
      <c r="E27" s="1">
        <v>42281</v>
      </c>
      <c r="F27">
        <v>7.7499999999999999E-2</v>
      </c>
      <c r="G27">
        <f t="shared" si="0"/>
        <v>6.2100000000000002E-2</v>
      </c>
      <c r="H27">
        <f t="shared" si="1"/>
        <v>18.818424242424243</v>
      </c>
      <c r="I27">
        <v>100</v>
      </c>
      <c r="J27" s="2">
        <f t="shared" si="2"/>
        <v>6.4923563636363637</v>
      </c>
      <c r="K27" s="2">
        <f>AVERAGE(J27:J28)</f>
        <v>6.0323563636363637</v>
      </c>
      <c r="L27">
        <f>STDEV(J27:J28)</f>
        <v>0.6505382386916243</v>
      </c>
    </row>
    <row r="28" spans="1:12" x14ac:dyDescent="0.3">
      <c r="A28">
        <v>222</v>
      </c>
      <c r="B28" s="1">
        <v>42233</v>
      </c>
      <c r="C28" t="s">
        <v>13</v>
      </c>
      <c r="D28" t="s">
        <v>11</v>
      </c>
      <c r="E28" s="1">
        <v>42281</v>
      </c>
      <c r="F28">
        <v>6.8699999999999997E-2</v>
      </c>
      <c r="G28">
        <f t="shared" si="0"/>
        <v>5.33E-2</v>
      </c>
      <c r="H28">
        <f t="shared" si="1"/>
        <v>16.151757575757575</v>
      </c>
      <c r="I28">
        <v>100</v>
      </c>
      <c r="J28" s="2">
        <f t="shared" si="2"/>
        <v>5.5723563636363629</v>
      </c>
    </row>
    <row r="29" spans="1:12" x14ac:dyDescent="0.3">
      <c r="A29">
        <v>222</v>
      </c>
      <c r="B29" s="1">
        <v>42303</v>
      </c>
      <c r="C29" t="s">
        <v>9</v>
      </c>
      <c r="D29" t="s">
        <v>10</v>
      </c>
      <c r="E29" s="1">
        <v>42346</v>
      </c>
      <c r="F29">
        <v>5.9400000000000001E-2</v>
      </c>
      <c r="G29">
        <f t="shared" ref="G29:G34" si="3">F29</f>
        <v>5.9400000000000001E-2</v>
      </c>
      <c r="H29">
        <f t="shared" ref="H29:H34" si="4">(G29-0.0022)/0.0033</f>
        <v>17.333333333333332</v>
      </c>
      <c r="I29">
        <v>100</v>
      </c>
      <c r="J29" s="2">
        <f t="shared" si="2"/>
        <v>5.98</v>
      </c>
      <c r="K29" s="2">
        <f>AVERAGE(J29:J30)</f>
        <v>5.9904545454545453</v>
      </c>
      <c r="L29">
        <f>STDEV(J29:J30)</f>
        <v>1.4784959970263918E-2</v>
      </c>
    </row>
    <row r="30" spans="1:12" x14ac:dyDescent="0.3">
      <c r="A30">
        <v>222</v>
      </c>
      <c r="B30" s="1">
        <v>42303</v>
      </c>
      <c r="C30" t="s">
        <v>9</v>
      </c>
      <c r="D30" t="s">
        <v>11</v>
      </c>
      <c r="E30" s="1">
        <v>42346</v>
      </c>
      <c r="F30">
        <v>5.96E-2</v>
      </c>
      <c r="G30">
        <f t="shared" si="3"/>
        <v>5.96E-2</v>
      </c>
      <c r="H30">
        <f t="shared" si="4"/>
        <v>17.393939393939394</v>
      </c>
      <c r="I30">
        <v>100</v>
      </c>
      <c r="J30" s="2">
        <f t="shared" si="2"/>
        <v>6.000909090909091</v>
      </c>
    </row>
    <row r="31" spans="1:12" x14ac:dyDescent="0.3">
      <c r="A31">
        <v>222</v>
      </c>
      <c r="B31" s="1">
        <v>42303</v>
      </c>
      <c r="C31" t="s">
        <v>12</v>
      </c>
      <c r="D31" t="s">
        <v>10</v>
      </c>
      <c r="E31" s="1">
        <v>42346</v>
      </c>
      <c r="F31">
        <v>7.85E-2</v>
      </c>
      <c r="G31">
        <f t="shared" si="3"/>
        <v>7.85E-2</v>
      </c>
      <c r="H31">
        <f t="shared" si="4"/>
        <v>23.121212121212125</v>
      </c>
      <c r="I31">
        <v>150</v>
      </c>
      <c r="J31" s="2">
        <f t="shared" si="2"/>
        <v>5.3178787878787883</v>
      </c>
      <c r="K31" s="2">
        <f>AVERAGE(J31:J32)</f>
        <v>4.4780303030303035</v>
      </c>
      <c r="L31">
        <f>STDEV(J31:J32)</f>
        <v>1.1877251176112185</v>
      </c>
    </row>
    <row r="32" spans="1:12" x14ac:dyDescent="0.3">
      <c r="A32">
        <v>222</v>
      </c>
      <c r="B32" s="1">
        <v>42303</v>
      </c>
      <c r="C32" t="s">
        <v>12</v>
      </c>
      <c r="D32" t="s">
        <v>11</v>
      </c>
      <c r="E32" s="1">
        <v>42346</v>
      </c>
      <c r="F32">
        <v>5.4399999999999997E-2</v>
      </c>
      <c r="G32">
        <f t="shared" si="3"/>
        <v>5.4399999999999997E-2</v>
      </c>
      <c r="H32">
        <f t="shared" si="4"/>
        <v>15.818181818181817</v>
      </c>
      <c r="I32">
        <v>150</v>
      </c>
      <c r="J32" s="2">
        <f t="shared" si="2"/>
        <v>3.6381818181818177</v>
      </c>
    </row>
    <row r="33" spans="1:12" x14ac:dyDescent="0.3">
      <c r="A33">
        <v>222</v>
      </c>
      <c r="B33" s="1">
        <v>42303</v>
      </c>
      <c r="C33" t="s">
        <v>13</v>
      </c>
      <c r="D33" t="s">
        <v>10</v>
      </c>
      <c r="E33" s="1">
        <v>42346</v>
      </c>
      <c r="F33">
        <v>6.1600000000000002E-2</v>
      </c>
      <c r="G33">
        <f t="shared" si="3"/>
        <v>6.1600000000000002E-2</v>
      </c>
      <c r="H33">
        <f t="shared" si="4"/>
        <v>18</v>
      </c>
      <c r="I33">
        <v>100</v>
      </c>
      <c r="J33" s="2">
        <f t="shared" si="2"/>
        <v>6.21</v>
      </c>
      <c r="K33" s="2">
        <f>AVERAGE(J33:J34)</f>
        <v>6.0322727272727263</v>
      </c>
      <c r="L33">
        <f>STDEV(J33:J34)</f>
        <v>0.2513443194944916</v>
      </c>
    </row>
    <row r="34" spans="1:12" x14ac:dyDescent="0.3">
      <c r="A34">
        <v>222</v>
      </c>
      <c r="B34" s="1">
        <v>42303</v>
      </c>
      <c r="C34" t="s">
        <v>13</v>
      </c>
      <c r="D34" t="s">
        <v>11</v>
      </c>
      <c r="E34" s="1">
        <v>42346</v>
      </c>
      <c r="F34">
        <v>5.8200000000000002E-2</v>
      </c>
      <c r="G34">
        <f t="shared" si="3"/>
        <v>5.8200000000000002E-2</v>
      </c>
      <c r="H34">
        <f t="shared" si="4"/>
        <v>16.969696969696969</v>
      </c>
      <c r="I34">
        <v>100</v>
      </c>
      <c r="J34" s="2">
        <f t="shared" si="2"/>
        <v>5.8545454545454536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P6" sqref="P6"/>
    </sheetView>
  </sheetViews>
  <sheetFormatPr defaultRowHeight="14.4" x14ac:dyDescent="0.3"/>
  <cols>
    <col min="2" max="2" width="9.88671875" bestFit="1" customWidth="1"/>
    <col min="15" max="15" width="9.8867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4</v>
      </c>
      <c r="J1" t="s">
        <v>16</v>
      </c>
      <c r="K1" t="s">
        <v>22</v>
      </c>
      <c r="L1" t="s">
        <v>23</v>
      </c>
    </row>
    <row r="2" spans="1:16" x14ac:dyDescent="0.3">
      <c r="A2">
        <v>114</v>
      </c>
      <c r="B2" s="1">
        <v>42144</v>
      </c>
      <c r="C2" t="s">
        <v>9</v>
      </c>
      <c r="D2" t="s">
        <v>10</v>
      </c>
      <c r="E2" s="1">
        <v>42281</v>
      </c>
      <c r="F2">
        <v>0.15870000000000001</v>
      </c>
      <c r="G2">
        <f>F2-0.0154</f>
        <v>0.14330000000000001</v>
      </c>
      <c r="H2">
        <f>(G2+0.0000008)/0.0033</f>
        <v>43.424484848484852</v>
      </c>
      <c r="I2">
        <v>250</v>
      </c>
      <c r="J2" s="2">
        <f>(34.5*H2)/I2</f>
        <v>5.9925789090909092</v>
      </c>
      <c r="K2" s="2">
        <f>AVERAGE(J2:J3)</f>
        <v>6.6114879999999996</v>
      </c>
      <c r="L2">
        <f>STDEV(J2:J3)</f>
        <v>0.87526963023963844</v>
      </c>
      <c r="O2" s="1">
        <v>42144</v>
      </c>
      <c r="P2" s="2">
        <f>K2</f>
        <v>6.6114879999999996</v>
      </c>
    </row>
    <row r="3" spans="1:16" x14ac:dyDescent="0.3">
      <c r="A3">
        <v>114</v>
      </c>
      <c r="B3" s="1">
        <v>42144</v>
      </c>
      <c r="C3" t="s">
        <v>9</v>
      </c>
      <c r="D3" t="s">
        <v>11</v>
      </c>
      <c r="E3" s="1">
        <v>42281</v>
      </c>
      <c r="F3">
        <v>0.1883</v>
      </c>
      <c r="G3">
        <f>F3-0.0154</f>
        <v>0.1729</v>
      </c>
      <c r="H3">
        <f>(G3+0.0000008)/0.0033</f>
        <v>52.394181818181814</v>
      </c>
      <c r="I3">
        <v>250</v>
      </c>
      <c r="J3" s="2">
        <f>(34.5*H3)/I3</f>
        <v>7.23039709090909</v>
      </c>
      <c r="O3" s="1">
        <v>42178</v>
      </c>
      <c r="P3" s="2">
        <f>K4</f>
        <v>11.400282644628099</v>
      </c>
    </row>
    <row r="4" spans="1:16" x14ac:dyDescent="0.3">
      <c r="A4">
        <v>114</v>
      </c>
      <c r="B4" s="1">
        <v>42178</v>
      </c>
      <c r="C4" t="s">
        <v>9</v>
      </c>
      <c r="D4" t="s">
        <v>10</v>
      </c>
      <c r="E4" s="1">
        <v>42281</v>
      </c>
      <c r="F4">
        <v>0.11899999999999999</v>
      </c>
      <c r="G4">
        <f>F4-0.0154</f>
        <v>0.1036</v>
      </c>
      <c r="H4">
        <f>(G4+0.0000008)/0.0033</f>
        <v>31.394181818181817</v>
      </c>
      <c r="I4">
        <v>110</v>
      </c>
      <c r="J4" s="2">
        <f>(34.5*H4)/I4</f>
        <v>9.846357024793388</v>
      </c>
      <c r="K4" s="2">
        <f>AVERAGE(J4:J5)</f>
        <v>11.400282644628099</v>
      </c>
      <c r="L4">
        <f>STDEV(J4:J5)</f>
        <v>2.197582686489266</v>
      </c>
      <c r="O4" s="1">
        <v>42207</v>
      </c>
      <c r="P4" s="2">
        <f>K6</f>
        <v>9.2037096774193543</v>
      </c>
    </row>
    <row r="5" spans="1:16" x14ac:dyDescent="0.3">
      <c r="A5">
        <v>114</v>
      </c>
      <c r="B5" s="1">
        <v>42178</v>
      </c>
      <c r="C5" t="s">
        <v>9</v>
      </c>
      <c r="D5" t="s">
        <v>11</v>
      </c>
      <c r="E5" s="1">
        <v>42281</v>
      </c>
      <c r="F5">
        <v>0.1517</v>
      </c>
      <c r="G5">
        <f>F5-0.0154</f>
        <v>0.1363</v>
      </c>
      <c r="H5">
        <f>(G5+0.0000008)/0.0033</f>
        <v>41.303272727272727</v>
      </c>
      <c r="I5">
        <v>110</v>
      </c>
      <c r="J5" s="2">
        <f>(34.5*H5)/I5</f>
        <v>12.95420826446281</v>
      </c>
      <c r="O5" s="1">
        <v>42229</v>
      </c>
      <c r="P5" s="2">
        <f>K8</f>
        <v>8.7195967741935476</v>
      </c>
    </row>
    <row r="6" spans="1:16" x14ac:dyDescent="0.3">
      <c r="A6">
        <v>114</v>
      </c>
      <c r="B6" s="1">
        <v>42207</v>
      </c>
      <c r="C6" t="s">
        <v>19</v>
      </c>
      <c r="D6" t="s">
        <v>10</v>
      </c>
      <c r="E6" s="1">
        <v>42284</v>
      </c>
      <c r="F6">
        <v>8.9599999999999999E-2</v>
      </c>
      <c r="G6">
        <f t="shared" ref="G6:G9" si="0">F6</f>
        <v>8.9599999999999999E-2</v>
      </c>
      <c r="H6">
        <f t="shared" ref="H6:H9" si="1">(G6-0.005)/0.0031</f>
        <v>27.29032258064516</v>
      </c>
      <c r="I6">
        <v>100</v>
      </c>
      <c r="J6" s="2">
        <f t="shared" ref="J6:J11" si="2">(H6*34.5)/I6</f>
        <v>9.4151612903225796</v>
      </c>
      <c r="K6" s="2">
        <f>AVERAGE(J6:J7)</f>
        <v>9.2037096774193543</v>
      </c>
      <c r="L6">
        <f>STDEV(J6:J7)</f>
        <v>0.299037738753407</v>
      </c>
      <c r="O6" s="1">
        <v>42294</v>
      </c>
      <c r="P6" s="2">
        <f>K10</f>
        <v>6.6351515151515157</v>
      </c>
    </row>
    <row r="7" spans="1:16" x14ac:dyDescent="0.3">
      <c r="A7">
        <v>114</v>
      </c>
      <c r="B7" s="1">
        <v>42207</v>
      </c>
      <c r="C7" t="s">
        <v>19</v>
      </c>
      <c r="D7" t="s">
        <v>11</v>
      </c>
      <c r="E7" s="1">
        <v>42284</v>
      </c>
      <c r="F7">
        <v>8.5800000000000001E-2</v>
      </c>
      <c r="G7">
        <f t="shared" si="0"/>
        <v>8.5800000000000001E-2</v>
      </c>
      <c r="H7">
        <f t="shared" si="1"/>
        <v>26.064516129032256</v>
      </c>
      <c r="I7">
        <v>100</v>
      </c>
      <c r="J7" s="2">
        <f t="shared" si="2"/>
        <v>8.992258064516129</v>
      </c>
    </row>
    <row r="8" spans="1:16" x14ac:dyDescent="0.3">
      <c r="A8">
        <v>114</v>
      </c>
      <c r="B8" s="1">
        <v>42229</v>
      </c>
      <c r="C8" t="s">
        <v>19</v>
      </c>
      <c r="D8" t="s">
        <v>10</v>
      </c>
      <c r="E8" s="1">
        <v>42284</v>
      </c>
      <c r="F8">
        <v>8.0100000000000005E-2</v>
      </c>
      <c r="G8">
        <f t="shared" si="0"/>
        <v>8.0100000000000005E-2</v>
      </c>
      <c r="H8">
        <f t="shared" si="1"/>
        <v>24.225806451612904</v>
      </c>
      <c r="I8">
        <v>100</v>
      </c>
      <c r="J8" s="2">
        <f t="shared" si="2"/>
        <v>8.357903225806453</v>
      </c>
      <c r="K8" s="2">
        <f>AVERAGE(J8:J9)</f>
        <v>8.7195967741935476</v>
      </c>
      <c r="L8">
        <f>STDEV(J8:J9)</f>
        <v>0.51151192155187986</v>
      </c>
    </row>
    <row r="9" spans="1:16" x14ac:dyDescent="0.3">
      <c r="A9">
        <v>114</v>
      </c>
      <c r="B9" s="1">
        <v>42229</v>
      </c>
      <c r="C9" t="s">
        <v>19</v>
      </c>
      <c r="D9" t="s">
        <v>11</v>
      </c>
      <c r="E9" s="1">
        <v>42284</v>
      </c>
      <c r="F9">
        <v>8.6599999999999996E-2</v>
      </c>
      <c r="G9">
        <f t="shared" si="0"/>
        <v>8.6599999999999996E-2</v>
      </c>
      <c r="H9">
        <f t="shared" si="1"/>
        <v>26.322580645161288</v>
      </c>
      <c r="I9">
        <v>100</v>
      </c>
      <c r="J9" s="2">
        <f t="shared" si="2"/>
        <v>9.0812903225806441</v>
      </c>
    </row>
    <row r="10" spans="1:16" x14ac:dyDescent="0.3">
      <c r="A10">
        <v>114</v>
      </c>
      <c r="B10" s="1">
        <v>42304</v>
      </c>
      <c r="C10" t="s">
        <v>9</v>
      </c>
      <c r="D10" t="s">
        <v>10</v>
      </c>
      <c r="E10" s="1">
        <v>42346</v>
      </c>
      <c r="F10">
        <v>9.4200000000000006E-2</v>
      </c>
      <c r="G10">
        <f>F10</f>
        <v>9.4200000000000006E-2</v>
      </c>
      <c r="H10">
        <f>(G10-0.0022)/0.0033</f>
        <v>27.878787878787882</v>
      </c>
      <c r="I10">
        <v>150</v>
      </c>
      <c r="J10" s="2">
        <f t="shared" si="2"/>
        <v>6.412121212121213</v>
      </c>
      <c r="K10" s="2">
        <f>AVERAGE(J10:J11)</f>
        <v>6.6351515151515157</v>
      </c>
      <c r="L10">
        <f>STDEV(J10:J11)</f>
        <v>0.31541247936563527</v>
      </c>
    </row>
    <row r="11" spans="1:16" x14ac:dyDescent="0.3">
      <c r="A11">
        <v>114</v>
      </c>
      <c r="B11" s="1">
        <v>42304</v>
      </c>
      <c r="C11" t="s">
        <v>9</v>
      </c>
      <c r="D11" t="s">
        <v>11</v>
      </c>
      <c r="E11" s="1">
        <v>42346</v>
      </c>
      <c r="F11">
        <v>0.10059999999999999</v>
      </c>
      <c r="G11">
        <f>F11</f>
        <v>0.10059999999999999</v>
      </c>
      <c r="H11">
        <f>(G11-0.0022)/0.0033</f>
        <v>29.81818181818182</v>
      </c>
      <c r="I11">
        <v>150</v>
      </c>
      <c r="J11" s="2">
        <f t="shared" si="2"/>
        <v>6.8581818181818184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O6" sqref="O6"/>
    </sheetView>
  </sheetViews>
  <sheetFormatPr defaultRowHeight="14.4" x14ac:dyDescent="0.3"/>
  <cols>
    <col min="2" max="2" width="9.88671875" bestFit="1" customWidth="1"/>
    <col min="14" max="14" width="9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4</v>
      </c>
      <c r="J1" t="s">
        <v>16</v>
      </c>
      <c r="K1" t="s">
        <v>22</v>
      </c>
      <c r="L1" t="s">
        <v>23</v>
      </c>
    </row>
    <row r="2" spans="1:15" x14ac:dyDescent="0.3">
      <c r="A2">
        <v>302</v>
      </c>
      <c r="B2" s="1">
        <v>42144</v>
      </c>
      <c r="C2" t="s">
        <v>9</v>
      </c>
      <c r="D2" t="s">
        <v>10</v>
      </c>
      <c r="E2" s="1">
        <v>42281</v>
      </c>
      <c r="F2">
        <v>0.14530000000000001</v>
      </c>
      <c r="G2">
        <f>F2-0.0154</f>
        <v>0.12990000000000002</v>
      </c>
      <c r="H2">
        <f>(G2+0.0000008)/0.0033</f>
        <v>39.363878787878789</v>
      </c>
      <c r="I2">
        <v>250</v>
      </c>
      <c r="J2" s="2">
        <f>(34.5*H2)/I2</f>
        <v>5.432215272727273</v>
      </c>
      <c r="K2" s="2">
        <f>AVERAGE(J2:J3)</f>
        <v>5.6015789090909092</v>
      </c>
      <c r="L2">
        <f>STDEV(J2:J3)</f>
        <v>0.23951635151827935</v>
      </c>
      <c r="N2" s="1">
        <v>42144</v>
      </c>
      <c r="O2" s="2">
        <f>K2</f>
        <v>5.6015789090909092</v>
      </c>
    </row>
    <row r="3" spans="1:15" x14ac:dyDescent="0.3">
      <c r="A3">
        <v>302</v>
      </c>
      <c r="B3" s="1">
        <v>42144</v>
      </c>
      <c r="C3" t="s">
        <v>9</v>
      </c>
      <c r="D3" t="s">
        <v>11</v>
      </c>
      <c r="E3" s="1">
        <v>42281</v>
      </c>
      <c r="F3">
        <v>0.15340000000000001</v>
      </c>
      <c r="G3">
        <f>F3-0.0154</f>
        <v>0.13800000000000001</v>
      </c>
      <c r="H3">
        <f>(G3+0.0000008)/0.0033</f>
        <v>41.818424242424243</v>
      </c>
      <c r="I3">
        <v>250</v>
      </c>
      <c r="J3" s="2">
        <f>(34.5*H3)/I3</f>
        <v>5.7709425454545453</v>
      </c>
      <c r="N3" s="1">
        <v>42178</v>
      </c>
      <c r="O3" s="2">
        <f>K6</f>
        <v>3.1244758064516134</v>
      </c>
    </row>
    <row r="4" spans="1:15" x14ac:dyDescent="0.3">
      <c r="A4">
        <v>302</v>
      </c>
      <c r="B4" s="1">
        <v>42207</v>
      </c>
      <c r="C4" t="s">
        <v>9</v>
      </c>
      <c r="D4" t="s">
        <v>10</v>
      </c>
      <c r="E4" s="1">
        <v>42281</v>
      </c>
      <c r="F4">
        <v>9.74E-2</v>
      </c>
      <c r="G4">
        <f>F4-0.0154</f>
        <v>8.2000000000000003E-2</v>
      </c>
      <c r="H4">
        <f>(G4+0.0000008)/0.0033</f>
        <v>24.848727272727274</v>
      </c>
      <c r="I4">
        <v>200</v>
      </c>
      <c r="J4" s="2">
        <f>(34.5*H4)/I4</f>
        <v>4.2864054545454549</v>
      </c>
      <c r="K4" s="2">
        <f>AVERAGE(J4:J5)</f>
        <v>4.1975418181818185</v>
      </c>
      <c r="L4">
        <f>STDEV(J4:J5)</f>
        <v>0.1256721597472461</v>
      </c>
      <c r="N4" s="1">
        <v>42207</v>
      </c>
      <c r="O4" s="2">
        <f>K4</f>
        <v>4.1975418181818185</v>
      </c>
    </row>
    <row r="5" spans="1:15" x14ac:dyDescent="0.3">
      <c r="A5">
        <v>302</v>
      </c>
      <c r="B5" s="1">
        <v>42207</v>
      </c>
      <c r="C5" t="s">
        <v>9</v>
      </c>
      <c r="D5" t="s">
        <v>11</v>
      </c>
      <c r="E5" s="1">
        <v>42281</v>
      </c>
      <c r="F5">
        <v>9.4E-2</v>
      </c>
      <c r="G5">
        <f>F5-0.0154</f>
        <v>7.8600000000000003E-2</v>
      </c>
      <c r="H5">
        <f>(G5+0.0000008)/0.0033</f>
        <v>23.818424242424243</v>
      </c>
      <c r="I5">
        <v>200</v>
      </c>
      <c r="J5" s="2">
        <f>(34.5*H5)/I5</f>
        <v>4.1086781818181812</v>
      </c>
      <c r="N5" s="1">
        <v>42229</v>
      </c>
      <c r="O5" s="2">
        <f>K8</f>
        <v>3.180120967741936</v>
      </c>
    </row>
    <row r="6" spans="1:15" x14ac:dyDescent="0.3">
      <c r="A6">
        <v>302</v>
      </c>
      <c r="B6" s="1">
        <v>42178</v>
      </c>
      <c r="C6" t="s">
        <v>19</v>
      </c>
      <c r="D6" t="s">
        <v>10</v>
      </c>
      <c r="E6" s="1">
        <v>42284</v>
      </c>
      <c r="F6">
        <v>6.08E-2</v>
      </c>
      <c r="G6">
        <f t="shared" ref="G6:G9" si="0">F6</f>
        <v>6.08E-2</v>
      </c>
      <c r="H6">
        <f t="shared" ref="H6:H9" si="1">(G6-0.005)/0.0031</f>
        <v>18</v>
      </c>
      <c r="I6">
        <v>200</v>
      </c>
      <c r="J6" s="2">
        <f t="shared" ref="J6:J11" si="2">(H6*34.5)/I6</f>
        <v>3.105</v>
      </c>
      <c r="K6" s="2">
        <f>AVERAGE(J6:J7)</f>
        <v>3.1244758064516134</v>
      </c>
      <c r="L6">
        <f>STDEV(J6:J7)</f>
        <v>2.7542949622024776E-2</v>
      </c>
      <c r="N6" s="1">
        <v>42304</v>
      </c>
      <c r="O6" s="2">
        <f>K10</f>
        <v>2.9920909090909094</v>
      </c>
    </row>
    <row r="7" spans="1:15" x14ac:dyDescent="0.3">
      <c r="A7">
        <v>302</v>
      </c>
      <c r="B7" s="1">
        <v>42178</v>
      </c>
      <c r="C7" t="s">
        <v>19</v>
      </c>
      <c r="D7" t="s">
        <v>11</v>
      </c>
      <c r="E7" s="1">
        <v>42284</v>
      </c>
      <c r="F7">
        <v>6.1499999999999999E-2</v>
      </c>
      <c r="G7">
        <f t="shared" si="0"/>
        <v>6.1499999999999999E-2</v>
      </c>
      <c r="H7">
        <f t="shared" si="1"/>
        <v>18.225806451612904</v>
      </c>
      <c r="I7">
        <v>200</v>
      </c>
      <c r="J7" s="2">
        <f t="shared" si="2"/>
        <v>3.1439516129032263</v>
      </c>
    </row>
    <row r="8" spans="1:15" x14ac:dyDescent="0.3">
      <c r="A8">
        <v>302</v>
      </c>
      <c r="B8" s="1">
        <v>42229</v>
      </c>
      <c r="C8" t="s">
        <v>19</v>
      </c>
      <c r="D8" t="s">
        <v>10</v>
      </c>
      <c r="E8" s="1">
        <v>42284</v>
      </c>
      <c r="F8">
        <v>6.2600000000000003E-2</v>
      </c>
      <c r="G8">
        <f t="shared" si="0"/>
        <v>6.2600000000000003E-2</v>
      </c>
      <c r="H8">
        <f t="shared" si="1"/>
        <v>18.580645161290324</v>
      </c>
      <c r="I8">
        <v>200</v>
      </c>
      <c r="J8" s="2">
        <f t="shared" si="2"/>
        <v>3.205161290322581</v>
      </c>
      <c r="K8" s="2">
        <f>AVERAGE(J8:J9)</f>
        <v>3.180120967741936</v>
      </c>
      <c r="L8">
        <f>STDEV(J8:J9)</f>
        <v>3.5412363799745467E-2</v>
      </c>
    </row>
    <row r="9" spans="1:15" x14ac:dyDescent="0.3">
      <c r="A9">
        <v>302</v>
      </c>
      <c r="B9" s="1">
        <v>42229</v>
      </c>
      <c r="C9" t="s">
        <v>19</v>
      </c>
      <c r="D9" t="s">
        <v>11</v>
      </c>
      <c r="E9" s="1">
        <v>42284</v>
      </c>
      <c r="F9">
        <v>6.1699999999999998E-2</v>
      </c>
      <c r="G9">
        <f t="shared" si="0"/>
        <v>6.1699999999999998E-2</v>
      </c>
      <c r="H9">
        <f t="shared" si="1"/>
        <v>18.290322580645164</v>
      </c>
      <c r="I9">
        <v>200</v>
      </c>
      <c r="J9" s="2">
        <f t="shared" si="2"/>
        <v>3.1550806451612909</v>
      </c>
    </row>
    <row r="10" spans="1:15" x14ac:dyDescent="0.3">
      <c r="A10">
        <v>302</v>
      </c>
      <c r="B10" s="1">
        <v>42304</v>
      </c>
      <c r="C10" t="s">
        <v>9</v>
      </c>
      <c r="D10" t="s">
        <v>10</v>
      </c>
      <c r="E10" s="1">
        <v>42346</v>
      </c>
      <c r="F10">
        <v>7.4399999999999994E-2</v>
      </c>
      <c r="G10">
        <f>F10</f>
        <v>7.4399999999999994E-2</v>
      </c>
      <c r="H10">
        <f>(G10-0.0022)/0.0033</f>
        <v>21.878787878787879</v>
      </c>
      <c r="I10">
        <v>250</v>
      </c>
      <c r="J10" s="2">
        <f t="shared" si="2"/>
        <v>3.0192727272727273</v>
      </c>
      <c r="K10" s="2">
        <f>AVERAGE(J10:J11)</f>
        <v>2.9920909090909094</v>
      </c>
      <c r="L10">
        <f>STDEV(J10:J11)</f>
        <v>3.8440895922686562E-2</v>
      </c>
    </row>
    <row r="11" spans="1:15" x14ac:dyDescent="0.3">
      <c r="A11">
        <v>302</v>
      </c>
      <c r="B11" s="1">
        <v>42304</v>
      </c>
      <c r="C11" t="s">
        <v>9</v>
      </c>
      <c r="D11" t="s">
        <v>11</v>
      </c>
      <c r="E11" s="1">
        <v>42346</v>
      </c>
      <c r="F11">
        <v>7.3099999999999998E-2</v>
      </c>
      <c r="G11">
        <f>F11</f>
        <v>7.3099999999999998E-2</v>
      </c>
      <c r="H11">
        <f>(G11-0.0022)/0.0033</f>
        <v>21.484848484848488</v>
      </c>
      <c r="I11">
        <v>250</v>
      </c>
      <c r="J11" s="2">
        <f t="shared" si="2"/>
        <v>2.9649090909090914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O6" sqref="O6"/>
    </sheetView>
  </sheetViews>
  <sheetFormatPr defaultRowHeight="14.4" x14ac:dyDescent="0.3"/>
  <cols>
    <col min="2" max="2" width="9.88671875" bestFit="1" customWidth="1"/>
    <col min="14" max="14" width="9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4</v>
      </c>
      <c r="J1" t="s">
        <v>16</v>
      </c>
      <c r="K1" t="s">
        <v>22</v>
      </c>
      <c r="L1" t="s">
        <v>23</v>
      </c>
    </row>
    <row r="2" spans="1:15" x14ac:dyDescent="0.3">
      <c r="A2">
        <v>239</v>
      </c>
      <c r="B2" s="1">
        <v>42179</v>
      </c>
      <c r="C2" t="s">
        <v>9</v>
      </c>
      <c r="D2" t="s">
        <v>10</v>
      </c>
      <c r="E2" s="1">
        <v>42281</v>
      </c>
      <c r="F2">
        <v>9.5699999999999993E-2</v>
      </c>
      <c r="G2">
        <f>F2-0.0154</f>
        <v>8.0299999999999996E-2</v>
      </c>
      <c r="H2">
        <f>(G2+0.0000008)/0.0033</f>
        <v>24.333575757575755</v>
      </c>
      <c r="I2">
        <v>300</v>
      </c>
      <c r="J2" s="2">
        <f>(34.5*H2)/I2</f>
        <v>2.798361212121212</v>
      </c>
      <c r="K2" s="2">
        <f>AVERAGE(J2:J3)</f>
        <v>2.777452121212121</v>
      </c>
      <c r="L2">
        <f>STDEV(J2:J3)</f>
        <v>2.9569919940528464E-2</v>
      </c>
      <c r="N2" s="1">
        <v>42145</v>
      </c>
      <c r="O2" s="2">
        <f>K4</f>
        <v>3.726</v>
      </c>
    </row>
    <row r="3" spans="1:15" x14ac:dyDescent="0.3">
      <c r="A3">
        <v>239</v>
      </c>
      <c r="B3" s="1">
        <v>42179</v>
      </c>
      <c r="C3" t="s">
        <v>9</v>
      </c>
      <c r="D3" t="s">
        <v>11</v>
      </c>
      <c r="E3" s="1">
        <v>42281</v>
      </c>
      <c r="F3">
        <v>9.4500000000000001E-2</v>
      </c>
      <c r="G3">
        <f>F3-0.0154</f>
        <v>7.9100000000000004E-2</v>
      </c>
      <c r="H3">
        <f>(G3+0.0000008)/0.0033</f>
        <v>23.969939393939395</v>
      </c>
      <c r="I3">
        <v>300</v>
      </c>
      <c r="J3" s="2">
        <f>(34.5*H3)/I3</f>
        <v>2.7565430303030301</v>
      </c>
      <c r="N3" s="1">
        <v>42179</v>
      </c>
      <c r="O3" s="2">
        <f>K2</f>
        <v>2.777452121212121</v>
      </c>
    </row>
    <row r="4" spans="1:15" x14ac:dyDescent="0.3">
      <c r="A4">
        <v>239</v>
      </c>
      <c r="B4" s="1">
        <v>42145</v>
      </c>
      <c r="C4" t="s">
        <v>19</v>
      </c>
      <c r="D4" t="s">
        <v>10</v>
      </c>
      <c r="E4" s="1">
        <v>42284</v>
      </c>
      <c r="F4">
        <v>8.9800000000000005E-2</v>
      </c>
      <c r="G4">
        <f t="shared" ref="G4:G9" si="0">F4</f>
        <v>8.9800000000000005E-2</v>
      </c>
      <c r="H4">
        <f t="shared" ref="H4:H9" si="1">(G4-0.005)/0.0031</f>
        <v>27.35483870967742</v>
      </c>
      <c r="I4">
        <v>250</v>
      </c>
      <c r="J4" s="2">
        <f t="shared" ref="J4:J11" si="2">(H4*34.5)/I4</f>
        <v>3.7749677419354839</v>
      </c>
      <c r="K4" s="2">
        <f>AVERAGE(J4:J5)</f>
        <v>3.726</v>
      </c>
      <c r="L4">
        <f>STDEV(J4:J5)</f>
        <v>6.9250844763947106E-2</v>
      </c>
      <c r="N4" s="1">
        <v>42208</v>
      </c>
      <c r="O4" s="2">
        <f>K6</f>
        <v>3.8662258064516131</v>
      </c>
    </row>
    <row r="5" spans="1:15" x14ac:dyDescent="0.3">
      <c r="A5">
        <v>239</v>
      </c>
      <c r="B5" s="1">
        <v>42145</v>
      </c>
      <c r="C5" t="s">
        <v>19</v>
      </c>
      <c r="D5" t="s">
        <v>11</v>
      </c>
      <c r="E5" s="1">
        <v>42284</v>
      </c>
      <c r="F5">
        <v>8.7599999999999997E-2</v>
      </c>
      <c r="G5">
        <f t="shared" si="0"/>
        <v>8.7599999999999997E-2</v>
      </c>
      <c r="H5">
        <f t="shared" si="1"/>
        <v>26.64516129032258</v>
      </c>
      <c r="I5">
        <v>250</v>
      </c>
      <c r="J5" s="2">
        <f t="shared" si="2"/>
        <v>3.6770322580645161</v>
      </c>
      <c r="N5" s="1">
        <v>42229</v>
      </c>
      <c r="O5" s="2">
        <f>K8</f>
        <v>2.5997419354838711</v>
      </c>
    </row>
    <row r="6" spans="1:15" x14ac:dyDescent="0.3">
      <c r="A6">
        <v>239</v>
      </c>
      <c r="B6" s="1">
        <v>42208</v>
      </c>
      <c r="C6" t="s">
        <v>19</v>
      </c>
      <c r="D6" t="s">
        <v>10</v>
      </c>
      <c r="E6" s="1">
        <v>42284</v>
      </c>
      <c r="F6">
        <v>8.9499999999999996E-2</v>
      </c>
      <c r="G6">
        <f t="shared" si="0"/>
        <v>8.9499999999999996E-2</v>
      </c>
      <c r="H6">
        <f t="shared" si="1"/>
        <v>27.258064516129032</v>
      </c>
      <c r="I6">
        <v>250</v>
      </c>
      <c r="J6" s="2">
        <f t="shared" si="2"/>
        <v>3.7616129032258065</v>
      </c>
      <c r="K6" s="2">
        <f>AVERAGE(J6:J7)</f>
        <v>3.8662258064516131</v>
      </c>
      <c r="L6">
        <f>STDEV(J6:J7)</f>
        <v>0.14794498654115998</v>
      </c>
      <c r="N6" s="1">
        <v>42304</v>
      </c>
      <c r="O6" s="2">
        <f>K10</f>
        <v>3.1802727272727278</v>
      </c>
    </row>
    <row r="7" spans="1:15" x14ac:dyDescent="0.3">
      <c r="A7">
        <v>239</v>
      </c>
      <c r="B7" s="1">
        <v>42208</v>
      </c>
      <c r="C7" t="s">
        <v>19</v>
      </c>
      <c r="D7" t="s">
        <v>11</v>
      </c>
      <c r="E7" s="1">
        <v>42284</v>
      </c>
      <c r="F7">
        <v>9.4200000000000006E-2</v>
      </c>
      <c r="G7">
        <f t="shared" si="0"/>
        <v>9.4200000000000006E-2</v>
      </c>
      <c r="H7">
        <f t="shared" si="1"/>
        <v>28.7741935483871</v>
      </c>
      <c r="I7">
        <v>250</v>
      </c>
      <c r="J7" s="2">
        <f t="shared" si="2"/>
        <v>3.97083870967742</v>
      </c>
    </row>
    <row r="8" spans="1:15" x14ac:dyDescent="0.3">
      <c r="A8">
        <v>239</v>
      </c>
      <c r="B8" s="1">
        <v>42229</v>
      </c>
      <c r="C8" t="s">
        <v>19</v>
      </c>
      <c r="D8" t="s">
        <v>10</v>
      </c>
      <c r="E8" s="1">
        <v>42284</v>
      </c>
      <c r="F8">
        <v>6.6100000000000006E-2</v>
      </c>
      <c r="G8">
        <f t="shared" si="0"/>
        <v>6.6100000000000006E-2</v>
      </c>
      <c r="H8">
        <f t="shared" si="1"/>
        <v>19.709677419354843</v>
      </c>
      <c r="I8">
        <v>250</v>
      </c>
      <c r="J8" s="2">
        <f t="shared" si="2"/>
        <v>2.7199354838709682</v>
      </c>
      <c r="K8" s="2">
        <f>AVERAGE(J8:J9)</f>
        <v>2.5997419354838711</v>
      </c>
      <c r="L8">
        <f>STDEV(J8:J9)</f>
        <v>0.1699793462387795</v>
      </c>
    </row>
    <row r="9" spans="1:15" x14ac:dyDescent="0.3">
      <c r="A9">
        <v>239</v>
      </c>
      <c r="B9" s="1">
        <v>42229</v>
      </c>
      <c r="C9" t="s">
        <v>19</v>
      </c>
      <c r="D9" t="s">
        <v>11</v>
      </c>
      <c r="E9" s="1">
        <v>42284</v>
      </c>
      <c r="F9">
        <v>6.0699999999999997E-2</v>
      </c>
      <c r="G9">
        <f t="shared" si="0"/>
        <v>6.0699999999999997E-2</v>
      </c>
      <c r="H9">
        <f t="shared" si="1"/>
        <v>17.967741935483872</v>
      </c>
      <c r="I9">
        <v>250</v>
      </c>
      <c r="J9" s="2">
        <f t="shared" si="2"/>
        <v>2.4795483870967741</v>
      </c>
    </row>
    <row r="10" spans="1:15" x14ac:dyDescent="0.3">
      <c r="A10">
        <v>239</v>
      </c>
      <c r="B10" s="1">
        <v>42304</v>
      </c>
      <c r="C10" t="s">
        <v>9</v>
      </c>
      <c r="D10" t="s">
        <v>10</v>
      </c>
      <c r="E10" s="1">
        <v>42346</v>
      </c>
      <c r="F10">
        <v>8.6699999999999999E-2</v>
      </c>
      <c r="G10">
        <f>F10</f>
        <v>8.6699999999999999E-2</v>
      </c>
      <c r="H10">
        <f>(G10-0.0022)/0.0033</f>
        <v>25.606060606060609</v>
      </c>
      <c r="I10">
        <v>250</v>
      </c>
      <c r="J10" s="2">
        <f t="shared" si="2"/>
        <v>3.5336363636363641</v>
      </c>
      <c r="K10" s="2">
        <f>AVERAGE(J10:J11)</f>
        <v>3.1802727272727278</v>
      </c>
      <c r="L10">
        <f>STDEV(J10:J11)</f>
        <v>0.4997316469949315</v>
      </c>
    </row>
    <row r="11" spans="1:15" x14ac:dyDescent="0.3">
      <c r="A11">
        <v>239</v>
      </c>
      <c r="B11" s="1">
        <v>42304</v>
      </c>
      <c r="C11" t="s">
        <v>9</v>
      </c>
      <c r="D11" t="s">
        <v>11</v>
      </c>
      <c r="E11" s="1">
        <v>42346</v>
      </c>
      <c r="F11">
        <v>6.9800000000000001E-2</v>
      </c>
      <c r="G11">
        <f>F11</f>
        <v>6.9800000000000001E-2</v>
      </c>
      <c r="H11">
        <f>(G11-0.0022)/0.0033</f>
        <v>20.484848484848488</v>
      </c>
      <c r="I11">
        <v>250</v>
      </c>
      <c r="J11" s="2">
        <f t="shared" si="2"/>
        <v>2.8269090909090915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O6" sqref="O6"/>
    </sheetView>
  </sheetViews>
  <sheetFormatPr defaultRowHeight="14.4" x14ac:dyDescent="0.3"/>
  <cols>
    <col min="2" max="2" width="9.88671875" bestFit="1" customWidth="1"/>
    <col min="14" max="14" width="9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4</v>
      </c>
      <c r="J1" t="s">
        <v>16</v>
      </c>
      <c r="K1" t="s">
        <v>22</v>
      </c>
      <c r="L1" t="s">
        <v>23</v>
      </c>
    </row>
    <row r="2" spans="1:15" x14ac:dyDescent="0.3">
      <c r="A2">
        <v>240</v>
      </c>
      <c r="B2" s="1">
        <v>42145</v>
      </c>
      <c r="C2" t="s">
        <v>9</v>
      </c>
      <c r="D2" t="s">
        <v>10</v>
      </c>
      <c r="E2" s="1">
        <v>42281</v>
      </c>
      <c r="F2">
        <v>0.1163</v>
      </c>
      <c r="G2">
        <f>F2-0.0154</f>
        <v>0.1009</v>
      </c>
      <c r="H2">
        <f>(G2+0.0000008)/0.0033</f>
        <v>30.576000000000001</v>
      </c>
      <c r="I2">
        <v>250</v>
      </c>
      <c r="J2" s="2">
        <f>(34.5*H2)/I2</f>
        <v>4.2194880000000001</v>
      </c>
      <c r="K2" s="2">
        <f>AVERAGE(J2:J3)</f>
        <v>3.7720334545454546</v>
      </c>
      <c r="L2">
        <f>STDEV(J2:J3)</f>
        <v>0.63279628672730726</v>
      </c>
      <c r="N2" s="1">
        <v>42145</v>
      </c>
      <c r="O2" s="2">
        <f>K2</f>
        <v>3.7720334545454546</v>
      </c>
    </row>
    <row r="3" spans="1:15" x14ac:dyDescent="0.3">
      <c r="A3">
        <v>240</v>
      </c>
      <c r="B3" s="1">
        <v>42145</v>
      </c>
      <c r="C3" t="s">
        <v>9</v>
      </c>
      <c r="D3" t="s">
        <v>11</v>
      </c>
      <c r="E3" s="1">
        <v>42281</v>
      </c>
      <c r="F3">
        <v>9.4899999999999998E-2</v>
      </c>
      <c r="G3">
        <f>F3-0.0154</f>
        <v>7.9500000000000001E-2</v>
      </c>
      <c r="H3">
        <f>(G3+0.0000008)/0.0033</f>
        <v>24.091151515151513</v>
      </c>
      <c r="I3">
        <v>250</v>
      </c>
      <c r="J3" s="2">
        <f>(34.5*H3)/I3</f>
        <v>3.324578909090909</v>
      </c>
      <c r="N3" s="1">
        <v>42179</v>
      </c>
      <c r="O3" s="2">
        <f>K6</f>
        <v>2.9343548387096776</v>
      </c>
    </row>
    <row r="4" spans="1:15" x14ac:dyDescent="0.3">
      <c r="A4">
        <v>240</v>
      </c>
      <c r="B4" s="1">
        <v>42208</v>
      </c>
      <c r="C4" t="s">
        <v>9</v>
      </c>
      <c r="D4" t="s">
        <v>10</v>
      </c>
      <c r="E4" s="1">
        <v>42281</v>
      </c>
      <c r="F4">
        <v>9.9299999999999999E-2</v>
      </c>
      <c r="G4">
        <f>F4-0.0154</f>
        <v>8.3900000000000002E-2</v>
      </c>
      <c r="H4">
        <f>(G4+0.0000008)/0.0033</f>
        <v>25.424484848484848</v>
      </c>
      <c r="I4">
        <v>250</v>
      </c>
      <c r="J4" s="2">
        <f>(34.5*H4)/I4</f>
        <v>3.5085789090909087</v>
      </c>
      <c r="K4" s="2">
        <f>AVERAGE(J4:J5)</f>
        <v>3.0046698181818181</v>
      </c>
      <c r="L4">
        <f>STDEV(J4:J5)</f>
        <v>0.71263507056673292</v>
      </c>
      <c r="N4" s="1">
        <v>42208</v>
      </c>
      <c r="O4" s="2">
        <f>K4</f>
        <v>3.0046698181818181</v>
      </c>
    </row>
    <row r="5" spans="1:15" x14ac:dyDescent="0.3">
      <c r="A5">
        <v>240</v>
      </c>
      <c r="B5" s="1">
        <v>42208</v>
      </c>
      <c r="C5" t="s">
        <v>9</v>
      </c>
      <c r="D5" t="s">
        <v>11</v>
      </c>
      <c r="E5" s="1">
        <v>42281</v>
      </c>
      <c r="F5">
        <v>7.5200000000000003E-2</v>
      </c>
      <c r="G5">
        <f>F5-0.0154</f>
        <v>5.9800000000000006E-2</v>
      </c>
      <c r="H5">
        <f>(G5+0.0000008)/0.0033</f>
        <v>18.121454545454547</v>
      </c>
      <c r="I5">
        <v>250</v>
      </c>
      <c r="J5" s="2">
        <f>(34.5*H5)/I5</f>
        <v>2.5007607272727275</v>
      </c>
      <c r="N5" s="1">
        <v>42229</v>
      </c>
      <c r="O5" s="2">
        <f>K8</f>
        <v>2.0499677419354843</v>
      </c>
    </row>
    <row r="6" spans="1:15" x14ac:dyDescent="0.3">
      <c r="A6">
        <v>240</v>
      </c>
      <c r="B6" s="1">
        <v>42179</v>
      </c>
      <c r="C6" t="s">
        <v>19</v>
      </c>
      <c r="D6" t="s">
        <v>10</v>
      </c>
      <c r="E6" s="1">
        <v>42284</v>
      </c>
      <c r="F6">
        <v>0.1026</v>
      </c>
      <c r="G6">
        <f t="shared" ref="G6:G9" si="0">F6</f>
        <v>0.1026</v>
      </c>
      <c r="H6">
        <f t="shared" ref="H6:H9" si="1">(G6-0.005)/0.0031</f>
        <v>31.483870967741932</v>
      </c>
      <c r="I6">
        <v>300</v>
      </c>
      <c r="J6" s="2">
        <f t="shared" ref="J6:J11" si="2">(H6*34.5)/I6</f>
        <v>3.6206451612903221</v>
      </c>
      <c r="K6" s="2">
        <f>AVERAGE(J6:J7)</f>
        <v>2.9343548387096776</v>
      </c>
      <c r="L6">
        <f>STDEV(J6:J7)</f>
        <v>0.97056108191895218</v>
      </c>
      <c r="N6" s="1">
        <v>42304</v>
      </c>
      <c r="O6" s="2">
        <f>K10</f>
        <v>3.4520909090909098</v>
      </c>
    </row>
    <row r="7" spans="1:15" x14ac:dyDescent="0.3">
      <c r="A7">
        <v>240</v>
      </c>
      <c r="B7" s="1">
        <v>42179</v>
      </c>
      <c r="C7" t="s">
        <v>19</v>
      </c>
      <c r="D7" t="s">
        <v>11</v>
      </c>
      <c r="E7" s="1">
        <v>42284</v>
      </c>
      <c r="F7">
        <v>6.5600000000000006E-2</v>
      </c>
      <c r="G7">
        <f t="shared" si="0"/>
        <v>6.5600000000000006E-2</v>
      </c>
      <c r="H7">
        <f t="shared" si="1"/>
        <v>19.548387096774196</v>
      </c>
      <c r="I7">
        <v>300</v>
      </c>
      <c r="J7" s="2">
        <f t="shared" si="2"/>
        <v>2.2480645161290327</v>
      </c>
    </row>
    <row r="8" spans="1:15" x14ac:dyDescent="0.3">
      <c r="A8">
        <v>240</v>
      </c>
      <c r="B8" s="1">
        <v>42229</v>
      </c>
      <c r="C8" t="s">
        <v>19</v>
      </c>
      <c r="D8" t="s">
        <v>10</v>
      </c>
      <c r="E8" s="1">
        <v>42284</v>
      </c>
      <c r="F8">
        <v>5.0999999999999997E-2</v>
      </c>
      <c r="G8">
        <f t="shared" si="0"/>
        <v>5.0999999999999997E-2</v>
      </c>
      <c r="H8">
        <f t="shared" si="1"/>
        <v>14.838709677419356</v>
      </c>
      <c r="I8">
        <v>250</v>
      </c>
      <c r="J8" s="2">
        <f t="shared" si="2"/>
        <v>2.0477419354838711</v>
      </c>
      <c r="K8" s="2">
        <f>AVERAGE(J8:J9)</f>
        <v>2.0499677419354843</v>
      </c>
      <c r="L8">
        <f>STDEV(J8:J9)</f>
        <v>3.1477656710885908E-3</v>
      </c>
    </row>
    <row r="9" spans="1:15" x14ac:dyDescent="0.3">
      <c r="A9">
        <v>240</v>
      </c>
      <c r="B9" s="1">
        <v>42229</v>
      </c>
      <c r="C9" t="s">
        <v>19</v>
      </c>
      <c r="D9" t="s">
        <v>11</v>
      </c>
      <c r="E9" s="1">
        <v>42284</v>
      </c>
      <c r="F9">
        <v>5.11E-2</v>
      </c>
      <c r="G9">
        <f t="shared" si="0"/>
        <v>5.11E-2</v>
      </c>
      <c r="H9">
        <f t="shared" si="1"/>
        <v>14.870967741935486</v>
      </c>
      <c r="I9">
        <v>250</v>
      </c>
      <c r="J9" s="2">
        <f t="shared" si="2"/>
        <v>2.052193548387097</v>
      </c>
    </row>
    <row r="10" spans="1:15" x14ac:dyDescent="0.3">
      <c r="A10">
        <v>240</v>
      </c>
      <c r="B10" s="1">
        <v>42304</v>
      </c>
      <c r="C10" t="s">
        <v>9</v>
      </c>
      <c r="D10" t="s">
        <v>10</v>
      </c>
      <c r="E10" s="1">
        <v>42346</v>
      </c>
      <c r="F10">
        <v>8.5500000000000007E-2</v>
      </c>
      <c r="G10">
        <f>F10</f>
        <v>8.5500000000000007E-2</v>
      </c>
      <c r="H10">
        <f>(G10-0.0022)/0.0033</f>
        <v>25.242424242424246</v>
      </c>
      <c r="I10">
        <v>250</v>
      </c>
      <c r="J10" s="2">
        <f t="shared" si="2"/>
        <v>3.483454545454546</v>
      </c>
      <c r="K10" s="2">
        <f>AVERAGE(J10:J11)</f>
        <v>3.4520909090909098</v>
      </c>
      <c r="L10">
        <f>STDEV(J10:J11)</f>
        <v>4.4354879910792379E-2</v>
      </c>
    </row>
    <row r="11" spans="1:15" x14ac:dyDescent="0.3">
      <c r="A11">
        <v>240</v>
      </c>
      <c r="B11" s="1">
        <v>42304</v>
      </c>
      <c r="C11" t="s">
        <v>9</v>
      </c>
      <c r="D11" t="s">
        <v>11</v>
      </c>
      <c r="E11" s="1">
        <v>42346</v>
      </c>
      <c r="F11">
        <v>8.4000000000000005E-2</v>
      </c>
      <c r="G11">
        <f>F11</f>
        <v>8.4000000000000005E-2</v>
      </c>
      <c r="H11">
        <f>(G11-0.0022)/0.0033</f>
        <v>24.787878787878793</v>
      </c>
      <c r="I11">
        <v>250</v>
      </c>
      <c r="J11" s="2">
        <f t="shared" si="2"/>
        <v>3.4207272727272735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O6" sqref="O6"/>
    </sheetView>
  </sheetViews>
  <sheetFormatPr defaultRowHeight="14.4" x14ac:dyDescent="0.3"/>
  <cols>
    <col min="2" max="2" width="9.88671875" bestFit="1" customWidth="1"/>
    <col min="5" max="5" width="9.21875" bestFit="1" customWidth="1"/>
    <col min="14" max="14" width="9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4</v>
      </c>
      <c r="J1" t="s">
        <v>16</v>
      </c>
      <c r="K1" t="s">
        <v>22</v>
      </c>
      <c r="L1" t="s">
        <v>23</v>
      </c>
    </row>
    <row r="2" spans="1:15" x14ac:dyDescent="0.3">
      <c r="A2">
        <v>224</v>
      </c>
      <c r="B2" s="1">
        <v>42144</v>
      </c>
      <c r="C2" t="s">
        <v>19</v>
      </c>
      <c r="D2" t="s">
        <v>10</v>
      </c>
      <c r="E2" s="1">
        <v>42284</v>
      </c>
      <c r="F2">
        <v>7.17E-2</v>
      </c>
      <c r="G2">
        <f t="shared" ref="G2:G7" si="0">F2</f>
        <v>7.17E-2</v>
      </c>
      <c r="H2">
        <f>(G2-0.005)/0.0031</f>
        <v>21.516129032258064</v>
      </c>
      <c r="I2">
        <v>250</v>
      </c>
      <c r="J2" s="2">
        <f t="shared" ref="J2:J7" si="1">(H2*34.5)/I2</f>
        <v>2.9692258064516128</v>
      </c>
      <c r="K2" s="2">
        <f>AVERAGE(J2:J3)</f>
        <v>2.851258064516129</v>
      </c>
      <c r="L2">
        <f>STDEV(J2:J3)</f>
        <v>0.16683158056769029</v>
      </c>
      <c r="N2" s="1">
        <v>42144</v>
      </c>
      <c r="O2" s="2">
        <f>K2</f>
        <v>2.851258064516129</v>
      </c>
    </row>
    <row r="3" spans="1:15" x14ac:dyDescent="0.3">
      <c r="A3">
        <v>224</v>
      </c>
      <c r="B3" s="1">
        <v>42144</v>
      </c>
      <c r="C3" t="s">
        <v>19</v>
      </c>
      <c r="D3" t="s">
        <v>11</v>
      </c>
      <c r="E3" s="1">
        <v>42284</v>
      </c>
      <c r="F3">
        <v>6.6400000000000001E-2</v>
      </c>
      <c r="G3">
        <f t="shared" si="0"/>
        <v>6.6400000000000001E-2</v>
      </c>
      <c r="H3">
        <f>(G3-0.005)/0.0031</f>
        <v>19.806451612903228</v>
      </c>
      <c r="I3">
        <v>250</v>
      </c>
      <c r="J3" s="2">
        <f t="shared" si="1"/>
        <v>2.7332903225806455</v>
      </c>
      <c r="N3" s="1">
        <v>42178</v>
      </c>
      <c r="O3" s="2">
        <f>K4</f>
        <v>2.4372580645161293</v>
      </c>
    </row>
    <row r="4" spans="1:15" x14ac:dyDescent="0.3">
      <c r="A4">
        <v>224</v>
      </c>
      <c r="B4" s="1">
        <v>42178</v>
      </c>
      <c r="C4" t="s">
        <v>19</v>
      </c>
      <c r="D4" t="s">
        <v>10</v>
      </c>
      <c r="E4" s="1">
        <v>42284</v>
      </c>
      <c r="F4">
        <v>6.4000000000000001E-2</v>
      </c>
      <c r="G4">
        <f t="shared" si="0"/>
        <v>6.4000000000000001E-2</v>
      </c>
      <c r="H4">
        <f>(G4-0.005)/0.0031</f>
        <v>19.032258064516132</v>
      </c>
      <c r="I4">
        <v>250</v>
      </c>
      <c r="J4" s="2">
        <f t="shared" si="1"/>
        <v>2.6264516129032263</v>
      </c>
      <c r="K4" s="2">
        <f>AVERAGE(J4:J5)</f>
        <v>2.4372580645161293</v>
      </c>
      <c r="L4">
        <f>STDEV(J4:J5)</f>
        <v>0.26756008204252268</v>
      </c>
      <c r="N4" s="1">
        <v>42207</v>
      </c>
      <c r="O4" s="2">
        <f>K6</f>
        <v>1.9529090909090909</v>
      </c>
    </row>
    <row r="5" spans="1:15" x14ac:dyDescent="0.3">
      <c r="A5">
        <v>224</v>
      </c>
      <c r="B5" s="1">
        <v>42178</v>
      </c>
      <c r="C5" t="s">
        <v>19</v>
      </c>
      <c r="D5" t="s">
        <v>11</v>
      </c>
      <c r="E5" s="1">
        <v>42284</v>
      </c>
      <c r="F5">
        <v>5.5500000000000001E-2</v>
      </c>
      <c r="G5">
        <f t="shared" si="0"/>
        <v>5.5500000000000001E-2</v>
      </c>
      <c r="H5">
        <f>(G5-0.005)/0.0031</f>
        <v>16.290322580645164</v>
      </c>
      <c r="I5">
        <v>250</v>
      </c>
      <c r="J5" s="2">
        <f t="shared" si="1"/>
        <v>2.2480645161290327</v>
      </c>
      <c r="N5" s="1">
        <v>42229</v>
      </c>
      <c r="O5" s="2">
        <f>K8</f>
        <v>2.8248516363636362</v>
      </c>
    </row>
    <row r="6" spans="1:15" x14ac:dyDescent="0.3">
      <c r="A6">
        <v>224</v>
      </c>
      <c r="B6" s="1">
        <v>42207</v>
      </c>
      <c r="C6" t="s">
        <v>19</v>
      </c>
      <c r="D6" t="s">
        <v>10</v>
      </c>
      <c r="E6" s="1">
        <v>42288</v>
      </c>
      <c r="F6">
        <v>4.58E-2</v>
      </c>
      <c r="G6">
        <f t="shared" si="0"/>
        <v>4.58E-2</v>
      </c>
      <c r="H6">
        <f>(G6+0.0021)/0.0033</f>
        <v>14.515151515151514</v>
      </c>
      <c r="I6" s="3">
        <v>250</v>
      </c>
      <c r="J6" s="2">
        <f t="shared" si="1"/>
        <v>2.003090909090909</v>
      </c>
      <c r="K6" s="2">
        <f>AVERAGE(J6:J7)</f>
        <v>1.9529090909090909</v>
      </c>
      <c r="L6">
        <f>STDEV(J6:J7)</f>
        <v>7.0967807857268098E-2</v>
      </c>
      <c r="N6" s="1">
        <v>42304</v>
      </c>
      <c r="O6" s="2">
        <f>K10</f>
        <v>2.958636363636364</v>
      </c>
    </row>
    <row r="7" spans="1:15" x14ac:dyDescent="0.3">
      <c r="A7">
        <v>224</v>
      </c>
      <c r="B7" s="1">
        <v>42207</v>
      </c>
      <c r="C7" t="s">
        <v>19</v>
      </c>
      <c r="D7" t="s">
        <v>11</v>
      </c>
      <c r="E7" s="1">
        <v>42288</v>
      </c>
      <c r="F7">
        <v>4.3400000000000001E-2</v>
      </c>
      <c r="G7">
        <f t="shared" si="0"/>
        <v>4.3400000000000001E-2</v>
      </c>
      <c r="H7">
        <f>(G7+0.0021)/0.0033</f>
        <v>13.787878787878787</v>
      </c>
      <c r="I7" s="3">
        <v>250</v>
      </c>
      <c r="J7" s="2">
        <f t="shared" si="1"/>
        <v>1.9027272727272726</v>
      </c>
    </row>
    <row r="8" spans="1:15" x14ac:dyDescent="0.3">
      <c r="A8">
        <v>224</v>
      </c>
      <c r="B8" s="1">
        <v>42229</v>
      </c>
      <c r="C8" t="s">
        <v>9</v>
      </c>
      <c r="D8" t="s">
        <v>10</v>
      </c>
      <c r="E8" s="1">
        <v>42281</v>
      </c>
      <c r="F8">
        <v>8.3799999999999999E-2</v>
      </c>
      <c r="G8">
        <f>F8-0.0154</f>
        <v>6.8400000000000002E-2</v>
      </c>
      <c r="H8">
        <f>(G8+0.0000008)/0.0033</f>
        <v>20.727515151515149</v>
      </c>
      <c r="I8" s="3">
        <v>250</v>
      </c>
      <c r="J8" s="2">
        <f>(34.5*H8)/I8</f>
        <v>2.8603970909090903</v>
      </c>
      <c r="K8" s="2">
        <f>AVERAGE(J8:J9)</f>
        <v>2.8248516363636362</v>
      </c>
      <c r="L8">
        <f>STDEV(J8:J9)</f>
        <v>5.0268863898897884E-2</v>
      </c>
    </row>
    <row r="9" spans="1:15" x14ac:dyDescent="0.3">
      <c r="A9">
        <v>224</v>
      </c>
      <c r="B9" s="1">
        <v>42229</v>
      </c>
      <c r="C9" t="s">
        <v>9</v>
      </c>
      <c r="D9" t="s">
        <v>11</v>
      </c>
      <c r="E9" s="1">
        <v>42281</v>
      </c>
      <c r="F9">
        <v>8.2100000000000006E-2</v>
      </c>
      <c r="G9">
        <f>F9-0.0154</f>
        <v>6.6700000000000009E-2</v>
      </c>
      <c r="H9">
        <f>(G9+0.0000008)/0.0033</f>
        <v>20.212363636363637</v>
      </c>
      <c r="I9">
        <v>250</v>
      </c>
      <c r="J9" s="2">
        <f>(34.5*H9)/I9</f>
        <v>2.7893061818181817</v>
      </c>
    </row>
    <row r="10" spans="1:15" x14ac:dyDescent="0.3">
      <c r="A10">
        <v>224</v>
      </c>
      <c r="B10" s="1">
        <v>42304</v>
      </c>
      <c r="C10" t="s">
        <v>9</v>
      </c>
      <c r="D10" t="s">
        <v>10</v>
      </c>
      <c r="E10" s="1">
        <v>42346</v>
      </c>
      <c r="F10">
        <v>7.7200000000000005E-2</v>
      </c>
      <c r="G10">
        <f>F10</f>
        <v>7.7200000000000005E-2</v>
      </c>
      <c r="H10">
        <f>(G10-0.0022)/0.0033</f>
        <v>22.72727272727273</v>
      </c>
      <c r="I10">
        <v>250</v>
      </c>
      <c r="J10" s="2">
        <f t="shared" ref="J10:J11" si="2">(34.5*H10)/I10</f>
        <v>3.1363636363636371</v>
      </c>
      <c r="K10" s="2">
        <f>AVERAGE(J10:J11)</f>
        <v>2.958636363636364</v>
      </c>
      <c r="L10">
        <f>STDEV(J10:J11)</f>
        <v>0.2513443194944916</v>
      </c>
    </row>
    <row r="11" spans="1:15" x14ac:dyDescent="0.3">
      <c r="A11">
        <v>224</v>
      </c>
      <c r="B11" s="1">
        <v>42304</v>
      </c>
      <c r="C11" t="s">
        <v>9</v>
      </c>
      <c r="D11" t="s">
        <v>11</v>
      </c>
      <c r="E11" s="1">
        <v>42346</v>
      </c>
      <c r="F11">
        <v>6.8699999999999997E-2</v>
      </c>
      <c r="G11">
        <f>F11</f>
        <v>6.8699999999999997E-2</v>
      </c>
      <c r="H11">
        <f>(G11-0.0022)/0.0033</f>
        <v>20.151515151515152</v>
      </c>
      <c r="I11">
        <v>250</v>
      </c>
      <c r="J11" s="2">
        <f t="shared" si="2"/>
        <v>2.7809090909090908</v>
      </c>
    </row>
  </sheetData>
  <sortState ref="A2:L9">
    <sortCondition ref="B2:B9"/>
    <sortCondition ref="D2:D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O6" sqref="O6"/>
    </sheetView>
  </sheetViews>
  <sheetFormatPr defaultRowHeight="14.4" x14ac:dyDescent="0.3"/>
  <cols>
    <col min="2" max="2" width="9.88671875" bestFit="1" customWidth="1"/>
    <col min="14" max="14" width="9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4</v>
      </c>
      <c r="J1" t="s">
        <v>16</v>
      </c>
      <c r="K1" t="s">
        <v>22</v>
      </c>
      <c r="L1" t="s">
        <v>23</v>
      </c>
    </row>
    <row r="2" spans="1:15" x14ac:dyDescent="0.3">
      <c r="A2">
        <v>227</v>
      </c>
      <c r="B2" s="1">
        <v>42144</v>
      </c>
      <c r="C2" t="s">
        <v>19</v>
      </c>
      <c r="D2" t="s">
        <v>10</v>
      </c>
      <c r="E2" s="1">
        <v>42284</v>
      </c>
      <c r="F2">
        <v>0.44529999999999997</v>
      </c>
      <c r="G2">
        <f t="shared" ref="G2:G9" si="0">F2</f>
        <v>0.44529999999999997</v>
      </c>
      <c r="H2">
        <f t="shared" ref="H2:H9" si="1">(G2-0.005)/0.0031</f>
        <v>142.03225806451613</v>
      </c>
      <c r="I2">
        <v>200</v>
      </c>
      <c r="J2" s="2">
        <f t="shared" ref="J2:J11" si="2">(H2*34.5)/I2</f>
        <v>24.500564516129035</v>
      </c>
      <c r="K2" s="2">
        <f>AVERAGE(J2:J3)</f>
        <v>24.998588709677421</v>
      </c>
      <c r="L2">
        <f>STDEV(J2:J3)</f>
        <v>0.70431256890605232</v>
      </c>
      <c r="N2" s="1">
        <v>42144</v>
      </c>
      <c r="O2" s="2">
        <f>K2</f>
        <v>24.998588709677421</v>
      </c>
    </row>
    <row r="3" spans="1:15" x14ac:dyDescent="0.3">
      <c r="A3">
        <v>227</v>
      </c>
      <c r="B3" s="1">
        <v>42144</v>
      </c>
      <c r="C3" t="s">
        <v>19</v>
      </c>
      <c r="D3" t="s">
        <v>11</v>
      </c>
      <c r="E3" s="1">
        <v>42284</v>
      </c>
      <c r="F3">
        <v>0.4632</v>
      </c>
      <c r="G3">
        <f t="shared" si="0"/>
        <v>0.4632</v>
      </c>
      <c r="H3">
        <f t="shared" si="1"/>
        <v>147.80645161290323</v>
      </c>
      <c r="I3">
        <v>200</v>
      </c>
      <c r="J3" s="2">
        <f t="shared" si="2"/>
        <v>25.49661290322581</v>
      </c>
      <c r="N3" s="1">
        <v>42178</v>
      </c>
      <c r="O3" s="2">
        <f>K4</f>
        <v>30.059516129032261</v>
      </c>
    </row>
    <row r="4" spans="1:15" x14ac:dyDescent="0.3">
      <c r="A4">
        <v>227</v>
      </c>
      <c r="B4" s="1">
        <v>42178</v>
      </c>
      <c r="C4" t="s">
        <v>19</v>
      </c>
      <c r="D4" t="s">
        <v>10</v>
      </c>
      <c r="E4" s="1">
        <v>42284</v>
      </c>
      <c r="F4">
        <v>0.29870000000000002</v>
      </c>
      <c r="G4">
        <f t="shared" si="0"/>
        <v>0.29870000000000002</v>
      </c>
      <c r="H4">
        <f t="shared" si="1"/>
        <v>94.741935483870975</v>
      </c>
      <c r="I4">
        <v>100</v>
      </c>
      <c r="J4" s="2">
        <f t="shared" si="2"/>
        <v>32.685967741935485</v>
      </c>
      <c r="K4" s="2">
        <f>AVERAGE(J4:J5)</f>
        <v>30.059516129032261</v>
      </c>
      <c r="L4">
        <f>STDEV(J4:J5)</f>
        <v>3.7143634918844328</v>
      </c>
      <c r="N4" s="1">
        <v>42207</v>
      </c>
      <c r="O4" s="2">
        <f>K6</f>
        <v>21.36774193548387</v>
      </c>
    </row>
    <row r="5" spans="1:15" x14ac:dyDescent="0.3">
      <c r="A5">
        <v>227</v>
      </c>
      <c r="B5" s="1">
        <v>42178</v>
      </c>
      <c r="C5" t="s">
        <v>19</v>
      </c>
      <c r="D5" t="s">
        <v>11</v>
      </c>
      <c r="E5" s="1">
        <v>42284</v>
      </c>
      <c r="F5">
        <v>0.2515</v>
      </c>
      <c r="G5">
        <f t="shared" si="0"/>
        <v>0.2515</v>
      </c>
      <c r="H5">
        <f t="shared" si="1"/>
        <v>79.516129032258064</v>
      </c>
      <c r="I5">
        <v>100</v>
      </c>
      <c r="J5" s="2">
        <f t="shared" si="2"/>
        <v>27.433064516129033</v>
      </c>
      <c r="N5" s="1">
        <v>42229</v>
      </c>
      <c r="O5" s="2">
        <f>K8</f>
        <v>33.431612903225812</v>
      </c>
    </row>
    <row r="6" spans="1:15" x14ac:dyDescent="0.3">
      <c r="A6">
        <v>227</v>
      </c>
      <c r="B6" s="1">
        <v>42207</v>
      </c>
      <c r="C6" t="s">
        <v>19</v>
      </c>
      <c r="D6" t="s">
        <v>10</v>
      </c>
      <c r="E6" s="1">
        <v>42284</v>
      </c>
      <c r="F6">
        <v>0.30409999999999998</v>
      </c>
      <c r="G6">
        <f t="shared" si="0"/>
        <v>0.30409999999999998</v>
      </c>
      <c r="H6">
        <f t="shared" si="1"/>
        <v>96.483870967741936</v>
      </c>
      <c r="I6">
        <v>150</v>
      </c>
      <c r="J6" s="2">
        <f t="shared" si="2"/>
        <v>22.191290322580645</v>
      </c>
      <c r="K6" s="2">
        <f>AVERAGE(J6:J7)</f>
        <v>21.36774193548387</v>
      </c>
      <c r="L6">
        <f>STDEV(J6:J7)</f>
        <v>1.1646732983027466</v>
      </c>
      <c r="N6" s="1">
        <v>42304</v>
      </c>
      <c r="O6" s="2">
        <f>K10</f>
        <v>26.183409090909091</v>
      </c>
    </row>
    <row r="7" spans="1:15" x14ac:dyDescent="0.3">
      <c r="A7">
        <v>227</v>
      </c>
      <c r="B7" s="1">
        <v>42207</v>
      </c>
      <c r="C7" t="s">
        <v>19</v>
      </c>
      <c r="D7" t="s">
        <v>11</v>
      </c>
      <c r="E7" s="1">
        <v>42284</v>
      </c>
      <c r="F7">
        <v>0.28189999999999998</v>
      </c>
      <c r="G7">
        <f t="shared" si="0"/>
        <v>0.28189999999999998</v>
      </c>
      <c r="H7">
        <f t="shared" si="1"/>
        <v>89.322580645161281</v>
      </c>
      <c r="I7">
        <v>150</v>
      </c>
      <c r="J7" s="2">
        <f t="shared" si="2"/>
        <v>20.544193548387096</v>
      </c>
    </row>
    <row r="8" spans="1:15" x14ac:dyDescent="0.3">
      <c r="A8">
        <v>227</v>
      </c>
      <c r="B8" s="1">
        <v>42229</v>
      </c>
      <c r="C8" t="s">
        <v>19</v>
      </c>
      <c r="D8" t="s">
        <v>10</v>
      </c>
      <c r="E8" s="1">
        <v>42284</v>
      </c>
      <c r="F8">
        <v>0.3029</v>
      </c>
      <c r="G8">
        <f t="shared" si="0"/>
        <v>0.3029</v>
      </c>
      <c r="H8">
        <f t="shared" si="1"/>
        <v>96.096774193548384</v>
      </c>
      <c r="I8">
        <v>100</v>
      </c>
      <c r="J8" s="2">
        <f t="shared" si="2"/>
        <v>33.153387096774189</v>
      </c>
      <c r="K8" s="2">
        <f>AVERAGE(J8:J9)</f>
        <v>33.431612903225812</v>
      </c>
      <c r="L8">
        <f>STDEV(J8:J9)</f>
        <v>0.39347070888607161</v>
      </c>
    </row>
    <row r="9" spans="1:15" x14ac:dyDescent="0.3">
      <c r="A9">
        <v>227</v>
      </c>
      <c r="B9" s="1">
        <v>42229</v>
      </c>
      <c r="C9" t="s">
        <v>19</v>
      </c>
      <c r="D9" t="s">
        <v>11</v>
      </c>
      <c r="E9" s="1">
        <v>42284</v>
      </c>
      <c r="F9">
        <v>0.30790000000000001</v>
      </c>
      <c r="G9">
        <f t="shared" si="0"/>
        <v>0.30790000000000001</v>
      </c>
      <c r="H9">
        <f t="shared" si="1"/>
        <v>97.709677419354847</v>
      </c>
      <c r="I9">
        <v>100</v>
      </c>
      <c r="J9" s="2">
        <f t="shared" si="2"/>
        <v>33.709838709677427</v>
      </c>
    </row>
    <row r="10" spans="1:15" x14ac:dyDescent="0.3">
      <c r="A10">
        <v>227</v>
      </c>
      <c r="B10" s="1">
        <v>42304</v>
      </c>
      <c r="C10" t="s">
        <v>9</v>
      </c>
      <c r="D10" t="s">
        <v>10</v>
      </c>
      <c r="E10" s="1">
        <v>42346</v>
      </c>
      <c r="F10">
        <v>0.24840000000000001</v>
      </c>
      <c r="G10">
        <f>F10</f>
        <v>0.24840000000000001</v>
      </c>
      <c r="H10">
        <f>(G10-0.0022)/0.0033</f>
        <v>74.606060606060609</v>
      </c>
      <c r="I10">
        <v>100</v>
      </c>
      <c r="J10" s="2">
        <f t="shared" si="2"/>
        <v>25.739090909090908</v>
      </c>
      <c r="K10" s="2">
        <f>AVERAGE(J10:J11)</f>
        <v>26.183409090909091</v>
      </c>
      <c r="L10">
        <f>STDEV(J10:J11)</f>
        <v>0.62836079873622874</v>
      </c>
    </row>
    <row r="11" spans="1:15" x14ac:dyDescent="0.3">
      <c r="A11">
        <v>227</v>
      </c>
      <c r="B11" s="1">
        <v>42304</v>
      </c>
      <c r="C11" t="s">
        <v>9</v>
      </c>
      <c r="D11" t="s">
        <v>11</v>
      </c>
      <c r="E11" s="1">
        <v>42346</v>
      </c>
      <c r="F11">
        <v>0.25690000000000002</v>
      </c>
      <c r="G11">
        <f>F11</f>
        <v>0.25690000000000002</v>
      </c>
      <c r="H11">
        <f>(G11-0.0022)/0.0033</f>
        <v>77.181818181818187</v>
      </c>
      <c r="I11">
        <v>100</v>
      </c>
      <c r="J11" s="2">
        <f t="shared" si="2"/>
        <v>26.627727272727274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2" sqref="J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4</v>
      </c>
      <c r="J1" t="s">
        <v>16</v>
      </c>
    </row>
    <row r="2" spans="1:10" x14ac:dyDescent="0.3">
      <c r="A2">
        <v>110</v>
      </c>
      <c r="B2" s="1">
        <v>42159</v>
      </c>
      <c r="C2" t="s">
        <v>19</v>
      </c>
      <c r="D2" t="s">
        <v>10</v>
      </c>
      <c r="E2" s="1">
        <v>42284</v>
      </c>
      <c r="F2">
        <v>0.1171</v>
      </c>
      <c r="G2">
        <f t="shared" ref="G2" si="0">F2</f>
        <v>0.1171</v>
      </c>
      <c r="H2">
        <f t="shared" ref="H2" si="1">(G2-0.005)/0.0031</f>
        <v>36.161290322580641</v>
      </c>
      <c r="I2">
        <v>200</v>
      </c>
      <c r="J2" s="2">
        <f>(H2*34.5)/I2</f>
        <v>6.2378225806451608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221</vt:lpstr>
      <vt:lpstr>222</vt:lpstr>
      <vt:lpstr>114</vt:lpstr>
      <vt:lpstr>302</vt:lpstr>
      <vt:lpstr>239</vt:lpstr>
      <vt:lpstr>240</vt:lpstr>
      <vt:lpstr>224</vt:lpstr>
      <vt:lpstr>227</vt:lpstr>
      <vt:lpstr>110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Conine</dc:creator>
  <cp:lastModifiedBy>Andrea Conine</cp:lastModifiedBy>
  <dcterms:created xsi:type="dcterms:W3CDTF">2015-10-05T15:50:17Z</dcterms:created>
  <dcterms:modified xsi:type="dcterms:W3CDTF">2015-12-17T14:02:18Z</dcterms:modified>
</cp:coreProperties>
</file>