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320" windowHeight="7755" tabRatio="796"/>
  </bookViews>
  <sheets>
    <sheet name="final totals" sheetId="6" r:id="rId1"/>
    <sheet name="explanations" sheetId="7" r:id="rId2"/>
  </sheets>
  <calcPr calcId="101716"/>
</workbook>
</file>

<file path=xl/calcChain.xml><?xml version="1.0" encoding="utf-8"?>
<calcChain xmlns="http://schemas.openxmlformats.org/spreadsheetml/2006/main">
  <c r="AA3" i="6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Y4"/>
  <c r="X23"/>
  <c r="V4"/>
  <c r="U2"/>
  <c r="U3"/>
  <c r="U12"/>
  <c r="U5"/>
  <c r="U6"/>
  <c r="U7"/>
  <c r="U8"/>
  <c r="U10"/>
  <c r="U11"/>
  <c r="U13"/>
  <c r="U14"/>
  <c r="U15"/>
  <c r="U16"/>
  <c r="U17"/>
  <c r="U18"/>
  <c r="U19"/>
  <c r="U20"/>
  <c r="U21"/>
  <c r="U22"/>
  <c r="U4"/>
  <c r="P23"/>
  <c r="R3"/>
  <c r="R4"/>
  <c r="R5"/>
  <c r="R6"/>
  <c r="R7"/>
  <c r="R8"/>
  <c r="R9"/>
  <c r="R10"/>
  <c r="R11"/>
  <c r="R12"/>
  <c r="R13"/>
  <c r="R15"/>
  <c r="R16"/>
  <c r="R17"/>
  <c r="R20"/>
  <c r="R21"/>
  <c r="R22"/>
  <c r="R24"/>
  <c r="R25"/>
  <c r="R26"/>
  <c r="R27"/>
  <c r="R28"/>
  <c r="R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4"/>
  <c r="P25"/>
  <c r="P26"/>
  <c r="P27"/>
  <c r="P28"/>
  <c r="P29"/>
  <c r="P30"/>
  <c r="P2"/>
  <c r="C6"/>
  <c r="C3"/>
  <c r="C2"/>
</calcChain>
</file>

<file path=xl/sharedStrings.xml><?xml version="1.0" encoding="utf-8"?>
<sst xmlns="http://schemas.openxmlformats.org/spreadsheetml/2006/main" count="86" uniqueCount="62">
  <si>
    <t>0.2 polycarb 25 mm</t>
  </si>
  <si>
    <t>Falcon 15 mL</t>
  </si>
  <si>
    <t>Cryovials (5 mL)</t>
  </si>
  <si>
    <t>0.2 polycarb (bigger size)</t>
  </si>
  <si>
    <t>1.2 polycarb (bigger size)</t>
  </si>
  <si>
    <t>weigh boat (small)</t>
  </si>
  <si>
    <t>0.8 polycarb (small)</t>
  </si>
  <si>
    <t>AFDM</t>
  </si>
  <si>
    <t>plastic 125 mL</t>
  </si>
  <si>
    <t>amber 125 mL</t>
  </si>
  <si>
    <t>gff (big)</t>
  </si>
  <si>
    <t>dnaase free tube</t>
  </si>
  <si>
    <t>0.2 polycarb (small)</t>
  </si>
  <si>
    <t>250 ml mason (zoo preserve)</t>
  </si>
  <si>
    <t>125 glass bottle</t>
  </si>
  <si>
    <t>small gff seston cn</t>
  </si>
  <si>
    <t>small gff seston p</t>
  </si>
  <si>
    <t>small gff seston chl-a</t>
  </si>
  <si>
    <t>small gff bp cn</t>
  </si>
  <si>
    <t>small gff bp p</t>
  </si>
  <si>
    <t>small gff bp chl-a</t>
  </si>
  <si>
    <t>gfc (large)</t>
  </si>
  <si>
    <t>scint vials</t>
  </si>
  <si>
    <t>50 mL falcon tubes</t>
  </si>
  <si>
    <t>leucine vials</t>
  </si>
  <si>
    <t>1 l mason jars</t>
  </si>
  <si>
    <t>1 L amber bottle</t>
  </si>
  <si>
    <t>1 L plastic bottle</t>
  </si>
  <si>
    <t>150 mmGFF</t>
  </si>
  <si>
    <t>150 mm 0.2</t>
  </si>
  <si>
    <t>Total</t>
  </si>
  <si>
    <t>0.8 polycarb (25 mm)</t>
  </si>
  <si>
    <t>weigh boat 25 mm</t>
  </si>
  <si>
    <t>0.2 polycarb (47mm)</t>
  </si>
  <si>
    <t>1.2 polycarb (47mm)</t>
  </si>
  <si>
    <t>gfc (47mm)</t>
  </si>
  <si>
    <t>Tiles (monthly)</t>
  </si>
  <si>
    <t>Ag (weekly)</t>
  </si>
  <si>
    <t>Sed trap (monthly)</t>
  </si>
  <si>
    <t>Nutrients 221/222 (monthly)</t>
  </si>
  <si>
    <t>nutrients lakes (6)(monthly)</t>
  </si>
  <si>
    <t>15n/13c (August)</t>
  </si>
  <si>
    <t>Fish excretion (August)</t>
  </si>
  <si>
    <t>kicknet (aug/oct)</t>
  </si>
  <si>
    <t>ekmans and cores (whirlpak for core) (aug and oct)</t>
  </si>
  <si>
    <t>leaf packs paper bags (monthly)</t>
  </si>
  <si>
    <t>rock bags (monthly)</t>
  </si>
  <si>
    <t>Bacterial Production and abundance 221/222 (assuming take with Ag) (weekly)</t>
  </si>
  <si>
    <t>Bacterial Production and abundance lakes (weekly)</t>
  </si>
  <si>
    <t>have at ELA</t>
  </si>
  <si>
    <t>need</t>
  </si>
  <si>
    <t>need for swipes not sure how many, kat did this, 100  or more?</t>
  </si>
  <si>
    <t>100?</t>
  </si>
  <si>
    <t>Boxes Needed</t>
  </si>
  <si>
    <t>Order Today</t>
  </si>
  <si>
    <t>Total Cost</t>
  </si>
  <si>
    <t>GRAND TOTAL</t>
  </si>
  <si>
    <t>Total Cost for Today</t>
  </si>
  <si>
    <t>Price</t>
  </si>
  <si>
    <t>sum of all GF/F above</t>
  </si>
  <si>
    <t>Need to ordered</t>
  </si>
  <si>
    <t>Purchase 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</si>
</sst>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47623</xdr:rowOff>
    </xdr:from>
    <xdr:to>
      <xdr:col>17</xdr:col>
      <xdr:colOff>123825</xdr:colOff>
      <xdr:row>37</xdr:row>
      <xdr:rowOff>28574</xdr:rowOff>
    </xdr:to>
    <xdr:sp macro="" textlink="">
      <xdr:nvSpPr>
        <xdr:cNvPr id="2" name="TextBox 1"/>
        <xdr:cNvSpPr txBox="1"/>
      </xdr:nvSpPr>
      <xdr:spPr>
        <a:xfrm>
          <a:off x="609599" y="619123"/>
          <a:ext cx="9877426" cy="6457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Ag:</a:t>
          </a:r>
          <a:r>
            <a:rPr lang="en-US" sz="1100" b="1" baseline="0"/>
            <a:t> </a:t>
          </a:r>
          <a:r>
            <a:rPr lang="en-US" sz="1100" baseline="0"/>
            <a:t>Weekly samples, d1,d2,d3,cbe, cbh, cbm, outflow.    </a:t>
          </a:r>
        </a:p>
        <a:p>
          <a:r>
            <a:rPr lang="en-US" sz="1100" baseline="0"/>
            <a:t>221 TAg taken at 7 points weekly.</a:t>
          </a:r>
        </a:p>
        <a:p>
          <a:endParaRPr lang="en-US" sz="1100" baseline="0"/>
        </a:p>
        <a:p>
          <a:r>
            <a:rPr lang="en-US" sz="1100" b="1" baseline="0"/>
            <a:t>Bacterial abund/production</a:t>
          </a:r>
          <a:r>
            <a:rPr lang="en-US" sz="1100" baseline="0"/>
            <a:t>: Taken at cbe, cbh, d1 weekly with Ag at 221/222</a:t>
          </a:r>
        </a:p>
        <a:p>
          <a:r>
            <a:rPr lang="en-US" sz="1100" baseline="0"/>
            <a:t>leucine need 4 vials abck per sample so 24 (2 lakes) per event.   24*16 = 384 + 2 at the beginning (1 hour, 24 hr) so 432</a:t>
          </a:r>
        </a:p>
        <a:p>
          <a:r>
            <a:rPr lang="en-US" sz="1100" baseline="0"/>
            <a:t>Abundance we do triplicate across gradient: maybe we should keep this in the nutrients too. with ag at only d1, cbe, cbh 3*3*18 *2=  324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Bacterial abund/production lakes monthly</a:t>
          </a:r>
        </a:p>
        <a:p>
          <a:r>
            <a:rPr lang="en-US" sz="1100" b="1" baseline="0"/>
            <a:t>produciton</a:t>
          </a:r>
          <a:r>
            <a:rPr lang="en-US" sz="1100" baseline="0"/>
            <a:t>: 4 per lake 6 lakes 5 months 1 epi = 120</a:t>
          </a:r>
        </a:p>
        <a:p>
          <a:endParaRPr lang="en-US" sz="1100" baseline="0"/>
        </a:p>
        <a:p>
          <a:r>
            <a:rPr lang="en-US" sz="1100" b="1" baseline="0"/>
            <a:t>abund:</a:t>
          </a:r>
          <a:r>
            <a:rPr lang="en-US" sz="1100" baseline="0"/>
            <a:t> 3reps*6lakes*5month*1 loc = 90</a:t>
          </a:r>
        </a:p>
        <a:p>
          <a:endParaRPr lang="en-US" sz="1100" baseline="0"/>
        </a:p>
        <a:p>
          <a:r>
            <a:rPr lang="en-US" sz="1100" b="1" baseline="0"/>
            <a:t>Sediment traps</a:t>
          </a:r>
          <a:r>
            <a:rPr lang="en-US" sz="1100" baseline="0"/>
            <a:t>: monthly 3 in each lake 3 reps each, only 1 cn filter each? saves 72 </a:t>
          </a:r>
          <a:r>
            <a:rPr lang="en-US" sz="1100" b="1" baseline="0"/>
            <a:t>no west bay site</a:t>
          </a:r>
        </a:p>
        <a:p>
          <a:endParaRPr lang="en-US" sz="1100" baseline="0"/>
        </a:p>
        <a:p>
          <a:r>
            <a:rPr lang="en-US" sz="1100" b="1" baseline="0"/>
            <a:t>221/222 nutrients</a:t>
          </a:r>
          <a:r>
            <a:rPr lang="en-US" sz="1100" baseline="0"/>
            <a:t>: taken cbe,cbm,cbh every month.  </a:t>
          </a:r>
        </a:p>
        <a:p>
          <a:endParaRPr lang="en-US" sz="1100" baseline="0"/>
        </a:p>
        <a:p>
          <a:r>
            <a:rPr lang="en-US" sz="1100" b="1" baseline="0"/>
            <a:t>nutrients other lakes</a:t>
          </a:r>
          <a:r>
            <a:rPr lang="en-US" sz="1100" baseline="0"/>
            <a:t>: monthly only epi 6*1*5= 30</a:t>
          </a:r>
        </a:p>
        <a:p>
          <a:endParaRPr lang="en-US" sz="1100" baseline="0"/>
        </a:p>
        <a:p>
          <a:r>
            <a:rPr lang="en-US" sz="1100" b="1" baseline="0"/>
            <a:t>Tiles</a:t>
          </a:r>
          <a:r>
            <a:rPr lang="en-US" sz="1100" baseline="0"/>
            <a:t> monthly 5 locations, 3 reps per month (4 times) in 221 (6 locations 222)</a:t>
          </a:r>
        </a:p>
        <a:p>
          <a:endParaRPr lang="en-US" sz="1100" baseline="0"/>
        </a:p>
        <a:p>
          <a:r>
            <a:rPr lang="en-US" sz="1100" b="1" baseline="0"/>
            <a:t>15n/13c</a:t>
          </a:r>
          <a:r>
            <a:rPr lang="en-US" sz="1100" baseline="0"/>
            <a:t> In august</a:t>
          </a:r>
        </a:p>
        <a:p>
          <a:endParaRPr lang="en-US" sz="1100" baseline="0"/>
        </a:p>
        <a:p>
          <a:r>
            <a:rPr lang="en-US" sz="1100" b="1" baseline="0"/>
            <a:t>fish excretion</a:t>
          </a:r>
          <a:r>
            <a:rPr lang="en-US" sz="1100" baseline="0"/>
            <a:t> In august 20 fish 239, 20 222 in prefiltered 750 mL water for 30 min.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kicknet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(aug/oct)</a:t>
          </a:r>
          <a:r>
            <a:rPr lang="en-US"/>
            <a:t>  preserve in etoh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ekmans and cores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(whirlpak for core) (aug and oct)</a:t>
          </a:r>
          <a:r>
            <a:rPr lang="en-US"/>
            <a:t>  preserve in etoh or freeze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leaf packs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paper bags (monthly)</a:t>
          </a:r>
          <a:r>
            <a:rPr lang="en-US"/>
            <a:t> 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rock bags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(monthly)</a:t>
          </a:r>
          <a:r>
            <a:rPr lang="en-US"/>
            <a:t>  preserve in etoh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Kat's stuff </a:t>
          </a:r>
          <a:r>
            <a:rPr lang="en-US" sz="1100" baseline="0"/>
            <a:t>(unknown needs) ?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topLeftCell="P1" workbookViewId="0">
      <selection activeCell="AA2" sqref="AA2:AA24"/>
    </sheetView>
  </sheetViews>
  <sheetFormatPr defaultRowHeight="15"/>
  <cols>
    <col min="1" max="1" width="26.85546875" bestFit="1" customWidth="1"/>
    <col min="2" max="2" width="11.140625" customWidth="1"/>
    <col min="4" max="4" width="12.28515625" customWidth="1"/>
    <col min="5" max="5" width="12.7109375" customWidth="1"/>
    <col min="6" max="6" width="17.28515625" bestFit="1" customWidth="1"/>
    <col min="7" max="7" width="12.7109375" customWidth="1"/>
    <col min="8" max="8" width="15.140625" customWidth="1"/>
    <col min="10" max="10" width="19.28515625" customWidth="1"/>
    <col min="11" max="11" width="12" customWidth="1"/>
    <col min="12" max="12" width="13.28515625" customWidth="1"/>
    <col min="13" max="13" width="33.42578125" customWidth="1"/>
    <col min="14" max="14" width="26.140625" customWidth="1"/>
    <col min="15" max="15" width="26.85546875" style="3" bestFit="1" customWidth="1"/>
    <col min="16" max="16" width="9.140625" style="3"/>
    <col min="18" max="18" width="20.85546875" style="5" bestFit="1" customWidth="1"/>
    <col min="19" max="19" width="44.28515625" bestFit="1" customWidth="1"/>
    <col min="21" max="21" width="9.7109375" bestFit="1" customWidth="1"/>
    <col min="22" max="22" width="13.5703125" bestFit="1" customWidth="1"/>
    <col min="23" max="23" width="11.85546875" bestFit="1" customWidth="1"/>
  </cols>
  <sheetData>
    <row r="1" spans="1:27" ht="45">
      <c r="A1" s="1"/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2" t="s">
        <v>30</v>
      </c>
      <c r="Q1" s="1" t="s">
        <v>49</v>
      </c>
      <c r="R1" s="4" t="s">
        <v>50</v>
      </c>
      <c r="S1" t="s">
        <v>53</v>
      </c>
      <c r="T1" t="s">
        <v>58</v>
      </c>
      <c r="U1" t="s">
        <v>55</v>
      </c>
      <c r="V1" t="s">
        <v>56</v>
      </c>
      <c r="W1" t="s">
        <v>54</v>
      </c>
      <c r="X1" t="s">
        <v>58</v>
      </c>
      <c r="Y1" t="s">
        <v>57</v>
      </c>
      <c r="Z1" t="s">
        <v>61</v>
      </c>
      <c r="AA1" t="s">
        <v>60</v>
      </c>
    </row>
    <row r="2" spans="1:27">
      <c r="A2" t="s">
        <v>2</v>
      </c>
      <c r="C2">
        <f>(112+112+16)</f>
        <v>240</v>
      </c>
      <c r="E2">
        <v>270</v>
      </c>
      <c r="F2">
        <v>270</v>
      </c>
      <c r="M2">
        <v>324</v>
      </c>
      <c r="N2">
        <v>90</v>
      </c>
      <c r="O2" s="3" t="s">
        <v>2</v>
      </c>
      <c r="P2" s="3">
        <f>SUM(B2:N2)</f>
        <v>1194</v>
      </c>
      <c r="Q2">
        <v>150</v>
      </c>
      <c r="R2" s="5">
        <f>P2-Q2</f>
        <v>1044</v>
      </c>
      <c r="S2">
        <v>9</v>
      </c>
      <c r="T2">
        <v>30</v>
      </c>
      <c r="U2">
        <f>S2*T2</f>
        <v>270</v>
      </c>
      <c r="Z2">
        <v>5</v>
      </c>
      <c r="AA2">
        <f>S2-W2-Z2</f>
        <v>4</v>
      </c>
    </row>
    <row r="3" spans="1:27">
      <c r="A3" t="s">
        <v>1</v>
      </c>
      <c r="B3">
        <v>132</v>
      </c>
      <c r="C3">
        <f>(224+112+112+112+112+112)</f>
        <v>784</v>
      </c>
      <c r="D3">
        <v>72</v>
      </c>
      <c r="H3">
        <v>50</v>
      </c>
      <c r="O3" s="3" t="s">
        <v>1</v>
      </c>
      <c r="P3" s="3">
        <f t="shared" ref="P3:P30" si="0">SUM(B3:N3)</f>
        <v>1038</v>
      </c>
      <c r="Q3">
        <v>98</v>
      </c>
      <c r="R3" s="5">
        <f t="shared" ref="R3:R28" si="1">P3-Q3</f>
        <v>940</v>
      </c>
      <c r="S3">
        <v>5</v>
      </c>
      <c r="T3">
        <v>30</v>
      </c>
      <c r="U3">
        <f>S3*T3</f>
        <v>150</v>
      </c>
      <c r="AA3">
        <f t="shared" ref="AA3:AA24" si="2">S3-W3-Z3</f>
        <v>5</v>
      </c>
    </row>
    <row r="4" spans="1:27">
      <c r="A4" t="s">
        <v>3</v>
      </c>
      <c r="C4">
        <v>112</v>
      </c>
      <c r="E4">
        <v>30</v>
      </c>
      <c r="F4">
        <v>30</v>
      </c>
      <c r="H4">
        <v>50</v>
      </c>
      <c r="O4" s="3" t="s">
        <v>33</v>
      </c>
      <c r="P4" s="3">
        <f t="shared" si="0"/>
        <v>222</v>
      </c>
      <c r="Q4">
        <v>0</v>
      </c>
      <c r="R4" s="5">
        <f t="shared" si="1"/>
        <v>222</v>
      </c>
      <c r="S4">
        <v>2</v>
      </c>
      <c r="T4">
        <v>100</v>
      </c>
      <c r="U4">
        <f>S4*T4</f>
        <v>200</v>
      </c>
      <c r="V4" s="6">
        <f>SUM(U2:U22)</f>
        <v>3635</v>
      </c>
      <c r="W4">
        <v>1</v>
      </c>
      <c r="X4">
        <f>W4*T4</f>
        <v>100</v>
      </c>
      <c r="Y4" s="6">
        <f>SUM(X4:X22)</f>
        <v>990</v>
      </c>
      <c r="AA4">
        <f t="shared" si="2"/>
        <v>1</v>
      </c>
    </row>
    <row r="5" spans="1:27">
      <c r="A5" t="s">
        <v>4</v>
      </c>
      <c r="C5">
        <v>112</v>
      </c>
      <c r="E5">
        <v>180</v>
      </c>
      <c r="F5">
        <v>180</v>
      </c>
      <c r="O5" s="3" t="s">
        <v>34</v>
      </c>
      <c r="P5" s="3">
        <f t="shared" si="0"/>
        <v>472</v>
      </c>
      <c r="Q5">
        <v>0</v>
      </c>
      <c r="R5" s="5">
        <f t="shared" si="1"/>
        <v>472</v>
      </c>
      <c r="S5">
        <v>5</v>
      </c>
      <c r="T5">
        <v>110</v>
      </c>
      <c r="U5">
        <f t="shared" ref="U5:U22" si="3">S5*T5</f>
        <v>550</v>
      </c>
      <c r="W5">
        <v>1</v>
      </c>
      <c r="X5">
        <f t="shared" ref="X5:X23" si="4">W5*T5</f>
        <v>110</v>
      </c>
      <c r="Z5">
        <v>1</v>
      </c>
      <c r="AA5">
        <f t="shared" si="2"/>
        <v>3</v>
      </c>
    </row>
    <row r="6" spans="1:27">
      <c r="A6" t="s">
        <v>6</v>
      </c>
      <c r="B6">
        <v>132</v>
      </c>
      <c r="C6">
        <f>(112+112)</f>
        <v>224</v>
      </c>
      <c r="D6">
        <v>72</v>
      </c>
      <c r="O6" s="3" t="s">
        <v>31</v>
      </c>
      <c r="P6" s="3">
        <f t="shared" si="0"/>
        <v>428</v>
      </c>
      <c r="Q6">
        <v>60</v>
      </c>
      <c r="R6" s="5">
        <f t="shared" si="1"/>
        <v>368</v>
      </c>
      <c r="S6">
        <v>4</v>
      </c>
      <c r="T6">
        <v>75</v>
      </c>
      <c r="U6">
        <f t="shared" si="3"/>
        <v>300</v>
      </c>
      <c r="W6">
        <v>1</v>
      </c>
      <c r="X6">
        <f t="shared" si="4"/>
        <v>75</v>
      </c>
      <c r="Z6">
        <v>1</v>
      </c>
      <c r="AA6">
        <f t="shared" si="2"/>
        <v>2</v>
      </c>
    </row>
    <row r="7" spans="1:27">
      <c r="A7" t="s">
        <v>5</v>
      </c>
      <c r="C7">
        <v>84</v>
      </c>
      <c r="E7">
        <v>240</v>
      </c>
      <c r="F7">
        <v>120</v>
      </c>
      <c r="G7">
        <v>8</v>
      </c>
      <c r="O7" s="3" t="s">
        <v>32</v>
      </c>
      <c r="P7" s="3">
        <f t="shared" si="0"/>
        <v>452</v>
      </c>
      <c r="Q7">
        <v>375</v>
      </c>
      <c r="R7" s="5">
        <f t="shared" si="1"/>
        <v>77</v>
      </c>
      <c r="U7">
        <f t="shared" si="3"/>
        <v>0</v>
      </c>
      <c r="X7">
        <f t="shared" si="4"/>
        <v>0</v>
      </c>
      <c r="AA7">
        <f t="shared" si="2"/>
        <v>0</v>
      </c>
    </row>
    <row r="8" spans="1:27">
      <c r="A8" t="s">
        <v>7</v>
      </c>
      <c r="B8">
        <v>132</v>
      </c>
      <c r="D8">
        <v>72</v>
      </c>
      <c r="O8" s="3" t="s">
        <v>7</v>
      </c>
      <c r="P8" s="3">
        <f t="shared" si="0"/>
        <v>204</v>
      </c>
      <c r="Q8">
        <v>0</v>
      </c>
      <c r="R8" s="5">
        <f t="shared" si="1"/>
        <v>204</v>
      </c>
      <c r="S8">
        <v>17</v>
      </c>
      <c r="T8">
        <v>105</v>
      </c>
      <c r="U8">
        <f t="shared" si="3"/>
        <v>1785</v>
      </c>
      <c r="W8">
        <v>5</v>
      </c>
      <c r="X8">
        <f t="shared" si="4"/>
        <v>525</v>
      </c>
      <c r="Z8">
        <v>5</v>
      </c>
      <c r="AA8">
        <f t="shared" si="2"/>
        <v>7</v>
      </c>
    </row>
    <row r="9" spans="1:27">
      <c r="A9" t="s">
        <v>15</v>
      </c>
      <c r="B9">
        <v>132</v>
      </c>
      <c r="D9">
        <v>144</v>
      </c>
      <c r="E9">
        <v>60</v>
      </c>
      <c r="F9">
        <v>60</v>
      </c>
      <c r="G9">
        <v>54</v>
      </c>
      <c r="O9" s="3" t="s">
        <v>15</v>
      </c>
      <c r="P9" s="3">
        <f t="shared" si="0"/>
        <v>450</v>
      </c>
      <c r="Q9">
        <v>20</v>
      </c>
      <c r="R9" s="5">
        <f t="shared" si="1"/>
        <v>430</v>
      </c>
      <c r="S9" t="s">
        <v>59</v>
      </c>
      <c r="X9">
        <f t="shared" si="4"/>
        <v>0</v>
      </c>
      <c r="AA9" t="e">
        <f t="shared" si="2"/>
        <v>#VALUE!</v>
      </c>
    </row>
    <row r="10" spans="1:27">
      <c r="A10" t="s">
        <v>16</v>
      </c>
      <c r="B10">
        <v>132</v>
      </c>
      <c r="D10">
        <v>144</v>
      </c>
      <c r="E10">
        <v>60</v>
      </c>
      <c r="F10">
        <v>60</v>
      </c>
      <c r="O10" s="3" t="s">
        <v>16</v>
      </c>
      <c r="P10" s="3">
        <f t="shared" si="0"/>
        <v>396</v>
      </c>
      <c r="Q10">
        <v>0</v>
      </c>
      <c r="R10" s="5">
        <f t="shared" si="1"/>
        <v>396</v>
      </c>
      <c r="U10">
        <f t="shared" si="3"/>
        <v>0</v>
      </c>
      <c r="X10">
        <f t="shared" si="4"/>
        <v>0</v>
      </c>
      <c r="AA10">
        <f t="shared" si="2"/>
        <v>0</v>
      </c>
    </row>
    <row r="11" spans="1:27">
      <c r="A11" t="s">
        <v>17</v>
      </c>
      <c r="B11">
        <v>132</v>
      </c>
      <c r="E11">
        <v>60</v>
      </c>
      <c r="F11">
        <v>60</v>
      </c>
      <c r="O11" s="3" t="s">
        <v>17</v>
      </c>
      <c r="P11" s="3">
        <f t="shared" si="0"/>
        <v>252</v>
      </c>
      <c r="Q11">
        <v>0</v>
      </c>
      <c r="R11" s="5">
        <f t="shared" si="1"/>
        <v>252</v>
      </c>
      <c r="U11">
        <f t="shared" si="3"/>
        <v>0</v>
      </c>
      <c r="X11">
        <f t="shared" si="4"/>
        <v>0</v>
      </c>
      <c r="AA11">
        <f t="shared" si="2"/>
        <v>0</v>
      </c>
    </row>
    <row r="12" spans="1:27">
      <c r="A12" t="s">
        <v>8</v>
      </c>
      <c r="E12">
        <v>120</v>
      </c>
      <c r="F12">
        <v>120</v>
      </c>
      <c r="H12">
        <v>100</v>
      </c>
      <c r="O12" s="3" t="s">
        <v>8</v>
      </c>
      <c r="P12" s="3">
        <f t="shared" si="0"/>
        <v>340</v>
      </c>
      <c r="Q12">
        <v>0</v>
      </c>
      <c r="R12" s="5">
        <f t="shared" si="1"/>
        <v>340</v>
      </c>
      <c r="S12">
        <v>200</v>
      </c>
      <c r="T12">
        <v>1</v>
      </c>
      <c r="U12">
        <f t="shared" si="3"/>
        <v>200</v>
      </c>
      <c r="X12">
        <f t="shared" si="4"/>
        <v>0</v>
      </c>
      <c r="AA12">
        <f t="shared" si="2"/>
        <v>200</v>
      </c>
    </row>
    <row r="13" spans="1:27">
      <c r="A13" t="s">
        <v>9</v>
      </c>
      <c r="E13">
        <v>30</v>
      </c>
      <c r="F13">
        <v>30</v>
      </c>
      <c r="H13">
        <v>50</v>
      </c>
      <c r="O13" s="3" t="s">
        <v>9</v>
      </c>
      <c r="P13" s="3">
        <f t="shared" si="0"/>
        <v>110</v>
      </c>
      <c r="Q13">
        <v>5</v>
      </c>
      <c r="R13" s="5">
        <f t="shared" si="1"/>
        <v>105</v>
      </c>
      <c r="U13">
        <f t="shared" si="3"/>
        <v>0</v>
      </c>
      <c r="X13">
        <f t="shared" si="4"/>
        <v>0</v>
      </c>
      <c r="AA13">
        <f t="shared" si="2"/>
        <v>0</v>
      </c>
    </row>
    <row r="14" spans="1:27">
      <c r="A14" t="s">
        <v>10</v>
      </c>
      <c r="E14">
        <v>30</v>
      </c>
      <c r="F14">
        <v>30</v>
      </c>
      <c r="O14" s="3" t="s">
        <v>10</v>
      </c>
      <c r="P14" s="3">
        <f t="shared" si="0"/>
        <v>60</v>
      </c>
      <c r="Q14">
        <v>460</v>
      </c>
      <c r="R14" s="5">
        <v>0</v>
      </c>
      <c r="U14">
        <f t="shared" si="3"/>
        <v>0</v>
      </c>
      <c r="X14">
        <f t="shared" si="4"/>
        <v>0</v>
      </c>
      <c r="AA14">
        <f t="shared" si="2"/>
        <v>0</v>
      </c>
    </row>
    <row r="15" spans="1:27">
      <c r="A15" t="s">
        <v>18</v>
      </c>
      <c r="E15">
        <v>60</v>
      </c>
      <c r="F15">
        <v>60</v>
      </c>
      <c r="G15">
        <v>24</v>
      </c>
      <c r="O15" s="3" t="s">
        <v>18</v>
      </c>
      <c r="P15" s="3">
        <f t="shared" si="0"/>
        <v>144</v>
      </c>
      <c r="Q15">
        <v>0</v>
      </c>
      <c r="R15" s="5">
        <f t="shared" si="1"/>
        <v>144</v>
      </c>
      <c r="U15">
        <f t="shared" si="3"/>
        <v>0</v>
      </c>
      <c r="X15">
        <f t="shared" si="4"/>
        <v>0</v>
      </c>
      <c r="AA15">
        <f t="shared" si="2"/>
        <v>0</v>
      </c>
    </row>
    <row r="16" spans="1:27">
      <c r="A16" t="s">
        <v>19</v>
      </c>
      <c r="E16">
        <v>60</v>
      </c>
      <c r="F16">
        <v>60</v>
      </c>
      <c r="O16" s="3" t="s">
        <v>19</v>
      </c>
      <c r="P16" s="3">
        <f t="shared" si="0"/>
        <v>120</v>
      </c>
      <c r="Q16">
        <v>0</v>
      </c>
      <c r="R16" s="5">
        <f t="shared" si="1"/>
        <v>120</v>
      </c>
      <c r="U16">
        <f t="shared" si="3"/>
        <v>0</v>
      </c>
      <c r="X16">
        <f t="shared" si="4"/>
        <v>0</v>
      </c>
      <c r="AA16">
        <f t="shared" si="2"/>
        <v>0</v>
      </c>
    </row>
    <row r="17" spans="1:27">
      <c r="A17" t="s">
        <v>20</v>
      </c>
      <c r="E17">
        <v>60</v>
      </c>
      <c r="F17">
        <v>60</v>
      </c>
      <c r="O17" s="3" t="s">
        <v>20</v>
      </c>
      <c r="P17" s="3">
        <f t="shared" si="0"/>
        <v>120</v>
      </c>
      <c r="Q17">
        <v>0</v>
      </c>
      <c r="R17" s="5">
        <f t="shared" si="1"/>
        <v>120</v>
      </c>
      <c r="U17">
        <f t="shared" si="3"/>
        <v>0</v>
      </c>
      <c r="X17">
        <f t="shared" si="4"/>
        <v>0</v>
      </c>
      <c r="AA17">
        <f t="shared" si="2"/>
        <v>0</v>
      </c>
    </row>
    <row r="18" spans="1:27">
      <c r="A18" t="s">
        <v>11</v>
      </c>
      <c r="B18">
        <v>132</v>
      </c>
      <c r="E18">
        <v>30</v>
      </c>
      <c r="F18">
        <v>30</v>
      </c>
      <c r="O18" s="3" t="s">
        <v>11</v>
      </c>
      <c r="P18" s="3">
        <f t="shared" si="0"/>
        <v>192</v>
      </c>
      <c r="Q18">
        <v>250</v>
      </c>
      <c r="R18" s="5">
        <v>0</v>
      </c>
      <c r="U18">
        <f t="shared" si="3"/>
        <v>0</v>
      </c>
      <c r="X18">
        <f t="shared" si="4"/>
        <v>0</v>
      </c>
      <c r="AA18">
        <f t="shared" si="2"/>
        <v>0</v>
      </c>
    </row>
    <row r="19" spans="1:27">
      <c r="A19" t="s">
        <v>12</v>
      </c>
      <c r="B19">
        <v>132</v>
      </c>
      <c r="E19">
        <v>30</v>
      </c>
      <c r="F19">
        <v>30</v>
      </c>
      <c r="O19" s="3" t="s">
        <v>0</v>
      </c>
      <c r="P19" s="3">
        <f t="shared" si="0"/>
        <v>192</v>
      </c>
      <c r="Q19">
        <v>575</v>
      </c>
      <c r="R19" s="5">
        <v>0</v>
      </c>
      <c r="U19">
        <f t="shared" si="3"/>
        <v>0</v>
      </c>
      <c r="X19">
        <f t="shared" si="4"/>
        <v>0</v>
      </c>
      <c r="AA19">
        <f t="shared" si="2"/>
        <v>0</v>
      </c>
    </row>
    <row r="20" spans="1:27">
      <c r="A20" t="s">
        <v>13</v>
      </c>
      <c r="E20">
        <v>30</v>
      </c>
      <c r="F20">
        <v>30</v>
      </c>
      <c r="O20" s="3" t="s">
        <v>13</v>
      </c>
      <c r="P20" s="3">
        <f t="shared" si="0"/>
        <v>60</v>
      </c>
      <c r="Q20">
        <v>17</v>
      </c>
      <c r="R20" s="5">
        <f t="shared" si="1"/>
        <v>43</v>
      </c>
      <c r="U20">
        <f t="shared" si="3"/>
        <v>0</v>
      </c>
      <c r="X20">
        <f t="shared" si="4"/>
        <v>0</v>
      </c>
      <c r="AA20">
        <f t="shared" si="2"/>
        <v>0</v>
      </c>
    </row>
    <row r="21" spans="1:27">
      <c r="A21" t="s">
        <v>14</v>
      </c>
      <c r="B21">
        <v>132</v>
      </c>
      <c r="E21">
        <v>30</v>
      </c>
      <c r="F21">
        <v>30</v>
      </c>
      <c r="O21" s="3" t="s">
        <v>14</v>
      </c>
      <c r="P21" s="3">
        <f t="shared" si="0"/>
        <v>192</v>
      </c>
      <c r="Q21">
        <v>9</v>
      </c>
      <c r="R21" s="5">
        <f t="shared" si="1"/>
        <v>183</v>
      </c>
      <c r="U21">
        <f t="shared" si="3"/>
        <v>0</v>
      </c>
      <c r="X21">
        <f t="shared" si="4"/>
        <v>0</v>
      </c>
      <c r="AA21">
        <f t="shared" si="2"/>
        <v>0</v>
      </c>
    </row>
    <row r="22" spans="1:27">
      <c r="A22" t="s">
        <v>21</v>
      </c>
      <c r="E22">
        <v>300</v>
      </c>
      <c r="F22">
        <v>300</v>
      </c>
      <c r="O22" s="3" t="s">
        <v>35</v>
      </c>
      <c r="P22" s="3">
        <f t="shared" si="0"/>
        <v>600</v>
      </c>
      <c r="Q22">
        <v>80</v>
      </c>
      <c r="R22" s="5">
        <f t="shared" si="1"/>
        <v>520</v>
      </c>
      <c r="S22">
        <v>6</v>
      </c>
      <c r="T22">
        <v>30</v>
      </c>
      <c r="U22">
        <f t="shared" si="3"/>
        <v>180</v>
      </c>
      <c r="W22">
        <v>6</v>
      </c>
      <c r="X22">
        <f t="shared" si="4"/>
        <v>180</v>
      </c>
      <c r="AA22">
        <f t="shared" si="2"/>
        <v>0</v>
      </c>
    </row>
    <row r="23" spans="1:27">
      <c r="A23" t="s">
        <v>22</v>
      </c>
      <c r="O23" s="3" t="s">
        <v>22</v>
      </c>
      <c r="P23" s="3">
        <f>SUM(B23:N23)</f>
        <v>0</v>
      </c>
      <c r="Q23">
        <v>20</v>
      </c>
      <c r="R23" s="5" t="s">
        <v>52</v>
      </c>
      <c r="S23" t="s">
        <v>51</v>
      </c>
      <c r="X23">
        <f t="shared" si="4"/>
        <v>0</v>
      </c>
      <c r="AA23" t="e">
        <f t="shared" si="2"/>
        <v>#VALUE!</v>
      </c>
    </row>
    <row r="24" spans="1:27">
      <c r="A24" t="s">
        <v>23</v>
      </c>
      <c r="I24">
        <v>24</v>
      </c>
      <c r="J24">
        <v>36</v>
      </c>
      <c r="L24">
        <v>150</v>
      </c>
      <c r="O24" s="3" t="s">
        <v>23</v>
      </c>
      <c r="P24" s="3">
        <f t="shared" si="0"/>
        <v>210</v>
      </c>
      <c r="Q24">
        <v>180</v>
      </c>
      <c r="R24" s="5">
        <f t="shared" si="1"/>
        <v>30</v>
      </c>
      <c r="AA24">
        <f t="shared" si="2"/>
        <v>0</v>
      </c>
    </row>
    <row r="25" spans="1:27">
      <c r="A25" t="s">
        <v>24</v>
      </c>
      <c r="M25">
        <v>432</v>
      </c>
      <c r="N25">
        <v>120</v>
      </c>
      <c r="O25" s="3" t="s">
        <v>24</v>
      </c>
      <c r="P25" s="3">
        <f t="shared" si="0"/>
        <v>552</v>
      </c>
      <c r="Q25">
        <v>20</v>
      </c>
      <c r="R25" s="5">
        <f t="shared" si="1"/>
        <v>532</v>
      </c>
    </row>
    <row r="26" spans="1:27">
      <c r="A26" t="s">
        <v>25</v>
      </c>
      <c r="I26">
        <v>24</v>
      </c>
      <c r="J26">
        <v>36</v>
      </c>
      <c r="L26">
        <v>72</v>
      </c>
      <c r="O26" s="3" t="s">
        <v>25</v>
      </c>
      <c r="P26" s="3">
        <f t="shared" si="0"/>
        <v>132</v>
      </c>
      <c r="Q26">
        <v>26</v>
      </c>
      <c r="R26" s="5">
        <f t="shared" si="1"/>
        <v>106</v>
      </c>
    </row>
    <row r="27" spans="1:27">
      <c r="A27" t="s">
        <v>27</v>
      </c>
      <c r="G27">
        <v>12</v>
      </c>
      <c r="O27" s="3" t="s">
        <v>27</v>
      </c>
      <c r="P27" s="3">
        <f t="shared" si="0"/>
        <v>12</v>
      </c>
      <c r="Q27">
        <v>8</v>
      </c>
      <c r="R27" s="5">
        <f t="shared" si="1"/>
        <v>4</v>
      </c>
    </row>
    <row r="28" spans="1:27">
      <c r="A28" t="s">
        <v>26</v>
      </c>
      <c r="G28">
        <v>12</v>
      </c>
      <c r="O28" s="3" t="s">
        <v>26</v>
      </c>
      <c r="P28" s="3">
        <f t="shared" si="0"/>
        <v>12</v>
      </c>
      <c r="Q28">
        <v>0</v>
      </c>
      <c r="R28" s="5">
        <f t="shared" si="1"/>
        <v>12</v>
      </c>
    </row>
    <row r="29" spans="1:27">
      <c r="A29" t="s">
        <v>28</v>
      </c>
      <c r="H29">
        <v>10</v>
      </c>
      <c r="O29" s="3" t="s">
        <v>28</v>
      </c>
      <c r="P29" s="3">
        <f t="shared" si="0"/>
        <v>10</v>
      </c>
      <c r="Q29">
        <v>250</v>
      </c>
      <c r="R29" s="5">
        <v>0</v>
      </c>
    </row>
    <row r="30" spans="1:27">
      <c r="A30" t="s">
        <v>29</v>
      </c>
      <c r="H30">
        <v>10</v>
      </c>
      <c r="O30" s="3" t="s">
        <v>29</v>
      </c>
      <c r="P30" s="3">
        <f t="shared" si="0"/>
        <v>10</v>
      </c>
      <c r="Q30">
        <v>50</v>
      </c>
      <c r="R30" s="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totals</vt:lpstr>
      <vt:lpstr>explanations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rearick</dc:creator>
  <cp:lastModifiedBy>MAX</cp:lastModifiedBy>
  <dcterms:created xsi:type="dcterms:W3CDTF">2015-03-23T17:51:18Z</dcterms:created>
  <dcterms:modified xsi:type="dcterms:W3CDTF">2015-04-28T17:42:28Z</dcterms:modified>
</cp:coreProperties>
</file>