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19440" windowHeight="9735"/>
  </bookViews>
  <sheets>
    <sheet name="Full data- Mesocosm Chl" sheetId="1" r:id="rId1"/>
    <sheet name="Mesocosm Chl" sheetId="2" r:id="rId2"/>
    <sheet name="Sheet1" sheetId="4" r:id="rId3"/>
    <sheet name="Sheet2" sheetId="5" r:id="rId4"/>
    <sheet name="Sheet3" sheetId="3" r:id="rId5"/>
  </sheets>
  <definedNames>
    <definedName name="_xlnm._FilterDatabase" localSheetId="1" hidden="1">'Mesocosm Chl'!$A$2:$J$2</definedName>
  </definedNames>
  <calcPr calcId="145621"/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30" i="2"/>
  <c r="F31" i="2"/>
  <c r="K69" i="2" s="1"/>
  <c r="K68" i="2"/>
  <c r="K70" i="2"/>
  <c r="K67" i="2"/>
  <c r="K66" i="2"/>
  <c r="K71" i="2"/>
  <c r="K72" i="2"/>
  <c r="K65" i="2"/>
  <c r="G10" i="2"/>
  <c r="G17" i="2"/>
  <c r="G24" i="2"/>
  <c r="G31" i="2"/>
  <c r="G38" i="2"/>
  <c r="G45" i="2"/>
  <c r="G52" i="2"/>
  <c r="G59" i="2"/>
  <c r="G66" i="2"/>
  <c r="G73" i="2"/>
  <c r="G80" i="2"/>
  <c r="G4" i="2"/>
  <c r="G11" i="2"/>
  <c r="G18" i="2"/>
  <c r="G25" i="2"/>
  <c r="G32" i="2"/>
  <c r="G39" i="2"/>
  <c r="G46" i="2"/>
  <c r="G53" i="2"/>
  <c r="G74" i="2"/>
  <c r="G81" i="2"/>
  <c r="G5" i="2"/>
  <c r="G12" i="2"/>
  <c r="G19" i="2"/>
  <c r="G26" i="2"/>
  <c r="G33" i="2"/>
  <c r="G40" i="2"/>
  <c r="G47" i="2"/>
  <c r="G54" i="2"/>
  <c r="G75" i="2"/>
  <c r="G82" i="2"/>
  <c r="G6" i="2"/>
  <c r="G13" i="2"/>
  <c r="G20" i="2"/>
  <c r="G27" i="2"/>
  <c r="G34" i="2"/>
  <c r="G41" i="2"/>
  <c r="G48" i="2"/>
  <c r="G55" i="2"/>
  <c r="G62" i="2"/>
  <c r="G69" i="2"/>
  <c r="G76" i="2"/>
  <c r="G83" i="2"/>
  <c r="G7" i="2"/>
  <c r="G14" i="2"/>
  <c r="G21" i="2"/>
  <c r="G28" i="2"/>
  <c r="G35" i="2"/>
  <c r="G42" i="2"/>
  <c r="G49" i="2"/>
  <c r="G56" i="2"/>
  <c r="G63" i="2"/>
  <c r="G70" i="2"/>
  <c r="G77" i="2"/>
  <c r="G84" i="2"/>
  <c r="G8" i="2"/>
  <c r="G15" i="2"/>
  <c r="G22" i="2"/>
  <c r="G29" i="2"/>
  <c r="G36" i="2"/>
  <c r="G43" i="2"/>
  <c r="G50" i="2"/>
  <c r="G57" i="2"/>
  <c r="G64" i="2"/>
  <c r="G71" i="2"/>
  <c r="G78" i="2"/>
  <c r="G85" i="2"/>
  <c r="G9" i="2"/>
  <c r="G16" i="2"/>
  <c r="G23" i="2"/>
  <c r="G30" i="2"/>
  <c r="G37" i="2"/>
  <c r="G44" i="2"/>
  <c r="G51" i="2"/>
  <c r="G58" i="2"/>
  <c r="G65" i="2"/>
  <c r="G72" i="2"/>
  <c r="G79" i="2"/>
  <c r="G86" i="2"/>
  <c r="F10" i="2"/>
  <c r="F17" i="2"/>
  <c r="F38" i="2"/>
  <c r="F45" i="2"/>
  <c r="F52" i="2"/>
  <c r="F59" i="2"/>
  <c r="F66" i="2"/>
  <c r="F73" i="2"/>
  <c r="F80" i="2"/>
  <c r="F4" i="2"/>
  <c r="F11" i="2"/>
  <c r="F18" i="2"/>
  <c r="F32" i="2"/>
  <c r="F39" i="2"/>
  <c r="F46" i="2"/>
  <c r="F53" i="2"/>
  <c r="F74" i="2"/>
  <c r="F81" i="2"/>
  <c r="F5" i="2"/>
  <c r="F12" i="2"/>
  <c r="F19" i="2"/>
  <c r="F33" i="2"/>
  <c r="F40" i="2"/>
  <c r="F47" i="2"/>
  <c r="F54" i="2"/>
  <c r="F75" i="2"/>
  <c r="F82" i="2"/>
  <c r="F6" i="2"/>
  <c r="F13" i="2"/>
  <c r="F20" i="2"/>
  <c r="F34" i="2"/>
  <c r="F41" i="2"/>
  <c r="F48" i="2"/>
  <c r="F55" i="2"/>
  <c r="F62" i="2"/>
  <c r="F69" i="2"/>
  <c r="F76" i="2"/>
  <c r="F83" i="2"/>
  <c r="F7" i="2"/>
  <c r="F14" i="2"/>
  <c r="F21" i="2"/>
  <c r="F35" i="2"/>
  <c r="F42" i="2"/>
  <c r="F49" i="2"/>
  <c r="F56" i="2"/>
  <c r="F63" i="2"/>
  <c r="F70" i="2"/>
  <c r="F77" i="2"/>
  <c r="F84" i="2"/>
  <c r="F8" i="2"/>
  <c r="F15" i="2"/>
  <c r="F22" i="2"/>
  <c r="F36" i="2"/>
  <c r="F43" i="2"/>
  <c r="F50" i="2"/>
  <c r="F57" i="2"/>
  <c r="F64" i="2"/>
  <c r="F71" i="2"/>
  <c r="F78" i="2"/>
  <c r="F85" i="2"/>
  <c r="F9" i="2"/>
  <c r="F16" i="2"/>
  <c r="F23" i="2"/>
  <c r="F37" i="2"/>
  <c r="F44" i="2"/>
  <c r="F51" i="2"/>
  <c r="F58" i="2"/>
  <c r="F65" i="2"/>
  <c r="F72" i="2"/>
  <c r="F79" i="2"/>
  <c r="F86" i="2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33" i="1"/>
  <c r="H29" i="4" l="1"/>
  <c r="H28" i="4"/>
  <c r="H27" i="4"/>
  <c r="H26" i="4"/>
  <c r="H25" i="4"/>
  <c r="H24" i="4"/>
  <c r="H23" i="4"/>
  <c r="H22" i="4"/>
  <c r="G3" i="2"/>
  <c r="F3" i="2"/>
  <c r="L132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87" i="1"/>
  <c r="L3" i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156" i="1"/>
  <c r="M156" i="1" s="1"/>
  <c r="F155" i="1"/>
  <c r="M155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L61" i="1"/>
  <c r="L62" i="1"/>
  <c r="L63" i="1"/>
  <c r="L64" i="1"/>
  <c r="L65" i="1"/>
  <c r="M65" i="1" s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60" i="1"/>
  <c r="L4" i="1"/>
  <c r="L5" i="1"/>
  <c r="L6" i="1"/>
  <c r="L7" i="1"/>
  <c r="L8" i="1"/>
  <c r="L9" i="1"/>
  <c r="L10" i="1"/>
  <c r="L11" i="1"/>
  <c r="L12" i="1"/>
  <c r="L13" i="1"/>
  <c r="M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F4" i="1"/>
  <c r="F5" i="1"/>
  <c r="M5" i="1" s="1"/>
  <c r="F6" i="1"/>
  <c r="F7" i="1"/>
  <c r="F8" i="1"/>
  <c r="F9" i="1"/>
  <c r="F10" i="1"/>
  <c r="M10" i="1" s="1"/>
  <c r="F11" i="1"/>
  <c r="F12" i="1"/>
  <c r="F13" i="1"/>
  <c r="F14" i="1"/>
  <c r="M14" i="1" s="1"/>
  <c r="F15" i="1"/>
  <c r="F16" i="1"/>
  <c r="F17" i="1"/>
  <c r="F18" i="1"/>
  <c r="F19" i="1"/>
  <c r="M19" i="1" s="1"/>
  <c r="F20" i="1"/>
  <c r="M20" i="1" s="1"/>
  <c r="F21" i="1"/>
  <c r="M21" i="1" s="1"/>
  <c r="F22" i="1"/>
  <c r="M22" i="1" s="1"/>
  <c r="F23" i="1"/>
  <c r="F24" i="1"/>
  <c r="F25" i="1"/>
  <c r="F26" i="1"/>
  <c r="F27" i="1"/>
  <c r="F28" i="1"/>
  <c r="F29" i="1"/>
  <c r="M29" i="1" s="1"/>
  <c r="F30" i="1"/>
  <c r="F31" i="1"/>
  <c r="F32" i="1"/>
  <c r="F33" i="1"/>
  <c r="M33" i="1" s="1"/>
  <c r="F34" i="1"/>
  <c r="F35" i="1"/>
  <c r="M35" i="1" s="1"/>
  <c r="F36" i="1"/>
  <c r="F37" i="1"/>
  <c r="M37" i="1" s="1"/>
  <c r="F38" i="1"/>
  <c r="M38" i="1" s="1"/>
  <c r="F39" i="1"/>
  <c r="F40" i="1"/>
  <c r="F41" i="1"/>
  <c r="M41" i="1" s="1"/>
  <c r="F42" i="1"/>
  <c r="M42" i="1" s="1"/>
  <c r="F43" i="1"/>
  <c r="F44" i="1"/>
  <c r="F45" i="1"/>
  <c r="M45" i="1" s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M58" i="1" s="1"/>
  <c r="F59" i="1"/>
  <c r="F3" i="1"/>
  <c r="M46" i="1"/>
  <c r="M6" i="1"/>
  <c r="M28" i="1"/>
  <c r="M8" i="1"/>
  <c r="M64" i="1" l="1"/>
  <c r="M60" i="1"/>
  <c r="M80" i="1"/>
  <c r="M72" i="1"/>
  <c r="M128" i="1"/>
  <c r="M124" i="1"/>
  <c r="M120" i="1"/>
  <c r="M116" i="1"/>
  <c r="M112" i="1"/>
  <c r="M108" i="1"/>
  <c r="M104" i="1"/>
  <c r="M100" i="1"/>
  <c r="M96" i="1"/>
  <c r="M92" i="1"/>
  <c r="M88" i="1"/>
  <c r="M54" i="1"/>
  <c r="M61" i="1"/>
  <c r="M30" i="1"/>
  <c r="M132" i="1"/>
  <c r="M26" i="1"/>
  <c r="M77" i="1"/>
  <c r="M3" i="1"/>
  <c r="M79" i="1"/>
  <c r="M67" i="1"/>
  <c r="M82" i="1"/>
  <c r="M83" i="1"/>
  <c r="M63" i="1"/>
  <c r="M25" i="1"/>
  <c r="M9" i="1"/>
  <c r="M71" i="1"/>
  <c r="M69" i="1"/>
  <c r="M48" i="1"/>
  <c r="M81" i="1"/>
  <c r="M78" i="1"/>
  <c r="M56" i="1"/>
  <c r="M40" i="1"/>
  <c r="M32" i="1"/>
  <c r="M12" i="1"/>
  <c r="M4" i="1"/>
  <c r="M74" i="1"/>
  <c r="M66" i="1"/>
  <c r="M87" i="1"/>
  <c r="M51" i="1"/>
  <c r="M73" i="1"/>
  <c r="M44" i="1"/>
  <c r="M24" i="1"/>
  <c r="M16" i="1"/>
  <c r="M62" i="1"/>
  <c r="M55" i="1"/>
  <c r="M47" i="1"/>
  <c r="M39" i="1"/>
  <c r="M23" i="1"/>
  <c r="M15" i="1"/>
  <c r="M7" i="1"/>
  <c r="M50" i="1"/>
  <c r="M34" i="1"/>
  <c r="M18" i="1"/>
  <c r="M76" i="1"/>
  <c r="M131" i="1"/>
  <c r="M127" i="1"/>
  <c r="M123" i="1"/>
  <c r="M119" i="1"/>
  <c r="M115" i="1"/>
  <c r="M111" i="1"/>
  <c r="M107" i="1"/>
  <c r="M103" i="1"/>
  <c r="M99" i="1"/>
  <c r="M95" i="1"/>
  <c r="M91" i="1"/>
  <c r="M70" i="1"/>
  <c r="M59" i="1"/>
  <c r="M43" i="1"/>
  <c r="M31" i="1"/>
  <c r="M27" i="1"/>
  <c r="M11" i="1"/>
  <c r="M52" i="1"/>
  <c r="M36" i="1"/>
  <c r="M57" i="1"/>
  <c r="M53" i="1"/>
  <c r="M49" i="1"/>
  <c r="M17" i="1"/>
  <c r="M75" i="1"/>
  <c r="M89" i="1"/>
  <c r="M93" i="1"/>
  <c r="M97" i="1"/>
  <c r="M101" i="1"/>
  <c r="M105" i="1"/>
  <c r="M109" i="1"/>
  <c r="M113" i="1"/>
  <c r="M117" i="1"/>
  <c r="M121" i="1"/>
  <c r="M125" i="1"/>
  <c r="M129" i="1"/>
  <c r="M130" i="1"/>
  <c r="M126" i="1"/>
  <c r="M122" i="1"/>
  <c r="M118" i="1"/>
  <c r="M114" i="1"/>
  <c r="M110" i="1"/>
  <c r="M106" i="1"/>
  <c r="M102" i="1"/>
  <c r="M98" i="1"/>
  <c r="M94" i="1"/>
  <c r="M90" i="1"/>
</calcChain>
</file>

<file path=xl/sharedStrings.xml><?xml version="1.0" encoding="utf-8"?>
<sst xmlns="http://schemas.openxmlformats.org/spreadsheetml/2006/main" count="302" uniqueCount="55">
  <si>
    <t>Mesocosm Chlorophyll</t>
  </si>
  <si>
    <t>seston Chl</t>
  </si>
  <si>
    <t>rack 1: 27</t>
  </si>
  <si>
    <t>2*</t>
  </si>
  <si>
    <t>R105</t>
  </si>
  <si>
    <t>rack 2: 25</t>
  </si>
  <si>
    <t>Variable</t>
  </si>
  <si>
    <t>Mesocosm</t>
  </si>
  <si>
    <t>Date sampled</t>
  </si>
  <si>
    <t>Ethanol added(mL)</t>
  </si>
  <si>
    <t>Date extracted</t>
  </si>
  <si>
    <t>Tube #</t>
  </si>
  <si>
    <t>Sample #</t>
  </si>
  <si>
    <t>Date spec run</t>
  </si>
  <si>
    <t>std 1</t>
  </si>
  <si>
    <t>conc</t>
  </si>
  <si>
    <t>std 2</t>
  </si>
  <si>
    <t>std 3</t>
  </si>
  <si>
    <t>std 4</t>
  </si>
  <si>
    <t>std 5</t>
  </si>
  <si>
    <t>std 6</t>
  </si>
  <si>
    <t>std 7</t>
  </si>
  <si>
    <t>std 8</t>
  </si>
  <si>
    <t>std 9</t>
  </si>
  <si>
    <t>equation</t>
  </si>
  <si>
    <t>coefficient</t>
  </si>
  <si>
    <t>standards</t>
  </si>
  <si>
    <t>mean= 0.15776*conc + 0.99676</t>
  </si>
  <si>
    <t>Amount filtered (mL)</t>
  </si>
  <si>
    <t>R05</t>
  </si>
  <si>
    <t>NA</t>
  </si>
  <si>
    <t>vol ethanol/vol filtered (ug/L)</t>
  </si>
  <si>
    <t>int=0.18399*conc+0.10733</t>
  </si>
  <si>
    <t>coefficient= 0.99997</t>
  </si>
  <si>
    <t>Conc (ug/L)</t>
  </si>
  <si>
    <t>adjusted conc by volume</t>
  </si>
  <si>
    <t>Spec- Filter one</t>
  </si>
  <si>
    <t>Spec- Filter two</t>
  </si>
  <si>
    <t>F mean</t>
  </si>
  <si>
    <t>Filter ONE</t>
  </si>
  <si>
    <t>Filter TWO</t>
  </si>
  <si>
    <r>
      <t>adjusted conc by volume (</t>
    </r>
    <r>
      <rPr>
        <b/>
        <sz val="11"/>
        <color indexed="8"/>
        <rFont val="Times New Roman"/>
        <family val="1"/>
      </rPr>
      <t>μ</t>
    </r>
    <r>
      <rPr>
        <b/>
        <sz val="11"/>
        <color indexed="8"/>
        <rFont val="Calibri"/>
        <family val="2"/>
      </rPr>
      <t>g/L)</t>
    </r>
  </si>
  <si>
    <t>Int=0.20063*Conc+0.40148</t>
  </si>
  <si>
    <t>Average</t>
  </si>
  <si>
    <t>stdev</t>
  </si>
  <si>
    <t>week</t>
  </si>
  <si>
    <t>total silver</t>
  </si>
  <si>
    <t>bacterial production</t>
  </si>
  <si>
    <t>meso</t>
  </si>
  <si>
    <t>correlation</t>
  </si>
  <si>
    <t>Total Silver</t>
  </si>
  <si>
    <t>vol ethanol/vol filtered</t>
  </si>
  <si>
    <t>coefficient= 0.99918</t>
  </si>
  <si>
    <t>int=0.18892*conc+0.13907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</si>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</sst>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15" fontId="0" fillId="2" borderId="0" xfId="0" applyNumberFormat="1" applyFill="1"/>
    <xf numFmtId="0" fontId="0" fillId="0" borderId="0" xfId="0" applyFill="1"/>
    <xf numFmtId="15" fontId="0" fillId="0" borderId="0" xfId="0" applyNumberFormat="1" applyFont="1"/>
    <xf numFmtId="15" fontId="0" fillId="0" borderId="0" xfId="0" applyNumberFormat="1" applyFill="1"/>
    <xf numFmtId="0" fontId="0" fillId="0" borderId="0" xfId="0" applyFont="1"/>
    <xf numFmtId="0" fontId="6" fillId="0" borderId="1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67761806981518E-2"/>
          <c:y val="5.4581000588222975E-2"/>
          <c:w val="0.84188911704312119"/>
          <c:h val="0.84795483056703558"/>
        </c:manualLayout>
      </c:layout>
      <c:barChart>
        <c:barDir val="col"/>
        <c:grouping val="clustered"/>
        <c:varyColors val="0"/>
        <c:ser>
          <c:idx val="0"/>
          <c:order val="0"/>
          <c:tx>
            <c:v>control 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Chl'!$F$3:$F$9</c:f>
              <c:numCache>
                <c:formatCode>General</c:formatCode>
                <c:ptCount val="7"/>
                <c:pt idx="0">
                  <c:v>0.77729393490660481</c:v>
                </c:pt>
                <c:pt idx="1">
                  <c:v>0.80264114398038666</c:v>
                </c:pt>
                <c:pt idx="2">
                  <c:v>1.7532652059222937</c:v>
                </c:pt>
                <c:pt idx="3">
                  <c:v>1.2588157274439014</c:v>
                </c:pt>
                <c:pt idx="4">
                  <c:v>1.5718821943316459</c:v>
                </c:pt>
                <c:pt idx="5">
                  <c:v>1.4448727382014066</c:v>
                </c:pt>
                <c:pt idx="6">
                  <c:v>2.6904649606145661</c:v>
                </c:pt>
              </c:numCache>
            </c:numRef>
          </c:val>
        </c:ser>
        <c:ser>
          <c:idx val="1"/>
          <c:order val="1"/>
          <c:tx>
            <c:v>control 7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Chl'!$F$10:$F$16</c:f>
              <c:numCache>
                <c:formatCode>General</c:formatCode>
                <c:ptCount val="7"/>
                <c:pt idx="0">
                  <c:v>0.91251253062060644</c:v>
                </c:pt>
                <c:pt idx="1">
                  <c:v>0.82268921569406772</c:v>
                </c:pt>
                <c:pt idx="2">
                  <c:v>2.7068209095771887</c:v>
                </c:pt>
                <c:pt idx="3">
                  <c:v>1.451170639763915</c:v>
                </c:pt>
                <c:pt idx="4">
                  <c:v>2.7362138109085139</c:v>
                </c:pt>
                <c:pt idx="5">
                  <c:v>3.2985972447018392</c:v>
                </c:pt>
                <c:pt idx="6">
                  <c:v>3.6622924236017811</c:v>
                </c:pt>
              </c:numCache>
            </c:numRef>
          </c:val>
        </c:ser>
        <c:ser>
          <c:idx val="2"/>
          <c:order val="2"/>
          <c:tx>
            <c:v>low 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Chl'!$F$17:$F$23</c:f>
              <c:numCache>
                <c:formatCode>General</c:formatCode>
                <c:ptCount val="7"/>
                <c:pt idx="0">
                  <c:v>1.0585092952832347</c:v>
                </c:pt>
                <c:pt idx="1">
                  <c:v>0.58530470320152272</c:v>
                </c:pt>
                <c:pt idx="2">
                  <c:v>2.0759164290834975</c:v>
                </c:pt>
                <c:pt idx="3">
                  <c:v>0.8139237596518526</c:v>
                </c:pt>
                <c:pt idx="4">
                  <c:v>3.393919117769542</c:v>
                </c:pt>
                <c:pt idx="5">
                  <c:v>5.7994248255545742</c:v>
                </c:pt>
                <c:pt idx="6">
                  <c:v>1.6188922394457457</c:v>
                </c:pt>
              </c:numCache>
            </c:numRef>
          </c:val>
        </c:ser>
        <c:ser>
          <c:idx val="3"/>
          <c:order val="3"/>
          <c:tx>
            <c:v>low 11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Chl'!$F$24:$F$30</c:f>
              <c:numCache>
                <c:formatCode>General</c:formatCode>
                <c:ptCount val="7"/>
                <c:pt idx="0">
                  <c:v>0.80030990719533546</c:v>
                </c:pt>
                <c:pt idx="1">
                  <c:v>0.9551053286641249</c:v>
                </c:pt>
                <c:pt idx="2">
                  <c:v>1.5130036089226517</c:v>
                </c:pt>
                <c:pt idx="3">
                  <c:v>0.56809979091679019</c:v>
                </c:pt>
                <c:pt idx="4">
                  <c:v>6.4939774536322048</c:v>
                </c:pt>
                <c:pt idx="5">
                  <c:v>3.2774776088182271</c:v>
                </c:pt>
                <c:pt idx="6">
                  <c:v>1.6867824358867698</c:v>
                </c:pt>
              </c:numCache>
            </c:numRef>
          </c:val>
        </c:ser>
        <c:ser>
          <c:idx val="4"/>
          <c:order val="4"/>
          <c:tx>
            <c:v>medium 4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Chl'!$F$31:$F$37</c:f>
              <c:numCache>
                <c:formatCode>General</c:formatCode>
                <c:ptCount val="7"/>
                <c:pt idx="0">
                  <c:v>1.4034227591693407</c:v>
                </c:pt>
                <c:pt idx="1">
                  <c:v>0.55036481258604364</c:v>
                </c:pt>
                <c:pt idx="2">
                  <c:v>1.514354710253307</c:v>
                </c:pt>
                <c:pt idx="3">
                  <c:v>1.2839451222739786</c:v>
                </c:pt>
                <c:pt idx="4">
                  <c:v>1.8203533385603872</c:v>
                </c:pt>
                <c:pt idx="5">
                  <c:v>2.9247627976122175</c:v>
                </c:pt>
                <c:pt idx="6">
                  <c:v>1.4526825658423752</c:v>
                </c:pt>
              </c:numCache>
            </c:numRef>
          </c:val>
        </c:ser>
        <c:ser>
          <c:idx val="5"/>
          <c:order val="5"/>
          <c:tx>
            <c:v>medium 8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Chl'!$F$38:$F$44</c:f>
              <c:numCache>
                <c:formatCode>General</c:formatCode>
                <c:ptCount val="7"/>
                <c:pt idx="0">
                  <c:v>1.3235801665683686</c:v>
                </c:pt>
                <c:pt idx="1">
                  <c:v>0.88420837445211886</c:v>
                </c:pt>
                <c:pt idx="2">
                  <c:v>2.0849328556331086</c:v>
                </c:pt>
                <c:pt idx="3">
                  <c:v>1.4861960919686967</c:v>
                </c:pt>
                <c:pt idx="4">
                  <c:v>3.645493511863342</c:v>
                </c:pt>
                <c:pt idx="5">
                  <c:v>2.7516106087894636</c:v>
                </c:pt>
                <c:pt idx="6">
                  <c:v>3.3882837210241412</c:v>
                </c:pt>
              </c:numCache>
            </c:numRef>
          </c:val>
        </c:ser>
        <c:ser>
          <c:idx val="6"/>
          <c:order val="6"/>
          <c:tx>
            <c:v>high 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Chl'!$F$45:$F$51</c:f>
              <c:numCache>
                <c:formatCode>General</c:formatCode>
                <c:ptCount val="7"/>
                <c:pt idx="0">
                  <c:v>1.3933957264011272</c:v>
                </c:pt>
                <c:pt idx="1">
                  <c:v>0.32020195990578459</c:v>
                </c:pt>
                <c:pt idx="2">
                  <c:v>1.9565247297250434</c:v>
                </c:pt>
                <c:pt idx="3">
                  <c:v>1.8550014677215081</c:v>
                </c:pt>
                <c:pt idx="4">
                  <c:v>2.0276918539932542</c:v>
                </c:pt>
                <c:pt idx="5">
                  <c:v>3.5650573358095432</c:v>
                </c:pt>
                <c:pt idx="6">
                  <c:v>3.804782611522441</c:v>
                </c:pt>
              </c:numCache>
            </c:numRef>
          </c:val>
        </c:ser>
        <c:ser>
          <c:idx val="8"/>
          <c:order val="7"/>
          <c:tx>
            <c:v>high 10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'Mesocosm Chl'!$F$52:$F$58</c:f>
              <c:numCache>
                <c:formatCode>General</c:formatCode>
                <c:ptCount val="7"/>
                <c:pt idx="0">
                  <c:v>1.0690255536311788</c:v>
                </c:pt>
                <c:pt idx="1">
                  <c:v>0.43277211117194325</c:v>
                </c:pt>
                <c:pt idx="2">
                  <c:v>1.5112561097128805</c:v>
                </c:pt>
                <c:pt idx="3">
                  <c:v>1.1470495012967916</c:v>
                </c:pt>
                <c:pt idx="4">
                  <c:v>3.0823341996606919</c:v>
                </c:pt>
                <c:pt idx="5">
                  <c:v>1.2789593005157487</c:v>
                </c:pt>
                <c:pt idx="6">
                  <c:v>3.1509271196296913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816"/>
        <c:axId val="17608704"/>
      </c:barChart>
      <c:catAx>
        <c:axId val="176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0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25051334702255"/>
          <c:y val="0.29044889598732943"/>
          <c:w val="9.7535934291581111E-2"/>
          <c:h val="0.37621903976882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 4</c:v>
          </c:tx>
          <c:trendline>
            <c:trendlineType val="linear"/>
            <c:dispRSqr val="1"/>
            <c:dispEq val="1"/>
            <c:trendlineLbl>
              <c:layout>
                <c:manualLayout>
                  <c:x val="0.31536242344706911"/>
                  <c:y val="-0.13888159813356662"/>
                </c:manualLayout>
              </c:layout>
              <c:numFmt formatCode="General" sourceLinked="0"/>
            </c:trendlineLbl>
          </c:trendline>
          <c:cat>
            <c:numRef>
              <c:f>Sheet1!$E$31:$E$37</c:f>
              <c:numCache>
                <c:formatCode>General</c:formatCode>
                <c:ptCount val="7"/>
                <c:pt idx="0">
                  <c:v>0</c:v>
                </c:pt>
                <c:pt idx="1">
                  <c:v>1.1654</c:v>
                </c:pt>
                <c:pt idx="2">
                  <c:v>3.1233</c:v>
                </c:pt>
                <c:pt idx="3">
                  <c:v>4.4939999999999998</c:v>
                </c:pt>
                <c:pt idx="4">
                  <c:v>7.61</c:v>
                </c:pt>
                <c:pt idx="5">
                  <c:v>6.8</c:v>
                </c:pt>
                <c:pt idx="6">
                  <c:v>8.84</c:v>
                </c:pt>
              </c:numCache>
            </c:numRef>
          </c:cat>
          <c:val>
            <c:numRef>
              <c:f>Sheet1!$D$31:$D$37</c:f>
              <c:numCache>
                <c:formatCode>General</c:formatCode>
                <c:ptCount val="7"/>
                <c:pt idx="0">
                  <c:v>1.4034227591693407</c:v>
                </c:pt>
                <c:pt idx="1">
                  <c:v>0.55036481258604364</c:v>
                </c:pt>
                <c:pt idx="2">
                  <c:v>1.514354710253307</c:v>
                </c:pt>
                <c:pt idx="3">
                  <c:v>1.2839451222739786</c:v>
                </c:pt>
                <c:pt idx="4">
                  <c:v>1.8203533385603872</c:v>
                </c:pt>
                <c:pt idx="5">
                  <c:v>2.9247627976122175</c:v>
                </c:pt>
                <c:pt idx="6">
                  <c:v>1.4526825658423752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8736"/>
        <c:axId val="33522816"/>
      </c:lineChart>
      <c:catAx>
        <c:axId val="335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22816"/>
        <c:crosses val="autoZero"/>
        <c:auto val="1"/>
        <c:lblAlgn val="ctr"/>
        <c:lblOffset val="100"/>
        <c:noMultiLvlLbl val="0"/>
      </c:catAx>
      <c:valAx>
        <c:axId val="335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0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 8</c:v>
          </c:tx>
          <c:trendline>
            <c:trendlineType val="linear"/>
            <c:dispRSqr val="1"/>
            <c:dispEq val="1"/>
            <c:trendlineLbl>
              <c:layout>
                <c:manualLayout>
                  <c:x val="0.31833486439195102"/>
                  <c:y val="-2.1645158938466025E-2"/>
                </c:manualLayout>
              </c:layout>
              <c:numFmt formatCode="General" sourceLinked="0"/>
            </c:trendlineLbl>
          </c:trendline>
          <c:cat>
            <c:numRef>
              <c:f>Sheet1!$E$38:$E$44</c:f>
              <c:numCache>
                <c:formatCode>General</c:formatCode>
                <c:ptCount val="7"/>
                <c:pt idx="0">
                  <c:v>0</c:v>
                </c:pt>
                <c:pt idx="1">
                  <c:v>1.2443</c:v>
                </c:pt>
                <c:pt idx="2">
                  <c:v>3.5183</c:v>
                </c:pt>
                <c:pt idx="3">
                  <c:v>4.4859999999999998</c:v>
                </c:pt>
                <c:pt idx="4">
                  <c:v>6.09</c:v>
                </c:pt>
                <c:pt idx="5">
                  <c:v>5.86</c:v>
                </c:pt>
                <c:pt idx="6">
                  <c:v>7.22</c:v>
                </c:pt>
              </c:numCache>
            </c:numRef>
          </c:cat>
          <c:val>
            <c:numRef>
              <c:f>Sheet1!$D$38:$D$44</c:f>
              <c:numCache>
                <c:formatCode>General</c:formatCode>
                <c:ptCount val="7"/>
                <c:pt idx="0">
                  <c:v>1.3235801665683686</c:v>
                </c:pt>
                <c:pt idx="1">
                  <c:v>0.88420837445211886</c:v>
                </c:pt>
                <c:pt idx="2">
                  <c:v>2.0849328556331086</c:v>
                </c:pt>
                <c:pt idx="3">
                  <c:v>1.4861960919686967</c:v>
                </c:pt>
                <c:pt idx="4">
                  <c:v>3.645493511863342</c:v>
                </c:pt>
                <c:pt idx="5">
                  <c:v>2.7516106087894636</c:v>
                </c:pt>
                <c:pt idx="6">
                  <c:v>3.3882837210241412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4064"/>
        <c:axId val="33545600"/>
      </c:lineChart>
      <c:catAx>
        <c:axId val="335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45600"/>
        <c:crosses val="autoZero"/>
        <c:auto val="1"/>
        <c:lblAlgn val="ctr"/>
        <c:lblOffset val="100"/>
        <c:noMultiLvlLbl val="0"/>
      </c:catAx>
      <c:valAx>
        <c:axId val="33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4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6</c:v>
          </c:tx>
          <c:trendline>
            <c:trendlineType val="linear"/>
            <c:dispRSqr val="1"/>
            <c:dispEq val="1"/>
            <c:trendlineLbl>
              <c:layout>
                <c:manualLayout>
                  <c:x val="0.33039260717410324"/>
                  <c:y val="-9.6183289588801391E-3"/>
                </c:manualLayout>
              </c:layout>
              <c:numFmt formatCode="General" sourceLinked="0"/>
            </c:trendlineLbl>
          </c:trendline>
          <c:cat>
            <c:numRef>
              <c:f>Sheet1!$E$45:$E$51</c:f>
              <c:numCache>
                <c:formatCode>General</c:formatCode>
                <c:ptCount val="7"/>
                <c:pt idx="0">
                  <c:v>0</c:v>
                </c:pt>
                <c:pt idx="1">
                  <c:v>5.2339000000000002</c:v>
                </c:pt>
                <c:pt idx="2">
                  <c:v>14.8866</c:v>
                </c:pt>
                <c:pt idx="3">
                  <c:v>21.495999999999999</c:v>
                </c:pt>
                <c:pt idx="4">
                  <c:v>31.43</c:v>
                </c:pt>
                <c:pt idx="5">
                  <c:v>31.62</c:v>
                </c:pt>
                <c:pt idx="6">
                  <c:v>37.61</c:v>
                </c:pt>
              </c:numCache>
            </c:numRef>
          </c:cat>
          <c:val>
            <c:numRef>
              <c:f>Sheet1!$D$45:$D$51</c:f>
              <c:numCache>
                <c:formatCode>General</c:formatCode>
                <c:ptCount val="7"/>
                <c:pt idx="0">
                  <c:v>1.3933957264011272</c:v>
                </c:pt>
                <c:pt idx="1">
                  <c:v>0.32020195990578459</c:v>
                </c:pt>
                <c:pt idx="2">
                  <c:v>1.9565247297250434</c:v>
                </c:pt>
                <c:pt idx="3">
                  <c:v>1.8550014677215081</c:v>
                </c:pt>
                <c:pt idx="4">
                  <c:v>2.0276918539932542</c:v>
                </c:pt>
                <c:pt idx="5">
                  <c:v>3.5650573358095432</c:v>
                </c:pt>
                <c:pt idx="6">
                  <c:v>3.804782611522441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3968"/>
        <c:axId val="33605504"/>
      </c:lineChart>
      <c:catAx>
        <c:axId val="336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05504"/>
        <c:crosses val="autoZero"/>
        <c:auto val="1"/>
        <c:lblAlgn val="ctr"/>
        <c:lblOffset val="100"/>
        <c:noMultiLvlLbl val="0"/>
      </c:catAx>
      <c:valAx>
        <c:axId val="336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 10</c:v>
          </c:tx>
          <c:trendline>
            <c:trendlineType val="linear"/>
            <c:dispRSqr val="1"/>
            <c:dispEq val="1"/>
            <c:trendlineLbl>
              <c:layout>
                <c:manualLayout>
                  <c:x val="0.3182755905511811"/>
                  <c:y val="-4.8137212015164771E-2"/>
                </c:manualLayout>
              </c:layout>
              <c:numFmt formatCode="General" sourceLinked="0"/>
            </c:trendlineLbl>
          </c:trendline>
          <c:cat>
            <c:numRef>
              <c:f>Sheet1!$E$52:$E$58</c:f>
              <c:numCache>
                <c:formatCode>General</c:formatCode>
                <c:ptCount val="7"/>
                <c:pt idx="0">
                  <c:v>0</c:v>
                </c:pt>
                <c:pt idx="1">
                  <c:v>5.22</c:v>
                </c:pt>
                <c:pt idx="2">
                  <c:v>15.2155</c:v>
                </c:pt>
                <c:pt idx="3">
                  <c:v>18.216000000000001</c:v>
                </c:pt>
                <c:pt idx="4">
                  <c:v>25.52</c:v>
                </c:pt>
                <c:pt idx="5">
                  <c:v>27.57</c:v>
                </c:pt>
                <c:pt idx="6">
                  <c:v>32.04</c:v>
                </c:pt>
              </c:numCache>
            </c:numRef>
          </c:cat>
          <c:val>
            <c:numRef>
              <c:f>Sheet1!$D$52:$D$58</c:f>
              <c:numCache>
                <c:formatCode>General</c:formatCode>
                <c:ptCount val="7"/>
                <c:pt idx="0">
                  <c:v>1.0690255536311788</c:v>
                </c:pt>
                <c:pt idx="1">
                  <c:v>0.43277211117194325</c:v>
                </c:pt>
                <c:pt idx="2">
                  <c:v>1.5112561097128805</c:v>
                </c:pt>
                <c:pt idx="3">
                  <c:v>1.1470495012967916</c:v>
                </c:pt>
                <c:pt idx="4">
                  <c:v>3.0823341996606919</c:v>
                </c:pt>
                <c:pt idx="5">
                  <c:v>1.2789593005157487</c:v>
                </c:pt>
                <c:pt idx="6">
                  <c:v>3.1509271196296913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8192"/>
        <c:axId val="33694080"/>
      </c:lineChart>
      <c:catAx>
        <c:axId val="336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94080"/>
        <c:crosses val="autoZero"/>
        <c:auto val="1"/>
        <c:lblAlgn val="ctr"/>
        <c:lblOffset val="100"/>
        <c:noMultiLvlLbl val="0"/>
      </c:catAx>
      <c:valAx>
        <c:axId val="336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45120460737726E-2"/>
          <c:y val="6.3260490943608721E-2"/>
          <c:w val="0.83760783635702407"/>
          <c:h val="0.827252573877960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'Mesocosm Chl'!$S$65:$S$68</c:f>
              <c:numCache>
                <c:formatCode>General</c:formatCode>
                <c:ptCount val="4"/>
              </c:numCache>
            </c:numRef>
          </c:xVal>
          <c:yVal>
            <c:numRef>
              <c:f>'Mesocosm Chl'!$P$65:$P$68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1776"/>
        <c:axId val="32973952"/>
      </c:scatterChart>
      <c:valAx>
        <c:axId val="329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73952"/>
        <c:crosses val="autoZero"/>
        <c:crossBetween val="midCat"/>
      </c:valAx>
      <c:valAx>
        <c:axId val="329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71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0889996482463"/>
          <c:y val="0.45012272402183134"/>
          <c:w val="7.81441713219381E-2"/>
          <c:h val="5.3528107721515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61109753116596E-2"/>
          <c:y val="6.3260490943608721E-2"/>
          <c:w val="0.84249184706464519"/>
          <c:h val="0.827252573877960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'Mesocosm Chl'!$N$73:$N$80</c:f>
              <c:numCache>
                <c:formatCode>General</c:formatCode>
                <c:ptCount val="8"/>
              </c:numCache>
            </c:numRef>
          </c:xVal>
          <c:yVal>
            <c:numRef>
              <c:f>'Mesocosm Chl'!$Q$73:$Q$80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7760"/>
        <c:axId val="32999680"/>
      </c:scatterChart>
      <c:valAx>
        <c:axId val="329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9680"/>
        <c:crosses val="autoZero"/>
        <c:crossBetween val="midCat"/>
      </c:valAx>
      <c:valAx>
        <c:axId val="3299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7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0889996482463"/>
          <c:y val="0.45012272402183134"/>
          <c:w val="7.81441713219381E-2"/>
          <c:h val="5.3528107721515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64334119252042E-2"/>
          <c:y val="1.7184147445492737E-2"/>
          <c:w val="0.82439005293829792"/>
          <c:h val="0.74137461206402444"/>
        </c:manualLayout>
      </c:layout>
      <c:lineChart>
        <c:grouping val="standard"/>
        <c:varyColors val="0"/>
        <c:ser>
          <c:idx val="0"/>
          <c:order val="0"/>
          <c:tx>
            <c:strRef>
              <c:f>'Mesocosm Chl'!$D$1</c:f>
              <c:strCache>
                <c:ptCount val="1"/>
                <c:pt idx="0">
                  <c:v>Filter ONE</c:v>
                </c:pt>
              </c:strCache>
            </c:strRef>
          </c:tx>
          <c:cat>
            <c:multiLvlStrRef>
              <c:f>'Mesocosm Chl'!$A$2:$C$86</c:f>
              <c:multiLvlStrCache>
                <c:ptCount val="85"/>
                <c:lvl>
                  <c:pt idx="0">
                    <c:v>Mesocosm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7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11</c:v>
                  </c:pt>
                  <c:pt idx="23">
                    <c:v>11</c:v>
                  </c:pt>
                  <c:pt idx="24">
                    <c:v>11</c:v>
                  </c:pt>
                  <c:pt idx="25">
                    <c:v>11</c:v>
                  </c:pt>
                  <c:pt idx="26">
                    <c:v>11</c:v>
                  </c:pt>
                  <c:pt idx="27">
                    <c:v>11</c:v>
                  </c:pt>
                  <c:pt idx="28">
                    <c:v>11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9</c:v>
                  </c:pt>
                  <c:pt idx="65">
                    <c:v>9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9</c:v>
                  </c:pt>
                  <c:pt idx="70">
                    <c:v>9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5</c:v>
                  </c:pt>
                  <c:pt idx="75">
                    <c:v>5</c:v>
                  </c:pt>
                  <c:pt idx="76">
                    <c:v>5</c:v>
                  </c:pt>
                  <c:pt idx="77">
                    <c:v>5</c:v>
                  </c:pt>
                  <c:pt idx="78">
                    <c:v>12</c:v>
                  </c:pt>
                  <c:pt idx="79">
                    <c:v>12</c:v>
                  </c:pt>
                  <c:pt idx="80">
                    <c:v>12</c:v>
                  </c:pt>
                  <c:pt idx="81">
                    <c:v>12</c:v>
                  </c:pt>
                  <c:pt idx="82">
                    <c:v>12</c:v>
                  </c:pt>
                  <c:pt idx="83">
                    <c:v>12</c:v>
                  </c:pt>
                  <c:pt idx="84">
                    <c:v>12</c:v>
                  </c:pt>
                </c:lvl>
                <c:lvl>
                  <c:pt idx="0">
                    <c:v>Date sampled</c:v>
                  </c:pt>
                  <c:pt idx="1">
                    <c:v>21-Jun-12</c:v>
                  </c:pt>
                  <c:pt idx="2">
                    <c:v>26-Jun-12</c:v>
                  </c:pt>
                  <c:pt idx="3">
                    <c:v>04-Jul-12</c:v>
                  </c:pt>
                  <c:pt idx="4">
                    <c:v>11-Jul-12</c:v>
                  </c:pt>
                  <c:pt idx="5">
                    <c:v>18-Jul-12</c:v>
                  </c:pt>
                  <c:pt idx="6">
                    <c:v>25-Jul-12</c:v>
                  </c:pt>
                  <c:pt idx="7">
                    <c:v>01-Aug-12</c:v>
                  </c:pt>
                  <c:pt idx="8">
                    <c:v>21-Jun-12</c:v>
                  </c:pt>
                  <c:pt idx="9">
                    <c:v>26-Jun-12</c:v>
                  </c:pt>
                  <c:pt idx="10">
                    <c:v>04-Jul-12</c:v>
                  </c:pt>
                  <c:pt idx="11">
                    <c:v>11-Jul-12</c:v>
                  </c:pt>
                  <c:pt idx="12">
                    <c:v>18-Jul-12</c:v>
                  </c:pt>
                  <c:pt idx="13">
                    <c:v>25-Jul-12</c:v>
                  </c:pt>
                  <c:pt idx="14">
                    <c:v>01-Aug-12</c:v>
                  </c:pt>
                  <c:pt idx="15">
                    <c:v>21-Jun-12</c:v>
                  </c:pt>
                  <c:pt idx="16">
                    <c:v>26-Jun-12</c:v>
                  </c:pt>
                  <c:pt idx="17">
                    <c:v>04-Jul-12</c:v>
                  </c:pt>
                  <c:pt idx="18">
                    <c:v>11-Jul-12</c:v>
                  </c:pt>
                  <c:pt idx="19">
                    <c:v>18-Jul-12</c:v>
                  </c:pt>
                  <c:pt idx="20">
                    <c:v>25-Jul-12</c:v>
                  </c:pt>
                  <c:pt idx="21">
                    <c:v>01-Aug-12</c:v>
                  </c:pt>
                  <c:pt idx="22">
                    <c:v>21-Jun-12</c:v>
                  </c:pt>
                  <c:pt idx="23">
                    <c:v>26-Jun-12</c:v>
                  </c:pt>
                  <c:pt idx="24">
                    <c:v>04-Jul-12</c:v>
                  </c:pt>
                  <c:pt idx="25">
                    <c:v>11-Jul-12</c:v>
                  </c:pt>
                  <c:pt idx="26">
                    <c:v>18-Jul-12</c:v>
                  </c:pt>
                  <c:pt idx="27">
                    <c:v>25-Jul-12</c:v>
                  </c:pt>
                  <c:pt idx="28">
                    <c:v>01-Aug-12</c:v>
                  </c:pt>
                  <c:pt idx="29">
                    <c:v>21-Jun-12</c:v>
                  </c:pt>
                  <c:pt idx="30">
                    <c:v>26-Jun-12</c:v>
                  </c:pt>
                  <c:pt idx="31">
                    <c:v>04-Jul-12</c:v>
                  </c:pt>
                  <c:pt idx="32">
                    <c:v>11-Jul-12</c:v>
                  </c:pt>
                  <c:pt idx="33">
                    <c:v>18-Jul-12</c:v>
                  </c:pt>
                  <c:pt idx="34">
                    <c:v>25-Jul-12</c:v>
                  </c:pt>
                  <c:pt idx="35">
                    <c:v>01-Aug-12</c:v>
                  </c:pt>
                  <c:pt idx="36">
                    <c:v>21-Jun-12</c:v>
                  </c:pt>
                  <c:pt idx="37">
                    <c:v>26-Jun-12</c:v>
                  </c:pt>
                  <c:pt idx="38">
                    <c:v>04-Jul-12</c:v>
                  </c:pt>
                  <c:pt idx="39">
                    <c:v>11-Jul-12</c:v>
                  </c:pt>
                  <c:pt idx="40">
                    <c:v>18-Jul-12</c:v>
                  </c:pt>
                  <c:pt idx="41">
                    <c:v>25-Jul-12</c:v>
                  </c:pt>
                  <c:pt idx="42">
                    <c:v>01-Aug-12</c:v>
                  </c:pt>
                  <c:pt idx="43">
                    <c:v>21-Jun-12</c:v>
                  </c:pt>
                  <c:pt idx="44">
                    <c:v>26-Jun-12</c:v>
                  </c:pt>
                  <c:pt idx="45">
                    <c:v>04-Jul-12</c:v>
                  </c:pt>
                  <c:pt idx="46">
                    <c:v>11-Jul-12</c:v>
                  </c:pt>
                  <c:pt idx="47">
                    <c:v>18-Jul-12</c:v>
                  </c:pt>
                  <c:pt idx="48">
                    <c:v>25-Jul-12</c:v>
                  </c:pt>
                  <c:pt idx="49">
                    <c:v>01-Aug-12</c:v>
                  </c:pt>
                  <c:pt idx="50">
                    <c:v>21-Jun-12</c:v>
                  </c:pt>
                  <c:pt idx="51">
                    <c:v>26-Jun-12</c:v>
                  </c:pt>
                  <c:pt idx="52">
                    <c:v>04-Jul-12</c:v>
                  </c:pt>
                  <c:pt idx="53">
                    <c:v>11-Jul-12</c:v>
                  </c:pt>
                  <c:pt idx="54">
                    <c:v>18-Jul-12</c:v>
                  </c:pt>
                  <c:pt idx="55">
                    <c:v>25-Jul-12</c:v>
                  </c:pt>
                  <c:pt idx="56">
                    <c:v>01-Aug-12</c:v>
                  </c:pt>
                  <c:pt idx="57">
                    <c:v>21-Jun-12</c:v>
                  </c:pt>
                  <c:pt idx="58">
                    <c:v>26-Jun-12</c:v>
                  </c:pt>
                  <c:pt idx="59">
                    <c:v>04-Jul-12</c:v>
                  </c:pt>
                  <c:pt idx="60">
                    <c:v>11-Jul-12</c:v>
                  </c:pt>
                  <c:pt idx="61">
                    <c:v>18-Jul-12</c:v>
                  </c:pt>
                  <c:pt idx="62">
                    <c:v>25-Jul-12</c:v>
                  </c:pt>
                  <c:pt idx="63">
                    <c:v>01-Aug-12</c:v>
                  </c:pt>
                  <c:pt idx="64">
                    <c:v>21-Jun-12</c:v>
                  </c:pt>
                  <c:pt idx="65">
                    <c:v>26-Jun-12</c:v>
                  </c:pt>
                  <c:pt idx="66">
                    <c:v>04-Jul-12</c:v>
                  </c:pt>
                  <c:pt idx="67">
                    <c:v>11-Jul-12</c:v>
                  </c:pt>
                  <c:pt idx="68">
                    <c:v>18-Jul-12</c:v>
                  </c:pt>
                  <c:pt idx="69">
                    <c:v>25-Jul-12</c:v>
                  </c:pt>
                  <c:pt idx="70">
                    <c:v>01-Aug-12</c:v>
                  </c:pt>
                  <c:pt idx="71">
                    <c:v>21-Jun-12</c:v>
                  </c:pt>
                  <c:pt idx="72">
                    <c:v>26-Jun-12</c:v>
                  </c:pt>
                  <c:pt idx="73">
                    <c:v>04-Jul-12</c:v>
                  </c:pt>
                  <c:pt idx="74">
                    <c:v>11-Jul-12</c:v>
                  </c:pt>
                  <c:pt idx="75">
                    <c:v>18-Jul-12</c:v>
                  </c:pt>
                  <c:pt idx="76">
                    <c:v>25-Jul-12</c:v>
                  </c:pt>
                  <c:pt idx="77">
                    <c:v>01-Aug-12</c:v>
                  </c:pt>
                  <c:pt idx="78">
                    <c:v>21-Jun-12</c:v>
                  </c:pt>
                  <c:pt idx="79">
                    <c:v>26-Jun-12</c:v>
                  </c:pt>
                  <c:pt idx="80">
                    <c:v>04-Jul-12</c:v>
                  </c:pt>
                  <c:pt idx="81">
                    <c:v>11-Jul-12</c:v>
                  </c:pt>
                  <c:pt idx="82">
                    <c:v>18-Jul-12</c:v>
                  </c:pt>
                  <c:pt idx="83">
                    <c:v>25-Jul-12</c:v>
                  </c:pt>
                  <c:pt idx="84">
                    <c:v>01-Aug-12</c:v>
                  </c:pt>
                </c:lvl>
                <c:lvl>
                  <c:pt idx="0">
                    <c:v>week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7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6</c:v>
                  </c:pt>
                  <c:pt idx="49">
                    <c:v>7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5</c:v>
                  </c:pt>
                  <c:pt idx="62">
                    <c:v>6</c:v>
                  </c:pt>
                  <c:pt idx="63">
                    <c:v>7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1</c:v>
                  </c:pt>
                  <c:pt idx="72">
                    <c:v>2</c:v>
                  </c:pt>
                  <c:pt idx="73">
                    <c:v>3</c:v>
                  </c:pt>
                  <c:pt idx="74">
                    <c:v>4</c:v>
                  </c:pt>
                  <c:pt idx="75">
                    <c:v>5</c:v>
                  </c:pt>
                  <c:pt idx="76">
                    <c:v>6</c:v>
                  </c:pt>
                  <c:pt idx="77">
                    <c:v>7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  <c:pt idx="82">
                    <c:v>5</c:v>
                  </c:pt>
                  <c:pt idx="83">
                    <c:v>6</c:v>
                  </c:pt>
                  <c:pt idx="84">
                    <c:v>7</c:v>
                  </c:pt>
                </c:lvl>
              </c:multiLvlStrCache>
            </c:multiLvlStrRef>
          </c:cat>
          <c:val>
            <c:numRef>
              <c:f>'Mesocosm Chl'!$D$2:$D$86</c:f>
              <c:numCache>
                <c:formatCode>General</c:formatCode>
                <c:ptCount val="85"/>
                <c:pt idx="0">
                  <c:v>0</c:v>
                </c:pt>
                <c:pt idx="1">
                  <c:v>0.79077712981744419</c:v>
                </c:pt>
                <c:pt idx="2">
                  <c:v>0.93149721095334681</c:v>
                </c:pt>
                <c:pt idx="3">
                  <c:v>1.9043356997971601</c:v>
                </c:pt>
                <c:pt idx="4">
                  <c:v>1.5096697515212982</c:v>
                </c:pt>
                <c:pt idx="5">
                  <c:v>1.5042712919180392</c:v>
                </c:pt>
                <c:pt idx="6">
                  <c:v>1.4436739350912777</c:v>
                </c:pt>
                <c:pt idx="7">
                  <c:v>2.6942409913582259</c:v>
                </c:pt>
                <c:pt idx="8">
                  <c:v>0.91678498985801216</c:v>
                </c:pt>
                <c:pt idx="9">
                  <c:v>1.0692856237322514</c:v>
                </c:pt>
                <c:pt idx="10">
                  <c:v>2.9145727687626772</c:v>
                </c:pt>
                <c:pt idx="11">
                  <c:v>1.4857409989858015</c:v>
                </c:pt>
                <c:pt idx="12">
                  <c:v>2.6919037719441277</c:v>
                </c:pt>
                <c:pt idx="13">
                  <c:v>3.8332741717376599</c:v>
                </c:pt>
                <c:pt idx="14">
                  <c:v>3.8201717484645905</c:v>
                </c:pt>
                <c:pt idx="15">
                  <c:v>1.0665124239350914</c:v>
                </c:pt>
                <c:pt idx="16">
                  <c:v>0.62747527890466537</c:v>
                </c:pt>
                <c:pt idx="17">
                  <c:v>2.3238812119675458</c:v>
                </c:pt>
                <c:pt idx="18">
                  <c:v>0.87951952332657202</c:v>
                </c:pt>
                <c:pt idx="19">
                  <c:v>3.2506977281373994</c:v>
                </c:pt>
                <c:pt idx="20">
                  <c:v>8.022654665314402</c:v>
                </c:pt>
                <c:pt idx="21">
                  <c:v>0.01</c:v>
                </c:pt>
                <c:pt idx="22">
                  <c:v>0.8885323094755142</c:v>
                </c:pt>
                <c:pt idx="23">
                  <c:v>0.76011346348884379</c:v>
                </c:pt>
                <c:pt idx="24">
                  <c:v>1.7332688894523327</c:v>
                </c:pt>
                <c:pt idx="25">
                  <c:v>0.01</c:v>
                </c:pt>
                <c:pt idx="26">
                  <c:v>6.7786068536333488</c:v>
                </c:pt>
                <c:pt idx="27">
                  <c:v>3.8302231237322517</c:v>
                </c:pt>
                <c:pt idx="28">
                  <c:v>1.6775553019185827</c:v>
                </c:pt>
                <c:pt idx="29">
                  <c:v>1.5522185598377283</c:v>
                </c:pt>
                <c:pt idx="30">
                  <c:v>0.60980603448275861</c:v>
                </c:pt>
                <c:pt idx="31">
                  <c:v>1.6682175456389452</c:v>
                </c:pt>
                <c:pt idx="32">
                  <c:v>0.01</c:v>
                </c:pt>
                <c:pt idx="33">
                  <c:v>0.84180322300125021</c:v>
                </c:pt>
                <c:pt idx="34">
                  <c:v>3.4113907200811364</c:v>
                </c:pt>
                <c:pt idx="35">
                  <c:v>1.9555051904994838</c:v>
                </c:pt>
                <c:pt idx="36">
                  <c:v>1.3524376992176179</c:v>
                </c:pt>
                <c:pt idx="37">
                  <c:v>1.0403651115618662</c:v>
                </c:pt>
                <c:pt idx="38">
                  <c:v>2.395905172413793</c:v>
                </c:pt>
                <c:pt idx="39">
                  <c:v>1.8964122718052741</c:v>
                </c:pt>
                <c:pt idx="40">
                  <c:v>3.7172011160026819</c:v>
                </c:pt>
                <c:pt idx="41">
                  <c:v>2.8526305780933066</c:v>
                </c:pt>
                <c:pt idx="42">
                  <c:v>4.5107527583020826</c:v>
                </c:pt>
                <c:pt idx="43">
                  <c:v>1.3838597507968704</c:v>
                </c:pt>
                <c:pt idx="44">
                  <c:v>0.3358931288032454</c:v>
                </c:pt>
                <c:pt idx="45">
                  <c:v>2.262553879310345</c:v>
                </c:pt>
                <c:pt idx="46">
                  <c:v>1.9425266227180531</c:v>
                </c:pt>
                <c:pt idx="47">
                  <c:v>0.01</c:v>
                </c:pt>
                <c:pt idx="48">
                  <c:v>4.3351039553752537</c:v>
                </c:pt>
                <c:pt idx="49">
                  <c:v>3.8920234795369315</c:v>
                </c:pt>
                <c:pt idx="50">
                  <c:v>1.1944219066937118</c:v>
                </c:pt>
                <c:pt idx="51">
                  <c:v>0.4783563640973631</c:v>
                </c:pt>
                <c:pt idx="52">
                  <c:v>1.6446849645030426</c:v>
                </c:pt>
                <c:pt idx="53">
                  <c:v>1.1837791582150101</c:v>
                </c:pt>
                <c:pt idx="54">
                  <c:v>3.0747748971864421</c:v>
                </c:pt>
                <c:pt idx="55">
                  <c:v>0.28052738336713995</c:v>
                </c:pt>
                <c:pt idx="56">
                  <c:v>3.1200250013587696</c:v>
                </c:pt>
                <c:pt idx="57">
                  <c:v>1.1661099137931035</c:v>
                </c:pt>
                <c:pt idx="58">
                  <c:v>0</c:v>
                </c:pt>
                <c:pt idx="59">
                  <c:v>0</c:v>
                </c:pt>
                <c:pt idx="60">
                  <c:v>1.0468623225152129</c:v>
                </c:pt>
                <c:pt idx="61">
                  <c:v>2.2226452524593725</c:v>
                </c:pt>
                <c:pt idx="62">
                  <c:v>0.01</c:v>
                </c:pt>
                <c:pt idx="63">
                  <c:v>0</c:v>
                </c:pt>
                <c:pt idx="64">
                  <c:v>1.3736272095044915</c:v>
                </c:pt>
                <c:pt idx="65">
                  <c:v>0</c:v>
                </c:pt>
                <c:pt idx="66">
                  <c:v>0</c:v>
                </c:pt>
                <c:pt idx="67">
                  <c:v>1.2370245943204869</c:v>
                </c:pt>
                <c:pt idx="68">
                  <c:v>0.95781201876913602</c:v>
                </c:pt>
                <c:pt idx="69">
                  <c:v>1.8053118661257603</c:v>
                </c:pt>
                <c:pt idx="70">
                  <c:v>1.1832893092015873</c:v>
                </c:pt>
                <c:pt idx="71">
                  <c:v>1.5591911764705884</c:v>
                </c:pt>
                <c:pt idx="72">
                  <c:v>0.81526052231237311</c:v>
                </c:pt>
                <c:pt idx="73">
                  <c:v>1.7178974391480732</c:v>
                </c:pt>
                <c:pt idx="74">
                  <c:v>1.9447451825557811</c:v>
                </c:pt>
                <c:pt idx="75">
                  <c:v>2.699845100277189</c:v>
                </c:pt>
                <c:pt idx="76">
                  <c:v>3.2243978194726171</c:v>
                </c:pt>
                <c:pt idx="77">
                  <c:v>3.4738485787271047</c:v>
                </c:pt>
                <c:pt idx="78">
                  <c:v>2.040734569689945</c:v>
                </c:pt>
                <c:pt idx="79">
                  <c:v>0.40720398073022307</c:v>
                </c:pt>
                <c:pt idx="80">
                  <c:v>0.46734279918864091</c:v>
                </c:pt>
                <c:pt idx="81">
                  <c:v>2.4134159482758619</c:v>
                </c:pt>
                <c:pt idx="82">
                  <c:v>3.6570529195427293</c:v>
                </c:pt>
                <c:pt idx="83">
                  <c:v>10.937973292765381</c:v>
                </c:pt>
                <c:pt idx="84">
                  <c:v>4.1838781999021695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'Mesocosm Chl'!$E$1</c:f>
              <c:strCache>
                <c:ptCount val="1"/>
                <c:pt idx="0">
                  <c:v>Filter TWO</c:v>
                </c:pt>
              </c:strCache>
            </c:strRef>
          </c:tx>
          <c:cat>
            <c:multiLvlStrRef>
              <c:f>'Mesocosm Chl'!$A$2:$C$86</c:f>
              <c:multiLvlStrCache>
                <c:ptCount val="85"/>
                <c:lvl>
                  <c:pt idx="0">
                    <c:v>Mesocosm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7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11</c:v>
                  </c:pt>
                  <c:pt idx="23">
                    <c:v>11</c:v>
                  </c:pt>
                  <c:pt idx="24">
                    <c:v>11</c:v>
                  </c:pt>
                  <c:pt idx="25">
                    <c:v>11</c:v>
                  </c:pt>
                  <c:pt idx="26">
                    <c:v>11</c:v>
                  </c:pt>
                  <c:pt idx="27">
                    <c:v>11</c:v>
                  </c:pt>
                  <c:pt idx="28">
                    <c:v>11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9</c:v>
                  </c:pt>
                  <c:pt idx="65">
                    <c:v>9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9</c:v>
                  </c:pt>
                  <c:pt idx="70">
                    <c:v>9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5</c:v>
                  </c:pt>
                  <c:pt idx="75">
                    <c:v>5</c:v>
                  </c:pt>
                  <c:pt idx="76">
                    <c:v>5</c:v>
                  </c:pt>
                  <c:pt idx="77">
                    <c:v>5</c:v>
                  </c:pt>
                  <c:pt idx="78">
                    <c:v>12</c:v>
                  </c:pt>
                  <c:pt idx="79">
                    <c:v>12</c:v>
                  </c:pt>
                  <c:pt idx="80">
                    <c:v>12</c:v>
                  </c:pt>
                  <c:pt idx="81">
                    <c:v>12</c:v>
                  </c:pt>
                  <c:pt idx="82">
                    <c:v>12</c:v>
                  </c:pt>
                  <c:pt idx="83">
                    <c:v>12</c:v>
                  </c:pt>
                  <c:pt idx="84">
                    <c:v>12</c:v>
                  </c:pt>
                </c:lvl>
                <c:lvl>
                  <c:pt idx="0">
                    <c:v>Date sampled</c:v>
                  </c:pt>
                  <c:pt idx="1">
                    <c:v>21-Jun-12</c:v>
                  </c:pt>
                  <c:pt idx="2">
                    <c:v>26-Jun-12</c:v>
                  </c:pt>
                  <c:pt idx="3">
                    <c:v>04-Jul-12</c:v>
                  </c:pt>
                  <c:pt idx="4">
                    <c:v>11-Jul-12</c:v>
                  </c:pt>
                  <c:pt idx="5">
                    <c:v>18-Jul-12</c:v>
                  </c:pt>
                  <c:pt idx="6">
                    <c:v>25-Jul-12</c:v>
                  </c:pt>
                  <c:pt idx="7">
                    <c:v>01-Aug-12</c:v>
                  </c:pt>
                  <c:pt idx="8">
                    <c:v>21-Jun-12</c:v>
                  </c:pt>
                  <c:pt idx="9">
                    <c:v>26-Jun-12</c:v>
                  </c:pt>
                  <c:pt idx="10">
                    <c:v>04-Jul-12</c:v>
                  </c:pt>
                  <c:pt idx="11">
                    <c:v>11-Jul-12</c:v>
                  </c:pt>
                  <c:pt idx="12">
                    <c:v>18-Jul-12</c:v>
                  </c:pt>
                  <c:pt idx="13">
                    <c:v>25-Jul-12</c:v>
                  </c:pt>
                  <c:pt idx="14">
                    <c:v>01-Aug-12</c:v>
                  </c:pt>
                  <c:pt idx="15">
                    <c:v>21-Jun-12</c:v>
                  </c:pt>
                  <c:pt idx="16">
                    <c:v>26-Jun-12</c:v>
                  </c:pt>
                  <c:pt idx="17">
                    <c:v>04-Jul-12</c:v>
                  </c:pt>
                  <c:pt idx="18">
                    <c:v>11-Jul-12</c:v>
                  </c:pt>
                  <c:pt idx="19">
                    <c:v>18-Jul-12</c:v>
                  </c:pt>
                  <c:pt idx="20">
                    <c:v>25-Jul-12</c:v>
                  </c:pt>
                  <c:pt idx="21">
                    <c:v>01-Aug-12</c:v>
                  </c:pt>
                  <c:pt idx="22">
                    <c:v>21-Jun-12</c:v>
                  </c:pt>
                  <c:pt idx="23">
                    <c:v>26-Jun-12</c:v>
                  </c:pt>
                  <c:pt idx="24">
                    <c:v>04-Jul-12</c:v>
                  </c:pt>
                  <c:pt idx="25">
                    <c:v>11-Jul-12</c:v>
                  </c:pt>
                  <c:pt idx="26">
                    <c:v>18-Jul-12</c:v>
                  </c:pt>
                  <c:pt idx="27">
                    <c:v>25-Jul-12</c:v>
                  </c:pt>
                  <c:pt idx="28">
                    <c:v>01-Aug-12</c:v>
                  </c:pt>
                  <c:pt idx="29">
                    <c:v>21-Jun-12</c:v>
                  </c:pt>
                  <c:pt idx="30">
                    <c:v>26-Jun-12</c:v>
                  </c:pt>
                  <c:pt idx="31">
                    <c:v>04-Jul-12</c:v>
                  </c:pt>
                  <c:pt idx="32">
                    <c:v>11-Jul-12</c:v>
                  </c:pt>
                  <c:pt idx="33">
                    <c:v>18-Jul-12</c:v>
                  </c:pt>
                  <c:pt idx="34">
                    <c:v>25-Jul-12</c:v>
                  </c:pt>
                  <c:pt idx="35">
                    <c:v>01-Aug-12</c:v>
                  </c:pt>
                  <c:pt idx="36">
                    <c:v>21-Jun-12</c:v>
                  </c:pt>
                  <c:pt idx="37">
                    <c:v>26-Jun-12</c:v>
                  </c:pt>
                  <c:pt idx="38">
                    <c:v>04-Jul-12</c:v>
                  </c:pt>
                  <c:pt idx="39">
                    <c:v>11-Jul-12</c:v>
                  </c:pt>
                  <c:pt idx="40">
                    <c:v>18-Jul-12</c:v>
                  </c:pt>
                  <c:pt idx="41">
                    <c:v>25-Jul-12</c:v>
                  </c:pt>
                  <c:pt idx="42">
                    <c:v>01-Aug-12</c:v>
                  </c:pt>
                  <c:pt idx="43">
                    <c:v>21-Jun-12</c:v>
                  </c:pt>
                  <c:pt idx="44">
                    <c:v>26-Jun-12</c:v>
                  </c:pt>
                  <c:pt idx="45">
                    <c:v>04-Jul-12</c:v>
                  </c:pt>
                  <c:pt idx="46">
                    <c:v>11-Jul-12</c:v>
                  </c:pt>
                  <c:pt idx="47">
                    <c:v>18-Jul-12</c:v>
                  </c:pt>
                  <c:pt idx="48">
                    <c:v>25-Jul-12</c:v>
                  </c:pt>
                  <c:pt idx="49">
                    <c:v>01-Aug-12</c:v>
                  </c:pt>
                  <c:pt idx="50">
                    <c:v>21-Jun-12</c:v>
                  </c:pt>
                  <c:pt idx="51">
                    <c:v>26-Jun-12</c:v>
                  </c:pt>
                  <c:pt idx="52">
                    <c:v>04-Jul-12</c:v>
                  </c:pt>
                  <c:pt idx="53">
                    <c:v>11-Jul-12</c:v>
                  </c:pt>
                  <c:pt idx="54">
                    <c:v>18-Jul-12</c:v>
                  </c:pt>
                  <c:pt idx="55">
                    <c:v>25-Jul-12</c:v>
                  </c:pt>
                  <c:pt idx="56">
                    <c:v>01-Aug-12</c:v>
                  </c:pt>
                  <c:pt idx="57">
                    <c:v>21-Jun-12</c:v>
                  </c:pt>
                  <c:pt idx="58">
                    <c:v>26-Jun-12</c:v>
                  </c:pt>
                  <c:pt idx="59">
                    <c:v>04-Jul-12</c:v>
                  </c:pt>
                  <c:pt idx="60">
                    <c:v>11-Jul-12</c:v>
                  </c:pt>
                  <c:pt idx="61">
                    <c:v>18-Jul-12</c:v>
                  </c:pt>
                  <c:pt idx="62">
                    <c:v>25-Jul-12</c:v>
                  </c:pt>
                  <c:pt idx="63">
                    <c:v>01-Aug-12</c:v>
                  </c:pt>
                  <c:pt idx="64">
                    <c:v>21-Jun-12</c:v>
                  </c:pt>
                  <c:pt idx="65">
                    <c:v>26-Jun-12</c:v>
                  </c:pt>
                  <c:pt idx="66">
                    <c:v>04-Jul-12</c:v>
                  </c:pt>
                  <c:pt idx="67">
                    <c:v>11-Jul-12</c:v>
                  </c:pt>
                  <c:pt idx="68">
                    <c:v>18-Jul-12</c:v>
                  </c:pt>
                  <c:pt idx="69">
                    <c:v>25-Jul-12</c:v>
                  </c:pt>
                  <c:pt idx="70">
                    <c:v>01-Aug-12</c:v>
                  </c:pt>
                  <c:pt idx="71">
                    <c:v>21-Jun-12</c:v>
                  </c:pt>
                  <c:pt idx="72">
                    <c:v>26-Jun-12</c:v>
                  </c:pt>
                  <c:pt idx="73">
                    <c:v>04-Jul-12</c:v>
                  </c:pt>
                  <c:pt idx="74">
                    <c:v>11-Jul-12</c:v>
                  </c:pt>
                  <c:pt idx="75">
                    <c:v>18-Jul-12</c:v>
                  </c:pt>
                  <c:pt idx="76">
                    <c:v>25-Jul-12</c:v>
                  </c:pt>
                  <c:pt idx="77">
                    <c:v>01-Aug-12</c:v>
                  </c:pt>
                  <c:pt idx="78">
                    <c:v>21-Jun-12</c:v>
                  </c:pt>
                  <c:pt idx="79">
                    <c:v>26-Jun-12</c:v>
                  </c:pt>
                  <c:pt idx="80">
                    <c:v>04-Jul-12</c:v>
                  </c:pt>
                  <c:pt idx="81">
                    <c:v>11-Jul-12</c:v>
                  </c:pt>
                  <c:pt idx="82">
                    <c:v>18-Jul-12</c:v>
                  </c:pt>
                  <c:pt idx="83">
                    <c:v>25-Jul-12</c:v>
                  </c:pt>
                  <c:pt idx="84">
                    <c:v>01-Aug-12</c:v>
                  </c:pt>
                </c:lvl>
                <c:lvl>
                  <c:pt idx="0">
                    <c:v>week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5</c:v>
                  </c:pt>
                  <c:pt idx="34">
                    <c:v>6</c:v>
                  </c:pt>
                  <c:pt idx="35">
                    <c:v>7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6</c:v>
                  </c:pt>
                  <c:pt idx="49">
                    <c:v>7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5</c:v>
                  </c:pt>
                  <c:pt idx="62">
                    <c:v>6</c:v>
                  </c:pt>
                  <c:pt idx="63">
                    <c:v>7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1</c:v>
                  </c:pt>
                  <c:pt idx="72">
                    <c:v>2</c:v>
                  </c:pt>
                  <c:pt idx="73">
                    <c:v>3</c:v>
                  </c:pt>
                  <c:pt idx="74">
                    <c:v>4</c:v>
                  </c:pt>
                  <c:pt idx="75">
                    <c:v>5</c:v>
                  </c:pt>
                  <c:pt idx="76">
                    <c:v>6</c:v>
                  </c:pt>
                  <c:pt idx="77">
                    <c:v>7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  <c:pt idx="82">
                    <c:v>5</c:v>
                  </c:pt>
                  <c:pt idx="83">
                    <c:v>6</c:v>
                  </c:pt>
                  <c:pt idx="84">
                    <c:v>7</c:v>
                  </c:pt>
                </c:lvl>
              </c:multiLvlStrCache>
            </c:multiLvlStrRef>
          </c:cat>
          <c:val>
            <c:numRef>
              <c:f>'Mesocosm Chl'!$E$2:$E$86</c:f>
              <c:numCache>
                <c:formatCode>General</c:formatCode>
                <c:ptCount val="85"/>
                <c:pt idx="0">
                  <c:v>0</c:v>
                </c:pt>
                <c:pt idx="1">
                  <c:v>0.76381073999576543</c:v>
                </c:pt>
                <c:pt idx="2">
                  <c:v>0.67378507700742662</c:v>
                </c:pt>
                <c:pt idx="3">
                  <c:v>1.6021947120474274</c:v>
                </c:pt>
                <c:pt idx="4">
                  <c:v>1.0079617033665043</c:v>
                </c:pt>
                <c:pt idx="5">
                  <c:v>1.6394930967452526</c:v>
                </c:pt>
                <c:pt idx="6">
                  <c:v>1.4460715413115355</c:v>
                </c:pt>
                <c:pt idx="7">
                  <c:v>2.6866889298709067</c:v>
                </c:pt>
                <c:pt idx="8">
                  <c:v>0.90824007138320073</c:v>
                </c:pt>
                <c:pt idx="9">
                  <c:v>0.576092807655884</c:v>
                </c:pt>
                <c:pt idx="10">
                  <c:v>2.4990690503917001</c:v>
                </c:pt>
                <c:pt idx="11">
                  <c:v>1.4166002805420284</c:v>
                </c:pt>
                <c:pt idx="12">
                  <c:v>2.7805238498729006</c:v>
                </c:pt>
                <c:pt idx="13">
                  <c:v>2.763920317666019</c:v>
                </c:pt>
                <c:pt idx="14">
                  <c:v>3.5044130987389721</c:v>
                </c:pt>
                <c:pt idx="15">
                  <c:v>1.0505061666313782</c:v>
                </c:pt>
                <c:pt idx="16">
                  <c:v>0.54313412749838008</c:v>
                </c:pt>
                <c:pt idx="17">
                  <c:v>1.8279516461994494</c:v>
                </c:pt>
                <c:pt idx="18">
                  <c:v>0.74832799597713318</c:v>
                </c:pt>
                <c:pt idx="19">
                  <c:v>3.5371405074016851</c:v>
                </c:pt>
                <c:pt idx="20">
                  <c:v>3.5761949857947464</c:v>
                </c:pt>
                <c:pt idx="21">
                  <c:v>3.2277844788914916</c:v>
                </c:pt>
                <c:pt idx="22">
                  <c:v>0.71208750491515671</c:v>
                </c:pt>
                <c:pt idx="23">
                  <c:v>1.150097193839406</c:v>
                </c:pt>
                <c:pt idx="24">
                  <c:v>1.2927383283929705</c:v>
                </c:pt>
                <c:pt idx="25">
                  <c:v>1.1261995818335804</c:v>
                </c:pt>
                <c:pt idx="26">
                  <c:v>6.2093480536310617</c:v>
                </c:pt>
                <c:pt idx="27">
                  <c:v>2.7247320939042021</c:v>
                </c:pt>
                <c:pt idx="28">
                  <c:v>1.6960095698549569</c:v>
                </c:pt>
                <c:pt idx="29">
                  <c:v>1.2546269585009528</c:v>
                </c:pt>
                <c:pt idx="30">
                  <c:v>0.49092359068932867</c:v>
                </c:pt>
                <c:pt idx="31">
                  <c:v>1.3604918748676689</c:v>
                </c:pt>
                <c:pt idx="32">
                  <c:v>2.5578902445479574</c:v>
                </c:pt>
                <c:pt idx="33">
                  <c:v>2.7989034541195239</c:v>
                </c:pt>
                <c:pt idx="34">
                  <c:v>2.438134875143299</c:v>
                </c:pt>
                <c:pt idx="35">
                  <c:v>0.94985994118526651</c:v>
                </c:pt>
                <c:pt idx="36">
                  <c:v>1.2947226339191191</c:v>
                </c:pt>
                <c:pt idx="37">
                  <c:v>0.72805163734237155</c:v>
                </c:pt>
                <c:pt idx="38">
                  <c:v>1.7739605388524244</c:v>
                </c:pt>
                <c:pt idx="39">
                  <c:v>1.0759799121321194</c:v>
                </c:pt>
                <c:pt idx="40">
                  <c:v>3.5737859077240026</c:v>
                </c:pt>
                <c:pt idx="41">
                  <c:v>2.6505906394856202</c:v>
                </c:pt>
                <c:pt idx="42">
                  <c:v>2.2658146837461994</c:v>
                </c:pt>
                <c:pt idx="43">
                  <c:v>1.402931702005384</c:v>
                </c:pt>
                <c:pt idx="44">
                  <c:v>0.30451079100832379</c:v>
                </c:pt>
                <c:pt idx="45">
                  <c:v>1.6504955801397416</c:v>
                </c:pt>
                <c:pt idx="46">
                  <c:v>1.7674763127249631</c:v>
                </c:pt>
                <c:pt idx="47">
                  <c:v>4.0453837079865087</c:v>
                </c:pt>
                <c:pt idx="48">
                  <c:v>2.7950107162438322</c:v>
                </c:pt>
                <c:pt idx="49">
                  <c:v>3.7175417435079505</c:v>
                </c:pt>
                <c:pt idx="50">
                  <c:v>0.94362920056864574</c:v>
                </c:pt>
                <c:pt idx="51">
                  <c:v>0.38718785824652341</c:v>
                </c:pt>
                <c:pt idx="52">
                  <c:v>1.3778272549227186</c:v>
                </c:pt>
                <c:pt idx="53">
                  <c:v>1.1103198443785731</c:v>
                </c:pt>
                <c:pt idx="54">
                  <c:v>3.0898935021349416</c:v>
                </c:pt>
                <c:pt idx="55">
                  <c:v>2.2773912176643574</c:v>
                </c:pt>
                <c:pt idx="56">
                  <c:v>3.181829237900613</c:v>
                </c:pt>
                <c:pt idx="57">
                  <c:v>1.1091288640694474</c:v>
                </c:pt>
                <c:pt idx="58">
                  <c:v>0</c:v>
                </c:pt>
                <c:pt idx="59">
                  <c:v>0</c:v>
                </c:pt>
                <c:pt idx="60">
                  <c:v>1.5182306002540757</c:v>
                </c:pt>
                <c:pt idx="61">
                  <c:v>1.1895462626061242</c:v>
                </c:pt>
                <c:pt idx="62">
                  <c:v>1.6927328913921151</c:v>
                </c:pt>
                <c:pt idx="63">
                  <c:v>0.95534267058764888</c:v>
                </c:pt>
                <c:pt idx="64">
                  <c:v>1.2911685974410936</c:v>
                </c:pt>
                <c:pt idx="65">
                  <c:v>0</c:v>
                </c:pt>
                <c:pt idx="66">
                  <c:v>0</c:v>
                </c:pt>
                <c:pt idx="67">
                  <c:v>0.86941099407156475</c:v>
                </c:pt>
                <c:pt idx="68">
                  <c:v>0.89838010267656876</c:v>
                </c:pt>
                <c:pt idx="69">
                  <c:v>1.61373174500324</c:v>
                </c:pt>
                <c:pt idx="70">
                  <c:v>-4.1018790808951808E-2</c:v>
                </c:pt>
                <c:pt idx="71">
                  <c:v>1.1999741954266356</c:v>
                </c:pt>
                <c:pt idx="72">
                  <c:v>0.53079798634301945</c:v>
                </c:pt>
                <c:pt idx="73">
                  <c:v>1.5698397469828498</c:v>
                </c:pt>
                <c:pt idx="74">
                  <c:v>1.464437989625238</c:v>
                </c:pt>
                <c:pt idx="75">
                  <c:v>2.7227167754905381</c:v>
                </c:pt>
                <c:pt idx="76">
                  <c:v>0.40678363156058417</c:v>
                </c:pt>
                <c:pt idx="77">
                  <c:v>2.8020256192992075</c:v>
                </c:pt>
                <c:pt idx="78">
                  <c:v>1.677802395571822</c:v>
                </c:pt>
                <c:pt idx="79">
                  <c:v>0.26482330658425957</c:v>
                </c:pt>
                <c:pt idx="80">
                  <c:v>1.5166426265085751</c:v>
                </c:pt>
                <c:pt idx="81">
                  <c:v>2.0245295627778952</c:v>
                </c:pt>
                <c:pt idx="82">
                  <c:v>3.8742560933060859</c:v>
                </c:pt>
                <c:pt idx="83">
                  <c:v>7.0093405771818773</c:v>
                </c:pt>
                <c:pt idx="84">
                  <c:v>4.1487464486866363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8304"/>
        <c:axId val="33299840"/>
      </c:lineChart>
      <c:catAx>
        <c:axId val="332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299840"/>
        <c:crosses val="autoZero"/>
        <c:auto val="1"/>
        <c:lblAlgn val="ctr"/>
        <c:lblOffset val="100"/>
        <c:noMultiLvlLbl val="0"/>
      </c:catAx>
      <c:valAx>
        <c:axId val="332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control 1</c:v>
          </c:tx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0.13400000000000001</c:v>
                </c:pt>
                <c:pt idx="4">
                  <c:v>0.26</c:v>
                </c:pt>
                <c:pt idx="5">
                  <c:v>0.94</c:v>
                </c:pt>
                <c:pt idx="6">
                  <c:v>1.1499999999999999</c:v>
                </c:pt>
              </c:numCache>
            </c:numRef>
          </c:val>
          <c:smooth val="0"/>
        </c:ser>
        <c:ser>
          <c:idx val="1"/>
          <c:order val="1"/>
          <c:tx>
            <c:v>control 7</c:v>
          </c:tx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Sheet1!$E$10:$E$16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6.3E-2</c:v>
                </c:pt>
                <c:pt idx="4">
                  <c:v>0.15</c:v>
                </c:pt>
                <c:pt idx="5">
                  <c:v>0.46</c:v>
                </c:pt>
                <c:pt idx="6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v>low 2</c:v>
          </c:tx>
          <c:val>
            <c:numRef>
              <c:f>Sheet1!$E$17:$E$23</c:f>
              <c:numCache>
                <c:formatCode>General</c:formatCode>
                <c:ptCount val="7"/>
                <c:pt idx="0">
                  <c:v>0</c:v>
                </c:pt>
                <c:pt idx="1">
                  <c:v>0.30309999999999998</c:v>
                </c:pt>
                <c:pt idx="2">
                  <c:v>0.88959999999999995</c:v>
                </c:pt>
                <c:pt idx="3">
                  <c:v>1.0169999999999999</c:v>
                </c:pt>
                <c:pt idx="4">
                  <c:v>1.52</c:v>
                </c:pt>
                <c:pt idx="5">
                  <c:v>1.82</c:v>
                </c:pt>
                <c:pt idx="6">
                  <c:v>3.48</c:v>
                </c:pt>
              </c:numCache>
            </c:numRef>
          </c:val>
          <c:smooth val="0"/>
        </c:ser>
        <c:ser>
          <c:idx val="3"/>
          <c:order val="3"/>
          <c:tx>
            <c:v>low 11</c:v>
          </c:tx>
          <c:val>
            <c:numRef>
              <c:f>Sheet1!$E$24:$E$30</c:f>
              <c:numCache>
                <c:formatCode>General</c:formatCode>
                <c:ptCount val="7"/>
                <c:pt idx="0">
                  <c:v>0</c:v>
                </c:pt>
                <c:pt idx="1">
                  <c:v>0.31890000000000002</c:v>
                </c:pt>
                <c:pt idx="2">
                  <c:v>0.92879999999999996</c:v>
                </c:pt>
                <c:pt idx="3">
                  <c:v>1.056</c:v>
                </c:pt>
                <c:pt idx="4">
                  <c:v>1.65</c:v>
                </c:pt>
                <c:pt idx="5">
                  <c:v>1.81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v>med 4</c:v>
          </c:tx>
          <c:val>
            <c:numRef>
              <c:f>Sheet1!$E$31:$E$37</c:f>
              <c:numCache>
                <c:formatCode>General</c:formatCode>
                <c:ptCount val="7"/>
                <c:pt idx="0">
                  <c:v>0</c:v>
                </c:pt>
                <c:pt idx="1">
                  <c:v>1.1654</c:v>
                </c:pt>
                <c:pt idx="2">
                  <c:v>3.1233</c:v>
                </c:pt>
                <c:pt idx="3">
                  <c:v>4.4939999999999998</c:v>
                </c:pt>
                <c:pt idx="4">
                  <c:v>7.61</c:v>
                </c:pt>
                <c:pt idx="5">
                  <c:v>6.8</c:v>
                </c:pt>
                <c:pt idx="6">
                  <c:v>8.84</c:v>
                </c:pt>
              </c:numCache>
            </c:numRef>
          </c:val>
          <c:smooth val="0"/>
        </c:ser>
        <c:ser>
          <c:idx val="5"/>
          <c:order val="5"/>
          <c:tx>
            <c:v>med 8</c:v>
          </c:tx>
          <c:val>
            <c:numRef>
              <c:f>Sheet1!$E$38:$E$44</c:f>
              <c:numCache>
                <c:formatCode>General</c:formatCode>
                <c:ptCount val="7"/>
                <c:pt idx="0">
                  <c:v>0</c:v>
                </c:pt>
                <c:pt idx="1">
                  <c:v>1.2443</c:v>
                </c:pt>
                <c:pt idx="2">
                  <c:v>3.5183</c:v>
                </c:pt>
                <c:pt idx="3">
                  <c:v>4.4859999999999998</c:v>
                </c:pt>
                <c:pt idx="4">
                  <c:v>6.09</c:v>
                </c:pt>
                <c:pt idx="5">
                  <c:v>5.86</c:v>
                </c:pt>
                <c:pt idx="6">
                  <c:v>7.22</c:v>
                </c:pt>
              </c:numCache>
            </c:numRef>
          </c:val>
          <c:smooth val="0"/>
        </c:ser>
        <c:ser>
          <c:idx val="6"/>
          <c:order val="6"/>
          <c:tx>
            <c:v>high 6</c:v>
          </c:tx>
          <c:val>
            <c:numRef>
              <c:f>Sheet1!$E$45:$E$51</c:f>
              <c:numCache>
                <c:formatCode>General</c:formatCode>
                <c:ptCount val="7"/>
                <c:pt idx="0">
                  <c:v>0</c:v>
                </c:pt>
                <c:pt idx="1">
                  <c:v>5.2339000000000002</c:v>
                </c:pt>
                <c:pt idx="2">
                  <c:v>14.8866</c:v>
                </c:pt>
                <c:pt idx="3">
                  <c:v>21.495999999999999</c:v>
                </c:pt>
                <c:pt idx="4">
                  <c:v>31.43</c:v>
                </c:pt>
                <c:pt idx="5">
                  <c:v>31.62</c:v>
                </c:pt>
                <c:pt idx="6">
                  <c:v>37.61</c:v>
                </c:pt>
              </c:numCache>
            </c:numRef>
          </c:val>
          <c:smooth val="0"/>
        </c:ser>
        <c:ser>
          <c:idx val="7"/>
          <c:order val="7"/>
          <c:tx>
            <c:v>high 10</c:v>
          </c:tx>
          <c:val>
            <c:numRef>
              <c:f>Sheet1!$E$52:$E$58</c:f>
              <c:numCache>
                <c:formatCode>General</c:formatCode>
                <c:ptCount val="7"/>
                <c:pt idx="0">
                  <c:v>0</c:v>
                </c:pt>
                <c:pt idx="1">
                  <c:v>5.22</c:v>
                </c:pt>
                <c:pt idx="2">
                  <c:v>15.2155</c:v>
                </c:pt>
                <c:pt idx="3">
                  <c:v>18.216000000000001</c:v>
                </c:pt>
                <c:pt idx="4">
                  <c:v>25.52</c:v>
                </c:pt>
                <c:pt idx="5">
                  <c:v>27.57</c:v>
                </c:pt>
                <c:pt idx="6">
                  <c:v>32.04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7360"/>
        <c:axId val="32849280"/>
      </c:lineChart>
      <c:catAx>
        <c:axId val="328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49280"/>
        <c:crosses val="autoZero"/>
        <c:auto val="1"/>
        <c:lblAlgn val="ctr"/>
        <c:lblOffset val="100"/>
        <c:noMultiLvlLbl val="0"/>
      </c:catAx>
      <c:valAx>
        <c:axId val="328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Total silver (</a:t>
                </a:r>
                <a:r>
                  <a:rPr lang="el-GR">
                    <a:latin typeface="Times New Roman"/>
                    <a:cs typeface="Times New Roman"/>
                  </a:rPr>
                  <a:t>μ</a:t>
                </a:r>
                <a:r>
                  <a:rPr lang="en-CA">
                    <a:latin typeface="Times New Roman"/>
                    <a:cs typeface="Times New Roman"/>
                  </a:rPr>
                  <a:t>g/L)</a:t>
                </a:r>
                <a:endParaRPr lang="en-CA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 1</c:v>
          </c:tx>
          <c:trendline>
            <c:trendlineType val="linear"/>
            <c:dispRSqr val="1"/>
            <c:dispEq val="1"/>
            <c:trendlineLbl>
              <c:layout>
                <c:manualLayout>
                  <c:x val="0.33267738407699038"/>
                  <c:y val="-9.1899970836978706E-2"/>
                </c:manualLayout>
              </c:layout>
              <c:numFmt formatCode="General" sourceLinked="0"/>
            </c:trendlineLbl>
          </c:trendline>
          <c:cat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0.13400000000000001</c:v>
                </c:pt>
                <c:pt idx="4">
                  <c:v>0.26</c:v>
                </c:pt>
                <c:pt idx="5">
                  <c:v>0.94</c:v>
                </c:pt>
                <c:pt idx="6">
                  <c:v>1.1499999999999999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0.77729393490660481</c:v>
                </c:pt>
                <c:pt idx="1">
                  <c:v>0.80264114398038666</c:v>
                </c:pt>
                <c:pt idx="2">
                  <c:v>1.7532652059222937</c:v>
                </c:pt>
                <c:pt idx="3">
                  <c:v>1.2588157274439014</c:v>
                </c:pt>
                <c:pt idx="4">
                  <c:v>1.5718821943316459</c:v>
                </c:pt>
                <c:pt idx="5">
                  <c:v>1.4448727382014066</c:v>
                </c:pt>
                <c:pt idx="6">
                  <c:v>2.6904649606145661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4880"/>
        <c:axId val="32876416"/>
      </c:lineChart>
      <c:catAx>
        <c:axId val="32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76416"/>
        <c:crosses val="autoZero"/>
        <c:auto val="1"/>
        <c:lblAlgn val="ctr"/>
        <c:lblOffset val="100"/>
        <c:noMultiLvlLbl val="0"/>
      </c:catAx>
      <c:valAx>
        <c:axId val="32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 7</c:v>
          </c:tx>
          <c:trendline>
            <c:trendlineType val="linear"/>
            <c:dispRSqr val="1"/>
            <c:dispEq val="1"/>
            <c:trendlineLbl>
              <c:layout>
                <c:manualLayout>
                  <c:x val="0.33267738407699038"/>
                  <c:y val="-1.424795858850977E-2"/>
                </c:manualLayout>
              </c:layout>
              <c:numFmt formatCode="General" sourceLinked="0"/>
            </c:trendlineLbl>
          </c:trendline>
          <c:cat>
            <c:numRef>
              <c:f>Sheet1!$E$10:$E$16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6.3E-2</c:v>
                </c:pt>
                <c:pt idx="4">
                  <c:v>0.15</c:v>
                </c:pt>
                <c:pt idx="5">
                  <c:v>0.46</c:v>
                </c:pt>
                <c:pt idx="6">
                  <c:v>5.6</c:v>
                </c:pt>
              </c:numCache>
            </c:num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0.91251253062060644</c:v>
                </c:pt>
                <c:pt idx="1">
                  <c:v>0.82268921569406772</c:v>
                </c:pt>
                <c:pt idx="2">
                  <c:v>2.7068209095771887</c:v>
                </c:pt>
                <c:pt idx="3">
                  <c:v>1.451170639763915</c:v>
                </c:pt>
                <c:pt idx="4">
                  <c:v>2.7362138109085139</c:v>
                </c:pt>
                <c:pt idx="5">
                  <c:v>3.2985972447018392</c:v>
                </c:pt>
                <c:pt idx="6">
                  <c:v>3.6622924236017811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0512"/>
        <c:axId val="33374592"/>
      </c:lineChart>
      <c:catAx>
        <c:axId val="333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74592"/>
        <c:crosses val="autoZero"/>
        <c:auto val="1"/>
        <c:lblAlgn val="ctr"/>
        <c:lblOffset val="100"/>
        <c:noMultiLvlLbl val="0"/>
      </c:catAx>
      <c:valAx>
        <c:axId val="333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 2</c:v>
          </c:tx>
          <c:trendline>
            <c:trendlineType val="linear"/>
            <c:dispRSqr val="1"/>
            <c:dispEq val="1"/>
            <c:trendlineLbl>
              <c:layout>
                <c:manualLayout>
                  <c:x val="0.32748075240594926"/>
                  <c:y val="-0.20381342957130358"/>
                </c:manualLayout>
              </c:layout>
              <c:numFmt formatCode="General" sourceLinked="0"/>
            </c:trendlineLbl>
          </c:trendline>
          <c:cat>
            <c:numRef>
              <c:f>Sheet1!$E$17:$E$23</c:f>
              <c:numCache>
                <c:formatCode>General</c:formatCode>
                <c:ptCount val="7"/>
                <c:pt idx="0">
                  <c:v>0</c:v>
                </c:pt>
                <c:pt idx="1">
                  <c:v>0.30309999999999998</c:v>
                </c:pt>
                <c:pt idx="2">
                  <c:v>0.88959999999999995</c:v>
                </c:pt>
                <c:pt idx="3">
                  <c:v>1.0169999999999999</c:v>
                </c:pt>
                <c:pt idx="4">
                  <c:v>1.52</c:v>
                </c:pt>
                <c:pt idx="5">
                  <c:v>1.82</c:v>
                </c:pt>
                <c:pt idx="6">
                  <c:v>3.48</c:v>
                </c:pt>
              </c:numCache>
            </c:num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1.0585092952832347</c:v>
                </c:pt>
                <c:pt idx="1">
                  <c:v>0.58530470320152272</c:v>
                </c:pt>
                <c:pt idx="2">
                  <c:v>2.0759164290834975</c:v>
                </c:pt>
                <c:pt idx="3">
                  <c:v>0.8139237596518526</c:v>
                </c:pt>
                <c:pt idx="4">
                  <c:v>3.393919117769542</c:v>
                </c:pt>
                <c:pt idx="5">
                  <c:v>5.7994248255545742</c:v>
                </c:pt>
                <c:pt idx="6">
                  <c:v>1.6188922394457457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9552"/>
        <c:axId val="33401088"/>
      </c:lineChart>
      <c:catAx>
        <c:axId val="333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01088"/>
        <c:crosses val="autoZero"/>
        <c:auto val="1"/>
        <c:lblAlgn val="ctr"/>
        <c:lblOffset val="100"/>
        <c:noMultiLvlLbl val="0"/>
      </c:catAx>
      <c:valAx>
        <c:axId val="33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 11</c:v>
          </c:tx>
          <c:trendline>
            <c:trendlineType val="linear"/>
            <c:dispRSqr val="1"/>
            <c:dispEq val="1"/>
            <c:trendlineLbl>
              <c:layout>
                <c:manualLayout>
                  <c:x val="0.33778018372703411"/>
                  <c:y val="-0.24436023622047245"/>
                </c:manualLayout>
              </c:layout>
              <c:numFmt formatCode="General" sourceLinked="0"/>
            </c:trendlineLbl>
          </c:trendline>
          <c:cat>
            <c:numRef>
              <c:f>Sheet1!$E$24:$E$30</c:f>
              <c:numCache>
                <c:formatCode>General</c:formatCode>
                <c:ptCount val="7"/>
                <c:pt idx="0">
                  <c:v>0</c:v>
                </c:pt>
                <c:pt idx="1">
                  <c:v>0.31890000000000002</c:v>
                </c:pt>
                <c:pt idx="2">
                  <c:v>0.92879999999999996</c:v>
                </c:pt>
                <c:pt idx="3">
                  <c:v>1.056</c:v>
                </c:pt>
                <c:pt idx="4">
                  <c:v>1.65</c:v>
                </c:pt>
                <c:pt idx="5">
                  <c:v>1.81</c:v>
                </c:pt>
                <c:pt idx="6">
                  <c:v>2</c:v>
                </c:pt>
              </c:numCache>
            </c:num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0.80030990719533546</c:v>
                </c:pt>
                <c:pt idx="1">
                  <c:v>0.9551053286641249</c:v>
                </c:pt>
                <c:pt idx="2">
                  <c:v>1.5130036089226517</c:v>
                </c:pt>
                <c:pt idx="3">
                  <c:v>0.56809979091679019</c:v>
                </c:pt>
                <c:pt idx="4">
                  <c:v>6.4939774536322048</c:v>
                </c:pt>
                <c:pt idx="5">
                  <c:v>3.2774776088182271</c:v>
                </c:pt>
                <c:pt idx="6">
                  <c:v>1.6867824358867698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4144"/>
        <c:axId val="33495680"/>
      </c:lineChart>
      <c:catAx>
        <c:axId val="334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95680"/>
        <c:crosses val="autoZero"/>
        <c:auto val="1"/>
        <c:lblAlgn val="ctr"/>
        <c:lblOffset val="100"/>
        <c:noMultiLvlLbl val="0"/>
      </c:catAx>
      <c:valAx>
        <c:axId val="334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114300</xdr:rowOff>
    </xdr:from>
    <xdr:to>
      <xdr:col>23</xdr:col>
      <xdr:colOff>133350</xdr:colOff>
      <xdr:row>30</xdr:row>
      <xdr:rowOff>47625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39</xdr:row>
      <xdr:rowOff>57150</xdr:rowOff>
    </xdr:from>
    <xdr:to>
      <xdr:col>26</xdr:col>
      <xdr:colOff>409575</xdr:colOff>
      <xdr:row>60</xdr:row>
      <xdr:rowOff>161925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41</xdr:row>
      <xdr:rowOff>28575</xdr:rowOff>
    </xdr:from>
    <xdr:to>
      <xdr:col>28</xdr:col>
      <xdr:colOff>66675</xdr:colOff>
      <xdr:row>62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485774</xdr:colOff>
      <xdr:row>34</xdr:row>
      <xdr:rowOff>19050</xdr:rowOff>
    </xdr:from>
    <xdr:to>
      <xdr:col>23</xdr:col>
      <xdr:colOff>380999</xdr:colOff>
      <xdr:row>57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28575</xdr:rowOff>
    </xdr:from>
    <xdr:to>
      <xdr:col>31</xdr:col>
      <xdr:colOff>466725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</xdr:row>
      <xdr:rowOff>61912</xdr:rowOff>
    </xdr:from>
    <xdr:to>
      <xdr:col>13</xdr:col>
      <xdr:colOff>447675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13</xdr:row>
      <xdr:rowOff>138112</xdr:rowOff>
    </xdr:from>
    <xdr:to>
      <xdr:col>16</xdr:col>
      <xdr:colOff>190500</xdr:colOff>
      <xdr:row>28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25</xdr:row>
      <xdr:rowOff>71437</xdr:rowOff>
    </xdr:from>
    <xdr:to>
      <xdr:col>15</xdr:col>
      <xdr:colOff>133350</xdr:colOff>
      <xdr:row>39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257175</xdr:colOff>
      <xdr:row>25</xdr:row>
      <xdr:rowOff>33337</xdr:rowOff>
    </xdr:from>
    <xdr:to>
      <xdr:col>22</xdr:col>
      <xdr:colOff>561975</xdr:colOff>
      <xdr:row>39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228600</xdr:colOff>
      <xdr:row>39</xdr:row>
      <xdr:rowOff>4762</xdr:rowOff>
    </xdr:from>
    <xdr:to>
      <xdr:col>14</xdr:col>
      <xdr:colOff>533400</xdr:colOff>
      <xdr:row>53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123825</xdr:colOff>
      <xdr:row>39</xdr:row>
      <xdr:rowOff>100012</xdr:rowOff>
    </xdr:from>
    <xdr:to>
      <xdr:col>22</xdr:col>
      <xdr:colOff>428625</xdr:colOff>
      <xdr:row>53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257175</xdr:colOff>
      <xdr:row>52</xdr:row>
      <xdr:rowOff>23812</xdr:rowOff>
    </xdr:from>
    <xdr:to>
      <xdr:col>14</xdr:col>
      <xdr:colOff>561975</xdr:colOff>
      <xdr:row>66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161925</xdr:colOff>
      <xdr:row>54</xdr:row>
      <xdr:rowOff>147637</xdr:rowOff>
    </xdr:from>
    <xdr:to>
      <xdr:col>22</xdr:col>
      <xdr:colOff>466725</xdr:colOff>
      <xdr:row>69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topLeftCell="C1" workbookViewId="0">
      <selection activeCell="N9" sqref="N9"/>
    </sheetView>
  </sheetViews>
  <sheetFormatPr defaultRowHeight="15" x14ac:dyDescent="0.25"/>
  <cols>
    <col min="1" max="1" width="13" customWidth="1"/>
    <col min="2" max="2" width="11.140625" customWidth="1"/>
    <col min="3" max="3" width="10.85546875" customWidth="1"/>
    <col min="4" max="4" width="20" bestFit="1" customWidth="1"/>
    <col min="5" max="5" width="18" customWidth="1"/>
    <col min="6" max="6" width="9.140625" customWidth="1"/>
    <col min="7" max="7" width="14.140625" bestFit="1" customWidth="1"/>
    <col min="8" max="8" width="13.140625" bestFit="1" customWidth="1"/>
    <col min="11" max="11" width="15" customWidth="1"/>
    <col min="12" max="12" width="11.7109375" customWidth="1"/>
    <col min="13" max="13" width="16" customWidth="1"/>
  </cols>
  <sheetData>
    <row r="1" spans="1:17" x14ac:dyDescent="0.25">
      <c r="A1" s="3" t="s">
        <v>0</v>
      </c>
      <c r="B1" s="3"/>
      <c r="C1" s="3"/>
      <c r="D1" s="3"/>
      <c r="E1" s="3"/>
      <c r="F1" s="3"/>
      <c r="G1" s="3"/>
      <c r="H1" s="3"/>
      <c r="I1" s="3" t="s">
        <v>36</v>
      </c>
      <c r="J1" s="3"/>
      <c r="K1" s="3"/>
      <c r="L1" s="3"/>
      <c r="M1" s="14"/>
    </row>
    <row r="2" spans="1:17" x14ac:dyDescent="0.25">
      <c r="A2" s="3" t="s">
        <v>8</v>
      </c>
      <c r="B2" s="3" t="s">
        <v>7</v>
      </c>
      <c r="C2" s="3" t="s">
        <v>6</v>
      </c>
      <c r="D2" s="3" t="s">
        <v>28</v>
      </c>
      <c r="E2" s="3" t="s">
        <v>9</v>
      </c>
      <c r="F2" s="3" t="s">
        <v>51</v>
      </c>
      <c r="G2" s="3" t="s">
        <v>10</v>
      </c>
      <c r="H2" s="3" t="s">
        <v>13</v>
      </c>
      <c r="I2" s="3" t="s">
        <v>11</v>
      </c>
      <c r="J2" s="3" t="s">
        <v>12</v>
      </c>
      <c r="K2" s="3" t="s">
        <v>38</v>
      </c>
      <c r="L2" s="3" t="s">
        <v>34</v>
      </c>
      <c r="M2" s="14" t="s">
        <v>41</v>
      </c>
      <c r="N2" s="3"/>
      <c r="O2" s="3" t="s">
        <v>26</v>
      </c>
      <c r="P2" s="3" t="s">
        <v>15</v>
      </c>
      <c r="Q2" s="3" t="s">
        <v>38</v>
      </c>
    </row>
    <row r="3" spans="1:17" x14ac:dyDescent="0.25">
      <c r="A3" s="1">
        <v>41081</v>
      </c>
      <c r="B3">
        <v>1</v>
      </c>
      <c r="C3" t="s">
        <v>1</v>
      </c>
      <c r="D3">
        <v>400</v>
      </c>
      <c r="E3">
        <v>5</v>
      </c>
      <c r="F3">
        <f>E3/D3</f>
        <v>1.2500000000000001E-2</v>
      </c>
      <c r="G3" s="1">
        <v>41170</v>
      </c>
      <c r="H3" s="1">
        <v>41171</v>
      </c>
      <c r="I3" t="s">
        <v>2</v>
      </c>
      <c r="J3">
        <v>40</v>
      </c>
      <c r="K3">
        <v>10.977</v>
      </c>
      <c r="L3">
        <f>(K3-0.99676)/0.15776</f>
        <v>63.262170385395535</v>
      </c>
      <c r="M3" s="15">
        <f>L3*F3</f>
        <v>0.79077712981744419</v>
      </c>
      <c r="O3" t="s">
        <v>14</v>
      </c>
      <c r="P3">
        <v>0</v>
      </c>
      <c r="Q3">
        <v>4.0000000000000001E-3</v>
      </c>
    </row>
    <row r="4" spans="1:17" x14ac:dyDescent="0.25">
      <c r="A4" s="1">
        <v>41081</v>
      </c>
      <c r="B4">
        <v>7</v>
      </c>
      <c r="C4" t="s">
        <v>1</v>
      </c>
      <c r="D4">
        <v>350</v>
      </c>
      <c r="E4">
        <v>5</v>
      </c>
      <c r="F4">
        <f t="shared" ref="F4:F66" si="0">E4/D4</f>
        <v>1.4285714285714285E-2</v>
      </c>
      <c r="G4" s="1">
        <v>41170</v>
      </c>
      <c r="H4" s="1">
        <v>41171</v>
      </c>
      <c r="I4">
        <v>71</v>
      </c>
      <c r="J4">
        <v>39</v>
      </c>
      <c r="K4">
        <v>11.121</v>
      </c>
      <c r="L4">
        <f t="shared" ref="L4:L59" si="1">(K4-0.99676)/0.15776</f>
        <v>64.174949290060852</v>
      </c>
      <c r="M4" s="15">
        <f t="shared" ref="M4:M66" si="2">L4*F4</f>
        <v>0.91678498985801216</v>
      </c>
      <c r="O4" t="s">
        <v>16</v>
      </c>
      <c r="P4">
        <v>0.5</v>
      </c>
      <c r="Q4">
        <v>9.2999999999999999E-2</v>
      </c>
    </row>
    <row r="5" spans="1:17" x14ac:dyDescent="0.25">
      <c r="A5" s="1">
        <v>41081</v>
      </c>
      <c r="B5">
        <v>2</v>
      </c>
      <c r="C5" t="s">
        <v>1</v>
      </c>
      <c r="D5">
        <v>400</v>
      </c>
      <c r="E5">
        <v>5</v>
      </c>
      <c r="F5">
        <f t="shared" si="0"/>
        <v>1.2500000000000001E-2</v>
      </c>
      <c r="G5" s="1">
        <v>41170</v>
      </c>
      <c r="H5" s="1">
        <v>41171</v>
      </c>
      <c r="I5">
        <v>40</v>
      </c>
      <c r="J5">
        <v>38</v>
      </c>
      <c r="K5">
        <v>14.457000000000001</v>
      </c>
      <c r="L5">
        <f t="shared" si="1"/>
        <v>85.320993914807303</v>
      </c>
      <c r="M5" s="15">
        <f t="shared" si="2"/>
        <v>1.0665124239350914</v>
      </c>
      <c r="O5" t="s">
        <v>17</v>
      </c>
      <c r="P5">
        <v>1</v>
      </c>
      <c r="Q5">
        <v>0.246</v>
      </c>
    </row>
    <row r="6" spans="1:17" x14ac:dyDescent="0.25">
      <c r="A6" s="1">
        <v>41081</v>
      </c>
      <c r="B6">
        <v>11</v>
      </c>
      <c r="C6" t="s">
        <v>1</v>
      </c>
      <c r="D6">
        <v>350</v>
      </c>
      <c r="E6">
        <v>5</v>
      </c>
      <c r="F6">
        <f t="shared" si="0"/>
        <v>1.4285714285714285E-2</v>
      </c>
      <c r="G6" s="1">
        <v>41170</v>
      </c>
      <c r="H6" s="1">
        <v>41171</v>
      </c>
      <c r="I6">
        <v>25</v>
      </c>
      <c r="J6">
        <v>37</v>
      </c>
      <c r="K6">
        <v>10.808999999999999</v>
      </c>
      <c r="L6">
        <f t="shared" si="1"/>
        <v>62.197261663285992</v>
      </c>
      <c r="M6" s="15">
        <f t="shared" si="2"/>
        <v>0.8885323094755142</v>
      </c>
      <c r="O6" t="s">
        <v>18</v>
      </c>
      <c r="P6">
        <v>5</v>
      </c>
      <c r="Q6">
        <v>1.0860000000000001</v>
      </c>
    </row>
    <row r="7" spans="1:17" x14ac:dyDescent="0.25">
      <c r="A7" s="1">
        <v>41081</v>
      </c>
      <c r="B7">
        <v>4</v>
      </c>
      <c r="C7" t="s">
        <v>1</v>
      </c>
      <c r="D7">
        <v>400</v>
      </c>
      <c r="E7">
        <v>5</v>
      </c>
      <c r="F7">
        <f t="shared" si="0"/>
        <v>1.2500000000000001E-2</v>
      </c>
      <c r="G7" s="1">
        <v>41170</v>
      </c>
      <c r="H7" s="1">
        <v>41171</v>
      </c>
      <c r="I7">
        <v>2</v>
      </c>
      <c r="J7">
        <v>36</v>
      </c>
      <c r="K7">
        <v>20.587</v>
      </c>
      <c r="L7">
        <f t="shared" si="1"/>
        <v>124.17748478701826</v>
      </c>
      <c r="M7" s="15">
        <f t="shared" si="2"/>
        <v>1.5522185598377283</v>
      </c>
      <c r="O7" t="s">
        <v>19</v>
      </c>
      <c r="P7">
        <v>10</v>
      </c>
      <c r="Q7">
        <v>1.901</v>
      </c>
    </row>
    <row r="8" spans="1:17" x14ac:dyDescent="0.25">
      <c r="A8" s="1">
        <v>41081</v>
      </c>
      <c r="B8">
        <v>8</v>
      </c>
      <c r="C8" t="s">
        <v>1</v>
      </c>
      <c r="D8">
        <v>350</v>
      </c>
      <c r="E8">
        <v>5</v>
      </c>
      <c r="F8">
        <f t="shared" si="0"/>
        <v>1.4285714285714285E-2</v>
      </c>
      <c r="G8" s="1">
        <v>41170</v>
      </c>
      <c r="H8" s="1">
        <v>41171</v>
      </c>
      <c r="I8">
        <v>9</v>
      </c>
      <c r="J8">
        <v>35</v>
      </c>
      <c r="K8">
        <v>15.932</v>
      </c>
      <c r="L8">
        <f t="shared" si="1"/>
        <v>94.670638945233264</v>
      </c>
      <c r="M8" s="15">
        <f t="shared" si="2"/>
        <v>1.3524376992176179</v>
      </c>
      <c r="O8" t="s">
        <v>20</v>
      </c>
      <c r="P8">
        <v>20</v>
      </c>
      <c r="Q8">
        <v>3.6349999999999998</v>
      </c>
    </row>
    <row r="9" spans="1:17" x14ac:dyDescent="0.25">
      <c r="A9" s="1">
        <v>41081</v>
      </c>
      <c r="B9">
        <v>6</v>
      </c>
      <c r="C9" t="s">
        <v>1</v>
      </c>
      <c r="D9">
        <v>350</v>
      </c>
      <c r="E9">
        <v>5</v>
      </c>
      <c r="F9">
        <f t="shared" si="0"/>
        <v>1.4285714285714285E-2</v>
      </c>
      <c r="G9" s="1">
        <v>41170</v>
      </c>
      <c r="H9" s="1">
        <v>41171</v>
      </c>
      <c r="I9">
        <v>77</v>
      </c>
      <c r="J9">
        <v>34</v>
      </c>
      <c r="K9">
        <v>16.279</v>
      </c>
      <c r="L9">
        <f t="shared" si="1"/>
        <v>96.870182555780929</v>
      </c>
      <c r="M9" s="15">
        <f t="shared" si="2"/>
        <v>1.3838597507968704</v>
      </c>
      <c r="O9" t="s">
        <v>21</v>
      </c>
      <c r="P9">
        <v>100</v>
      </c>
      <c r="Q9">
        <v>16.321000000000002</v>
      </c>
    </row>
    <row r="10" spans="1:17" x14ac:dyDescent="0.25">
      <c r="A10" s="1">
        <v>41081</v>
      </c>
      <c r="B10">
        <v>10</v>
      </c>
      <c r="C10" t="s">
        <v>1</v>
      </c>
      <c r="D10">
        <v>350</v>
      </c>
      <c r="E10">
        <v>5</v>
      </c>
      <c r="F10">
        <f t="shared" si="0"/>
        <v>1.4285714285714285E-2</v>
      </c>
      <c r="G10" s="1">
        <v>41170</v>
      </c>
      <c r="H10" s="1">
        <v>41171</v>
      </c>
      <c r="I10">
        <v>62</v>
      </c>
      <c r="J10">
        <v>33</v>
      </c>
      <c r="K10">
        <v>14.186999999999999</v>
      </c>
      <c r="L10">
        <f t="shared" si="1"/>
        <v>83.609533468559832</v>
      </c>
      <c r="M10" s="15">
        <f t="shared" si="2"/>
        <v>1.1944219066937118</v>
      </c>
      <c r="O10" t="s">
        <v>22</v>
      </c>
      <c r="P10">
        <v>500</v>
      </c>
      <c r="Q10">
        <v>90.19</v>
      </c>
    </row>
    <row r="11" spans="1:17" x14ac:dyDescent="0.25">
      <c r="A11" s="1">
        <v>41081</v>
      </c>
      <c r="B11">
        <v>3</v>
      </c>
      <c r="C11" t="s">
        <v>1</v>
      </c>
      <c r="D11">
        <v>400</v>
      </c>
      <c r="E11">
        <v>5</v>
      </c>
      <c r="F11">
        <f t="shared" si="0"/>
        <v>1.2500000000000001E-2</v>
      </c>
      <c r="G11" s="1">
        <v>41170</v>
      </c>
      <c r="H11" s="1">
        <v>41171</v>
      </c>
      <c r="I11">
        <v>26</v>
      </c>
      <c r="J11">
        <v>32</v>
      </c>
      <c r="K11">
        <v>15.714</v>
      </c>
      <c r="L11">
        <f t="shared" si="1"/>
        <v>93.28879310344827</v>
      </c>
      <c r="M11" s="15">
        <f t="shared" si="2"/>
        <v>1.1661099137931035</v>
      </c>
      <c r="O11" t="s">
        <v>23</v>
      </c>
      <c r="P11">
        <v>1000</v>
      </c>
      <c r="Q11">
        <v>153.66200000000001</v>
      </c>
    </row>
    <row r="12" spans="1:17" x14ac:dyDescent="0.25">
      <c r="A12" s="1">
        <v>41081</v>
      </c>
      <c r="B12">
        <v>9</v>
      </c>
      <c r="C12" t="s">
        <v>1</v>
      </c>
      <c r="D12">
        <v>350</v>
      </c>
      <c r="E12">
        <v>5</v>
      </c>
      <c r="F12">
        <f t="shared" si="0"/>
        <v>1.4285714285714285E-2</v>
      </c>
      <c r="G12" s="1">
        <v>41170</v>
      </c>
      <c r="H12" s="1">
        <v>41171</v>
      </c>
      <c r="I12">
        <v>34</v>
      </c>
      <c r="J12">
        <v>31</v>
      </c>
      <c r="K12">
        <v>16.166</v>
      </c>
      <c r="L12">
        <f t="shared" si="1"/>
        <v>96.1539046653144</v>
      </c>
      <c r="M12" s="15">
        <f t="shared" si="2"/>
        <v>1.3736272095044915</v>
      </c>
    </row>
    <row r="13" spans="1:17" x14ac:dyDescent="0.25">
      <c r="A13" s="1">
        <v>41081</v>
      </c>
      <c r="B13">
        <v>5</v>
      </c>
      <c r="C13" t="s">
        <v>1</v>
      </c>
      <c r="D13">
        <v>400</v>
      </c>
      <c r="E13">
        <v>5</v>
      </c>
      <c r="F13">
        <f t="shared" si="0"/>
        <v>1.2500000000000001E-2</v>
      </c>
      <c r="G13" s="1">
        <v>41170</v>
      </c>
      <c r="H13" s="1">
        <v>41171</v>
      </c>
      <c r="I13">
        <v>16</v>
      </c>
      <c r="J13">
        <v>30</v>
      </c>
      <c r="K13">
        <v>20.675000000000001</v>
      </c>
      <c r="L13">
        <f t="shared" si="1"/>
        <v>124.73529411764706</v>
      </c>
      <c r="M13" s="15">
        <f t="shared" si="2"/>
        <v>1.5591911764705884</v>
      </c>
    </row>
    <row r="14" spans="1:17" x14ac:dyDescent="0.25">
      <c r="A14" s="1">
        <v>41081</v>
      </c>
      <c r="B14">
        <v>12</v>
      </c>
      <c r="C14" t="s">
        <v>1</v>
      </c>
      <c r="D14">
        <v>350</v>
      </c>
      <c r="E14">
        <v>5</v>
      </c>
      <c r="F14">
        <f t="shared" si="0"/>
        <v>1.4285714285714285E-2</v>
      </c>
      <c r="G14" s="1">
        <v>41170</v>
      </c>
      <c r="H14" s="1">
        <v>41171</v>
      </c>
      <c r="I14">
        <v>55</v>
      </c>
      <c r="J14">
        <v>29</v>
      </c>
      <c r="K14">
        <v>23.533000000000001</v>
      </c>
      <c r="L14">
        <f t="shared" si="1"/>
        <v>142.85141987829616</v>
      </c>
      <c r="M14" s="15">
        <f t="shared" si="2"/>
        <v>2.040734569689945</v>
      </c>
      <c r="O14" t="s">
        <v>24</v>
      </c>
      <c r="P14" t="s">
        <v>27</v>
      </c>
    </row>
    <row r="15" spans="1:17" x14ac:dyDescent="0.25">
      <c r="A15" s="1">
        <v>41094</v>
      </c>
      <c r="B15">
        <v>1</v>
      </c>
      <c r="C15" t="s">
        <v>1</v>
      </c>
      <c r="D15">
        <v>400</v>
      </c>
      <c r="E15">
        <v>5</v>
      </c>
      <c r="F15">
        <f t="shared" si="0"/>
        <v>1.2500000000000001E-2</v>
      </c>
      <c r="G15" s="1">
        <v>41170</v>
      </c>
      <c r="H15" s="1">
        <v>41171</v>
      </c>
      <c r="I15">
        <v>1</v>
      </c>
      <c r="J15">
        <v>28</v>
      </c>
      <c r="K15">
        <v>25.030999999999999</v>
      </c>
      <c r="L15">
        <f t="shared" si="1"/>
        <v>152.3468559837728</v>
      </c>
      <c r="M15" s="15">
        <f t="shared" si="2"/>
        <v>1.9043356997971601</v>
      </c>
      <c r="O15" t="s">
        <v>25</v>
      </c>
      <c r="P15">
        <v>0.99434</v>
      </c>
    </row>
    <row r="16" spans="1:17" x14ac:dyDescent="0.25">
      <c r="A16" s="1">
        <v>41094</v>
      </c>
      <c r="B16">
        <v>7</v>
      </c>
      <c r="C16" t="s">
        <v>1</v>
      </c>
      <c r="D16">
        <v>400</v>
      </c>
      <c r="E16">
        <v>5</v>
      </c>
      <c r="F16">
        <f t="shared" si="0"/>
        <v>1.2500000000000001E-2</v>
      </c>
      <c r="G16" s="1">
        <v>41170</v>
      </c>
      <c r="H16" s="1">
        <v>41171</v>
      </c>
      <c r="I16">
        <v>12</v>
      </c>
      <c r="J16">
        <v>27</v>
      </c>
      <c r="K16">
        <v>37.780999999999999</v>
      </c>
      <c r="L16">
        <f t="shared" si="1"/>
        <v>233.16582150101416</v>
      </c>
      <c r="M16" s="15">
        <f t="shared" si="2"/>
        <v>2.9145727687626772</v>
      </c>
    </row>
    <row r="17" spans="1:13" x14ac:dyDescent="0.25">
      <c r="A17" s="1">
        <v>41094</v>
      </c>
      <c r="B17">
        <v>2</v>
      </c>
      <c r="C17" t="s">
        <v>1</v>
      </c>
      <c r="D17">
        <v>400</v>
      </c>
      <c r="E17">
        <v>5</v>
      </c>
      <c r="F17">
        <f t="shared" si="0"/>
        <v>1.2500000000000001E-2</v>
      </c>
      <c r="G17" s="1">
        <v>41170</v>
      </c>
      <c r="H17" s="1">
        <v>41171</v>
      </c>
      <c r="I17">
        <v>7</v>
      </c>
      <c r="J17">
        <v>26</v>
      </c>
      <c r="K17">
        <v>30.326000000000001</v>
      </c>
      <c r="L17">
        <f t="shared" si="1"/>
        <v>185.91049695740367</v>
      </c>
      <c r="M17" s="15">
        <f t="shared" si="2"/>
        <v>2.3238812119675458</v>
      </c>
    </row>
    <row r="18" spans="1:13" x14ac:dyDescent="0.25">
      <c r="A18" s="1">
        <v>41094</v>
      </c>
      <c r="B18">
        <v>11</v>
      </c>
      <c r="C18" t="s">
        <v>1</v>
      </c>
      <c r="D18">
        <v>400</v>
      </c>
      <c r="E18">
        <v>5</v>
      </c>
      <c r="F18">
        <f t="shared" si="0"/>
        <v>1.2500000000000001E-2</v>
      </c>
      <c r="G18" s="1">
        <v>41170</v>
      </c>
      <c r="H18" s="1">
        <v>41171</v>
      </c>
      <c r="I18">
        <v>15</v>
      </c>
      <c r="J18">
        <v>25</v>
      </c>
      <c r="K18">
        <v>22.872</v>
      </c>
      <c r="L18">
        <f t="shared" si="1"/>
        <v>138.66151115618661</v>
      </c>
      <c r="M18" s="15">
        <f t="shared" si="2"/>
        <v>1.7332688894523327</v>
      </c>
    </row>
    <row r="19" spans="1:13" x14ac:dyDescent="0.25">
      <c r="A19" s="1">
        <v>41094</v>
      </c>
      <c r="B19">
        <v>4</v>
      </c>
      <c r="C19" t="s">
        <v>1</v>
      </c>
      <c r="D19">
        <v>400</v>
      </c>
      <c r="E19">
        <v>5</v>
      </c>
      <c r="F19">
        <f t="shared" si="0"/>
        <v>1.2500000000000001E-2</v>
      </c>
      <c r="G19" s="1">
        <v>41170</v>
      </c>
      <c r="H19" s="1">
        <v>41171</v>
      </c>
      <c r="I19">
        <v>102</v>
      </c>
      <c r="J19">
        <v>24</v>
      </c>
      <c r="K19">
        <v>22.050999999999998</v>
      </c>
      <c r="L19">
        <f t="shared" si="1"/>
        <v>133.45740365111561</v>
      </c>
      <c r="M19" s="15">
        <f t="shared" si="2"/>
        <v>1.6682175456389452</v>
      </c>
    </row>
    <row r="20" spans="1:13" x14ac:dyDescent="0.25">
      <c r="A20" s="1">
        <v>41094</v>
      </c>
      <c r="B20">
        <v>8</v>
      </c>
      <c r="C20" t="s">
        <v>1</v>
      </c>
      <c r="D20">
        <v>400</v>
      </c>
      <c r="E20">
        <v>5</v>
      </c>
      <c r="F20">
        <f t="shared" si="0"/>
        <v>1.2500000000000001E-2</v>
      </c>
      <c r="G20" s="1">
        <v>41170</v>
      </c>
      <c r="H20" s="1">
        <v>41171</v>
      </c>
      <c r="I20">
        <v>807</v>
      </c>
      <c r="J20">
        <v>23</v>
      </c>
      <c r="K20">
        <v>31.234999999999999</v>
      </c>
      <c r="L20">
        <f t="shared" si="1"/>
        <v>191.67241379310343</v>
      </c>
      <c r="M20" s="15">
        <f t="shared" si="2"/>
        <v>2.395905172413793</v>
      </c>
    </row>
    <row r="21" spans="1:13" x14ac:dyDescent="0.25">
      <c r="A21" s="1">
        <v>41094</v>
      </c>
      <c r="B21">
        <v>6</v>
      </c>
      <c r="C21" t="s">
        <v>1</v>
      </c>
      <c r="D21">
        <v>400</v>
      </c>
      <c r="E21">
        <v>5</v>
      </c>
      <c r="F21">
        <f t="shared" si="0"/>
        <v>1.2500000000000001E-2</v>
      </c>
      <c r="G21" s="1">
        <v>41170</v>
      </c>
      <c r="H21" s="1">
        <v>41171</v>
      </c>
      <c r="I21">
        <v>72</v>
      </c>
      <c r="J21">
        <v>22</v>
      </c>
      <c r="K21">
        <v>29.552</v>
      </c>
      <c r="L21">
        <f t="shared" si="1"/>
        <v>181.00431034482759</v>
      </c>
      <c r="M21" s="15">
        <f t="shared" si="2"/>
        <v>2.262553879310345</v>
      </c>
    </row>
    <row r="22" spans="1:13" x14ac:dyDescent="0.25">
      <c r="A22" s="1">
        <v>41094</v>
      </c>
      <c r="B22">
        <v>10</v>
      </c>
      <c r="C22" t="s">
        <v>1</v>
      </c>
      <c r="D22">
        <v>400</v>
      </c>
      <c r="E22">
        <v>5</v>
      </c>
      <c r="F22">
        <f t="shared" si="0"/>
        <v>1.2500000000000001E-2</v>
      </c>
      <c r="G22" s="1">
        <v>41170</v>
      </c>
      <c r="H22" s="1">
        <v>41171</v>
      </c>
      <c r="I22">
        <v>11</v>
      </c>
      <c r="J22">
        <v>21</v>
      </c>
      <c r="K22">
        <v>21.754000000000001</v>
      </c>
      <c r="L22">
        <f t="shared" si="1"/>
        <v>131.57479716024341</v>
      </c>
      <c r="M22" s="15">
        <f t="shared" si="2"/>
        <v>1.6446849645030426</v>
      </c>
    </row>
    <row r="23" spans="1:13" x14ac:dyDescent="0.25">
      <c r="A23" s="4">
        <v>41094</v>
      </c>
      <c r="B23" s="2">
        <v>3</v>
      </c>
      <c r="C23" s="2" t="s">
        <v>1</v>
      </c>
      <c r="D23" s="2">
        <v>400</v>
      </c>
      <c r="E23" s="2">
        <v>5</v>
      </c>
      <c r="F23" s="2">
        <f t="shared" si="0"/>
        <v>1.2500000000000001E-2</v>
      </c>
      <c r="G23" s="4">
        <v>41170</v>
      </c>
      <c r="H23" s="4">
        <v>41171</v>
      </c>
      <c r="I23" s="2">
        <v>70</v>
      </c>
      <c r="J23" s="2">
        <v>20</v>
      </c>
      <c r="K23" s="2">
        <v>11.95</v>
      </c>
      <c r="L23" s="2">
        <f t="shared" si="1"/>
        <v>69.429766734279909</v>
      </c>
      <c r="M23" s="15">
        <f t="shared" si="2"/>
        <v>0.86787208417849893</v>
      </c>
    </row>
    <row r="24" spans="1:13" x14ac:dyDescent="0.25">
      <c r="A24" s="1">
        <v>41094</v>
      </c>
      <c r="B24">
        <v>5</v>
      </c>
      <c r="C24" t="s">
        <v>1</v>
      </c>
      <c r="D24">
        <v>400</v>
      </c>
      <c r="E24">
        <v>5</v>
      </c>
      <c r="F24">
        <f t="shared" si="0"/>
        <v>1.2500000000000001E-2</v>
      </c>
      <c r="G24" s="1">
        <v>41170</v>
      </c>
      <c r="H24" s="1">
        <v>41171</v>
      </c>
      <c r="I24">
        <v>81</v>
      </c>
      <c r="J24">
        <v>19</v>
      </c>
      <c r="K24">
        <v>22.678000000000001</v>
      </c>
      <c r="L24">
        <f t="shared" si="1"/>
        <v>137.43179513184586</v>
      </c>
      <c r="M24" s="15">
        <f t="shared" si="2"/>
        <v>1.7178974391480732</v>
      </c>
    </row>
    <row r="25" spans="1:13" x14ac:dyDescent="0.25">
      <c r="A25" s="1">
        <v>41094</v>
      </c>
      <c r="B25">
        <v>12</v>
      </c>
      <c r="C25" t="s">
        <v>1</v>
      </c>
      <c r="D25">
        <v>400</v>
      </c>
      <c r="E25">
        <v>5</v>
      </c>
      <c r="F25">
        <f t="shared" si="0"/>
        <v>1.2500000000000001E-2</v>
      </c>
      <c r="G25" s="1">
        <v>41170</v>
      </c>
      <c r="H25" s="1">
        <v>41171</v>
      </c>
      <c r="I25">
        <v>61</v>
      </c>
      <c r="J25">
        <v>18</v>
      </c>
      <c r="K25">
        <v>6.8949999999999996</v>
      </c>
      <c r="L25">
        <f t="shared" si="1"/>
        <v>37.38742393509127</v>
      </c>
      <c r="M25" s="15">
        <f t="shared" si="2"/>
        <v>0.46734279918864091</v>
      </c>
    </row>
    <row r="26" spans="1:13" x14ac:dyDescent="0.25">
      <c r="A26" s="1">
        <v>41101</v>
      </c>
      <c r="B26">
        <v>1</v>
      </c>
      <c r="C26" t="s">
        <v>1</v>
      </c>
      <c r="D26">
        <v>400</v>
      </c>
      <c r="E26">
        <v>5</v>
      </c>
      <c r="F26">
        <f t="shared" si="0"/>
        <v>1.2500000000000001E-2</v>
      </c>
      <c r="G26" s="1">
        <v>41170</v>
      </c>
      <c r="H26" s="1">
        <v>41171</v>
      </c>
      <c r="I26">
        <v>82</v>
      </c>
      <c r="J26">
        <v>17</v>
      </c>
      <c r="K26">
        <v>20.05</v>
      </c>
      <c r="L26">
        <f t="shared" si="1"/>
        <v>120.77358012170386</v>
      </c>
      <c r="M26" s="15">
        <f t="shared" si="2"/>
        <v>1.5096697515212982</v>
      </c>
    </row>
    <row r="27" spans="1:13" x14ac:dyDescent="0.25">
      <c r="A27" s="1">
        <v>41101</v>
      </c>
      <c r="B27">
        <v>7</v>
      </c>
      <c r="C27" t="s">
        <v>1</v>
      </c>
      <c r="D27">
        <v>400</v>
      </c>
      <c r="E27">
        <v>5</v>
      </c>
      <c r="F27">
        <f t="shared" si="0"/>
        <v>1.2500000000000001E-2</v>
      </c>
      <c r="G27" s="1">
        <v>41170</v>
      </c>
      <c r="H27" s="1">
        <v>41171</v>
      </c>
      <c r="I27">
        <v>14</v>
      </c>
      <c r="J27">
        <v>16</v>
      </c>
      <c r="K27">
        <v>19.748000000000001</v>
      </c>
      <c r="L27">
        <f t="shared" si="1"/>
        <v>118.8592799188641</v>
      </c>
      <c r="M27" s="15">
        <f t="shared" si="2"/>
        <v>1.4857409989858015</v>
      </c>
    </row>
    <row r="28" spans="1:13" x14ac:dyDescent="0.25">
      <c r="A28" s="1">
        <v>41101</v>
      </c>
      <c r="B28">
        <v>2</v>
      </c>
      <c r="C28" t="s">
        <v>1</v>
      </c>
      <c r="D28">
        <v>400</v>
      </c>
      <c r="E28">
        <v>5</v>
      </c>
      <c r="F28">
        <f t="shared" si="0"/>
        <v>1.2500000000000001E-2</v>
      </c>
      <c r="G28" s="1">
        <v>41170</v>
      </c>
      <c r="H28" s="1">
        <v>41171</v>
      </c>
      <c r="I28">
        <v>44</v>
      </c>
      <c r="J28">
        <v>15</v>
      </c>
      <c r="K28">
        <v>12.097</v>
      </c>
      <c r="L28">
        <f t="shared" si="1"/>
        <v>70.361561866125754</v>
      </c>
      <c r="M28" s="15">
        <f t="shared" si="2"/>
        <v>0.87951952332657202</v>
      </c>
    </row>
    <row r="29" spans="1:13" x14ac:dyDescent="0.25">
      <c r="A29" s="1">
        <v>41101</v>
      </c>
      <c r="B29">
        <v>11</v>
      </c>
      <c r="C29" t="s">
        <v>1</v>
      </c>
      <c r="D29">
        <v>400</v>
      </c>
      <c r="E29">
        <v>5</v>
      </c>
      <c r="F29">
        <f t="shared" si="0"/>
        <v>1.2500000000000001E-2</v>
      </c>
      <c r="G29" s="1">
        <v>41170</v>
      </c>
      <c r="H29" s="1">
        <v>41171</v>
      </c>
      <c r="I29">
        <v>35</v>
      </c>
      <c r="J29">
        <v>14</v>
      </c>
      <c r="K29">
        <v>0.97899999999999998</v>
      </c>
      <c r="L29">
        <f t="shared" si="1"/>
        <v>-0.11257606490872209</v>
      </c>
      <c r="M29" s="15">
        <f t="shared" si="2"/>
        <v>-1.4072008113590261E-3</v>
      </c>
    </row>
    <row r="30" spans="1:13" x14ac:dyDescent="0.25">
      <c r="A30" s="1">
        <v>41101</v>
      </c>
      <c r="B30">
        <v>4</v>
      </c>
      <c r="C30" t="s">
        <v>1</v>
      </c>
      <c r="D30">
        <v>400</v>
      </c>
      <c r="E30">
        <v>5</v>
      </c>
      <c r="F30">
        <f t="shared" si="0"/>
        <v>1.2500000000000001E-2</v>
      </c>
      <c r="G30" s="1">
        <v>41170</v>
      </c>
      <c r="H30" s="1">
        <v>41171</v>
      </c>
      <c r="I30">
        <v>29</v>
      </c>
      <c r="J30">
        <v>13</v>
      </c>
      <c r="K30">
        <v>1.6E-2</v>
      </c>
      <c r="L30">
        <f t="shared" si="1"/>
        <v>-6.2167849898580112</v>
      </c>
      <c r="M30" s="15">
        <f t="shared" si="2"/>
        <v>-7.7709812373225148E-2</v>
      </c>
    </row>
    <row r="31" spans="1:13" x14ac:dyDescent="0.25">
      <c r="A31" s="1">
        <v>41101</v>
      </c>
      <c r="B31">
        <v>8</v>
      </c>
      <c r="C31" t="s">
        <v>1</v>
      </c>
      <c r="D31">
        <v>400</v>
      </c>
      <c r="E31">
        <v>5</v>
      </c>
      <c r="F31">
        <f t="shared" si="0"/>
        <v>1.2500000000000001E-2</v>
      </c>
      <c r="G31" s="1">
        <v>41170</v>
      </c>
      <c r="H31" s="1">
        <v>41171</v>
      </c>
      <c r="I31">
        <v>150</v>
      </c>
      <c r="J31">
        <v>12</v>
      </c>
      <c r="K31">
        <v>24.931000000000001</v>
      </c>
      <c r="L31">
        <f t="shared" si="1"/>
        <v>151.71298174442191</v>
      </c>
      <c r="M31" s="15">
        <f t="shared" si="2"/>
        <v>1.8964122718052741</v>
      </c>
    </row>
    <row r="32" spans="1:13" x14ac:dyDescent="0.25">
      <c r="A32" s="1">
        <v>41101</v>
      </c>
      <c r="B32">
        <v>6</v>
      </c>
      <c r="C32" t="s">
        <v>1</v>
      </c>
      <c r="D32">
        <v>400</v>
      </c>
      <c r="E32">
        <v>5</v>
      </c>
      <c r="F32">
        <f t="shared" si="0"/>
        <v>1.2500000000000001E-2</v>
      </c>
      <c r="G32" s="1">
        <v>41170</v>
      </c>
      <c r="H32" s="1">
        <v>41171</v>
      </c>
      <c r="I32">
        <v>54</v>
      </c>
      <c r="J32">
        <v>11</v>
      </c>
      <c r="K32">
        <v>25.513000000000002</v>
      </c>
      <c r="L32">
        <f t="shared" si="1"/>
        <v>155.40212981744423</v>
      </c>
      <c r="M32" s="15">
        <f t="shared" si="2"/>
        <v>1.9425266227180531</v>
      </c>
    </row>
    <row r="33" spans="1:13" x14ac:dyDescent="0.25">
      <c r="A33" s="1">
        <v>41101</v>
      </c>
      <c r="B33">
        <v>10</v>
      </c>
      <c r="C33" t="s">
        <v>1</v>
      </c>
      <c r="D33">
        <v>400</v>
      </c>
      <c r="E33">
        <v>5</v>
      </c>
      <c r="F33">
        <f t="shared" si="0"/>
        <v>1.2500000000000001E-2</v>
      </c>
      <c r="G33" s="1">
        <v>41170</v>
      </c>
      <c r="H33" s="1">
        <v>41171</v>
      </c>
      <c r="I33">
        <v>43</v>
      </c>
      <c r="J33">
        <v>10</v>
      </c>
      <c r="K33">
        <v>15.936999999999999</v>
      </c>
      <c r="L33">
        <f t="shared" si="1"/>
        <v>94.702332657200799</v>
      </c>
      <c r="M33" s="15">
        <f t="shared" si="2"/>
        <v>1.1837791582150101</v>
      </c>
    </row>
    <row r="34" spans="1:13" x14ac:dyDescent="0.25">
      <c r="A34" s="1">
        <v>41101</v>
      </c>
      <c r="B34">
        <v>3</v>
      </c>
      <c r="C34" t="s">
        <v>1</v>
      </c>
      <c r="D34">
        <v>400</v>
      </c>
      <c r="E34">
        <v>5</v>
      </c>
      <c r="F34">
        <f t="shared" si="0"/>
        <v>1.2500000000000001E-2</v>
      </c>
      <c r="G34" s="1">
        <v>41170</v>
      </c>
      <c r="H34" s="1">
        <v>41171</v>
      </c>
      <c r="I34">
        <v>64</v>
      </c>
      <c r="J34">
        <v>9</v>
      </c>
      <c r="K34">
        <v>14.209</v>
      </c>
      <c r="L34">
        <f t="shared" si="1"/>
        <v>83.748985801217032</v>
      </c>
      <c r="M34" s="15">
        <f t="shared" si="2"/>
        <v>1.0468623225152129</v>
      </c>
    </row>
    <row r="35" spans="1:13" x14ac:dyDescent="0.25">
      <c r="A35" s="1">
        <v>41101</v>
      </c>
      <c r="B35">
        <v>9</v>
      </c>
      <c r="C35" t="s">
        <v>1</v>
      </c>
      <c r="D35">
        <v>400</v>
      </c>
      <c r="E35">
        <v>5</v>
      </c>
      <c r="F35">
        <f t="shared" si="0"/>
        <v>1.2500000000000001E-2</v>
      </c>
      <c r="G35" s="1">
        <v>41170</v>
      </c>
      <c r="H35" s="1">
        <v>41171</v>
      </c>
      <c r="I35">
        <v>13</v>
      </c>
      <c r="J35">
        <v>8</v>
      </c>
      <c r="K35">
        <v>16.609000000000002</v>
      </c>
      <c r="L35">
        <f t="shared" si="1"/>
        <v>98.961967545638956</v>
      </c>
      <c r="M35" s="15">
        <f t="shared" si="2"/>
        <v>1.2370245943204869</v>
      </c>
    </row>
    <row r="36" spans="1:13" x14ac:dyDescent="0.25">
      <c r="A36" s="1">
        <v>41101</v>
      </c>
      <c r="B36">
        <v>5</v>
      </c>
      <c r="C36" t="s">
        <v>1</v>
      </c>
      <c r="D36">
        <v>400</v>
      </c>
      <c r="E36">
        <v>5</v>
      </c>
      <c r="F36">
        <f t="shared" si="0"/>
        <v>1.2500000000000001E-2</v>
      </c>
      <c r="G36" s="1">
        <v>41170</v>
      </c>
      <c r="H36" s="1">
        <v>41171</v>
      </c>
      <c r="I36">
        <v>50</v>
      </c>
      <c r="J36">
        <v>7</v>
      </c>
      <c r="K36">
        <v>25.541</v>
      </c>
      <c r="L36">
        <f t="shared" si="1"/>
        <v>155.57961460446248</v>
      </c>
      <c r="M36" s="15">
        <f t="shared" si="2"/>
        <v>1.9447451825557811</v>
      </c>
    </row>
    <row r="37" spans="1:13" x14ac:dyDescent="0.25">
      <c r="A37" s="1">
        <v>41101</v>
      </c>
      <c r="B37">
        <v>12</v>
      </c>
      <c r="C37" t="s">
        <v>1</v>
      </c>
      <c r="D37">
        <v>400</v>
      </c>
      <c r="E37">
        <v>5</v>
      </c>
      <c r="F37">
        <f t="shared" si="0"/>
        <v>1.2500000000000001E-2</v>
      </c>
      <c r="G37" s="1">
        <v>41170</v>
      </c>
      <c r="H37" s="1">
        <v>41171</v>
      </c>
      <c r="I37">
        <v>122</v>
      </c>
      <c r="J37">
        <v>6</v>
      </c>
      <c r="K37">
        <v>31.456</v>
      </c>
      <c r="L37">
        <f t="shared" si="1"/>
        <v>193.07327586206895</v>
      </c>
      <c r="M37" s="15">
        <f t="shared" si="2"/>
        <v>2.4134159482758619</v>
      </c>
    </row>
    <row r="38" spans="1:13" x14ac:dyDescent="0.25">
      <c r="A38" s="1">
        <v>41086</v>
      </c>
      <c r="B38">
        <v>1</v>
      </c>
      <c r="C38" t="s">
        <v>1</v>
      </c>
      <c r="D38">
        <v>400</v>
      </c>
      <c r="E38">
        <v>5</v>
      </c>
      <c r="F38">
        <f t="shared" si="0"/>
        <v>1.2500000000000001E-2</v>
      </c>
      <c r="G38" s="1">
        <v>41170</v>
      </c>
      <c r="H38" s="1">
        <v>41171</v>
      </c>
      <c r="I38">
        <v>46</v>
      </c>
      <c r="J38">
        <v>5</v>
      </c>
      <c r="K38">
        <v>12.753</v>
      </c>
      <c r="L38">
        <f t="shared" si="1"/>
        <v>74.519776876267741</v>
      </c>
      <c r="M38" s="15">
        <f t="shared" si="2"/>
        <v>0.93149721095334681</v>
      </c>
    </row>
    <row r="39" spans="1:13" x14ac:dyDescent="0.25">
      <c r="A39" s="1">
        <v>41086</v>
      </c>
      <c r="B39">
        <v>7</v>
      </c>
      <c r="C39" t="s">
        <v>1</v>
      </c>
      <c r="D39">
        <v>400</v>
      </c>
      <c r="E39">
        <v>5</v>
      </c>
      <c r="F39">
        <f t="shared" si="0"/>
        <v>1.2500000000000001E-2</v>
      </c>
      <c r="G39" s="1">
        <v>41170</v>
      </c>
      <c r="H39" s="1">
        <v>41171</v>
      </c>
      <c r="I39">
        <v>75</v>
      </c>
      <c r="J39">
        <v>4</v>
      </c>
      <c r="K39">
        <v>14.492000000000001</v>
      </c>
      <c r="L39">
        <f t="shared" si="1"/>
        <v>85.542849898580116</v>
      </c>
      <c r="M39" s="15">
        <f t="shared" si="2"/>
        <v>1.0692856237322514</v>
      </c>
    </row>
    <row r="40" spans="1:13" x14ac:dyDescent="0.25">
      <c r="A40" s="1">
        <v>41086</v>
      </c>
      <c r="B40">
        <v>2</v>
      </c>
      <c r="C40" t="s">
        <v>1</v>
      </c>
      <c r="D40">
        <v>400</v>
      </c>
      <c r="E40">
        <v>5</v>
      </c>
      <c r="F40">
        <f t="shared" si="0"/>
        <v>1.2500000000000001E-2</v>
      </c>
      <c r="G40" s="1">
        <v>41170</v>
      </c>
      <c r="H40" s="1">
        <v>41171</v>
      </c>
      <c r="I40">
        <v>18</v>
      </c>
      <c r="J40">
        <v>3</v>
      </c>
      <c r="K40">
        <v>8.9160000000000004</v>
      </c>
      <c r="L40">
        <f t="shared" si="1"/>
        <v>50.198022312373226</v>
      </c>
      <c r="M40" s="15">
        <f t="shared" si="2"/>
        <v>0.62747527890466537</v>
      </c>
    </row>
    <row r="41" spans="1:13" x14ac:dyDescent="0.25">
      <c r="A41" s="1">
        <v>41086</v>
      </c>
      <c r="B41">
        <v>11</v>
      </c>
      <c r="C41" t="s">
        <v>1</v>
      </c>
      <c r="D41">
        <v>400</v>
      </c>
      <c r="E41">
        <v>5</v>
      </c>
      <c r="F41">
        <f t="shared" si="0"/>
        <v>1.2500000000000001E-2</v>
      </c>
      <c r="G41" s="1">
        <v>41170</v>
      </c>
      <c r="H41" s="1">
        <v>41171</v>
      </c>
      <c r="I41">
        <v>56</v>
      </c>
      <c r="J41">
        <v>2</v>
      </c>
      <c r="K41">
        <v>10.59</v>
      </c>
      <c r="L41">
        <f t="shared" si="1"/>
        <v>60.809077079107496</v>
      </c>
      <c r="M41" s="15">
        <f t="shared" si="2"/>
        <v>0.76011346348884379</v>
      </c>
    </row>
    <row r="42" spans="1:13" x14ac:dyDescent="0.25">
      <c r="A42" s="1">
        <v>41086</v>
      </c>
      <c r="B42">
        <v>4</v>
      </c>
      <c r="C42" t="s">
        <v>1</v>
      </c>
      <c r="D42">
        <v>400</v>
      </c>
      <c r="E42">
        <v>5</v>
      </c>
      <c r="F42">
        <f t="shared" si="0"/>
        <v>1.2500000000000001E-2</v>
      </c>
      <c r="G42" s="1">
        <v>41170</v>
      </c>
      <c r="H42" s="1">
        <v>41171</v>
      </c>
      <c r="I42">
        <v>87</v>
      </c>
      <c r="J42">
        <v>1</v>
      </c>
      <c r="K42">
        <v>8.6929999999999996</v>
      </c>
      <c r="L42">
        <f t="shared" si="1"/>
        <v>48.784482758620683</v>
      </c>
      <c r="M42" s="15">
        <f t="shared" si="2"/>
        <v>0.60980603448275861</v>
      </c>
    </row>
    <row r="43" spans="1:13" x14ac:dyDescent="0.25">
      <c r="A43" s="1">
        <v>41086</v>
      </c>
      <c r="B43">
        <v>8</v>
      </c>
      <c r="C43" t="s">
        <v>1</v>
      </c>
      <c r="D43">
        <v>400</v>
      </c>
      <c r="E43">
        <v>5</v>
      </c>
      <c r="F43">
        <f t="shared" si="0"/>
        <v>1.2500000000000001E-2</v>
      </c>
      <c r="G43" s="1">
        <v>41170</v>
      </c>
      <c r="H43" s="1">
        <v>41171</v>
      </c>
      <c r="I43" t="s">
        <v>5</v>
      </c>
      <c r="J43">
        <v>41</v>
      </c>
      <c r="K43">
        <v>14.127000000000001</v>
      </c>
      <c r="L43">
        <f t="shared" si="1"/>
        <v>83.22920892494929</v>
      </c>
      <c r="M43" s="15">
        <f t="shared" si="2"/>
        <v>1.0403651115618662</v>
      </c>
    </row>
    <row r="44" spans="1:13" x14ac:dyDescent="0.25">
      <c r="A44" s="1">
        <v>41086</v>
      </c>
      <c r="B44">
        <v>6</v>
      </c>
      <c r="C44" t="s">
        <v>1</v>
      </c>
      <c r="D44">
        <v>400</v>
      </c>
      <c r="E44">
        <v>5</v>
      </c>
      <c r="F44">
        <f t="shared" si="0"/>
        <v>1.2500000000000001E-2</v>
      </c>
      <c r="G44" s="1">
        <v>41170</v>
      </c>
      <c r="H44" s="1">
        <v>41171</v>
      </c>
      <c r="I44">
        <v>4</v>
      </c>
      <c r="J44">
        <v>42</v>
      </c>
      <c r="K44">
        <v>5.2359999999999998</v>
      </c>
      <c r="L44">
        <f t="shared" si="1"/>
        <v>26.871450304259632</v>
      </c>
      <c r="M44" s="15">
        <f t="shared" si="2"/>
        <v>0.3358931288032454</v>
      </c>
    </row>
    <row r="45" spans="1:13" x14ac:dyDescent="0.25">
      <c r="A45" s="1">
        <v>41086</v>
      </c>
      <c r="B45">
        <v>10</v>
      </c>
      <c r="C45" t="s">
        <v>1</v>
      </c>
      <c r="D45">
        <v>400</v>
      </c>
      <c r="E45">
        <v>5</v>
      </c>
      <c r="F45">
        <f t="shared" si="0"/>
        <v>1.2500000000000001E-2</v>
      </c>
      <c r="G45" s="1">
        <v>41170</v>
      </c>
      <c r="H45" s="1">
        <v>41171</v>
      </c>
      <c r="I45">
        <v>71</v>
      </c>
      <c r="J45">
        <v>43</v>
      </c>
      <c r="K45">
        <v>7.0339999999999998</v>
      </c>
      <c r="L45">
        <f t="shared" si="1"/>
        <v>38.268509127789045</v>
      </c>
      <c r="M45" s="15">
        <f t="shared" si="2"/>
        <v>0.4783563640973631</v>
      </c>
    </row>
    <row r="46" spans="1:13" x14ac:dyDescent="0.25">
      <c r="A46" s="1">
        <v>41086</v>
      </c>
      <c r="B46">
        <v>5</v>
      </c>
      <c r="C46" t="s">
        <v>1</v>
      </c>
      <c r="D46">
        <v>400</v>
      </c>
      <c r="E46">
        <v>5</v>
      </c>
      <c r="F46">
        <f t="shared" si="0"/>
        <v>1.2500000000000001E-2</v>
      </c>
      <c r="G46" s="1">
        <v>41170</v>
      </c>
      <c r="H46" s="1">
        <v>41171</v>
      </c>
      <c r="I46">
        <v>15</v>
      </c>
      <c r="J46">
        <v>44</v>
      </c>
      <c r="K46">
        <v>11.286</v>
      </c>
      <c r="L46">
        <f t="shared" si="1"/>
        <v>65.220841784989844</v>
      </c>
      <c r="M46" s="15">
        <f t="shared" si="2"/>
        <v>0.81526052231237311</v>
      </c>
    </row>
    <row r="47" spans="1:13" x14ac:dyDescent="0.25">
      <c r="A47" s="1">
        <v>41086</v>
      </c>
      <c r="B47">
        <v>12</v>
      </c>
      <c r="C47" t="s">
        <v>1</v>
      </c>
      <c r="D47">
        <v>400</v>
      </c>
      <c r="E47">
        <v>5</v>
      </c>
      <c r="F47">
        <f t="shared" si="0"/>
        <v>1.2500000000000001E-2</v>
      </c>
      <c r="G47" s="1">
        <v>41170</v>
      </c>
      <c r="H47" s="1">
        <v>41171</v>
      </c>
      <c r="I47" t="s">
        <v>3</v>
      </c>
      <c r="J47">
        <v>45</v>
      </c>
      <c r="K47">
        <v>6.1360000000000001</v>
      </c>
      <c r="L47">
        <f t="shared" si="1"/>
        <v>32.576318458417845</v>
      </c>
      <c r="M47" s="15">
        <f t="shared" si="2"/>
        <v>0.40720398073022307</v>
      </c>
    </row>
    <row r="48" spans="1:13" x14ac:dyDescent="0.25">
      <c r="A48" s="1">
        <v>41115</v>
      </c>
      <c r="B48">
        <v>1</v>
      </c>
      <c r="C48" t="s">
        <v>1</v>
      </c>
      <c r="D48">
        <v>300</v>
      </c>
      <c r="E48">
        <v>5</v>
      </c>
      <c r="F48">
        <f t="shared" si="0"/>
        <v>1.6666666666666666E-2</v>
      </c>
      <c r="G48" s="1">
        <v>41170</v>
      </c>
      <c r="H48" s="1">
        <v>41171</v>
      </c>
      <c r="I48">
        <v>26</v>
      </c>
      <c r="J48">
        <v>46</v>
      </c>
      <c r="K48">
        <v>14.662000000000001</v>
      </c>
      <c r="L48">
        <f t="shared" si="1"/>
        <v>86.620436105476671</v>
      </c>
      <c r="M48" s="15">
        <f t="shared" si="2"/>
        <v>1.4436739350912777</v>
      </c>
    </row>
    <row r="49" spans="1:19" x14ac:dyDescent="0.25">
      <c r="A49" s="1">
        <v>41115</v>
      </c>
      <c r="B49">
        <v>7</v>
      </c>
      <c r="C49" t="s">
        <v>1</v>
      </c>
      <c r="D49">
        <v>300</v>
      </c>
      <c r="E49">
        <v>5</v>
      </c>
      <c r="F49">
        <f t="shared" si="0"/>
        <v>1.6666666666666666E-2</v>
      </c>
      <c r="G49" s="1">
        <v>41170</v>
      </c>
      <c r="H49" s="1">
        <v>41171</v>
      </c>
      <c r="I49">
        <v>62</v>
      </c>
      <c r="J49">
        <v>47</v>
      </c>
      <c r="K49">
        <v>37.280999999999999</v>
      </c>
      <c r="L49">
        <f t="shared" si="1"/>
        <v>229.99645030425961</v>
      </c>
      <c r="M49" s="15">
        <f t="shared" si="2"/>
        <v>3.8332741717376599</v>
      </c>
    </row>
    <row r="50" spans="1:19" x14ac:dyDescent="0.25">
      <c r="A50" s="1">
        <v>41115</v>
      </c>
      <c r="B50">
        <v>2</v>
      </c>
      <c r="C50" t="s">
        <v>1</v>
      </c>
      <c r="D50">
        <v>300</v>
      </c>
      <c r="E50">
        <v>5</v>
      </c>
      <c r="F50">
        <f t="shared" si="0"/>
        <v>1.6666666666666666E-2</v>
      </c>
      <c r="G50" s="1">
        <v>41170</v>
      </c>
      <c r="H50" s="1">
        <v>41171</v>
      </c>
      <c r="I50">
        <v>77</v>
      </c>
      <c r="J50">
        <v>48</v>
      </c>
      <c r="K50">
        <v>76.936000000000007</v>
      </c>
      <c r="L50">
        <f t="shared" si="1"/>
        <v>481.35927991886416</v>
      </c>
      <c r="M50" s="15">
        <f t="shared" si="2"/>
        <v>8.022654665314402</v>
      </c>
    </row>
    <row r="51" spans="1:19" x14ac:dyDescent="0.25">
      <c r="A51" s="1">
        <v>41115</v>
      </c>
      <c r="B51">
        <v>11</v>
      </c>
      <c r="C51" t="s">
        <v>1</v>
      </c>
      <c r="D51">
        <v>200</v>
      </c>
      <c r="E51">
        <v>5</v>
      </c>
      <c r="F51">
        <f t="shared" si="0"/>
        <v>2.5000000000000001E-2</v>
      </c>
      <c r="G51" s="1">
        <v>41170</v>
      </c>
      <c r="H51" s="1">
        <v>41171</v>
      </c>
      <c r="I51">
        <v>69</v>
      </c>
      <c r="J51">
        <v>49</v>
      </c>
      <c r="K51">
        <v>25.167000000000002</v>
      </c>
      <c r="L51">
        <f t="shared" si="1"/>
        <v>153.20892494929006</v>
      </c>
      <c r="M51" s="15">
        <f t="shared" si="2"/>
        <v>3.8302231237322517</v>
      </c>
    </row>
    <row r="52" spans="1:19" x14ac:dyDescent="0.25">
      <c r="A52" s="1">
        <v>41115</v>
      </c>
      <c r="B52">
        <v>4</v>
      </c>
      <c r="C52" t="s">
        <v>1</v>
      </c>
      <c r="D52">
        <v>200</v>
      </c>
      <c r="E52">
        <v>5</v>
      </c>
      <c r="F52">
        <f t="shared" si="0"/>
        <v>2.5000000000000001E-2</v>
      </c>
      <c r="G52" s="1">
        <v>41170</v>
      </c>
      <c r="H52" s="1">
        <v>41171</v>
      </c>
      <c r="I52">
        <v>12</v>
      </c>
      <c r="J52">
        <v>50</v>
      </c>
      <c r="K52">
        <v>22.524000000000001</v>
      </c>
      <c r="L52">
        <f t="shared" si="1"/>
        <v>136.45562880324545</v>
      </c>
      <c r="M52" s="15">
        <f t="shared" si="2"/>
        <v>3.4113907200811364</v>
      </c>
    </row>
    <row r="53" spans="1:19" x14ac:dyDescent="0.25">
      <c r="A53" s="1">
        <v>41115</v>
      </c>
      <c r="B53">
        <v>8</v>
      </c>
      <c r="C53" t="s">
        <v>1</v>
      </c>
      <c r="D53">
        <v>200</v>
      </c>
      <c r="E53">
        <v>5</v>
      </c>
      <c r="F53">
        <f t="shared" si="0"/>
        <v>2.5000000000000001E-2</v>
      </c>
      <c r="G53" s="1">
        <v>41170</v>
      </c>
      <c r="H53" s="1">
        <v>41171</v>
      </c>
      <c r="I53">
        <v>47</v>
      </c>
      <c r="J53">
        <v>51</v>
      </c>
      <c r="K53">
        <v>18.998000000000001</v>
      </c>
      <c r="L53">
        <f t="shared" si="1"/>
        <v>114.10522312373226</v>
      </c>
      <c r="M53" s="15">
        <f t="shared" si="2"/>
        <v>2.8526305780933066</v>
      </c>
    </row>
    <row r="54" spans="1:19" x14ac:dyDescent="0.25">
      <c r="A54" s="1">
        <v>41115</v>
      </c>
      <c r="B54">
        <v>6</v>
      </c>
      <c r="C54" t="s">
        <v>1</v>
      </c>
      <c r="D54">
        <v>200</v>
      </c>
      <c r="E54">
        <v>5</v>
      </c>
      <c r="F54">
        <f t="shared" si="0"/>
        <v>2.5000000000000001E-2</v>
      </c>
      <c r="G54" s="1">
        <v>41170</v>
      </c>
      <c r="H54" s="1">
        <v>41171</v>
      </c>
      <c r="I54">
        <v>408</v>
      </c>
      <c r="J54">
        <v>52</v>
      </c>
      <c r="K54">
        <v>28.353000000000002</v>
      </c>
      <c r="L54">
        <f t="shared" si="1"/>
        <v>173.40415821501014</v>
      </c>
      <c r="M54" s="15">
        <f t="shared" si="2"/>
        <v>4.3351039553752537</v>
      </c>
    </row>
    <row r="55" spans="1:19" x14ac:dyDescent="0.25">
      <c r="A55" s="1">
        <v>41115</v>
      </c>
      <c r="B55">
        <v>10</v>
      </c>
      <c r="C55" t="s">
        <v>1</v>
      </c>
      <c r="D55">
        <v>200</v>
      </c>
      <c r="E55">
        <v>5</v>
      </c>
      <c r="F55">
        <f t="shared" si="0"/>
        <v>2.5000000000000001E-2</v>
      </c>
      <c r="G55" s="1">
        <v>41170</v>
      </c>
      <c r="H55" s="1">
        <v>41171</v>
      </c>
      <c r="I55">
        <v>103</v>
      </c>
      <c r="J55">
        <v>53</v>
      </c>
      <c r="K55">
        <v>2.7669999999999999</v>
      </c>
      <c r="L55">
        <f t="shared" si="1"/>
        <v>11.221095334685597</v>
      </c>
      <c r="M55" s="15">
        <f t="shared" si="2"/>
        <v>0.28052738336713995</v>
      </c>
    </row>
    <row r="56" spans="1:19" x14ac:dyDescent="0.25">
      <c r="A56" s="1">
        <v>41115</v>
      </c>
      <c r="B56">
        <v>3</v>
      </c>
      <c r="C56" t="s">
        <v>1</v>
      </c>
      <c r="D56">
        <v>200</v>
      </c>
      <c r="E56">
        <v>5</v>
      </c>
      <c r="F56">
        <f t="shared" si="0"/>
        <v>2.5000000000000001E-2</v>
      </c>
      <c r="G56" s="1">
        <v>41170</v>
      </c>
      <c r="H56" s="1">
        <v>41171</v>
      </c>
      <c r="I56">
        <v>19</v>
      </c>
      <c r="J56">
        <v>54</v>
      </c>
      <c r="K56" s="5">
        <v>1.6E-2</v>
      </c>
      <c r="L56">
        <f t="shared" si="1"/>
        <v>-6.2167849898580112</v>
      </c>
      <c r="M56" s="15">
        <f t="shared" si="2"/>
        <v>-0.1554196247464503</v>
      </c>
    </row>
    <row r="57" spans="1:19" x14ac:dyDescent="0.25">
      <c r="A57" s="1">
        <v>41115</v>
      </c>
      <c r="B57">
        <v>9</v>
      </c>
      <c r="C57" t="s">
        <v>1</v>
      </c>
      <c r="D57">
        <v>200</v>
      </c>
      <c r="E57">
        <v>5</v>
      </c>
      <c r="F57">
        <f t="shared" si="0"/>
        <v>2.5000000000000001E-2</v>
      </c>
      <c r="G57" s="1">
        <v>41170</v>
      </c>
      <c r="H57" s="1">
        <v>41171</v>
      </c>
      <c r="I57" t="s">
        <v>4</v>
      </c>
      <c r="J57">
        <v>55</v>
      </c>
      <c r="K57">
        <v>12.388999999999999</v>
      </c>
      <c r="L57">
        <f t="shared" si="1"/>
        <v>72.212474645030412</v>
      </c>
      <c r="M57" s="15">
        <f t="shared" si="2"/>
        <v>1.8053118661257603</v>
      </c>
    </row>
    <row r="58" spans="1:19" x14ac:dyDescent="0.25">
      <c r="A58" s="1">
        <v>41115</v>
      </c>
      <c r="B58">
        <v>5</v>
      </c>
      <c r="C58" t="s">
        <v>1</v>
      </c>
      <c r="D58">
        <v>200</v>
      </c>
      <c r="E58">
        <v>5</v>
      </c>
      <c r="F58">
        <f t="shared" si="0"/>
        <v>2.5000000000000001E-2</v>
      </c>
      <c r="G58" s="1">
        <v>41170</v>
      </c>
      <c r="H58" s="1">
        <v>41171</v>
      </c>
      <c r="I58">
        <v>30</v>
      </c>
      <c r="J58">
        <v>56</v>
      </c>
      <c r="K58">
        <v>21.344000000000001</v>
      </c>
      <c r="L58">
        <f t="shared" si="1"/>
        <v>128.97591277890467</v>
      </c>
      <c r="M58" s="15">
        <f t="shared" si="2"/>
        <v>3.2243978194726171</v>
      </c>
    </row>
    <row r="59" spans="1:19" x14ac:dyDescent="0.25">
      <c r="A59" s="1">
        <v>41115</v>
      </c>
      <c r="B59">
        <v>12</v>
      </c>
      <c r="C59" t="s">
        <v>1</v>
      </c>
      <c r="D59">
        <v>150</v>
      </c>
      <c r="E59">
        <v>5</v>
      </c>
      <c r="F59">
        <f t="shared" si="0"/>
        <v>3.3333333333333333E-2</v>
      </c>
      <c r="G59" s="1">
        <v>41170</v>
      </c>
      <c r="H59" s="1">
        <v>41171</v>
      </c>
      <c r="I59">
        <v>10</v>
      </c>
      <c r="J59">
        <v>57</v>
      </c>
      <c r="K59">
        <v>52.764000000000003</v>
      </c>
      <c r="L59">
        <f t="shared" si="1"/>
        <v>328.13919878296144</v>
      </c>
      <c r="M59" s="15">
        <f t="shared" si="2"/>
        <v>10.937973292765381</v>
      </c>
    </row>
    <row r="60" spans="1:19" x14ac:dyDescent="0.25">
      <c r="A60" s="1">
        <v>41122</v>
      </c>
      <c r="B60">
        <v>1</v>
      </c>
      <c r="C60" t="s">
        <v>1</v>
      </c>
      <c r="D60">
        <v>250</v>
      </c>
      <c r="E60">
        <v>5</v>
      </c>
      <c r="F60">
        <f t="shared" si="0"/>
        <v>0.02</v>
      </c>
      <c r="G60" s="1">
        <v>41176</v>
      </c>
      <c r="H60" s="1">
        <v>41177</v>
      </c>
      <c r="I60">
        <v>11</v>
      </c>
      <c r="J60">
        <v>2</v>
      </c>
      <c r="K60">
        <v>24.893000000000001</v>
      </c>
      <c r="L60">
        <f>(K60-0.10733)/0.18399</f>
        <v>134.71204956791129</v>
      </c>
      <c r="M60" s="15">
        <f t="shared" si="2"/>
        <v>2.6942409913582259</v>
      </c>
    </row>
    <row r="61" spans="1:19" x14ac:dyDescent="0.25">
      <c r="A61" s="1">
        <v>41122</v>
      </c>
      <c r="B61">
        <v>7</v>
      </c>
      <c r="C61" t="s">
        <v>1</v>
      </c>
      <c r="D61">
        <v>250</v>
      </c>
      <c r="E61">
        <v>5</v>
      </c>
      <c r="F61">
        <f t="shared" si="0"/>
        <v>0.02</v>
      </c>
      <c r="G61" s="1">
        <v>41176</v>
      </c>
      <c r="H61" s="1">
        <v>41177</v>
      </c>
      <c r="I61">
        <v>103</v>
      </c>
      <c r="J61">
        <v>3</v>
      </c>
      <c r="K61">
        <v>35.250999999999998</v>
      </c>
      <c r="L61">
        <f t="shared" ref="L61:L83" si="3">(K61-0.10733)/0.18399</f>
        <v>191.00858742322953</v>
      </c>
      <c r="M61" s="15">
        <f t="shared" si="2"/>
        <v>3.8201717484645905</v>
      </c>
      <c r="O61" t="s">
        <v>26</v>
      </c>
      <c r="P61" t="s">
        <v>15</v>
      </c>
      <c r="Q61" t="s">
        <v>38</v>
      </c>
    </row>
    <row r="62" spans="1:19" x14ac:dyDescent="0.25">
      <c r="A62" s="1">
        <v>41122</v>
      </c>
      <c r="B62">
        <v>2</v>
      </c>
      <c r="C62" t="s">
        <v>1</v>
      </c>
      <c r="D62">
        <v>250</v>
      </c>
      <c r="E62">
        <v>5</v>
      </c>
      <c r="F62">
        <f t="shared" si="0"/>
        <v>0.02</v>
      </c>
      <c r="G62" s="1">
        <v>41176</v>
      </c>
      <c r="H62" s="1">
        <v>41177</v>
      </c>
      <c r="I62">
        <v>47</v>
      </c>
      <c r="J62">
        <v>4</v>
      </c>
      <c r="K62">
        <v>-1.6E-2</v>
      </c>
      <c r="L62">
        <f t="shared" si="3"/>
        <v>-0.670308168922224</v>
      </c>
      <c r="M62" s="15">
        <f t="shared" si="2"/>
        <v>-1.3406163378444481E-2</v>
      </c>
      <c r="O62" t="s">
        <v>14</v>
      </c>
      <c r="P62">
        <v>0</v>
      </c>
      <c r="Q62">
        <v>4.5999999999999999E-2</v>
      </c>
    </row>
    <row r="63" spans="1:19" x14ac:dyDescent="0.25">
      <c r="A63" s="1">
        <v>41122</v>
      </c>
      <c r="B63">
        <v>11</v>
      </c>
      <c r="C63" t="s">
        <v>1</v>
      </c>
      <c r="D63">
        <v>250</v>
      </c>
      <c r="E63">
        <v>5</v>
      </c>
      <c r="F63">
        <f t="shared" si="0"/>
        <v>0.02</v>
      </c>
      <c r="G63" s="1">
        <v>41176</v>
      </c>
      <c r="H63" s="1">
        <v>41177</v>
      </c>
      <c r="I63">
        <v>50</v>
      </c>
      <c r="J63">
        <v>5</v>
      </c>
      <c r="K63">
        <v>15.54</v>
      </c>
      <c r="L63">
        <f t="shared" si="3"/>
        <v>83.877765095929135</v>
      </c>
      <c r="M63" s="15">
        <f t="shared" si="2"/>
        <v>1.6775553019185827</v>
      </c>
      <c r="O63" t="s">
        <v>16</v>
      </c>
      <c r="P63">
        <v>0.5</v>
      </c>
      <c r="Q63">
        <v>5.0999999999999997E-2</v>
      </c>
      <c r="S63" t="s">
        <v>32</v>
      </c>
    </row>
    <row r="64" spans="1:19" x14ac:dyDescent="0.25">
      <c r="A64" s="1">
        <v>41122</v>
      </c>
      <c r="B64">
        <v>4</v>
      </c>
      <c r="C64" t="s">
        <v>1</v>
      </c>
      <c r="D64">
        <v>250</v>
      </c>
      <c r="E64">
        <v>5</v>
      </c>
      <c r="F64">
        <f t="shared" si="0"/>
        <v>0.02</v>
      </c>
      <c r="G64" s="1">
        <v>41176</v>
      </c>
      <c r="H64" s="1">
        <v>41177</v>
      </c>
      <c r="I64">
        <v>2</v>
      </c>
      <c r="J64">
        <v>6</v>
      </c>
      <c r="K64">
        <v>18.097000000000001</v>
      </c>
      <c r="L64">
        <f t="shared" si="3"/>
        <v>97.775259524974189</v>
      </c>
      <c r="M64" s="15">
        <f t="shared" si="2"/>
        <v>1.9555051904994838</v>
      </c>
      <c r="O64" t="s">
        <v>17</v>
      </c>
      <c r="P64">
        <v>1</v>
      </c>
      <c r="Q64">
        <v>0.184</v>
      </c>
      <c r="S64" t="s">
        <v>33</v>
      </c>
    </row>
    <row r="65" spans="1:17" x14ac:dyDescent="0.25">
      <c r="A65" s="1">
        <v>41122</v>
      </c>
      <c r="B65">
        <v>8</v>
      </c>
      <c r="C65" t="s">
        <v>1</v>
      </c>
      <c r="D65">
        <v>250</v>
      </c>
      <c r="E65">
        <v>5</v>
      </c>
      <c r="F65">
        <f t="shared" si="0"/>
        <v>0.02</v>
      </c>
      <c r="G65" s="1">
        <v>41176</v>
      </c>
      <c r="H65" s="1">
        <v>41177</v>
      </c>
      <c r="I65">
        <v>25</v>
      </c>
      <c r="J65">
        <v>7</v>
      </c>
      <c r="K65">
        <v>41.603999999999999</v>
      </c>
      <c r="L65">
        <f t="shared" si="3"/>
        <v>225.53763791510411</v>
      </c>
      <c r="M65" s="15">
        <f t="shared" si="2"/>
        <v>4.5107527583020826</v>
      </c>
      <c r="O65" t="s">
        <v>18</v>
      </c>
      <c r="P65">
        <v>5</v>
      </c>
      <c r="Q65">
        <v>1.2250000000000001</v>
      </c>
    </row>
    <row r="66" spans="1:17" x14ac:dyDescent="0.25">
      <c r="A66" s="1">
        <v>41122</v>
      </c>
      <c r="B66">
        <v>6</v>
      </c>
      <c r="C66" t="s">
        <v>1</v>
      </c>
      <c r="D66">
        <v>250</v>
      </c>
      <c r="E66">
        <v>5</v>
      </c>
      <c r="F66">
        <f t="shared" si="0"/>
        <v>0.02</v>
      </c>
      <c r="G66" s="1">
        <v>41176</v>
      </c>
      <c r="H66" s="1">
        <v>41177</v>
      </c>
      <c r="I66">
        <v>27</v>
      </c>
      <c r="J66">
        <v>8</v>
      </c>
      <c r="K66">
        <v>35.911999999999999</v>
      </c>
      <c r="L66">
        <f t="shared" si="3"/>
        <v>194.60117397684658</v>
      </c>
      <c r="M66" s="15">
        <f t="shared" si="2"/>
        <v>3.8920234795369315</v>
      </c>
      <c r="O66" t="s">
        <v>19</v>
      </c>
      <c r="P66">
        <v>10</v>
      </c>
      <c r="Q66">
        <v>2.0870000000000002</v>
      </c>
    </row>
    <row r="67" spans="1:17" x14ac:dyDescent="0.25">
      <c r="A67" s="1">
        <v>41122</v>
      </c>
      <c r="B67">
        <v>10</v>
      </c>
      <c r="C67" t="s">
        <v>1</v>
      </c>
      <c r="D67">
        <v>250</v>
      </c>
      <c r="E67">
        <v>5</v>
      </c>
      <c r="F67">
        <f t="shared" ref="F67:F83" si="4">E67/D67</f>
        <v>0.02</v>
      </c>
      <c r="G67" s="1">
        <v>41176</v>
      </c>
      <c r="H67" s="1">
        <v>41177</v>
      </c>
      <c r="I67">
        <v>82</v>
      </c>
      <c r="J67">
        <v>9</v>
      </c>
      <c r="K67">
        <v>28.81</v>
      </c>
      <c r="L67">
        <f t="shared" si="3"/>
        <v>156.00125006793849</v>
      </c>
      <c r="M67" s="15">
        <f t="shared" ref="M67:M83" si="5">L67*F67</f>
        <v>3.1200250013587696</v>
      </c>
      <c r="O67" t="s">
        <v>20</v>
      </c>
      <c r="P67">
        <v>20</v>
      </c>
      <c r="Q67">
        <v>4.2560000000000002</v>
      </c>
    </row>
    <row r="68" spans="1:17" x14ac:dyDescent="0.25">
      <c r="A68" s="1">
        <v>41122</v>
      </c>
      <c r="B68">
        <v>3</v>
      </c>
      <c r="C68" t="s">
        <v>1</v>
      </c>
      <c r="D68">
        <v>250</v>
      </c>
      <c r="E68">
        <v>5</v>
      </c>
      <c r="F68">
        <f t="shared" si="4"/>
        <v>0.02</v>
      </c>
      <c r="G68" s="1">
        <v>41176</v>
      </c>
      <c r="H68" s="1">
        <v>41177</v>
      </c>
      <c r="I68" t="s">
        <v>30</v>
      </c>
      <c r="J68" t="s">
        <v>30</v>
      </c>
      <c r="K68" t="s">
        <v>30</v>
      </c>
      <c r="L68" t="s">
        <v>30</v>
      </c>
      <c r="M68" s="15" t="s">
        <v>30</v>
      </c>
      <c r="O68" t="s">
        <v>21</v>
      </c>
      <c r="P68">
        <v>100</v>
      </c>
      <c r="Q68">
        <v>18.369</v>
      </c>
    </row>
    <row r="69" spans="1:17" x14ac:dyDescent="0.25">
      <c r="A69" s="1">
        <v>41122</v>
      </c>
      <c r="B69">
        <v>9</v>
      </c>
      <c r="C69" t="s">
        <v>1</v>
      </c>
      <c r="D69">
        <v>250</v>
      </c>
      <c r="E69">
        <v>5</v>
      </c>
      <c r="F69">
        <f t="shared" si="4"/>
        <v>0.02</v>
      </c>
      <c r="G69" s="1">
        <v>41176</v>
      </c>
      <c r="H69" s="1">
        <v>41177</v>
      </c>
      <c r="I69">
        <v>1</v>
      </c>
      <c r="J69">
        <v>10</v>
      </c>
      <c r="K69">
        <v>10.993</v>
      </c>
      <c r="L69">
        <f t="shared" si="3"/>
        <v>59.164465460079363</v>
      </c>
      <c r="M69" s="15">
        <f t="shared" si="5"/>
        <v>1.1832893092015873</v>
      </c>
      <c r="O69" t="s">
        <v>22</v>
      </c>
      <c r="P69">
        <v>500</v>
      </c>
      <c r="Q69">
        <v>91.393000000000001</v>
      </c>
    </row>
    <row r="70" spans="1:17" x14ac:dyDescent="0.25">
      <c r="A70" s="1">
        <v>41122</v>
      </c>
      <c r="B70">
        <v>5</v>
      </c>
      <c r="C70" t="s">
        <v>1</v>
      </c>
      <c r="D70">
        <v>250</v>
      </c>
      <c r="E70">
        <v>5</v>
      </c>
      <c r="F70">
        <f t="shared" si="4"/>
        <v>0.02</v>
      </c>
      <c r="G70" s="1">
        <v>41176</v>
      </c>
      <c r="H70" s="1">
        <v>41177</v>
      </c>
      <c r="I70">
        <v>40</v>
      </c>
      <c r="J70">
        <v>11</v>
      </c>
      <c r="K70">
        <v>32.064999999999998</v>
      </c>
      <c r="L70">
        <f t="shared" si="3"/>
        <v>173.69242893635524</v>
      </c>
      <c r="M70" s="15">
        <f t="shared" si="5"/>
        <v>3.4738485787271047</v>
      </c>
      <c r="O70" t="s">
        <v>23</v>
      </c>
      <c r="P70">
        <v>1000</v>
      </c>
      <c r="Q70">
        <v>184.452</v>
      </c>
    </row>
    <row r="71" spans="1:17" x14ac:dyDescent="0.25">
      <c r="A71" s="1">
        <v>41122</v>
      </c>
      <c r="B71">
        <v>12</v>
      </c>
      <c r="C71" t="s">
        <v>1</v>
      </c>
      <c r="D71">
        <v>200</v>
      </c>
      <c r="E71">
        <v>5</v>
      </c>
      <c r="F71">
        <f t="shared" si="4"/>
        <v>2.5000000000000001E-2</v>
      </c>
      <c r="G71" s="1">
        <v>41176</v>
      </c>
      <c r="H71" s="1">
        <v>41177</v>
      </c>
      <c r="I71" t="s">
        <v>3</v>
      </c>
      <c r="J71">
        <v>12</v>
      </c>
      <c r="K71">
        <v>30.899000000000001</v>
      </c>
      <c r="L71">
        <f t="shared" si="3"/>
        <v>167.35512799608676</v>
      </c>
      <c r="M71" s="15">
        <f t="shared" si="5"/>
        <v>4.1838781999021695</v>
      </c>
    </row>
    <row r="72" spans="1:17" x14ac:dyDescent="0.25">
      <c r="A72" s="1">
        <v>41108</v>
      </c>
      <c r="B72">
        <v>1</v>
      </c>
      <c r="C72" t="s">
        <v>1</v>
      </c>
      <c r="D72">
        <v>400</v>
      </c>
      <c r="E72">
        <v>5</v>
      </c>
      <c r="F72">
        <f t="shared" si="4"/>
        <v>1.2500000000000001E-2</v>
      </c>
      <c r="G72" s="1">
        <v>41176</v>
      </c>
      <c r="H72" s="1">
        <v>41177</v>
      </c>
      <c r="I72">
        <v>7</v>
      </c>
      <c r="J72">
        <v>13</v>
      </c>
      <c r="K72">
        <v>22.248999999999999</v>
      </c>
      <c r="L72">
        <f t="shared" si="3"/>
        <v>120.34170335344312</v>
      </c>
      <c r="M72" s="15">
        <f t="shared" si="5"/>
        <v>1.5042712919180392</v>
      </c>
    </row>
    <row r="73" spans="1:17" x14ac:dyDescent="0.25">
      <c r="A73" s="1">
        <v>41108</v>
      </c>
      <c r="B73">
        <v>7</v>
      </c>
      <c r="C73" t="s">
        <v>1</v>
      </c>
      <c r="D73">
        <v>400</v>
      </c>
      <c r="E73">
        <v>5</v>
      </c>
      <c r="F73">
        <f t="shared" si="4"/>
        <v>1.2500000000000001E-2</v>
      </c>
      <c r="G73" s="1">
        <v>41176</v>
      </c>
      <c r="H73" s="1">
        <v>41177</v>
      </c>
      <c r="I73">
        <v>72</v>
      </c>
      <c r="J73">
        <v>14</v>
      </c>
      <c r="K73">
        <v>39.729999999999997</v>
      </c>
      <c r="L73">
        <f t="shared" si="3"/>
        <v>215.35230175553019</v>
      </c>
      <c r="M73" s="15">
        <f t="shared" si="5"/>
        <v>2.6919037719441277</v>
      </c>
    </row>
    <row r="74" spans="1:17" x14ac:dyDescent="0.25">
      <c r="A74" s="1">
        <v>41108</v>
      </c>
      <c r="B74">
        <v>2</v>
      </c>
      <c r="C74" t="s">
        <v>1</v>
      </c>
      <c r="D74">
        <v>400</v>
      </c>
      <c r="E74">
        <v>5</v>
      </c>
      <c r="F74">
        <f t="shared" si="4"/>
        <v>1.2500000000000001E-2</v>
      </c>
      <c r="G74" s="1">
        <v>41176</v>
      </c>
      <c r="H74" s="1">
        <v>41177</v>
      </c>
      <c r="I74">
        <v>43</v>
      </c>
      <c r="J74">
        <v>15</v>
      </c>
      <c r="K74">
        <v>47.954999999999998</v>
      </c>
      <c r="L74">
        <f t="shared" si="3"/>
        <v>260.05581825099193</v>
      </c>
      <c r="M74" s="15">
        <f t="shared" si="5"/>
        <v>3.2506977281373994</v>
      </c>
    </row>
    <row r="75" spans="1:17" x14ac:dyDescent="0.25">
      <c r="A75" s="1">
        <v>41108</v>
      </c>
      <c r="B75">
        <v>11</v>
      </c>
      <c r="C75" t="s">
        <v>1</v>
      </c>
      <c r="D75">
        <v>400</v>
      </c>
      <c r="E75">
        <v>5</v>
      </c>
      <c r="F75">
        <f t="shared" si="4"/>
        <v>1.2500000000000001E-2</v>
      </c>
      <c r="G75" s="1">
        <v>41176</v>
      </c>
      <c r="H75" s="1">
        <v>41177</v>
      </c>
      <c r="I75">
        <v>12</v>
      </c>
      <c r="J75">
        <v>16</v>
      </c>
      <c r="K75">
        <v>99.882999999999996</v>
      </c>
      <c r="L75">
        <f t="shared" si="3"/>
        <v>542.2885482906679</v>
      </c>
      <c r="M75" s="15">
        <f t="shared" si="5"/>
        <v>6.7786068536333488</v>
      </c>
    </row>
    <row r="76" spans="1:17" x14ac:dyDescent="0.25">
      <c r="A76" s="1">
        <v>41108</v>
      </c>
      <c r="B76">
        <v>4</v>
      </c>
      <c r="C76" t="s">
        <v>1</v>
      </c>
      <c r="D76">
        <v>400</v>
      </c>
      <c r="E76">
        <v>5</v>
      </c>
      <c r="F76">
        <f t="shared" si="4"/>
        <v>1.2500000000000001E-2</v>
      </c>
      <c r="G76" s="1">
        <v>41176</v>
      </c>
      <c r="H76" s="1">
        <v>41177</v>
      </c>
      <c r="I76">
        <v>61</v>
      </c>
      <c r="J76">
        <v>17</v>
      </c>
      <c r="K76">
        <v>12.497999999999999</v>
      </c>
      <c r="L76">
        <f t="shared" si="3"/>
        <v>67.344257840100013</v>
      </c>
      <c r="M76" s="15">
        <f t="shared" si="5"/>
        <v>0.84180322300125021</v>
      </c>
    </row>
    <row r="77" spans="1:17" x14ac:dyDescent="0.25">
      <c r="A77" s="1">
        <v>41108</v>
      </c>
      <c r="B77">
        <v>8</v>
      </c>
      <c r="C77" t="s">
        <v>1</v>
      </c>
      <c r="D77">
        <v>300</v>
      </c>
      <c r="E77">
        <v>5</v>
      </c>
      <c r="F77">
        <f t="shared" si="4"/>
        <v>1.6666666666666666E-2</v>
      </c>
      <c r="G77" s="1">
        <v>41176</v>
      </c>
      <c r="H77" s="1">
        <v>41177</v>
      </c>
      <c r="I77">
        <v>102</v>
      </c>
      <c r="J77">
        <v>18</v>
      </c>
      <c r="K77">
        <v>41.143000000000001</v>
      </c>
      <c r="L77">
        <f t="shared" si="3"/>
        <v>223.0320669601609</v>
      </c>
      <c r="M77" s="15">
        <f t="shared" si="5"/>
        <v>3.7172011160026819</v>
      </c>
    </row>
    <row r="78" spans="1:17" x14ac:dyDescent="0.25">
      <c r="A78" s="1">
        <v>41108</v>
      </c>
      <c r="B78">
        <v>6</v>
      </c>
      <c r="C78" t="s">
        <v>1</v>
      </c>
      <c r="D78">
        <v>300</v>
      </c>
      <c r="E78">
        <v>5</v>
      </c>
      <c r="F78">
        <f t="shared" si="4"/>
        <v>1.6666666666666666E-2</v>
      </c>
      <c r="G78" s="1">
        <v>41176</v>
      </c>
      <c r="H78" s="1">
        <v>41177</v>
      </c>
      <c r="I78">
        <v>56</v>
      </c>
      <c r="J78">
        <v>19</v>
      </c>
      <c r="K78">
        <v>-3.6999999999999998E-2</v>
      </c>
      <c r="L78">
        <f t="shared" si="3"/>
        <v>-0.78444480678297734</v>
      </c>
      <c r="M78" s="15">
        <f t="shared" si="5"/>
        <v>-1.3074080113049622E-2</v>
      </c>
    </row>
    <row r="79" spans="1:17" x14ac:dyDescent="0.25">
      <c r="A79" s="1">
        <v>41108</v>
      </c>
      <c r="B79">
        <v>10</v>
      </c>
      <c r="C79" t="s">
        <v>1</v>
      </c>
      <c r="D79">
        <v>300</v>
      </c>
      <c r="E79">
        <v>5</v>
      </c>
      <c r="F79">
        <f t="shared" si="4"/>
        <v>1.6666666666666666E-2</v>
      </c>
      <c r="G79" s="1">
        <v>41176</v>
      </c>
      <c r="H79" s="1">
        <v>41177</v>
      </c>
      <c r="I79">
        <v>54</v>
      </c>
      <c r="J79">
        <v>20</v>
      </c>
      <c r="K79">
        <v>34.051000000000002</v>
      </c>
      <c r="L79">
        <f t="shared" si="3"/>
        <v>184.48649383118652</v>
      </c>
      <c r="M79" s="15">
        <f t="shared" si="5"/>
        <v>3.0747748971864421</v>
      </c>
    </row>
    <row r="80" spans="1:17" x14ac:dyDescent="0.25">
      <c r="A80" s="1">
        <v>41108</v>
      </c>
      <c r="B80">
        <v>3</v>
      </c>
      <c r="C80" t="s">
        <v>1</v>
      </c>
      <c r="D80">
        <v>300</v>
      </c>
      <c r="E80">
        <v>5</v>
      </c>
      <c r="F80">
        <f t="shared" si="4"/>
        <v>1.6666666666666666E-2</v>
      </c>
      <c r="G80" s="1">
        <v>41176</v>
      </c>
      <c r="H80" s="1">
        <v>41177</v>
      </c>
      <c r="I80">
        <v>81</v>
      </c>
      <c r="J80">
        <v>21</v>
      </c>
      <c r="K80">
        <v>24.643999999999998</v>
      </c>
      <c r="L80">
        <f t="shared" si="3"/>
        <v>133.35871514756235</v>
      </c>
      <c r="M80" s="15">
        <f t="shared" si="5"/>
        <v>2.2226452524593725</v>
      </c>
    </row>
    <row r="81" spans="1:17" x14ac:dyDescent="0.25">
      <c r="A81" s="1">
        <v>41108</v>
      </c>
      <c r="B81">
        <v>9</v>
      </c>
      <c r="C81" t="s">
        <v>1</v>
      </c>
      <c r="D81">
        <v>300</v>
      </c>
      <c r="E81">
        <v>5</v>
      </c>
      <c r="F81">
        <f t="shared" si="4"/>
        <v>1.6666666666666666E-2</v>
      </c>
      <c r="G81" s="1">
        <v>41176</v>
      </c>
      <c r="H81" s="1">
        <v>41177</v>
      </c>
      <c r="I81" t="s">
        <v>29</v>
      </c>
      <c r="J81">
        <v>22</v>
      </c>
      <c r="K81">
        <v>10.680999999999999</v>
      </c>
      <c r="L81">
        <f t="shared" si="3"/>
        <v>57.468721126148161</v>
      </c>
      <c r="M81" s="15">
        <f t="shared" si="5"/>
        <v>0.95781201876913602</v>
      </c>
    </row>
    <row r="82" spans="1:17" x14ac:dyDescent="0.25">
      <c r="A82" s="1">
        <v>41108</v>
      </c>
      <c r="B82">
        <v>5</v>
      </c>
      <c r="C82" t="s">
        <v>1</v>
      </c>
      <c r="D82">
        <v>300</v>
      </c>
      <c r="E82">
        <v>5</v>
      </c>
      <c r="F82">
        <f t="shared" si="4"/>
        <v>1.6666666666666666E-2</v>
      </c>
      <c r="G82" s="1">
        <v>41176</v>
      </c>
      <c r="H82" s="1">
        <v>41177</v>
      </c>
      <c r="I82">
        <v>122</v>
      </c>
      <c r="J82">
        <v>23</v>
      </c>
      <c r="K82">
        <v>29.911999999999999</v>
      </c>
      <c r="L82">
        <f t="shared" si="3"/>
        <v>161.99070601663135</v>
      </c>
      <c r="M82" s="15">
        <f t="shared" si="5"/>
        <v>2.699845100277189</v>
      </c>
    </row>
    <row r="83" spans="1:17" x14ac:dyDescent="0.25">
      <c r="A83" s="1">
        <v>41108</v>
      </c>
      <c r="B83">
        <v>12</v>
      </c>
      <c r="C83" t="s">
        <v>1</v>
      </c>
      <c r="D83">
        <v>300</v>
      </c>
      <c r="E83">
        <v>5</v>
      </c>
      <c r="F83">
        <f t="shared" si="4"/>
        <v>1.6666666666666666E-2</v>
      </c>
      <c r="G83" s="1">
        <v>41176</v>
      </c>
      <c r="H83" s="1">
        <v>41177</v>
      </c>
      <c r="I83">
        <v>64</v>
      </c>
      <c r="J83">
        <v>24</v>
      </c>
      <c r="K83">
        <v>40.478999999999999</v>
      </c>
      <c r="L83">
        <f t="shared" si="3"/>
        <v>219.42317517256376</v>
      </c>
      <c r="M83" s="15">
        <f t="shared" si="5"/>
        <v>3.6570529195427293</v>
      </c>
    </row>
    <row r="84" spans="1:17" x14ac:dyDescent="0.25">
      <c r="A84" s="1"/>
      <c r="G84" s="1"/>
      <c r="H84" s="1"/>
      <c r="M84" s="15"/>
    </row>
    <row r="85" spans="1:17" x14ac:dyDescent="0.25">
      <c r="H85" s="1"/>
      <c r="I85" s="3" t="s">
        <v>37</v>
      </c>
      <c r="M85" s="15"/>
    </row>
    <row r="86" spans="1:17" x14ac:dyDescent="0.25">
      <c r="A86" s="3" t="s">
        <v>8</v>
      </c>
      <c r="B86" s="3" t="s">
        <v>7</v>
      </c>
      <c r="C86" s="3" t="s">
        <v>6</v>
      </c>
      <c r="D86" s="3" t="s">
        <v>28</v>
      </c>
      <c r="E86" s="3" t="s">
        <v>9</v>
      </c>
      <c r="F86" s="3" t="s">
        <v>31</v>
      </c>
      <c r="G86" s="3" t="s">
        <v>10</v>
      </c>
      <c r="H86" s="3" t="s">
        <v>13</v>
      </c>
      <c r="I86" s="3" t="s">
        <v>11</v>
      </c>
      <c r="J86" s="3" t="s">
        <v>12</v>
      </c>
      <c r="K86" s="3" t="s">
        <v>38</v>
      </c>
      <c r="L86" s="3" t="s">
        <v>34</v>
      </c>
      <c r="M86" s="14" t="s">
        <v>35</v>
      </c>
      <c r="O86" s="3" t="s">
        <v>26</v>
      </c>
      <c r="P86" s="3" t="s">
        <v>15</v>
      </c>
      <c r="Q86" s="3" t="s">
        <v>38</v>
      </c>
    </row>
    <row r="87" spans="1:17" x14ac:dyDescent="0.25">
      <c r="A87" s="1">
        <v>41086</v>
      </c>
      <c r="B87">
        <v>1</v>
      </c>
      <c r="C87" t="s">
        <v>1</v>
      </c>
      <c r="D87">
        <v>400</v>
      </c>
      <c r="E87">
        <v>5</v>
      </c>
      <c r="F87">
        <f t="shared" ref="F87:F120" si="6">E87/D87</f>
        <v>1.2500000000000001E-2</v>
      </c>
      <c r="G87" s="6">
        <v>41179</v>
      </c>
      <c r="H87" s="6">
        <v>41180</v>
      </c>
      <c r="I87" s="8">
        <v>25</v>
      </c>
      <c r="J87" s="8">
        <v>37</v>
      </c>
      <c r="K87" s="8">
        <v>11.215999999999999</v>
      </c>
      <c r="L87" s="8">
        <f>(K87-0.40148)/0.20063</f>
        <v>53.902806160594125</v>
      </c>
      <c r="M87" s="16">
        <f>L87*F87</f>
        <v>0.67378507700742662</v>
      </c>
      <c r="O87" t="s">
        <v>14</v>
      </c>
      <c r="P87">
        <v>0</v>
      </c>
      <c r="Q87" s="8">
        <v>5.3999999999999999E-2</v>
      </c>
    </row>
    <row r="88" spans="1:17" x14ac:dyDescent="0.25">
      <c r="A88" s="1">
        <v>41086</v>
      </c>
      <c r="B88">
        <v>7</v>
      </c>
      <c r="C88" t="s">
        <v>1</v>
      </c>
      <c r="D88">
        <v>400</v>
      </c>
      <c r="E88">
        <v>5</v>
      </c>
      <c r="F88">
        <f t="shared" si="6"/>
        <v>1.2500000000000001E-2</v>
      </c>
      <c r="G88" s="6">
        <v>41179</v>
      </c>
      <c r="H88" s="1">
        <v>41180</v>
      </c>
      <c r="I88">
        <v>13</v>
      </c>
      <c r="J88">
        <v>38</v>
      </c>
      <c r="K88">
        <v>9.6479999999999997</v>
      </c>
      <c r="L88" s="8">
        <f t="shared" ref="L88:L131" si="7">(K88-0.40148)/0.20063</f>
        <v>46.08742461247072</v>
      </c>
      <c r="M88" s="16">
        <f t="shared" ref="M88:M132" si="8">L88*F88</f>
        <v>0.576092807655884</v>
      </c>
      <c r="O88" t="s">
        <v>16</v>
      </c>
      <c r="P88">
        <v>0.5</v>
      </c>
      <c r="Q88">
        <v>0.152</v>
      </c>
    </row>
    <row r="89" spans="1:17" x14ac:dyDescent="0.25">
      <c r="A89" s="1">
        <v>41086</v>
      </c>
      <c r="B89">
        <v>2</v>
      </c>
      <c r="C89" t="s">
        <v>1</v>
      </c>
      <c r="D89">
        <v>400</v>
      </c>
      <c r="E89">
        <v>5</v>
      </c>
      <c r="F89">
        <f t="shared" si="6"/>
        <v>1.2500000000000001E-2</v>
      </c>
      <c r="G89" s="6">
        <v>41179</v>
      </c>
      <c r="H89" s="6">
        <v>41180</v>
      </c>
      <c r="I89">
        <v>39</v>
      </c>
      <c r="J89">
        <v>39</v>
      </c>
      <c r="K89">
        <v>9.1189999999999998</v>
      </c>
      <c r="L89" s="8">
        <f t="shared" si="7"/>
        <v>43.450730199870407</v>
      </c>
      <c r="M89" s="16">
        <f t="shared" si="8"/>
        <v>0.54313412749838008</v>
      </c>
      <c r="O89" t="s">
        <v>17</v>
      </c>
      <c r="P89">
        <v>1</v>
      </c>
      <c r="Q89">
        <v>0.26900000000000002</v>
      </c>
    </row>
    <row r="90" spans="1:17" x14ac:dyDescent="0.25">
      <c r="A90" s="1">
        <v>41086</v>
      </c>
      <c r="B90">
        <v>11</v>
      </c>
      <c r="C90" t="s">
        <v>1</v>
      </c>
      <c r="D90">
        <v>400</v>
      </c>
      <c r="E90">
        <v>5</v>
      </c>
      <c r="F90">
        <f t="shared" si="6"/>
        <v>1.2500000000000001E-2</v>
      </c>
      <c r="G90" s="6">
        <v>41179</v>
      </c>
      <c r="H90" s="1">
        <v>41180</v>
      </c>
      <c r="I90">
        <v>64</v>
      </c>
      <c r="J90">
        <v>40</v>
      </c>
      <c r="K90">
        <v>18.861000000000001</v>
      </c>
      <c r="L90" s="8">
        <f t="shared" si="7"/>
        <v>92.007775507152473</v>
      </c>
      <c r="M90" s="16">
        <f t="shared" si="8"/>
        <v>1.150097193839406</v>
      </c>
      <c r="O90" t="s">
        <v>18</v>
      </c>
      <c r="P90">
        <v>5</v>
      </c>
      <c r="Q90">
        <v>1.004</v>
      </c>
    </row>
    <row r="91" spans="1:17" x14ac:dyDescent="0.25">
      <c r="A91" s="1">
        <v>41086</v>
      </c>
      <c r="B91">
        <v>4</v>
      </c>
      <c r="C91" t="s">
        <v>1</v>
      </c>
      <c r="D91">
        <v>400</v>
      </c>
      <c r="E91">
        <v>5</v>
      </c>
      <c r="F91">
        <f t="shared" si="6"/>
        <v>1.2500000000000001E-2</v>
      </c>
      <c r="G91" s="6">
        <v>41179</v>
      </c>
      <c r="H91" s="6">
        <v>41180</v>
      </c>
      <c r="I91">
        <v>4</v>
      </c>
      <c r="J91">
        <v>41</v>
      </c>
      <c r="K91">
        <v>8.2810000000000006</v>
      </c>
      <c r="L91" s="8">
        <f t="shared" si="7"/>
        <v>39.273887255146292</v>
      </c>
      <c r="M91" s="16">
        <f t="shared" si="8"/>
        <v>0.49092359068932867</v>
      </c>
      <c r="O91" t="s">
        <v>19</v>
      </c>
      <c r="P91">
        <v>10</v>
      </c>
      <c r="Q91">
        <v>1.9670000000000001</v>
      </c>
    </row>
    <row r="92" spans="1:17" x14ac:dyDescent="0.25">
      <c r="A92" s="1">
        <v>41086</v>
      </c>
      <c r="B92">
        <v>8</v>
      </c>
      <c r="C92" t="s">
        <v>1</v>
      </c>
      <c r="D92">
        <v>400</v>
      </c>
      <c r="E92">
        <v>5</v>
      </c>
      <c r="F92">
        <f t="shared" si="6"/>
        <v>1.2500000000000001E-2</v>
      </c>
      <c r="G92" s="6">
        <v>41179</v>
      </c>
      <c r="H92" s="1">
        <v>41180</v>
      </c>
      <c r="I92">
        <v>15</v>
      </c>
      <c r="J92">
        <v>42</v>
      </c>
      <c r="K92">
        <v>12.087</v>
      </c>
      <c r="L92" s="8">
        <f t="shared" si="7"/>
        <v>58.244130987389724</v>
      </c>
      <c r="M92" s="16">
        <f t="shared" si="8"/>
        <v>0.72805163734237155</v>
      </c>
      <c r="O92" t="s">
        <v>20</v>
      </c>
      <c r="P92">
        <v>20</v>
      </c>
      <c r="Q92">
        <v>4.7530000000000001</v>
      </c>
    </row>
    <row r="93" spans="1:17" x14ac:dyDescent="0.25">
      <c r="A93" s="1">
        <v>41086</v>
      </c>
      <c r="B93">
        <v>6</v>
      </c>
      <c r="C93" t="s">
        <v>1</v>
      </c>
      <c r="D93">
        <v>400</v>
      </c>
      <c r="E93">
        <v>5</v>
      </c>
      <c r="F93">
        <f t="shared" si="6"/>
        <v>1.2500000000000001E-2</v>
      </c>
      <c r="G93" s="6">
        <v>41179</v>
      </c>
      <c r="H93" s="6">
        <v>41180</v>
      </c>
      <c r="I93">
        <v>144</v>
      </c>
      <c r="J93">
        <v>43</v>
      </c>
      <c r="K93">
        <v>5.2889999999999997</v>
      </c>
      <c r="L93" s="8">
        <f t="shared" si="7"/>
        <v>24.3608632806659</v>
      </c>
      <c r="M93" s="16">
        <f t="shared" si="8"/>
        <v>0.30451079100832379</v>
      </c>
      <c r="O93" t="s">
        <v>21</v>
      </c>
      <c r="P93">
        <v>100</v>
      </c>
      <c r="Q93">
        <v>18.928000000000001</v>
      </c>
    </row>
    <row r="94" spans="1:17" x14ac:dyDescent="0.25">
      <c r="A94" s="1">
        <v>41086</v>
      </c>
      <c r="B94">
        <v>10</v>
      </c>
      <c r="C94" t="s">
        <v>1</v>
      </c>
      <c r="D94">
        <v>400</v>
      </c>
      <c r="E94">
        <v>5</v>
      </c>
      <c r="F94">
        <f t="shared" si="6"/>
        <v>1.2500000000000001E-2</v>
      </c>
      <c r="G94" s="6">
        <v>41179</v>
      </c>
      <c r="H94" s="1">
        <v>41180</v>
      </c>
      <c r="I94">
        <v>9</v>
      </c>
      <c r="J94">
        <v>44</v>
      </c>
      <c r="K94">
        <v>6.6159999999999997</v>
      </c>
      <c r="L94" s="8">
        <f t="shared" si="7"/>
        <v>30.975028659721872</v>
      </c>
      <c r="M94" s="16">
        <f t="shared" si="8"/>
        <v>0.38718785824652341</v>
      </c>
      <c r="O94" t="s">
        <v>22</v>
      </c>
      <c r="P94">
        <v>500</v>
      </c>
      <c r="Q94">
        <v>106.54600000000001</v>
      </c>
    </row>
    <row r="95" spans="1:17" x14ac:dyDescent="0.25">
      <c r="A95" s="1">
        <v>41086</v>
      </c>
      <c r="B95">
        <v>5</v>
      </c>
      <c r="C95" t="s">
        <v>1</v>
      </c>
      <c r="D95">
        <v>400</v>
      </c>
      <c r="E95">
        <v>5</v>
      </c>
      <c r="F95">
        <f t="shared" si="6"/>
        <v>1.2500000000000001E-2</v>
      </c>
      <c r="G95" s="6">
        <v>41179</v>
      </c>
      <c r="H95" s="6">
        <v>41180</v>
      </c>
      <c r="I95">
        <v>22</v>
      </c>
      <c r="J95">
        <v>45</v>
      </c>
      <c r="K95">
        <v>8.9209999999999994</v>
      </c>
      <c r="L95" s="8">
        <f t="shared" si="7"/>
        <v>42.463838907441556</v>
      </c>
      <c r="M95" s="16">
        <f t="shared" si="8"/>
        <v>0.53079798634301945</v>
      </c>
      <c r="O95" t="s">
        <v>23</v>
      </c>
      <c r="P95">
        <v>1000</v>
      </c>
      <c r="Q95">
        <v>198.26499999999999</v>
      </c>
    </row>
    <row r="96" spans="1:17" x14ac:dyDescent="0.25">
      <c r="A96" s="1">
        <v>41086</v>
      </c>
      <c r="B96">
        <v>12</v>
      </c>
      <c r="C96" t="s">
        <v>1</v>
      </c>
      <c r="D96">
        <v>400</v>
      </c>
      <c r="E96">
        <v>5</v>
      </c>
      <c r="F96">
        <f t="shared" si="6"/>
        <v>1.2500000000000001E-2</v>
      </c>
      <c r="G96" s="6">
        <v>41179</v>
      </c>
      <c r="H96" s="1">
        <v>41180</v>
      </c>
      <c r="I96">
        <v>18</v>
      </c>
      <c r="J96">
        <v>46</v>
      </c>
      <c r="K96">
        <v>4.6520000000000001</v>
      </c>
      <c r="L96" s="8">
        <f t="shared" si="7"/>
        <v>21.185864526740765</v>
      </c>
      <c r="M96" s="16">
        <f t="shared" si="8"/>
        <v>0.26482330658425957</v>
      </c>
    </row>
    <row r="97" spans="1:16" x14ac:dyDescent="0.25">
      <c r="A97" s="1">
        <v>41115</v>
      </c>
      <c r="B97">
        <v>1</v>
      </c>
      <c r="C97" t="s">
        <v>1</v>
      </c>
      <c r="D97">
        <v>300</v>
      </c>
      <c r="E97">
        <v>5</v>
      </c>
      <c r="F97">
        <f t="shared" si="6"/>
        <v>1.6666666666666666E-2</v>
      </c>
      <c r="G97" s="6">
        <v>41179</v>
      </c>
      <c r="H97" s="6">
        <v>41180</v>
      </c>
      <c r="I97">
        <v>16</v>
      </c>
      <c r="J97">
        <v>25</v>
      </c>
      <c r="K97">
        <v>17.809000000000001</v>
      </c>
      <c r="L97" s="8">
        <f t="shared" si="7"/>
        <v>86.764292478692127</v>
      </c>
      <c r="M97" s="16">
        <f t="shared" si="8"/>
        <v>1.4460715413115355</v>
      </c>
      <c r="O97" t="s">
        <v>42</v>
      </c>
    </row>
    <row r="98" spans="1:16" x14ac:dyDescent="0.25">
      <c r="A98" s="1">
        <v>41115</v>
      </c>
      <c r="B98">
        <v>7</v>
      </c>
      <c r="C98" t="s">
        <v>1</v>
      </c>
      <c r="D98">
        <v>300</v>
      </c>
      <c r="E98">
        <v>5</v>
      </c>
      <c r="F98">
        <f t="shared" si="6"/>
        <v>1.6666666666666666E-2</v>
      </c>
      <c r="G98" s="6">
        <v>41179</v>
      </c>
      <c r="H98" s="1">
        <v>41180</v>
      </c>
      <c r="I98">
        <v>4</v>
      </c>
      <c r="J98">
        <v>26</v>
      </c>
      <c r="K98">
        <v>33.673000000000002</v>
      </c>
      <c r="L98" s="8">
        <f t="shared" si="7"/>
        <v>165.83521905996113</v>
      </c>
      <c r="M98" s="16">
        <f t="shared" si="8"/>
        <v>2.763920317666019</v>
      </c>
      <c r="O98" t="s">
        <v>25</v>
      </c>
      <c r="P98">
        <v>0.99885000000000002</v>
      </c>
    </row>
    <row r="99" spans="1:16" x14ac:dyDescent="0.25">
      <c r="A99" s="1">
        <v>41115</v>
      </c>
      <c r="B99">
        <v>2</v>
      </c>
      <c r="C99" t="s">
        <v>1</v>
      </c>
      <c r="D99">
        <v>300</v>
      </c>
      <c r="E99">
        <v>5</v>
      </c>
      <c r="F99">
        <f t="shared" si="6"/>
        <v>1.6666666666666666E-2</v>
      </c>
      <c r="G99" s="6">
        <v>41179</v>
      </c>
      <c r="H99" s="6">
        <v>41180</v>
      </c>
      <c r="I99">
        <v>137</v>
      </c>
      <c r="J99">
        <v>27</v>
      </c>
      <c r="K99">
        <v>43.451000000000001</v>
      </c>
      <c r="L99" s="8">
        <f t="shared" si="7"/>
        <v>214.5716991476848</v>
      </c>
      <c r="M99" s="16">
        <f t="shared" si="8"/>
        <v>3.5761949857947464</v>
      </c>
    </row>
    <row r="100" spans="1:16" x14ac:dyDescent="0.25">
      <c r="A100" s="1">
        <v>41115</v>
      </c>
      <c r="B100">
        <v>11</v>
      </c>
      <c r="C100" t="s">
        <v>1</v>
      </c>
      <c r="D100">
        <v>200</v>
      </c>
      <c r="E100">
        <v>5</v>
      </c>
      <c r="F100">
        <f t="shared" si="6"/>
        <v>2.5000000000000001E-2</v>
      </c>
      <c r="G100" s="6">
        <v>41179</v>
      </c>
      <c r="H100" s="1">
        <v>41180</v>
      </c>
      <c r="I100">
        <v>26</v>
      </c>
      <c r="J100">
        <v>28</v>
      </c>
      <c r="K100">
        <v>22.268000000000001</v>
      </c>
      <c r="L100" s="8">
        <f t="shared" si="7"/>
        <v>108.98928375616808</v>
      </c>
      <c r="M100" s="16">
        <f t="shared" si="8"/>
        <v>2.7247320939042021</v>
      </c>
    </row>
    <row r="101" spans="1:16" x14ac:dyDescent="0.25">
      <c r="A101" s="1">
        <v>41115</v>
      </c>
      <c r="B101">
        <v>4</v>
      </c>
      <c r="C101" t="s">
        <v>1</v>
      </c>
      <c r="D101">
        <v>200</v>
      </c>
      <c r="E101">
        <v>5</v>
      </c>
      <c r="F101">
        <f t="shared" si="6"/>
        <v>2.5000000000000001E-2</v>
      </c>
      <c r="G101" s="6">
        <v>41179</v>
      </c>
      <c r="H101" s="6">
        <v>41180</v>
      </c>
      <c r="I101">
        <v>25</v>
      </c>
      <c r="J101">
        <v>29</v>
      </c>
      <c r="K101">
        <v>19.968</v>
      </c>
      <c r="L101" s="8">
        <f t="shared" si="7"/>
        <v>97.525395005731951</v>
      </c>
      <c r="M101" s="16">
        <f t="shared" si="8"/>
        <v>2.438134875143299</v>
      </c>
    </row>
    <row r="102" spans="1:16" x14ac:dyDescent="0.25">
      <c r="A102" s="1">
        <v>41115</v>
      </c>
      <c r="B102">
        <v>8</v>
      </c>
      <c r="C102" t="s">
        <v>1</v>
      </c>
      <c r="D102">
        <v>200</v>
      </c>
      <c r="E102">
        <v>5</v>
      </c>
      <c r="F102">
        <f t="shared" si="6"/>
        <v>2.5000000000000001E-2</v>
      </c>
      <c r="G102" s="6">
        <v>41179</v>
      </c>
      <c r="H102" s="1">
        <v>41180</v>
      </c>
      <c r="I102">
        <v>3</v>
      </c>
      <c r="J102">
        <v>30</v>
      </c>
      <c r="K102">
        <v>21.672999999999998</v>
      </c>
      <c r="L102" s="8">
        <f t="shared" si="7"/>
        <v>106.0236255794248</v>
      </c>
      <c r="M102" s="16">
        <f t="shared" si="8"/>
        <v>2.6505906394856202</v>
      </c>
    </row>
    <row r="103" spans="1:16" x14ac:dyDescent="0.25">
      <c r="A103" s="1">
        <v>41115</v>
      </c>
      <c r="B103">
        <v>6</v>
      </c>
      <c r="C103" t="s">
        <v>1</v>
      </c>
      <c r="D103">
        <v>200</v>
      </c>
      <c r="E103">
        <v>5</v>
      </c>
      <c r="F103">
        <f t="shared" si="6"/>
        <v>2.5000000000000001E-2</v>
      </c>
      <c r="G103" s="6">
        <v>41179</v>
      </c>
      <c r="H103" s="6">
        <v>41180</v>
      </c>
      <c r="I103">
        <v>8</v>
      </c>
      <c r="J103">
        <v>31</v>
      </c>
      <c r="K103">
        <v>22.832000000000001</v>
      </c>
      <c r="L103" s="8">
        <f t="shared" si="7"/>
        <v>111.80042864975329</v>
      </c>
      <c r="M103" s="16">
        <f t="shared" si="8"/>
        <v>2.7950107162438322</v>
      </c>
    </row>
    <row r="104" spans="1:16" x14ac:dyDescent="0.25">
      <c r="A104" s="1">
        <v>41115</v>
      </c>
      <c r="B104">
        <v>10</v>
      </c>
      <c r="C104" t="s">
        <v>1</v>
      </c>
      <c r="D104">
        <v>200</v>
      </c>
      <c r="E104">
        <v>5</v>
      </c>
      <c r="F104">
        <f t="shared" si="6"/>
        <v>2.5000000000000001E-2</v>
      </c>
      <c r="G104" s="6">
        <v>41179</v>
      </c>
      <c r="H104" s="1">
        <v>41180</v>
      </c>
      <c r="I104">
        <v>8708</v>
      </c>
      <c r="J104">
        <v>32</v>
      </c>
      <c r="K104">
        <v>18.678000000000001</v>
      </c>
      <c r="L104" s="8">
        <f t="shared" si="7"/>
        <v>91.095648706574295</v>
      </c>
      <c r="M104" s="16">
        <f t="shared" si="8"/>
        <v>2.2773912176643574</v>
      </c>
    </row>
    <row r="105" spans="1:16" x14ac:dyDescent="0.25">
      <c r="A105" s="1">
        <v>41115</v>
      </c>
      <c r="B105">
        <v>3</v>
      </c>
      <c r="C105" t="s">
        <v>1</v>
      </c>
      <c r="D105">
        <v>200</v>
      </c>
      <c r="E105">
        <v>5</v>
      </c>
      <c r="F105">
        <f t="shared" si="6"/>
        <v>2.5000000000000001E-2</v>
      </c>
      <c r="G105" s="6">
        <v>41179</v>
      </c>
      <c r="H105" s="6">
        <v>41180</v>
      </c>
      <c r="I105" t="s">
        <v>3</v>
      </c>
      <c r="J105">
        <v>33</v>
      </c>
      <c r="K105">
        <v>13.986000000000001</v>
      </c>
      <c r="L105" s="8">
        <f t="shared" si="7"/>
        <v>67.709315655684605</v>
      </c>
      <c r="M105" s="16">
        <f t="shared" si="8"/>
        <v>1.6927328913921151</v>
      </c>
    </row>
    <row r="106" spans="1:16" x14ac:dyDescent="0.25">
      <c r="A106" s="1">
        <v>41115</v>
      </c>
      <c r="B106">
        <v>9</v>
      </c>
      <c r="C106" t="s">
        <v>1</v>
      </c>
      <c r="D106">
        <v>200</v>
      </c>
      <c r="E106">
        <v>5</v>
      </c>
      <c r="F106">
        <f t="shared" si="6"/>
        <v>2.5000000000000001E-2</v>
      </c>
      <c r="G106" s="6">
        <v>41179</v>
      </c>
      <c r="H106" s="1">
        <v>41180</v>
      </c>
      <c r="I106">
        <v>77</v>
      </c>
      <c r="J106">
        <v>34</v>
      </c>
      <c r="K106">
        <v>13.352</v>
      </c>
      <c r="L106" s="8">
        <f t="shared" si="7"/>
        <v>64.549269800129593</v>
      </c>
      <c r="M106" s="16">
        <f t="shared" si="8"/>
        <v>1.61373174500324</v>
      </c>
    </row>
    <row r="107" spans="1:16" x14ac:dyDescent="0.25">
      <c r="A107" s="1">
        <v>41115</v>
      </c>
      <c r="B107">
        <v>5</v>
      </c>
      <c r="C107" t="s">
        <v>1</v>
      </c>
      <c r="D107">
        <v>200</v>
      </c>
      <c r="E107">
        <v>5</v>
      </c>
      <c r="F107">
        <f t="shared" si="6"/>
        <v>2.5000000000000001E-2</v>
      </c>
      <c r="G107" s="6">
        <v>41179</v>
      </c>
      <c r="H107" s="6">
        <v>41180</v>
      </c>
      <c r="I107">
        <v>4</v>
      </c>
      <c r="J107">
        <v>35</v>
      </c>
      <c r="K107">
        <v>3.6659999999999999</v>
      </c>
      <c r="L107" s="8">
        <f t="shared" si="7"/>
        <v>16.271345262423367</v>
      </c>
      <c r="M107" s="16">
        <f t="shared" si="8"/>
        <v>0.40678363156058417</v>
      </c>
    </row>
    <row r="108" spans="1:16" x14ac:dyDescent="0.25">
      <c r="A108" s="1">
        <v>41115</v>
      </c>
      <c r="B108">
        <v>12</v>
      </c>
      <c r="C108" t="s">
        <v>1</v>
      </c>
      <c r="D108">
        <v>150</v>
      </c>
      <c r="E108">
        <v>5</v>
      </c>
      <c r="F108">
        <f t="shared" si="6"/>
        <v>3.3333333333333333E-2</v>
      </c>
      <c r="G108" s="6">
        <v>41179</v>
      </c>
      <c r="H108" s="1">
        <v>41180</v>
      </c>
      <c r="I108">
        <v>1</v>
      </c>
      <c r="J108">
        <v>36</v>
      </c>
      <c r="K108">
        <v>42.59</v>
      </c>
      <c r="L108" s="8">
        <f t="shared" si="7"/>
        <v>210.28021731545633</v>
      </c>
      <c r="M108" s="16">
        <f t="shared" si="8"/>
        <v>7.0093405771818773</v>
      </c>
    </row>
    <row r="109" spans="1:16" x14ac:dyDescent="0.25">
      <c r="A109" s="1">
        <v>41122</v>
      </c>
      <c r="B109">
        <v>1</v>
      </c>
      <c r="C109" t="s">
        <v>1</v>
      </c>
      <c r="D109">
        <v>250</v>
      </c>
      <c r="E109">
        <v>5</v>
      </c>
      <c r="F109">
        <f t="shared" si="6"/>
        <v>0.02</v>
      </c>
      <c r="G109" s="6">
        <v>41179</v>
      </c>
      <c r="H109" s="6">
        <v>41180</v>
      </c>
      <c r="I109">
        <v>70</v>
      </c>
      <c r="J109">
        <v>13</v>
      </c>
      <c r="K109">
        <v>27.353000000000002</v>
      </c>
      <c r="L109" s="8">
        <f t="shared" si="7"/>
        <v>134.33444649354533</v>
      </c>
      <c r="M109" s="16">
        <f t="shared" si="8"/>
        <v>2.6866889298709067</v>
      </c>
    </row>
    <row r="110" spans="1:16" x14ac:dyDescent="0.25">
      <c r="A110" s="1">
        <v>41122</v>
      </c>
      <c r="B110">
        <v>7</v>
      </c>
      <c r="C110" t="s">
        <v>1</v>
      </c>
      <c r="D110">
        <v>250</v>
      </c>
      <c r="E110">
        <v>5</v>
      </c>
      <c r="F110">
        <f t="shared" si="6"/>
        <v>0.02</v>
      </c>
      <c r="G110" s="6">
        <v>41179</v>
      </c>
      <c r="H110" s="1">
        <v>41180</v>
      </c>
      <c r="I110">
        <v>43</v>
      </c>
      <c r="J110">
        <v>14</v>
      </c>
      <c r="K110">
        <v>35.555999999999997</v>
      </c>
      <c r="L110" s="8">
        <f t="shared" si="7"/>
        <v>175.22065493694859</v>
      </c>
      <c r="M110" s="16">
        <f t="shared" si="8"/>
        <v>3.5044130987389721</v>
      </c>
    </row>
    <row r="111" spans="1:16" x14ac:dyDescent="0.25">
      <c r="A111" s="1">
        <v>41122</v>
      </c>
      <c r="B111">
        <v>2</v>
      </c>
      <c r="C111" t="s">
        <v>1</v>
      </c>
      <c r="D111">
        <v>250</v>
      </c>
      <c r="E111">
        <v>5</v>
      </c>
      <c r="F111">
        <f t="shared" si="6"/>
        <v>0.02</v>
      </c>
      <c r="G111" s="6">
        <v>41179</v>
      </c>
      <c r="H111" s="6">
        <v>41180</v>
      </c>
      <c r="I111">
        <v>72</v>
      </c>
      <c r="J111">
        <v>15</v>
      </c>
      <c r="K111">
        <v>32.780999999999999</v>
      </c>
      <c r="L111" s="8">
        <f t="shared" si="7"/>
        <v>161.38922394457458</v>
      </c>
      <c r="M111" s="16">
        <f t="shared" si="8"/>
        <v>3.2277844788914916</v>
      </c>
    </row>
    <row r="112" spans="1:16" x14ac:dyDescent="0.25">
      <c r="A112" s="1">
        <v>41122</v>
      </c>
      <c r="B112">
        <v>11</v>
      </c>
      <c r="C112" t="s">
        <v>1</v>
      </c>
      <c r="D112">
        <v>250</v>
      </c>
      <c r="E112">
        <v>5</v>
      </c>
      <c r="F112">
        <f t="shared" si="6"/>
        <v>0.02</v>
      </c>
      <c r="G112" s="6">
        <v>41179</v>
      </c>
      <c r="H112" s="1">
        <v>41180</v>
      </c>
      <c r="I112">
        <v>11</v>
      </c>
      <c r="J112">
        <v>16</v>
      </c>
      <c r="K112">
        <v>17.414999999999999</v>
      </c>
      <c r="L112" s="8">
        <f t="shared" si="7"/>
        <v>84.800478492747843</v>
      </c>
      <c r="M112" s="16">
        <f t="shared" si="8"/>
        <v>1.6960095698549569</v>
      </c>
    </row>
    <row r="113" spans="1:13" x14ac:dyDescent="0.25">
      <c r="A113" s="1">
        <v>41122</v>
      </c>
      <c r="B113">
        <v>4</v>
      </c>
      <c r="C113" t="s">
        <v>1</v>
      </c>
      <c r="D113">
        <v>250</v>
      </c>
      <c r="E113">
        <v>5</v>
      </c>
      <c r="F113">
        <f t="shared" si="6"/>
        <v>0.02</v>
      </c>
      <c r="G113" s="6">
        <v>41179</v>
      </c>
      <c r="H113" s="6">
        <v>41180</v>
      </c>
      <c r="I113">
        <v>82</v>
      </c>
      <c r="J113">
        <v>17</v>
      </c>
      <c r="K113">
        <v>9.93</v>
      </c>
      <c r="L113" s="8">
        <f t="shared" si="7"/>
        <v>47.492997059263324</v>
      </c>
      <c r="M113" s="16">
        <f t="shared" si="8"/>
        <v>0.94985994118526651</v>
      </c>
    </row>
    <row r="114" spans="1:13" x14ac:dyDescent="0.25">
      <c r="A114" s="1">
        <v>41122</v>
      </c>
      <c r="B114">
        <v>8</v>
      </c>
      <c r="C114" t="s">
        <v>1</v>
      </c>
      <c r="D114">
        <v>250</v>
      </c>
      <c r="E114">
        <v>5</v>
      </c>
      <c r="F114">
        <f t="shared" si="6"/>
        <v>0.02</v>
      </c>
      <c r="G114" s="6">
        <v>41179</v>
      </c>
      <c r="H114" s="1">
        <v>41180</v>
      </c>
      <c r="I114">
        <v>122</v>
      </c>
      <c r="J114">
        <v>18</v>
      </c>
      <c r="K114">
        <v>23.131</v>
      </c>
      <c r="L114" s="8">
        <f t="shared" si="7"/>
        <v>113.29073418730998</v>
      </c>
      <c r="M114" s="16">
        <f t="shared" si="8"/>
        <v>2.2658146837461994</v>
      </c>
    </row>
    <row r="115" spans="1:13" x14ac:dyDescent="0.25">
      <c r="A115" s="1">
        <v>41122</v>
      </c>
      <c r="B115">
        <v>6</v>
      </c>
      <c r="C115" t="s">
        <v>1</v>
      </c>
      <c r="D115">
        <v>250</v>
      </c>
      <c r="E115">
        <v>5</v>
      </c>
      <c r="F115">
        <f t="shared" si="6"/>
        <v>0.02</v>
      </c>
      <c r="G115" s="6">
        <v>41179</v>
      </c>
      <c r="H115" s="6">
        <v>41180</v>
      </c>
      <c r="I115" t="s">
        <v>29</v>
      </c>
      <c r="J115">
        <v>19</v>
      </c>
      <c r="K115">
        <v>37.694000000000003</v>
      </c>
      <c r="L115" s="8">
        <f t="shared" si="7"/>
        <v>185.87708717539752</v>
      </c>
      <c r="M115" s="16">
        <f t="shared" si="8"/>
        <v>3.7175417435079505</v>
      </c>
    </row>
    <row r="116" spans="1:13" x14ac:dyDescent="0.25">
      <c r="A116" s="1">
        <v>41122</v>
      </c>
      <c r="B116">
        <v>10</v>
      </c>
      <c r="C116" t="s">
        <v>1</v>
      </c>
      <c r="D116">
        <v>250</v>
      </c>
      <c r="E116">
        <v>5</v>
      </c>
      <c r="F116">
        <f t="shared" si="6"/>
        <v>0.02</v>
      </c>
      <c r="G116" s="6">
        <v>41179</v>
      </c>
      <c r="H116" s="1">
        <v>41180</v>
      </c>
      <c r="I116">
        <v>102</v>
      </c>
      <c r="J116">
        <v>20</v>
      </c>
      <c r="K116">
        <v>32.32</v>
      </c>
      <c r="L116" s="8">
        <f t="shared" si="7"/>
        <v>159.09146189503065</v>
      </c>
      <c r="M116" s="16">
        <f t="shared" si="8"/>
        <v>3.181829237900613</v>
      </c>
    </row>
    <row r="117" spans="1:13" x14ac:dyDescent="0.25">
      <c r="A117" s="1">
        <v>41122</v>
      </c>
      <c r="B117">
        <v>3</v>
      </c>
      <c r="C117" t="s">
        <v>1</v>
      </c>
      <c r="D117">
        <v>250</v>
      </c>
      <c r="E117">
        <v>5</v>
      </c>
      <c r="F117">
        <f t="shared" si="6"/>
        <v>0.02</v>
      </c>
      <c r="G117" s="6">
        <v>41179</v>
      </c>
      <c r="H117" s="6">
        <v>41180</v>
      </c>
      <c r="I117">
        <v>56</v>
      </c>
      <c r="J117">
        <v>21</v>
      </c>
      <c r="K117">
        <v>9.9849999999999994</v>
      </c>
      <c r="L117" s="8">
        <f t="shared" si="7"/>
        <v>47.767133529382441</v>
      </c>
      <c r="M117" s="16">
        <f t="shared" si="8"/>
        <v>0.95534267058764888</v>
      </c>
    </row>
    <row r="118" spans="1:13" x14ac:dyDescent="0.25">
      <c r="A118" s="1">
        <v>41122</v>
      </c>
      <c r="B118">
        <v>9</v>
      </c>
      <c r="C118" t="s">
        <v>1</v>
      </c>
      <c r="D118">
        <v>250</v>
      </c>
      <c r="E118">
        <v>5</v>
      </c>
      <c r="F118">
        <f t="shared" si="6"/>
        <v>0.02</v>
      </c>
      <c r="G118" s="6">
        <v>41179</v>
      </c>
      <c r="H118" s="1">
        <v>41180</v>
      </c>
      <c r="I118">
        <v>7</v>
      </c>
      <c r="J118">
        <v>22</v>
      </c>
      <c r="K118">
        <v>-0.01</v>
      </c>
      <c r="L118" s="8">
        <f t="shared" si="7"/>
        <v>-2.0509395404475903</v>
      </c>
      <c r="M118" s="16">
        <f t="shared" si="8"/>
        <v>-4.1018790808951808E-2</v>
      </c>
    </row>
    <row r="119" spans="1:13" x14ac:dyDescent="0.25">
      <c r="A119" s="1">
        <v>41122</v>
      </c>
      <c r="B119">
        <v>5</v>
      </c>
      <c r="C119" t="s">
        <v>1</v>
      </c>
      <c r="D119">
        <v>250</v>
      </c>
      <c r="E119">
        <v>5</v>
      </c>
      <c r="F119">
        <f t="shared" si="6"/>
        <v>0.02</v>
      </c>
      <c r="G119" s="6">
        <v>41179</v>
      </c>
      <c r="H119" s="6">
        <v>41180</v>
      </c>
      <c r="I119">
        <v>15</v>
      </c>
      <c r="J119">
        <v>23</v>
      </c>
      <c r="K119">
        <v>28.51</v>
      </c>
      <c r="L119" s="8">
        <f t="shared" si="7"/>
        <v>140.10128096496038</v>
      </c>
      <c r="M119" s="16">
        <f t="shared" si="8"/>
        <v>2.8020256192992075</v>
      </c>
    </row>
    <row r="120" spans="1:13" x14ac:dyDescent="0.25">
      <c r="A120" s="1">
        <v>41122</v>
      </c>
      <c r="B120">
        <v>12</v>
      </c>
      <c r="C120" t="s">
        <v>1</v>
      </c>
      <c r="D120">
        <v>200</v>
      </c>
      <c r="E120">
        <v>5</v>
      </c>
      <c r="F120">
        <f t="shared" si="6"/>
        <v>2.5000000000000001E-2</v>
      </c>
      <c r="G120" s="6">
        <v>41179</v>
      </c>
      <c r="H120" s="1">
        <v>41180</v>
      </c>
      <c r="I120">
        <v>8</v>
      </c>
      <c r="J120">
        <v>24</v>
      </c>
      <c r="K120">
        <v>33.695999999999998</v>
      </c>
      <c r="L120" s="8">
        <f t="shared" si="7"/>
        <v>165.94985794746546</v>
      </c>
      <c r="M120" s="16">
        <f t="shared" si="8"/>
        <v>4.1487464486866363</v>
      </c>
    </row>
    <row r="121" spans="1:13" x14ac:dyDescent="0.25">
      <c r="A121" s="1">
        <v>41108</v>
      </c>
      <c r="B121">
        <v>1</v>
      </c>
      <c r="C121" t="s">
        <v>1</v>
      </c>
      <c r="D121">
        <v>400</v>
      </c>
      <c r="E121">
        <v>5</v>
      </c>
      <c r="F121">
        <f t="shared" ref="F121:F132" si="9">E121/D121</f>
        <v>1.2500000000000001E-2</v>
      </c>
      <c r="G121" s="6">
        <v>41179</v>
      </c>
      <c r="H121" s="6">
        <v>41180</v>
      </c>
      <c r="I121">
        <v>408</v>
      </c>
      <c r="J121">
        <v>1</v>
      </c>
      <c r="K121">
        <v>26.716000000000001</v>
      </c>
      <c r="L121" s="8">
        <f t="shared" si="7"/>
        <v>131.15944773962019</v>
      </c>
      <c r="M121" s="16">
        <f t="shared" si="8"/>
        <v>1.6394930967452526</v>
      </c>
    </row>
    <row r="122" spans="1:13" x14ac:dyDescent="0.25">
      <c r="A122" s="1">
        <v>41108</v>
      </c>
      <c r="B122">
        <v>7</v>
      </c>
      <c r="C122" t="s">
        <v>1</v>
      </c>
      <c r="D122">
        <v>400</v>
      </c>
      <c r="E122">
        <v>5</v>
      </c>
      <c r="F122">
        <f t="shared" si="9"/>
        <v>1.2500000000000001E-2</v>
      </c>
      <c r="G122" s="6">
        <v>41179</v>
      </c>
      <c r="H122" s="1">
        <v>41180</v>
      </c>
      <c r="I122">
        <v>2</v>
      </c>
      <c r="J122">
        <v>2</v>
      </c>
      <c r="K122">
        <v>45.03</v>
      </c>
      <c r="L122" s="8">
        <f t="shared" si="7"/>
        <v>222.44190798983203</v>
      </c>
      <c r="M122" s="16">
        <f t="shared" si="8"/>
        <v>2.7805238498729006</v>
      </c>
    </row>
    <row r="123" spans="1:13" x14ac:dyDescent="0.25">
      <c r="A123" s="1">
        <v>41108</v>
      </c>
      <c r="B123">
        <v>2</v>
      </c>
      <c r="C123" t="s">
        <v>1</v>
      </c>
      <c r="D123">
        <v>400</v>
      </c>
      <c r="E123">
        <v>5</v>
      </c>
      <c r="F123">
        <f t="shared" si="9"/>
        <v>1.2500000000000001E-2</v>
      </c>
      <c r="G123" s="6">
        <v>41179</v>
      </c>
      <c r="H123" s="6">
        <v>41180</v>
      </c>
      <c r="I123">
        <v>25</v>
      </c>
      <c r="J123">
        <v>3</v>
      </c>
      <c r="K123">
        <v>57.173999999999999</v>
      </c>
      <c r="L123" s="8">
        <f t="shared" si="7"/>
        <v>282.97124059213479</v>
      </c>
      <c r="M123" s="16">
        <f t="shared" si="8"/>
        <v>3.5371405074016851</v>
      </c>
    </row>
    <row r="124" spans="1:13" x14ac:dyDescent="0.25">
      <c r="A124" s="1">
        <v>41108</v>
      </c>
      <c r="B124">
        <v>11</v>
      </c>
      <c r="C124" t="s">
        <v>1</v>
      </c>
      <c r="D124">
        <v>400</v>
      </c>
      <c r="E124">
        <v>5</v>
      </c>
      <c r="F124">
        <f t="shared" si="9"/>
        <v>1.2500000000000001E-2</v>
      </c>
      <c r="G124" s="6">
        <v>41179</v>
      </c>
      <c r="H124" s="1">
        <v>41180</v>
      </c>
      <c r="I124">
        <v>29</v>
      </c>
      <c r="J124">
        <v>4</v>
      </c>
      <c r="K124">
        <v>100.06399999999999</v>
      </c>
      <c r="L124" s="8">
        <f t="shared" si="7"/>
        <v>496.74784429048492</v>
      </c>
      <c r="M124" s="16">
        <f t="shared" si="8"/>
        <v>6.2093480536310617</v>
      </c>
    </row>
    <row r="125" spans="1:13" x14ac:dyDescent="0.25">
      <c r="A125" s="1">
        <v>41108</v>
      </c>
      <c r="B125">
        <v>4</v>
      </c>
      <c r="C125" t="s">
        <v>1</v>
      </c>
      <c r="D125">
        <v>400</v>
      </c>
      <c r="E125">
        <v>5</v>
      </c>
      <c r="F125">
        <f t="shared" si="9"/>
        <v>1.2500000000000001E-2</v>
      </c>
      <c r="G125" s="6">
        <v>41179</v>
      </c>
      <c r="H125" s="6">
        <v>41180</v>
      </c>
      <c r="I125">
        <v>18</v>
      </c>
      <c r="J125">
        <v>5</v>
      </c>
      <c r="K125">
        <v>45.325000000000003</v>
      </c>
      <c r="L125" s="8">
        <f t="shared" si="7"/>
        <v>223.91227632956191</v>
      </c>
      <c r="M125" s="16">
        <f t="shared" si="8"/>
        <v>2.7989034541195239</v>
      </c>
    </row>
    <row r="126" spans="1:13" x14ac:dyDescent="0.25">
      <c r="A126" s="1">
        <v>41108</v>
      </c>
      <c r="B126">
        <v>8</v>
      </c>
      <c r="C126" t="s">
        <v>1</v>
      </c>
      <c r="D126">
        <v>300</v>
      </c>
      <c r="E126">
        <v>5</v>
      </c>
      <c r="F126">
        <f t="shared" si="9"/>
        <v>1.6666666666666666E-2</v>
      </c>
      <c r="G126" s="6">
        <v>41179</v>
      </c>
      <c r="H126" s="1">
        <v>41180</v>
      </c>
      <c r="I126">
        <v>26</v>
      </c>
      <c r="J126">
        <v>6</v>
      </c>
      <c r="K126">
        <v>43.421999999999997</v>
      </c>
      <c r="L126" s="8">
        <f t="shared" si="7"/>
        <v>214.42715446344016</v>
      </c>
      <c r="M126" s="16">
        <f t="shared" si="8"/>
        <v>3.5737859077240026</v>
      </c>
    </row>
    <row r="127" spans="1:13" x14ac:dyDescent="0.25">
      <c r="A127" s="1">
        <v>41108</v>
      </c>
      <c r="B127">
        <v>6</v>
      </c>
      <c r="C127" t="s">
        <v>1</v>
      </c>
      <c r="D127">
        <v>300</v>
      </c>
      <c r="E127">
        <v>5</v>
      </c>
      <c r="F127">
        <f t="shared" si="9"/>
        <v>1.6666666666666666E-2</v>
      </c>
      <c r="G127" s="6">
        <v>41179</v>
      </c>
      <c r="H127" s="6">
        <v>41180</v>
      </c>
      <c r="I127">
        <v>61</v>
      </c>
      <c r="J127">
        <v>7</v>
      </c>
      <c r="K127">
        <v>49.098999999999997</v>
      </c>
      <c r="L127" s="8">
        <f t="shared" si="7"/>
        <v>242.72302247919052</v>
      </c>
      <c r="M127" s="16">
        <f t="shared" si="8"/>
        <v>4.0453837079865087</v>
      </c>
    </row>
    <row r="128" spans="1:13" x14ac:dyDescent="0.25">
      <c r="A128" s="1">
        <v>41108</v>
      </c>
      <c r="B128">
        <v>10</v>
      </c>
      <c r="C128" t="s">
        <v>1</v>
      </c>
      <c r="D128">
        <v>300</v>
      </c>
      <c r="E128">
        <v>5</v>
      </c>
      <c r="F128">
        <f t="shared" si="9"/>
        <v>1.6666666666666666E-2</v>
      </c>
      <c r="G128" s="6">
        <v>41179</v>
      </c>
      <c r="H128" s="1">
        <v>41180</v>
      </c>
      <c r="I128">
        <v>46</v>
      </c>
      <c r="J128">
        <v>8</v>
      </c>
      <c r="K128">
        <v>37.597000000000001</v>
      </c>
      <c r="L128" s="8">
        <f t="shared" si="7"/>
        <v>185.3936101280965</v>
      </c>
      <c r="M128" s="16">
        <f t="shared" si="8"/>
        <v>3.0898935021349416</v>
      </c>
    </row>
    <row r="129" spans="1:17" x14ac:dyDescent="0.25">
      <c r="A129" s="1">
        <v>41108</v>
      </c>
      <c r="B129">
        <v>3</v>
      </c>
      <c r="C129" t="s">
        <v>1</v>
      </c>
      <c r="D129">
        <v>300</v>
      </c>
      <c r="E129">
        <v>5</v>
      </c>
      <c r="F129">
        <f t="shared" si="9"/>
        <v>1.6666666666666666E-2</v>
      </c>
      <c r="G129" s="6">
        <v>41179</v>
      </c>
      <c r="H129" s="6">
        <v>41180</v>
      </c>
      <c r="I129">
        <v>13</v>
      </c>
      <c r="J129">
        <v>9</v>
      </c>
      <c r="K129">
        <v>14.721</v>
      </c>
      <c r="L129" s="8">
        <f t="shared" si="7"/>
        <v>71.372775756367446</v>
      </c>
      <c r="M129" s="16">
        <f t="shared" si="8"/>
        <v>1.1895462626061242</v>
      </c>
    </row>
    <row r="130" spans="1:17" x14ac:dyDescent="0.25">
      <c r="A130" s="1">
        <v>41108</v>
      </c>
      <c r="B130">
        <v>9</v>
      </c>
      <c r="C130" t="s">
        <v>1</v>
      </c>
      <c r="D130">
        <v>300</v>
      </c>
      <c r="E130">
        <v>5</v>
      </c>
      <c r="F130">
        <f t="shared" si="9"/>
        <v>1.6666666666666666E-2</v>
      </c>
      <c r="G130" s="6">
        <v>41179</v>
      </c>
      <c r="H130" s="1">
        <v>41180</v>
      </c>
      <c r="I130">
        <v>54</v>
      </c>
      <c r="J130">
        <v>10</v>
      </c>
      <c r="K130">
        <v>11.215999999999999</v>
      </c>
      <c r="L130" s="8">
        <f t="shared" si="7"/>
        <v>53.902806160594125</v>
      </c>
      <c r="M130" s="16">
        <f t="shared" si="8"/>
        <v>0.89838010267656876</v>
      </c>
    </row>
    <row r="131" spans="1:17" x14ac:dyDescent="0.25">
      <c r="A131" s="1">
        <v>41108</v>
      </c>
      <c r="B131">
        <v>5</v>
      </c>
      <c r="C131" t="s">
        <v>1</v>
      </c>
      <c r="D131">
        <v>300</v>
      </c>
      <c r="E131">
        <v>5</v>
      </c>
      <c r="F131">
        <f t="shared" si="9"/>
        <v>1.6666666666666666E-2</v>
      </c>
      <c r="G131" s="6">
        <v>41179</v>
      </c>
      <c r="H131" s="6">
        <v>41180</v>
      </c>
      <c r="I131">
        <v>16</v>
      </c>
      <c r="J131">
        <v>11</v>
      </c>
      <c r="K131">
        <v>33.177</v>
      </c>
      <c r="L131" s="8">
        <f t="shared" si="7"/>
        <v>163.36300652943228</v>
      </c>
      <c r="M131" s="16">
        <f t="shared" si="8"/>
        <v>2.7227167754905381</v>
      </c>
    </row>
    <row r="132" spans="1:17" x14ac:dyDescent="0.25">
      <c r="A132" s="1">
        <v>41108</v>
      </c>
      <c r="B132">
        <v>12</v>
      </c>
      <c r="C132" t="s">
        <v>1</v>
      </c>
      <c r="D132">
        <v>300</v>
      </c>
      <c r="E132">
        <v>5</v>
      </c>
      <c r="F132">
        <f t="shared" si="9"/>
        <v>1.6666666666666666E-2</v>
      </c>
      <c r="G132" s="6">
        <v>41179</v>
      </c>
      <c r="H132" s="1">
        <v>41180</v>
      </c>
      <c r="I132">
        <v>10</v>
      </c>
      <c r="J132">
        <v>12</v>
      </c>
      <c r="K132">
        <v>47.039000000000001</v>
      </c>
      <c r="L132" s="8">
        <f>(K132-0.40148)/0.20063</f>
        <v>232.45536559836515</v>
      </c>
      <c r="M132" s="16">
        <f t="shared" si="8"/>
        <v>3.8742560933060859</v>
      </c>
    </row>
    <row r="133" spans="1:17" x14ac:dyDescent="0.25">
      <c r="A133" s="1">
        <v>41081</v>
      </c>
      <c r="B133">
        <v>1</v>
      </c>
      <c r="C133" t="s">
        <v>1</v>
      </c>
      <c r="D133">
        <v>400</v>
      </c>
      <c r="E133">
        <v>5</v>
      </c>
      <c r="F133">
        <f>E133/D133</f>
        <v>1.2500000000000001E-2</v>
      </c>
      <c r="G133" s="1">
        <v>41183</v>
      </c>
      <c r="H133" s="1">
        <v>41184</v>
      </c>
      <c r="I133">
        <v>25</v>
      </c>
      <c r="J133">
        <v>1</v>
      </c>
      <c r="K133">
        <v>11.683</v>
      </c>
      <c r="L133">
        <f>(K133-0.13907)/0.18892</f>
        <v>61.104859199661227</v>
      </c>
      <c r="M133" s="15">
        <f>L133*F133</f>
        <v>0.76381073999576543</v>
      </c>
      <c r="O133" t="s">
        <v>26</v>
      </c>
      <c r="P133" t="s">
        <v>15</v>
      </c>
      <c r="Q133" t="s">
        <v>38</v>
      </c>
    </row>
    <row r="134" spans="1:17" x14ac:dyDescent="0.25">
      <c r="A134" s="1">
        <v>41081</v>
      </c>
      <c r="B134">
        <v>7</v>
      </c>
      <c r="C134" t="s">
        <v>1</v>
      </c>
      <c r="D134">
        <v>350</v>
      </c>
      <c r="E134">
        <v>5</v>
      </c>
      <c r="F134">
        <f t="shared" ref="F134:F156" si="10">E134/D134</f>
        <v>1.4285714285714285E-2</v>
      </c>
      <c r="G134" s="1">
        <v>41183</v>
      </c>
      <c r="H134" s="1">
        <v>41184</v>
      </c>
      <c r="I134">
        <v>18</v>
      </c>
      <c r="J134">
        <v>2</v>
      </c>
      <c r="K134">
        <v>12.15</v>
      </c>
      <c r="L134">
        <f t="shared" ref="L134:L166" si="11">(K134-0.13907)/0.18892</f>
        <v>63.576804996824052</v>
      </c>
      <c r="M134" s="15">
        <f t="shared" ref="M134:M166" si="12">L134*F134</f>
        <v>0.90824007138320073</v>
      </c>
      <c r="O134" t="s">
        <v>14</v>
      </c>
      <c r="P134">
        <v>0</v>
      </c>
      <c r="Q134">
        <v>3.2000000000000001E-2</v>
      </c>
    </row>
    <row r="135" spans="1:17" x14ac:dyDescent="0.25">
      <c r="A135" s="1">
        <v>41081</v>
      </c>
      <c r="B135">
        <v>2</v>
      </c>
      <c r="C135" t="s">
        <v>1</v>
      </c>
      <c r="D135">
        <v>400</v>
      </c>
      <c r="E135">
        <v>5</v>
      </c>
      <c r="F135">
        <f t="shared" si="10"/>
        <v>1.2500000000000001E-2</v>
      </c>
      <c r="G135" s="1">
        <v>41183</v>
      </c>
      <c r="H135" s="1">
        <v>41184</v>
      </c>
      <c r="I135">
        <v>70</v>
      </c>
      <c r="J135">
        <v>3</v>
      </c>
      <c r="K135">
        <v>16.015999999999998</v>
      </c>
      <c r="L135">
        <f t="shared" si="11"/>
        <v>84.040493330510259</v>
      </c>
      <c r="M135" s="15">
        <f t="shared" si="12"/>
        <v>1.0505061666313782</v>
      </c>
      <c r="O135" t="s">
        <v>16</v>
      </c>
      <c r="P135">
        <v>0.5</v>
      </c>
      <c r="Q135">
        <v>0.12</v>
      </c>
    </row>
    <row r="136" spans="1:17" x14ac:dyDescent="0.25">
      <c r="A136" s="1">
        <v>41081</v>
      </c>
      <c r="B136">
        <v>11</v>
      </c>
      <c r="C136" t="s">
        <v>1</v>
      </c>
      <c r="D136">
        <v>350</v>
      </c>
      <c r="E136">
        <v>5</v>
      </c>
      <c r="F136">
        <f t="shared" si="10"/>
        <v>1.4285714285714285E-2</v>
      </c>
      <c r="G136" s="1">
        <v>41183</v>
      </c>
      <c r="H136" s="1">
        <v>41184</v>
      </c>
      <c r="I136">
        <v>54</v>
      </c>
      <c r="J136">
        <v>4</v>
      </c>
      <c r="K136">
        <v>9.5559999999999992</v>
      </c>
      <c r="L136">
        <f t="shared" si="11"/>
        <v>49.846125344060972</v>
      </c>
      <c r="M136" s="15">
        <f t="shared" si="12"/>
        <v>0.71208750491515671</v>
      </c>
      <c r="O136" t="s">
        <v>17</v>
      </c>
      <c r="P136">
        <v>1</v>
      </c>
      <c r="Q136">
        <v>0.254</v>
      </c>
    </row>
    <row r="137" spans="1:17" x14ac:dyDescent="0.25">
      <c r="A137" s="1">
        <v>41081</v>
      </c>
      <c r="B137">
        <v>4</v>
      </c>
      <c r="C137" t="s">
        <v>1</v>
      </c>
      <c r="D137">
        <v>400</v>
      </c>
      <c r="E137">
        <v>5</v>
      </c>
      <c r="F137">
        <f t="shared" si="10"/>
        <v>1.2500000000000001E-2</v>
      </c>
      <c r="G137" s="1">
        <v>41183</v>
      </c>
      <c r="H137" s="1">
        <v>41184</v>
      </c>
      <c r="I137">
        <v>3</v>
      </c>
      <c r="J137">
        <v>5</v>
      </c>
      <c r="K137">
        <v>19.100999999999999</v>
      </c>
      <c r="L137">
        <f t="shared" si="11"/>
        <v>100.37015668007622</v>
      </c>
      <c r="M137" s="15">
        <f t="shared" si="12"/>
        <v>1.2546269585009528</v>
      </c>
      <c r="O137" t="s">
        <v>18</v>
      </c>
      <c r="P137">
        <v>5</v>
      </c>
      <c r="Q137">
        <v>1.0429999999999999</v>
      </c>
    </row>
    <row r="138" spans="1:17" x14ac:dyDescent="0.25">
      <c r="A138" s="1">
        <v>41081</v>
      </c>
      <c r="B138">
        <v>8</v>
      </c>
      <c r="C138" t="s">
        <v>1</v>
      </c>
      <c r="D138">
        <v>350</v>
      </c>
      <c r="E138">
        <v>5</v>
      </c>
      <c r="F138">
        <f t="shared" si="10"/>
        <v>1.4285714285714285E-2</v>
      </c>
      <c r="G138" s="1">
        <v>41183</v>
      </c>
      <c r="H138" s="1">
        <v>41184</v>
      </c>
      <c r="I138">
        <v>82</v>
      </c>
      <c r="J138">
        <v>6</v>
      </c>
      <c r="K138">
        <v>17.260999999999999</v>
      </c>
      <c r="L138">
        <f t="shared" si="11"/>
        <v>90.630584374338341</v>
      </c>
      <c r="M138" s="15">
        <f t="shared" si="12"/>
        <v>1.2947226339191191</v>
      </c>
      <c r="O138" t="s">
        <v>19</v>
      </c>
      <c r="P138">
        <v>10</v>
      </c>
      <c r="Q138">
        <v>1.899</v>
      </c>
    </row>
    <row r="139" spans="1:17" x14ac:dyDescent="0.25">
      <c r="A139" s="1">
        <v>41081</v>
      </c>
      <c r="B139">
        <v>6</v>
      </c>
      <c r="C139" t="s">
        <v>1</v>
      </c>
      <c r="D139">
        <v>350</v>
      </c>
      <c r="E139">
        <v>5</v>
      </c>
      <c r="F139">
        <f t="shared" si="10"/>
        <v>1.4285714285714285E-2</v>
      </c>
      <c r="G139" s="1">
        <v>41183</v>
      </c>
      <c r="H139" s="1">
        <v>41184</v>
      </c>
      <c r="I139">
        <v>122</v>
      </c>
      <c r="J139">
        <v>7</v>
      </c>
      <c r="K139">
        <v>18.692</v>
      </c>
      <c r="L139">
        <f t="shared" si="11"/>
        <v>98.205219140376883</v>
      </c>
      <c r="M139" s="15">
        <f t="shared" si="12"/>
        <v>1.402931702005384</v>
      </c>
      <c r="O139" t="s">
        <v>20</v>
      </c>
      <c r="P139">
        <v>20</v>
      </c>
      <c r="Q139">
        <v>3.7919999999999998</v>
      </c>
    </row>
    <row r="140" spans="1:17" x14ac:dyDescent="0.25">
      <c r="A140" s="1">
        <v>41081</v>
      </c>
      <c r="B140">
        <v>10</v>
      </c>
      <c r="C140" t="s">
        <v>1</v>
      </c>
      <c r="D140">
        <v>350</v>
      </c>
      <c r="E140">
        <v>5</v>
      </c>
      <c r="F140">
        <f t="shared" si="10"/>
        <v>1.4285714285714285E-2</v>
      </c>
      <c r="G140" s="1">
        <v>41183</v>
      </c>
      <c r="H140" s="1">
        <v>41184</v>
      </c>
      <c r="I140">
        <v>4</v>
      </c>
      <c r="J140">
        <v>8</v>
      </c>
      <c r="K140">
        <v>12.618</v>
      </c>
      <c r="L140">
        <f t="shared" si="11"/>
        <v>66.054044039805206</v>
      </c>
      <c r="M140" s="15">
        <f t="shared" si="12"/>
        <v>0.94362920056864574</v>
      </c>
      <c r="O140" t="s">
        <v>21</v>
      </c>
      <c r="P140">
        <v>100</v>
      </c>
      <c r="Q140">
        <v>17.172000000000001</v>
      </c>
    </row>
    <row r="141" spans="1:17" x14ac:dyDescent="0.25">
      <c r="A141" s="1">
        <v>41081</v>
      </c>
      <c r="B141">
        <v>3</v>
      </c>
      <c r="C141" t="s">
        <v>1</v>
      </c>
      <c r="D141">
        <v>400</v>
      </c>
      <c r="E141">
        <v>5</v>
      </c>
      <c r="F141">
        <f t="shared" si="10"/>
        <v>1.2500000000000001E-2</v>
      </c>
      <c r="G141" s="1">
        <v>41183</v>
      </c>
      <c r="H141" s="1">
        <v>41184</v>
      </c>
      <c r="I141">
        <v>9</v>
      </c>
      <c r="J141">
        <v>9</v>
      </c>
      <c r="K141">
        <v>16.902000000000001</v>
      </c>
      <c r="L141">
        <f t="shared" si="11"/>
        <v>88.730309125555792</v>
      </c>
      <c r="M141" s="15">
        <f t="shared" si="12"/>
        <v>1.1091288640694474</v>
      </c>
      <c r="O141" t="s">
        <v>22</v>
      </c>
      <c r="P141">
        <v>500</v>
      </c>
      <c r="Q141">
        <v>99.117000000000004</v>
      </c>
    </row>
    <row r="142" spans="1:17" x14ac:dyDescent="0.25">
      <c r="A142" s="1">
        <v>41081</v>
      </c>
      <c r="B142">
        <v>9</v>
      </c>
      <c r="C142" t="s">
        <v>1</v>
      </c>
      <c r="D142">
        <v>350</v>
      </c>
      <c r="E142">
        <v>5</v>
      </c>
      <c r="F142">
        <f t="shared" si="10"/>
        <v>1.4285714285714285E-2</v>
      </c>
      <c r="G142" s="1">
        <v>41183</v>
      </c>
      <c r="H142" s="1">
        <v>41184</v>
      </c>
      <c r="I142">
        <v>77</v>
      </c>
      <c r="J142">
        <v>10</v>
      </c>
      <c r="K142">
        <v>17.213999999999999</v>
      </c>
      <c r="L142">
        <f t="shared" si="11"/>
        <v>90.381801820876547</v>
      </c>
      <c r="M142" s="15">
        <f t="shared" si="12"/>
        <v>1.2911685974410936</v>
      </c>
      <c r="O142" t="s">
        <v>23</v>
      </c>
      <c r="P142">
        <v>1000</v>
      </c>
      <c r="Q142">
        <v>186.99</v>
      </c>
    </row>
    <row r="143" spans="1:17" x14ac:dyDescent="0.25">
      <c r="A143" s="1">
        <v>41081</v>
      </c>
      <c r="B143">
        <v>5</v>
      </c>
      <c r="C143" t="s">
        <v>1</v>
      </c>
      <c r="D143">
        <v>400</v>
      </c>
      <c r="E143">
        <v>5</v>
      </c>
      <c r="F143">
        <f t="shared" si="10"/>
        <v>1.2500000000000001E-2</v>
      </c>
      <c r="G143" s="1">
        <v>41183</v>
      </c>
      <c r="H143" s="1">
        <v>41184</v>
      </c>
      <c r="I143">
        <v>22</v>
      </c>
      <c r="J143">
        <v>11</v>
      </c>
      <c r="K143">
        <v>18.274999999999999</v>
      </c>
      <c r="L143">
        <f t="shared" si="11"/>
        <v>95.99793563413084</v>
      </c>
      <c r="M143" s="15">
        <f t="shared" si="12"/>
        <v>1.1999741954266356</v>
      </c>
    </row>
    <row r="144" spans="1:17" x14ac:dyDescent="0.25">
      <c r="A144" s="1">
        <v>41081</v>
      </c>
      <c r="B144">
        <v>12</v>
      </c>
      <c r="C144" t="s">
        <v>1</v>
      </c>
      <c r="D144">
        <v>350</v>
      </c>
      <c r="E144">
        <v>5</v>
      </c>
      <c r="F144">
        <f t="shared" si="10"/>
        <v>1.4285714285714285E-2</v>
      </c>
      <c r="G144" s="1">
        <v>41183</v>
      </c>
      <c r="H144" s="1">
        <v>41184</v>
      </c>
      <c r="I144">
        <v>43</v>
      </c>
      <c r="J144">
        <v>12</v>
      </c>
      <c r="K144">
        <v>22.327000000000002</v>
      </c>
      <c r="L144">
        <f t="shared" si="11"/>
        <v>117.44616769002754</v>
      </c>
      <c r="M144" s="15">
        <f t="shared" si="12"/>
        <v>1.677802395571822</v>
      </c>
      <c r="O144" t="s">
        <v>53</v>
      </c>
    </row>
    <row r="145" spans="1:15" x14ac:dyDescent="0.25">
      <c r="A145" s="1">
        <v>41101</v>
      </c>
      <c r="B145">
        <v>1</v>
      </c>
      <c r="C145" t="s">
        <v>1</v>
      </c>
      <c r="D145">
        <v>400</v>
      </c>
      <c r="E145">
        <v>5</v>
      </c>
      <c r="F145">
        <f t="shared" si="10"/>
        <v>1.2500000000000001E-2</v>
      </c>
      <c r="G145" s="1">
        <v>41183</v>
      </c>
      <c r="H145" s="1">
        <v>41184</v>
      </c>
      <c r="I145">
        <v>29</v>
      </c>
      <c r="J145">
        <v>13</v>
      </c>
      <c r="K145">
        <v>15.372999999999999</v>
      </c>
      <c r="L145">
        <f t="shared" si="11"/>
        <v>80.636936269320344</v>
      </c>
      <c r="M145" s="15">
        <f t="shared" si="12"/>
        <v>1.0079617033665043</v>
      </c>
      <c r="O145" t="s">
        <v>52</v>
      </c>
    </row>
    <row r="146" spans="1:15" x14ac:dyDescent="0.25">
      <c r="A146" s="1">
        <v>41101</v>
      </c>
      <c r="B146">
        <v>7</v>
      </c>
      <c r="C146" t="s">
        <v>1</v>
      </c>
      <c r="D146">
        <v>400</v>
      </c>
      <c r="E146">
        <v>5</v>
      </c>
      <c r="F146">
        <f t="shared" si="10"/>
        <v>1.2500000000000001E-2</v>
      </c>
      <c r="G146" s="1">
        <v>41183</v>
      </c>
      <c r="H146" s="1">
        <v>41184</v>
      </c>
      <c r="I146">
        <v>4</v>
      </c>
      <c r="J146">
        <v>14</v>
      </c>
      <c r="K146">
        <v>21.548999999999999</v>
      </c>
      <c r="L146">
        <f t="shared" si="11"/>
        <v>113.32802244336226</v>
      </c>
      <c r="M146" s="15">
        <f t="shared" si="12"/>
        <v>1.4166002805420284</v>
      </c>
    </row>
    <row r="147" spans="1:15" x14ac:dyDescent="0.25">
      <c r="A147" s="1">
        <v>41101</v>
      </c>
      <c r="B147">
        <v>2</v>
      </c>
      <c r="C147" t="s">
        <v>1</v>
      </c>
      <c r="D147">
        <v>400</v>
      </c>
      <c r="E147">
        <v>5</v>
      </c>
      <c r="F147">
        <f t="shared" si="10"/>
        <v>1.2500000000000001E-2</v>
      </c>
      <c r="G147" s="1">
        <v>41183</v>
      </c>
      <c r="H147" s="1">
        <v>41184</v>
      </c>
      <c r="I147">
        <v>102</v>
      </c>
      <c r="J147">
        <v>15</v>
      </c>
      <c r="K147">
        <v>11.449</v>
      </c>
      <c r="L147">
        <f t="shared" si="11"/>
        <v>59.866239678170651</v>
      </c>
      <c r="M147" s="15">
        <f t="shared" si="12"/>
        <v>0.74832799597713318</v>
      </c>
    </row>
    <row r="148" spans="1:15" x14ac:dyDescent="0.25">
      <c r="A148" s="1">
        <v>41101</v>
      </c>
      <c r="B148">
        <v>11</v>
      </c>
      <c r="C148" t="s">
        <v>1</v>
      </c>
      <c r="D148">
        <v>400</v>
      </c>
      <c r="E148">
        <v>5</v>
      </c>
      <c r="F148">
        <f t="shared" si="10"/>
        <v>1.2500000000000001E-2</v>
      </c>
      <c r="G148" s="1">
        <v>41183</v>
      </c>
      <c r="H148" s="1">
        <v>41184</v>
      </c>
      <c r="I148">
        <v>8</v>
      </c>
      <c r="J148">
        <v>16</v>
      </c>
      <c r="K148">
        <v>17.16</v>
      </c>
      <c r="L148">
        <f t="shared" si="11"/>
        <v>90.095966546686427</v>
      </c>
      <c r="M148" s="15">
        <f t="shared" si="12"/>
        <v>1.1261995818335804</v>
      </c>
    </row>
    <row r="149" spans="1:15" x14ac:dyDescent="0.25">
      <c r="A149" s="1">
        <v>41101</v>
      </c>
      <c r="B149">
        <v>4</v>
      </c>
      <c r="C149" t="s">
        <v>1</v>
      </c>
      <c r="D149">
        <v>400</v>
      </c>
      <c r="E149">
        <v>5</v>
      </c>
      <c r="F149">
        <f t="shared" si="10"/>
        <v>1.2500000000000001E-2</v>
      </c>
      <c r="G149" s="1">
        <v>41183</v>
      </c>
      <c r="H149" s="1">
        <v>41184</v>
      </c>
      <c r="I149">
        <v>15</v>
      </c>
      <c r="J149">
        <v>17</v>
      </c>
      <c r="K149">
        <v>38.798000000000002</v>
      </c>
      <c r="L149">
        <f t="shared" si="11"/>
        <v>204.63121956383657</v>
      </c>
      <c r="M149" s="15">
        <f t="shared" si="12"/>
        <v>2.5578902445479574</v>
      </c>
    </row>
    <row r="150" spans="1:15" x14ac:dyDescent="0.25">
      <c r="A150" s="1">
        <v>41101</v>
      </c>
      <c r="B150">
        <v>8</v>
      </c>
      <c r="C150" t="s">
        <v>1</v>
      </c>
      <c r="D150">
        <v>400</v>
      </c>
      <c r="E150">
        <v>5</v>
      </c>
      <c r="F150">
        <f t="shared" si="10"/>
        <v>1.2500000000000001E-2</v>
      </c>
      <c r="G150" s="1">
        <v>41183</v>
      </c>
      <c r="H150" s="1">
        <v>41184</v>
      </c>
      <c r="I150">
        <v>16</v>
      </c>
      <c r="J150">
        <v>21</v>
      </c>
      <c r="K150">
        <v>16.401</v>
      </c>
      <c r="L150">
        <f t="shared" si="11"/>
        <v>86.078392970569553</v>
      </c>
      <c r="M150" s="15">
        <f t="shared" si="12"/>
        <v>1.0759799121321194</v>
      </c>
    </row>
    <row r="151" spans="1:15" x14ac:dyDescent="0.25">
      <c r="A151" s="1">
        <v>41101</v>
      </c>
      <c r="B151">
        <v>6</v>
      </c>
      <c r="C151" t="s">
        <v>1</v>
      </c>
      <c r="D151">
        <v>400</v>
      </c>
      <c r="E151">
        <v>5</v>
      </c>
      <c r="F151">
        <f t="shared" si="10"/>
        <v>1.2500000000000001E-2</v>
      </c>
      <c r="G151" s="1">
        <v>41183</v>
      </c>
      <c r="H151" s="1">
        <v>41184</v>
      </c>
      <c r="I151">
        <v>8</v>
      </c>
      <c r="J151">
        <v>19</v>
      </c>
      <c r="K151">
        <v>26.852</v>
      </c>
      <c r="L151">
        <f t="shared" si="11"/>
        <v>141.39810501799704</v>
      </c>
      <c r="M151" s="15">
        <f t="shared" si="12"/>
        <v>1.7674763127249631</v>
      </c>
    </row>
    <row r="152" spans="1:15" x14ac:dyDescent="0.25">
      <c r="A152" s="1">
        <v>41101</v>
      </c>
      <c r="B152">
        <v>10</v>
      </c>
      <c r="C152" t="s">
        <v>1</v>
      </c>
      <c r="D152">
        <v>400</v>
      </c>
      <c r="E152">
        <v>5</v>
      </c>
      <c r="F152">
        <f t="shared" si="10"/>
        <v>1.2500000000000001E-2</v>
      </c>
      <c r="G152" s="1">
        <v>41183</v>
      </c>
      <c r="H152" s="1">
        <v>41184</v>
      </c>
      <c r="I152" t="s">
        <v>3</v>
      </c>
      <c r="J152">
        <v>20</v>
      </c>
      <c r="K152">
        <v>16.920000000000002</v>
      </c>
      <c r="L152">
        <f t="shared" si="11"/>
        <v>88.825587550285846</v>
      </c>
      <c r="M152" s="15">
        <f t="shared" si="12"/>
        <v>1.1103198443785731</v>
      </c>
    </row>
    <row r="153" spans="1:15" x14ac:dyDescent="0.25">
      <c r="A153" s="1">
        <v>41101</v>
      </c>
      <c r="B153">
        <v>3</v>
      </c>
      <c r="C153" t="s">
        <v>1</v>
      </c>
      <c r="D153">
        <v>400</v>
      </c>
      <c r="E153">
        <v>5</v>
      </c>
      <c r="F153">
        <f t="shared" si="10"/>
        <v>1.2500000000000001E-2</v>
      </c>
      <c r="G153" s="1">
        <v>41183</v>
      </c>
      <c r="H153" s="1">
        <v>41184</v>
      </c>
      <c r="I153">
        <v>18</v>
      </c>
      <c r="J153">
        <v>18</v>
      </c>
      <c r="K153">
        <v>23.085000000000001</v>
      </c>
      <c r="L153">
        <f t="shared" si="11"/>
        <v>121.45844802032606</v>
      </c>
      <c r="M153" s="15">
        <f t="shared" si="12"/>
        <v>1.5182306002540757</v>
      </c>
    </row>
    <row r="154" spans="1:15" x14ac:dyDescent="0.25">
      <c r="A154" s="1">
        <v>41101</v>
      </c>
      <c r="B154">
        <v>9</v>
      </c>
      <c r="C154" t="s">
        <v>1</v>
      </c>
      <c r="D154">
        <v>400</v>
      </c>
      <c r="E154">
        <v>5</v>
      </c>
      <c r="F154">
        <f t="shared" si="10"/>
        <v>1.2500000000000001E-2</v>
      </c>
      <c r="G154" s="1">
        <v>41183</v>
      </c>
      <c r="H154" s="1">
        <v>41184</v>
      </c>
      <c r="I154">
        <v>13</v>
      </c>
      <c r="J154">
        <v>22</v>
      </c>
      <c r="K154">
        <v>13.279</v>
      </c>
      <c r="L154">
        <f t="shared" si="11"/>
        <v>69.552879525725174</v>
      </c>
      <c r="M154" s="15">
        <f t="shared" si="12"/>
        <v>0.86941099407156475</v>
      </c>
    </row>
    <row r="155" spans="1:15" x14ac:dyDescent="0.25">
      <c r="A155" s="1">
        <v>41101</v>
      </c>
      <c r="B155">
        <v>5</v>
      </c>
      <c r="C155" t="s">
        <v>1</v>
      </c>
      <c r="D155">
        <v>400</v>
      </c>
      <c r="E155">
        <v>5</v>
      </c>
      <c r="F155">
        <f t="shared" si="10"/>
        <v>1.2500000000000001E-2</v>
      </c>
      <c r="G155" s="1">
        <v>41183</v>
      </c>
      <c r="H155" s="1">
        <v>41184</v>
      </c>
      <c r="I155">
        <v>25</v>
      </c>
      <c r="J155">
        <v>23</v>
      </c>
      <c r="K155">
        <v>22.271999999999998</v>
      </c>
      <c r="L155">
        <f t="shared" si="11"/>
        <v>117.15503917001904</v>
      </c>
      <c r="M155" s="15">
        <f t="shared" si="12"/>
        <v>1.464437989625238</v>
      </c>
    </row>
    <row r="156" spans="1:15" x14ac:dyDescent="0.25">
      <c r="A156" s="1">
        <v>41101</v>
      </c>
      <c r="B156">
        <v>12</v>
      </c>
      <c r="C156" t="s">
        <v>1</v>
      </c>
      <c r="D156">
        <v>400</v>
      </c>
      <c r="E156">
        <v>5</v>
      </c>
      <c r="F156">
        <f t="shared" si="10"/>
        <v>1.2500000000000001E-2</v>
      </c>
      <c r="G156" s="1">
        <v>41183</v>
      </c>
      <c r="H156" s="1">
        <v>41184</v>
      </c>
      <c r="I156" t="s">
        <v>29</v>
      </c>
      <c r="J156">
        <v>24</v>
      </c>
      <c r="K156">
        <v>30.736999999999998</v>
      </c>
      <c r="L156">
        <f t="shared" si="11"/>
        <v>161.96236502223161</v>
      </c>
      <c r="M156" s="15">
        <f t="shared" si="12"/>
        <v>2.0245295627778952</v>
      </c>
    </row>
    <row r="157" spans="1:15" x14ac:dyDescent="0.25">
      <c r="A157" s="1">
        <v>41094</v>
      </c>
      <c r="B157">
        <v>1</v>
      </c>
      <c r="C157" t="s">
        <v>1</v>
      </c>
      <c r="D157">
        <v>400</v>
      </c>
      <c r="E157">
        <v>5</v>
      </c>
      <c r="F157">
        <f t="shared" ref="F157:F166" si="13">E157/D157</f>
        <v>1.2500000000000001E-2</v>
      </c>
      <c r="G157" s="1">
        <v>41183</v>
      </c>
      <c r="H157" s="1">
        <v>41184</v>
      </c>
      <c r="I157">
        <v>46</v>
      </c>
      <c r="J157">
        <v>25</v>
      </c>
      <c r="K157">
        <v>24.353999999999999</v>
      </c>
      <c r="L157">
        <f t="shared" si="11"/>
        <v>128.17557696379419</v>
      </c>
      <c r="M157" s="15">
        <f t="shared" si="12"/>
        <v>1.6021947120474274</v>
      </c>
    </row>
    <row r="158" spans="1:15" x14ac:dyDescent="0.25">
      <c r="A158" s="1">
        <v>41094</v>
      </c>
      <c r="B158">
        <v>7</v>
      </c>
      <c r="C158" t="s">
        <v>1</v>
      </c>
      <c r="D158">
        <v>400</v>
      </c>
      <c r="E158">
        <v>5</v>
      </c>
      <c r="F158">
        <f t="shared" si="13"/>
        <v>1.2500000000000001E-2</v>
      </c>
      <c r="G158" s="1">
        <v>41183</v>
      </c>
      <c r="H158" s="1">
        <v>41184</v>
      </c>
      <c r="I158">
        <v>72</v>
      </c>
      <c r="J158">
        <v>26</v>
      </c>
      <c r="K158">
        <v>37.908999999999999</v>
      </c>
      <c r="L158">
        <f t="shared" si="11"/>
        <v>199.92552403133601</v>
      </c>
      <c r="M158" s="15">
        <f t="shared" si="12"/>
        <v>2.4990690503917001</v>
      </c>
    </row>
    <row r="159" spans="1:15" x14ac:dyDescent="0.25">
      <c r="A159" s="1">
        <v>41094</v>
      </c>
      <c r="B159">
        <v>2</v>
      </c>
      <c r="C159" t="s">
        <v>1</v>
      </c>
      <c r="D159">
        <v>400</v>
      </c>
      <c r="E159">
        <v>5</v>
      </c>
      <c r="F159">
        <f t="shared" si="13"/>
        <v>1.2500000000000001E-2</v>
      </c>
      <c r="G159" s="1">
        <v>41183</v>
      </c>
      <c r="H159" s="1">
        <v>41184</v>
      </c>
      <c r="I159">
        <v>11</v>
      </c>
      <c r="J159">
        <v>27</v>
      </c>
      <c r="K159">
        <v>27.765999999999998</v>
      </c>
      <c r="L159">
        <f t="shared" si="11"/>
        <v>146.23613169595595</v>
      </c>
      <c r="M159" s="15">
        <f t="shared" si="12"/>
        <v>1.8279516461994494</v>
      </c>
    </row>
    <row r="160" spans="1:15" x14ac:dyDescent="0.25">
      <c r="A160" s="1">
        <v>41094</v>
      </c>
      <c r="B160">
        <v>11</v>
      </c>
      <c r="C160" t="s">
        <v>1</v>
      </c>
      <c r="D160">
        <v>400</v>
      </c>
      <c r="E160">
        <v>5</v>
      </c>
      <c r="F160">
        <f t="shared" si="13"/>
        <v>1.2500000000000001E-2</v>
      </c>
      <c r="G160" s="1">
        <v>41183</v>
      </c>
      <c r="H160" s="1">
        <v>41184</v>
      </c>
      <c r="I160">
        <v>15</v>
      </c>
      <c r="J160">
        <v>28</v>
      </c>
      <c r="K160">
        <v>19.677</v>
      </c>
      <c r="L160">
        <f t="shared" si="11"/>
        <v>103.41906627143764</v>
      </c>
      <c r="M160" s="15">
        <f t="shared" si="12"/>
        <v>1.2927383283929705</v>
      </c>
    </row>
    <row r="161" spans="1:13" x14ac:dyDescent="0.25">
      <c r="A161" s="1">
        <v>41094</v>
      </c>
      <c r="B161">
        <v>4</v>
      </c>
      <c r="C161" t="s">
        <v>1</v>
      </c>
      <c r="D161">
        <v>400</v>
      </c>
      <c r="E161">
        <v>5</v>
      </c>
      <c r="F161">
        <f t="shared" si="13"/>
        <v>1.2500000000000001E-2</v>
      </c>
      <c r="G161" s="1">
        <v>41183</v>
      </c>
      <c r="H161" s="1">
        <v>41184</v>
      </c>
      <c r="I161">
        <v>137</v>
      </c>
      <c r="J161">
        <v>29</v>
      </c>
      <c r="K161">
        <v>20.701000000000001</v>
      </c>
      <c r="L161">
        <f t="shared" si="11"/>
        <v>108.83934998941351</v>
      </c>
      <c r="M161" s="15">
        <f t="shared" si="12"/>
        <v>1.3604918748676689</v>
      </c>
    </row>
    <row r="162" spans="1:13" x14ac:dyDescent="0.25">
      <c r="A162" s="1">
        <v>41094</v>
      </c>
      <c r="B162">
        <v>8</v>
      </c>
      <c r="C162" t="s">
        <v>1</v>
      </c>
      <c r="D162">
        <v>400</v>
      </c>
      <c r="E162">
        <v>5</v>
      </c>
      <c r="F162">
        <f t="shared" si="13"/>
        <v>1.2500000000000001E-2</v>
      </c>
      <c r="G162" s="1">
        <v>41183</v>
      </c>
      <c r="H162" s="1">
        <v>41184</v>
      </c>
      <c r="I162">
        <v>56</v>
      </c>
      <c r="J162">
        <v>30</v>
      </c>
      <c r="K162">
        <v>26.95</v>
      </c>
      <c r="L162">
        <f t="shared" si="11"/>
        <v>141.91684310819394</v>
      </c>
      <c r="M162" s="15">
        <f t="shared" si="12"/>
        <v>1.7739605388524244</v>
      </c>
    </row>
    <row r="163" spans="1:13" x14ac:dyDescent="0.25">
      <c r="A163" s="1">
        <v>41094</v>
      </c>
      <c r="B163">
        <v>6</v>
      </c>
      <c r="C163" t="s">
        <v>1</v>
      </c>
      <c r="D163">
        <v>400</v>
      </c>
      <c r="E163">
        <v>5</v>
      </c>
      <c r="F163">
        <f t="shared" si="13"/>
        <v>1.2500000000000001E-2</v>
      </c>
      <c r="G163" s="1">
        <v>41183</v>
      </c>
      <c r="H163" s="1">
        <v>41184</v>
      </c>
      <c r="I163">
        <v>64</v>
      </c>
      <c r="J163">
        <v>31</v>
      </c>
      <c r="K163">
        <v>25.084</v>
      </c>
      <c r="L163">
        <f t="shared" si="11"/>
        <v>132.03964641117932</v>
      </c>
      <c r="M163" s="15">
        <f t="shared" si="12"/>
        <v>1.6504955801397416</v>
      </c>
    </row>
    <row r="164" spans="1:13" x14ac:dyDescent="0.25">
      <c r="A164" s="1">
        <v>41094</v>
      </c>
      <c r="B164">
        <v>10</v>
      </c>
      <c r="C164" t="s">
        <v>1</v>
      </c>
      <c r="D164">
        <v>400</v>
      </c>
      <c r="E164">
        <v>5</v>
      </c>
      <c r="F164">
        <f t="shared" si="13"/>
        <v>1.2500000000000001E-2</v>
      </c>
      <c r="G164" s="1">
        <v>41183</v>
      </c>
      <c r="H164" s="1">
        <v>41184</v>
      </c>
      <c r="I164">
        <v>39</v>
      </c>
      <c r="J164">
        <v>32</v>
      </c>
      <c r="K164">
        <v>20.963000000000001</v>
      </c>
      <c r="L164">
        <f t="shared" si="11"/>
        <v>110.22618039381749</v>
      </c>
      <c r="M164" s="15">
        <f t="shared" si="12"/>
        <v>1.3778272549227186</v>
      </c>
    </row>
    <row r="165" spans="1:13" x14ac:dyDescent="0.25">
      <c r="A165" s="1">
        <v>41094</v>
      </c>
      <c r="B165">
        <v>5</v>
      </c>
      <c r="C165" t="s">
        <v>1</v>
      </c>
      <c r="D165">
        <v>400</v>
      </c>
      <c r="E165">
        <v>5</v>
      </c>
      <c r="F165">
        <f t="shared" si="13"/>
        <v>1.2500000000000001E-2</v>
      </c>
      <c r="G165" s="1">
        <v>41183</v>
      </c>
      <c r="H165" s="1">
        <v>41184</v>
      </c>
      <c r="I165">
        <v>1</v>
      </c>
      <c r="J165">
        <v>33</v>
      </c>
      <c r="K165">
        <v>23.864999999999998</v>
      </c>
      <c r="L165">
        <f t="shared" si="11"/>
        <v>125.58717975862798</v>
      </c>
      <c r="M165" s="15">
        <f t="shared" si="12"/>
        <v>1.5698397469828498</v>
      </c>
    </row>
    <row r="166" spans="1:13" x14ac:dyDescent="0.25">
      <c r="A166" s="1">
        <v>41094</v>
      </c>
      <c r="B166">
        <v>12</v>
      </c>
      <c r="C166" t="s">
        <v>1</v>
      </c>
      <c r="D166">
        <v>400</v>
      </c>
      <c r="E166">
        <v>5</v>
      </c>
      <c r="F166">
        <f t="shared" si="13"/>
        <v>1.2500000000000001E-2</v>
      </c>
      <c r="G166" s="1">
        <v>41183</v>
      </c>
      <c r="H166" s="1">
        <v>41184</v>
      </c>
      <c r="I166">
        <v>13</v>
      </c>
      <c r="J166">
        <v>34</v>
      </c>
      <c r="K166">
        <v>23.061</v>
      </c>
      <c r="L166">
        <f t="shared" si="11"/>
        <v>121.331410120686</v>
      </c>
      <c r="M166" s="15">
        <f t="shared" si="12"/>
        <v>1.5166426265085751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F40" workbookViewId="0">
      <selection activeCell="F86" sqref="F59:F86"/>
    </sheetView>
  </sheetViews>
  <sheetFormatPr defaultRowHeight="15" x14ac:dyDescent="0.25"/>
  <cols>
    <col min="2" max="2" width="16.140625" customWidth="1"/>
    <col min="3" max="3" width="11.7109375" customWidth="1"/>
    <col min="4" max="4" width="30" customWidth="1"/>
    <col min="5" max="5" width="27.85546875" customWidth="1"/>
    <col min="9" max="9" width="13" customWidth="1"/>
  </cols>
  <sheetData>
    <row r="1" spans="1:9" x14ac:dyDescent="0.25">
      <c r="D1" t="s">
        <v>39</v>
      </c>
      <c r="E1" t="s">
        <v>40</v>
      </c>
    </row>
    <row r="2" spans="1:9" x14ac:dyDescent="0.25">
      <c r="A2" t="s">
        <v>45</v>
      </c>
      <c r="B2" s="3" t="s">
        <v>8</v>
      </c>
      <c r="C2" s="3" t="s">
        <v>7</v>
      </c>
      <c r="D2" s="3" t="s">
        <v>41</v>
      </c>
      <c r="E2" s="3" t="s">
        <v>41</v>
      </c>
      <c r="F2" s="3" t="s">
        <v>43</v>
      </c>
      <c r="G2" s="3" t="s">
        <v>44</v>
      </c>
      <c r="H2" s="3" t="s">
        <v>46</v>
      </c>
      <c r="I2" s="3" t="s">
        <v>47</v>
      </c>
    </row>
    <row r="3" spans="1:9" x14ac:dyDescent="0.25">
      <c r="A3">
        <v>1</v>
      </c>
      <c r="B3" s="1">
        <v>41081</v>
      </c>
      <c r="C3">
        <v>1</v>
      </c>
      <c r="D3">
        <v>0.79077712981744419</v>
      </c>
      <c r="E3">
        <v>0.76381073999576543</v>
      </c>
      <c r="F3">
        <f t="shared" ref="F3:F34" si="0">AVERAGE(D3:E3)</f>
        <v>0.77729393490660481</v>
      </c>
      <c r="G3">
        <f t="shared" ref="G3:G34" si="1">STDEV(D3:E3)</f>
        <v>1.9068117107028947E-2</v>
      </c>
      <c r="H3" s="9">
        <v>0</v>
      </c>
    </row>
    <row r="4" spans="1:9" x14ac:dyDescent="0.25">
      <c r="A4">
        <v>2</v>
      </c>
      <c r="B4" s="1">
        <v>41086</v>
      </c>
      <c r="C4">
        <v>1</v>
      </c>
      <c r="D4">
        <v>0.93149721095334681</v>
      </c>
      <c r="E4">
        <v>0.67378507700742662</v>
      </c>
      <c r="F4">
        <f t="shared" si="0"/>
        <v>0.80264114398038666</v>
      </c>
      <c r="G4">
        <f t="shared" si="1"/>
        <v>0.18222999750721691</v>
      </c>
      <c r="H4" s="9">
        <v>0</v>
      </c>
    </row>
    <row r="5" spans="1:9" x14ac:dyDescent="0.25">
      <c r="A5">
        <v>3</v>
      </c>
      <c r="B5" s="1">
        <v>41094</v>
      </c>
      <c r="C5">
        <v>1</v>
      </c>
      <c r="D5">
        <v>1.9043356997971601</v>
      </c>
      <c r="E5">
        <v>1.6021947120474274</v>
      </c>
      <c r="F5">
        <f t="shared" si="0"/>
        <v>1.7532652059222937</v>
      </c>
      <c r="G5">
        <f t="shared" si="1"/>
        <v>0.2136459413122376</v>
      </c>
      <c r="H5" s="9">
        <v>0</v>
      </c>
    </row>
    <row r="6" spans="1:9" x14ac:dyDescent="0.25">
      <c r="A6">
        <v>4</v>
      </c>
      <c r="B6" s="1">
        <v>41101</v>
      </c>
      <c r="C6">
        <v>1</v>
      </c>
      <c r="D6">
        <v>1.5096697515212982</v>
      </c>
      <c r="E6">
        <v>1.0079617033665043</v>
      </c>
      <c r="F6">
        <f t="shared" si="0"/>
        <v>1.2588157274439014</v>
      </c>
      <c r="G6">
        <f t="shared" si="1"/>
        <v>0.35476116302612076</v>
      </c>
      <c r="H6" s="12">
        <v>0.13400000000000001</v>
      </c>
    </row>
    <row r="7" spans="1:9" x14ac:dyDescent="0.25">
      <c r="A7">
        <v>5</v>
      </c>
      <c r="B7" s="1">
        <v>41108</v>
      </c>
      <c r="C7">
        <v>1</v>
      </c>
      <c r="D7">
        <v>1.5042712919180392</v>
      </c>
      <c r="E7">
        <v>1.6394930967452526</v>
      </c>
      <c r="F7">
        <f t="shared" si="0"/>
        <v>1.5718821943316459</v>
      </c>
      <c r="G7">
        <f t="shared" si="1"/>
        <v>9.5616255157606383E-2</v>
      </c>
      <c r="H7" s="12">
        <v>0.26</v>
      </c>
    </row>
    <row r="8" spans="1:9" x14ac:dyDescent="0.25">
      <c r="A8">
        <v>6</v>
      </c>
      <c r="B8" s="1">
        <v>41115</v>
      </c>
      <c r="C8">
        <v>1</v>
      </c>
      <c r="D8">
        <v>1.4436739350912777</v>
      </c>
      <c r="E8">
        <v>1.4460715413115355</v>
      </c>
      <c r="F8">
        <f t="shared" si="0"/>
        <v>1.4448727382014066</v>
      </c>
      <c r="G8">
        <f t="shared" si="1"/>
        <v>1.6953636169593043E-3</v>
      </c>
      <c r="H8">
        <v>0.94</v>
      </c>
    </row>
    <row r="9" spans="1:9" x14ac:dyDescent="0.25">
      <c r="A9">
        <v>7</v>
      </c>
      <c r="B9" s="1">
        <v>41122</v>
      </c>
      <c r="C9">
        <v>1</v>
      </c>
      <c r="D9">
        <v>2.6942409913582259</v>
      </c>
      <c r="E9">
        <v>2.6866889298709067</v>
      </c>
      <c r="F9">
        <f t="shared" si="0"/>
        <v>2.6904649606145661</v>
      </c>
      <c r="G9">
        <f t="shared" si="1"/>
        <v>5.3401138896211975E-3</v>
      </c>
      <c r="H9">
        <v>1.1499999999999999</v>
      </c>
    </row>
    <row r="10" spans="1:9" x14ac:dyDescent="0.25">
      <c r="A10">
        <v>1</v>
      </c>
      <c r="B10" s="1">
        <v>41081</v>
      </c>
      <c r="C10">
        <v>7</v>
      </c>
      <c r="D10">
        <v>0.91678498985801216</v>
      </c>
      <c r="E10">
        <v>0.90824007138320073</v>
      </c>
      <c r="F10">
        <f t="shared" si="0"/>
        <v>0.91251253062060644</v>
      </c>
      <c r="G10">
        <f t="shared" si="1"/>
        <v>6.0421697982253695E-3</v>
      </c>
      <c r="H10" s="9">
        <v>0</v>
      </c>
    </row>
    <row r="11" spans="1:9" x14ac:dyDescent="0.25">
      <c r="A11">
        <v>2</v>
      </c>
      <c r="B11" s="1">
        <v>41086</v>
      </c>
      <c r="C11">
        <v>7</v>
      </c>
      <c r="D11">
        <v>1.0692856237322514</v>
      </c>
      <c r="E11">
        <v>0.576092807655884</v>
      </c>
      <c r="F11">
        <f t="shared" si="0"/>
        <v>0.82268921569406772</v>
      </c>
      <c r="G11">
        <f t="shared" si="1"/>
        <v>0.34873998468008888</v>
      </c>
      <c r="H11" s="9">
        <v>0</v>
      </c>
    </row>
    <row r="12" spans="1:9" x14ac:dyDescent="0.25">
      <c r="A12">
        <v>3</v>
      </c>
      <c r="B12" s="1">
        <v>41094</v>
      </c>
      <c r="C12">
        <v>7</v>
      </c>
      <c r="D12">
        <v>2.9145727687626772</v>
      </c>
      <c r="E12">
        <v>2.4990690503917001</v>
      </c>
      <c r="F12">
        <f t="shared" si="0"/>
        <v>2.7068209095771887</v>
      </c>
      <c r="G12">
        <f t="shared" si="1"/>
        <v>0.2938054968683434</v>
      </c>
      <c r="H12" s="9">
        <v>0</v>
      </c>
    </row>
    <row r="13" spans="1:9" x14ac:dyDescent="0.25">
      <c r="A13">
        <v>4</v>
      </c>
      <c r="B13" s="1">
        <v>41101</v>
      </c>
      <c r="C13">
        <v>7</v>
      </c>
      <c r="D13">
        <v>1.4857409989858015</v>
      </c>
      <c r="E13">
        <v>1.4166002805420284</v>
      </c>
      <c r="F13">
        <f t="shared" si="0"/>
        <v>1.451170639763915</v>
      </c>
      <c r="G13">
        <f t="shared" si="1"/>
        <v>4.8889870867701773E-2</v>
      </c>
      <c r="H13" s="12">
        <v>6.3E-2</v>
      </c>
    </row>
    <row r="14" spans="1:9" x14ac:dyDescent="0.25">
      <c r="A14">
        <v>5</v>
      </c>
      <c r="B14" s="1">
        <v>41108</v>
      </c>
      <c r="C14">
        <v>7</v>
      </c>
      <c r="D14">
        <v>2.6919037719441277</v>
      </c>
      <c r="E14">
        <v>2.7805238498729006</v>
      </c>
      <c r="F14">
        <f t="shared" si="0"/>
        <v>2.7362138109085139</v>
      </c>
      <c r="G14">
        <f t="shared" si="1"/>
        <v>6.2663858052715612E-2</v>
      </c>
      <c r="H14" s="12">
        <v>0.15</v>
      </c>
    </row>
    <row r="15" spans="1:9" x14ac:dyDescent="0.25">
      <c r="A15">
        <v>6</v>
      </c>
      <c r="B15" s="1">
        <v>41115</v>
      </c>
      <c r="C15">
        <v>7</v>
      </c>
      <c r="D15">
        <v>3.8332741717376599</v>
      </c>
      <c r="E15">
        <v>2.763920317666019</v>
      </c>
      <c r="F15">
        <f t="shared" si="0"/>
        <v>3.2985972447018392</v>
      </c>
      <c r="G15">
        <f t="shared" si="1"/>
        <v>0.75614736170202901</v>
      </c>
      <c r="H15">
        <v>0.46</v>
      </c>
    </row>
    <row r="16" spans="1:9" x14ac:dyDescent="0.25">
      <c r="A16">
        <v>7</v>
      </c>
      <c r="B16" s="1">
        <v>41122</v>
      </c>
      <c r="C16">
        <v>7</v>
      </c>
      <c r="D16">
        <v>3.8201717484645905</v>
      </c>
      <c r="E16">
        <v>3.5044130987389721</v>
      </c>
      <c r="F16">
        <f t="shared" si="0"/>
        <v>3.6622924236017811</v>
      </c>
      <c r="G16">
        <f t="shared" si="1"/>
        <v>0.22327508243929256</v>
      </c>
      <c r="H16">
        <v>5.6</v>
      </c>
    </row>
    <row r="17" spans="1:8" x14ac:dyDescent="0.25">
      <c r="A17">
        <v>1</v>
      </c>
      <c r="B17" s="1">
        <v>41081</v>
      </c>
      <c r="C17">
        <v>2</v>
      </c>
      <c r="D17">
        <v>1.0665124239350914</v>
      </c>
      <c r="E17">
        <v>1.0505061666313782</v>
      </c>
      <c r="F17">
        <f t="shared" si="0"/>
        <v>1.0585092952832347</v>
      </c>
      <c r="G17">
        <f t="shared" si="1"/>
        <v>1.1318133080872301E-2</v>
      </c>
      <c r="H17" s="9">
        <v>0</v>
      </c>
    </row>
    <row r="18" spans="1:8" x14ac:dyDescent="0.25">
      <c r="A18">
        <v>2</v>
      </c>
      <c r="B18" s="1">
        <v>41086</v>
      </c>
      <c r="C18">
        <v>2</v>
      </c>
      <c r="D18">
        <v>0.62747527890466537</v>
      </c>
      <c r="E18">
        <v>0.54313412749838008</v>
      </c>
      <c r="F18">
        <f t="shared" si="0"/>
        <v>0.58530470320152272</v>
      </c>
      <c r="G18">
        <f t="shared" si="1"/>
        <v>5.9638200092465649E-2</v>
      </c>
      <c r="H18" s="12">
        <v>0.30309999999999998</v>
      </c>
    </row>
    <row r="19" spans="1:8" x14ac:dyDescent="0.25">
      <c r="A19">
        <v>3</v>
      </c>
      <c r="B19" s="1">
        <v>41094</v>
      </c>
      <c r="C19">
        <v>2</v>
      </c>
      <c r="D19">
        <v>2.3238812119675458</v>
      </c>
      <c r="E19">
        <v>1.8279516461994494</v>
      </c>
      <c r="F19">
        <f t="shared" si="0"/>
        <v>2.0759164290834975</v>
      </c>
      <c r="G19">
        <f t="shared" si="1"/>
        <v>0.35067515894552254</v>
      </c>
      <c r="H19" s="12">
        <v>0.88959999999999995</v>
      </c>
    </row>
    <row r="20" spans="1:8" x14ac:dyDescent="0.25">
      <c r="A20">
        <v>4</v>
      </c>
      <c r="B20" s="1">
        <v>41101</v>
      </c>
      <c r="C20">
        <v>2</v>
      </c>
      <c r="D20">
        <v>0.87951952332657202</v>
      </c>
      <c r="E20">
        <v>0.74832799597713318</v>
      </c>
      <c r="F20">
        <f t="shared" si="0"/>
        <v>0.8139237596518526</v>
      </c>
      <c r="G20">
        <f t="shared" si="1"/>
        <v>9.276641862300862E-2</v>
      </c>
      <c r="H20">
        <v>1.0169999999999999</v>
      </c>
    </row>
    <row r="21" spans="1:8" x14ac:dyDescent="0.25">
      <c r="A21">
        <v>5</v>
      </c>
      <c r="B21" s="1">
        <v>41108</v>
      </c>
      <c r="C21">
        <v>2</v>
      </c>
      <c r="D21">
        <v>3.2506977281373994</v>
      </c>
      <c r="E21">
        <v>3.5371405074016851</v>
      </c>
      <c r="F21">
        <f t="shared" si="0"/>
        <v>3.393919117769542</v>
      </c>
      <c r="G21">
        <f t="shared" si="1"/>
        <v>0.20254563163969777</v>
      </c>
      <c r="H21">
        <v>1.52</v>
      </c>
    </row>
    <row r="22" spans="1:8" x14ac:dyDescent="0.25">
      <c r="A22">
        <v>6</v>
      </c>
      <c r="B22" s="1">
        <v>41115</v>
      </c>
      <c r="C22">
        <v>2</v>
      </c>
      <c r="D22" s="2">
        <v>8.022654665314402</v>
      </c>
      <c r="E22" s="2">
        <v>3.5761949857947464</v>
      </c>
      <c r="F22">
        <f t="shared" si="0"/>
        <v>5.7994248255545742</v>
      </c>
      <c r="G22">
        <f t="shared" si="1"/>
        <v>3.1441217916609112</v>
      </c>
      <c r="H22">
        <v>1.82</v>
      </c>
    </row>
    <row r="23" spans="1:8" x14ac:dyDescent="0.25">
      <c r="A23">
        <v>7</v>
      </c>
      <c r="B23" s="1">
        <v>41122</v>
      </c>
      <c r="C23">
        <v>2</v>
      </c>
      <c r="D23">
        <v>0.01</v>
      </c>
      <c r="E23">
        <v>3.2277844788914916</v>
      </c>
      <c r="F23">
        <f t="shared" si="0"/>
        <v>1.6188922394457457</v>
      </c>
      <c r="G23">
        <f t="shared" si="1"/>
        <v>2.275317225420995</v>
      </c>
      <c r="H23">
        <v>3.48</v>
      </c>
    </row>
    <row r="24" spans="1:8" x14ac:dyDescent="0.25">
      <c r="A24">
        <v>1</v>
      </c>
      <c r="B24" s="1">
        <v>41081</v>
      </c>
      <c r="C24">
        <v>11</v>
      </c>
      <c r="D24">
        <v>0.8885323094755142</v>
      </c>
      <c r="E24">
        <v>0.71208750491515671</v>
      </c>
      <c r="F24">
        <f t="shared" si="0"/>
        <v>0.80030990719533546</v>
      </c>
      <c r="G24">
        <f t="shared" si="1"/>
        <v>0.12476531780976344</v>
      </c>
      <c r="H24" s="9">
        <v>0</v>
      </c>
    </row>
    <row r="25" spans="1:8" x14ac:dyDescent="0.25">
      <c r="A25">
        <v>2</v>
      </c>
      <c r="B25" s="1">
        <v>41086</v>
      </c>
      <c r="C25">
        <v>11</v>
      </c>
      <c r="D25" s="5">
        <v>0.76011346348884379</v>
      </c>
      <c r="E25" s="5">
        <v>1.150097193839406</v>
      </c>
      <c r="F25">
        <f t="shared" si="0"/>
        <v>0.9551053286641249</v>
      </c>
      <c r="G25">
        <f t="shared" si="1"/>
        <v>0.27576014028330842</v>
      </c>
      <c r="H25" s="12">
        <v>0.31890000000000002</v>
      </c>
    </row>
    <row r="26" spans="1:8" x14ac:dyDescent="0.25">
      <c r="A26">
        <v>3</v>
      </c>
      <c r="B26" s="1">
        <v>41094</v>
      </c>
      <c r="C26">
        <v>11</v>
      </c>
      <c r="D26">
        <v>1.7332688894523327</v>
      </c>
      <c r="E26">
        <v>1.2927383283929705</v>
      </c>
      <c r="F26">
        <f t="shared" si="0"/>
        <v>1.5130036089226517</v>
      </c>
      <c r="G26">
        <f t="shared" si="1"/>
        <v>0.31150214704498963</v>
      </c>
      <c r="H26" s="12">
        <v>0.92879999999999996</v>
      </c>
    </row>
    <row r="27" spans="1:8" x14ac:dyDescent="0.25">
      <c r="A27">
        <v>4</v>
      </c>
      <c r="B27" s="1">
        <v>41101</v>
      </c>
      <c r="C27">
        <v>11</v>
      </c>
      <c r="D27" s="5">
        <v>0.01</v>
      </c>
      <c r="E27" s="5">
        <v>1.1261995818335804</v>
      </c>
      <c r="F27">
        <f t="shared" si="0"/>
        <v>0.56809979091679019</v>
      </c>
      <c r="G27">
        <f t="shared" si="1"/>
        <v>0.78927229347211325</v>
      </c>
      <c r="H27">
        <v>1.056</v>
      </c>
    </row>
    <row r="28" spans="1:8" x14ac:dyDescent="0.25">
      <c r="A28">
        <v>5</v>
      </c>
      <c r="B28" s="1">
        <v>41108</v>
      </c>
      <c r="C28">
        <v>11</v>
      </c>
      <c r="D28" s="5">
        <v>6.7786068536333488</v>
      </c>
      <c r="E28" s="5">
        <v>6.2093480536310617</v>
      </c>
      <c r="F28">
        <f t="shared" si="0"/>
        <v>6.4939774536322048</v>
      </c>
      <c r="G28">
        <f t="shared" si="1"/>
        <v>0.40252675773173385</v>
      </c>
      <c r="H28">
        <v>1.65</v>
      </c>
    </row>
    <row r="29" spans="1:8" x14ac:dyDescent="0.25">
      <c r="A29">
        <v>6</v>
      </c>
      <c r="B29" s="1">
        <v>41115</v>
      </c>
      <c r="C29">
        <v>11</v>
      </c>
      <c r="D29">
        <v>3.8302231237322517</v>
      </c>
      <c r="E29">
        <v>2.7247320939042021</v>
      </c>
      <c r="F29">
        <f t="shared" si="0"/>
        <v>3.2774776088182271</v>
      </c>
      <c r="G29">
        <f t="shared" si="1"/>
        <v>0.78170020373231075</v>
      </c>
      <c r="H29" s="12">
        <v>1.81</v>
      </c>
    </row>
    <row r="30" spans="1:8" x14ac:dyDescent="0.25">
      <c r="A30">
        <v>7</v>
      </c>
      <c r="B30" s="1">
        <v>41122</v>
      </c>
      <c r="C30">
        <v>11</v>
      </c>
      <c r="D30">
        <v>1.6775553019185827</v>
      </c>
      <c r="E30">
        <v>1.6960095698549569</v>
      </c>
      <c r="F30">
        <f t="shared" si="0"/>
        <v>1.6867824358867698</v>
      </c>
      <c r="G30">
        <f t="shared" si="1"/>
        <v>1.304913799964365E-2</v>
      </c>
      <c r="H30">
        <v>2</v>
      </c>
    </row>
    <row r="31" spans="1:8" x14ac:dyDescent="0.25">
      <c r="A31">
        <v>1</v>
      </c>
      <c r="B31" s="1">
        <v>41081</v>
      </c>
      <c r="C31">
        <v>4</v>
      </c>
      <c r="D31">
        <v>1.5522185598377283</v>
      </c>
      <c r="E31">
        <v>1.2546269585009528</v>
      </c>
      <c r="F31">
        <f t="shared" si="0"/>
        <v>1.4034227591693407</v>
      </c>
      <c r="G31">
        <f t="shared" si="1"/>
        <v>0.21042903932939649</v>
      </c>
      <c r="H31" s="9">
        <v>0</v>
      </c>
    </row>
    <row r="32" spans="1:8" x14ac:dyDescent="0.25">
      <c r="A32">
        <v>2</v>
      </c>
      <c r="B32" s="1">
        <v>41086</v>
      </c>
      <c r="C32">
        <v>4</v>
      </c>
      <c r="D32">
        <v>0.60980603448275861</v>
      </c>
      <c r="E32">
        <v>0.49092359068932867</v>
      </c>
      <c r="F32">
        <f t="shared" si="0"/>
        <v>0.55036481258604364</v>
      </c>
      <c r="G32">
        <f t="shared" si="1"/>
        <v>8.406258217036329E-2</v>
      </c>
      <c r="H32" s="12">
        <v>1.1654</v>
      </c>
    </row>
    <row r="33" spans="1:8" x14ac:dyDescent="0.25">
      <c r="A33">
        <v>3</v>
      </c>
      <c r="B33" s="1">
        <v>41094</v>
      </c>
      <c r="C33">
        <v>4</v>
      </c>
      <c r="D33">
        <v>1.6682175456389452</v>
      </c>
      <c r="E33">
        <v>1.3604918748676689</v>
      </c>
      <c r="F33">
        <f t="shared" si="0"/>
        <v>1.514354710253307</v>
      </c>
      <c r="G33">
        <f t="shared" si="1"/>
        <v>0.21759490854755004</v>
      </c>
      <c r="H33" s="12">
        <v>3.1233</v>
      </c>
    </row>
    <row r="34" spans="1:8" x14ac:dyDescent="0.25">
      <c r="A34">
        <v>4</v>
      </c>
      <c r="B34" s="1">
        <v>41101</v>
      </c>
      <c r="C34">
        <v>4</v>
      </c>
      <c r="D34">
        <v>0.01</v>
      </c>
      <c r="E34">
        <v>2.5578902445479574</v>
      </c>
      <c r="F34">
        <f t="shared" si="0"/>
        <v>1.2839451222739786</v>
      </c>
      <c r="G34">
        <f t="shared" si="1"/>
        <v>1.8016304696389116</v>
      </c>
      <c r="H34">
        <v>4.4939999999999998</v>
      </c>
    </row>
    <row r="35" spans="1:8" x14ac:dyDescent="0.25">
      <c r="A35">
        <v>5</v>
      </c>
      <c r="B35" s="1">
        <v>41108</v>
      </c>
      <c r="C35">
        <v>4</v>
      </c>
      <c r="D35">
        <v>0.84180322300125021</v>
      </c>
      <c r="E35">
        <v>2.7989034541195239</v>
      </c>
      <c r="F35">
        <f t="shared" ref="F35:F66" si="2">AVERAGE(D35:E35)</f>
        <v>1.8203533385603872</v>
      </c>
      <c r="G35">
        <f t="shared" ref="G35:G59" si="3">STDEV(D35:E35)</f>
        <v>1.3838788448854908</v>
      </c>
      <c r="H35">
        <v>7.61</v>
      </c>
    </row>
    <row r="36" spans="1:8" x14ac:dyDescent="0.25">
      <c r="A36">
        <v>6</v>
      </c>
      <c r="B36" s="1">
        <v>41115</v>
      </c>
      <c r="C36">
        <v>4</v>
      </c>
      <c r="D36">
        <v>3.4113907200811364</v>
      </c>
      <c r="E36">
        <v>2.438134875143299</v>
      </c>
      <c r="F36">
        <f t="shared" si="2"/>
        <v>2.9247627976122175</v>
      </c>
      <c r="G36">
        <f t="shared" si="3"/>
        <v>0.68819580778499079</v>
      </c>
      <c r="H36">
        <v>6.8</v>
      </c>
    </row>
    <row r="37" spans="1:8" x14ac:dyDescent="0.25">
      <c r="A37">
        <v>7</v>
      </c>
      <c r="B37" s="1">
        <v>41122</v>
      </c>
      <c r="C37">
        <v>4</v>
      </c>
      <c r="D37">
        <v>1.9555051904994838</v>
      </c>
      <c r="E37">
        <v>0.94985994118526651</v>
      </c>
      <c r="F37">
        <f t="shared" si="2"/>
        <v>1.4526825658423752</v>
      </c>
      <c r="G37">
        <f t="shared" si="3"/>
        <v>0.71109857525811881</v>
      </c>
      <c r="H37">
        <v>8.84</v>
      </c>
    </row>
    <row r="38" spans="1:8" x14ac:dyDescent="0.25">
      <c r="A38">
        <v>1</v>
      </c>
      <c r="B38" s="1">
        <v>41081</v>
      </c>
      <c r="C38">
        <v>8</v>
      </c>
      <c r="D38" s="5">
        <v>1.3524376992176179</v>
      </c>
      <c r="E38" s="5">
        <v>1.2947226339191191</v>
      </c>
      <c r="F38">
        <f t="shared" si="2"/>
        <v>1.3235801665683686</v>
      </c>
      <c r="G38">
        <f t="shared" si="3"/>
        <v>4.0810714049192891E-2</v>
      </c>
      <c r="H38" s="9">
        <v>0</v>
      </c>
    </row>
    <row r="39" spans="1:8" x14ac:dyDescent="0.25">
      <c r="A39">
        <v>2</v>
      </c>
      <c r="B39" s="1">
        <v>41086</v>
      </c>
      <c r="C39">
        <v>8</v>
      </c>
      <c r="D39">
        <v>1.0403651115618662</v>
      </c>
      <c r="E39">
        <v>0.72805163734237155</v>
      </c>
      <c r="F39">
        <f t="shared" si="2"/>
        <v>0.88420837445211886</v>
      </c>
      <c r="G39">
        <f t="shared" si="3"/>
        <v>0.22083897547653478</v>
      </c>
      <c r="H39" s="12">
        <v>1.2443</v>
      </c>
    </row>
    <row r="40" spans="1:8" x14ac:dyDescent="0.25">
      <c r="A40">
        <v>3</v>
      </c>
      <c r="B40" s="1">
        <v>41094</v>
      </c>
      <c r="C40">
        <v>8</v>
      </c>
      <c r="D40">
        <v>2.395905172413793</v>
      </c>
      <c r="E40">
        <v>1.7739605388524244</v>
      </c>
      <c r="F40">
        <f t="shared" si="2"/>
        <v>2.0849328556331086</v>
      </c>
      <c r="G40">
        <f t="shared" si="3"/>
        <v>0.4397812679138271</v>
      </c>
      <c r="H40" s="12">
        <v>3.5183</v>
      </c>
    </row>
    <row r="41" spans="1:8" x14ac:dyDescent="0.25">
      <c r="A41">
        <v>4</v>
      </c>
      <c r="B41" s="1">
        <v>41101</v>
      </c>
      <c r="C41">
        <v>8</v>
      </c>
      <c r="D41">
        <v>1.8964122718052741</v>
      </c>
      <c r="E41">
        <v>1.0759799121321194</v>
      </c>
      <c r="F41">
        <f t="shared" si="2"/>
        <v>1.4861960919686967</v>
      </c>
      <c r="G41">
        <f t="shared" si="3"/>
        <v>0.58013328502976858</v>
      </c>
      <c r="H41">
        <v>4.4859999999999998</v>
      </c>
    </row>
    <row r="42" spans="1:8" x14ac:dyDescent="0.25">
      <c r="A42">
        <v>5</v>
      </c>
      <c r="B42" s="1">
        <v>41108</v>
      </c>
      <c r="C42">
        <v>8</v>
      </c>
      <c r="D42">
        <v>3.7172011160026819</v>
      </c>
      <c r="E42">
        <v>3.5737859077240026</v>
      </c>
      <c r="F42">
        <f t="shared" si="2"/>
        <v>3.645493511863342</v>
      </c>
      <c r="G42">
        <f t="shared" si="3"/>
        <v>0.10140986629913519</v>
      </c>
      <c r="H42">
        <v>6.09</v>
      </c>
    </row>
    <row r="43" spans="1:8" x14ac:dyDescent="0.25">
      <c r="A43">
        <v>6</v>
      </c>
      <c r="B43" s="1">
        <v>41115</v>
      </c>
      <c r="C43">
        <v>8</v>
      </c>
      <c r="D43">
        <v>2.8526305780933066</v>
      </c>
      <c r="E43">
        <v>2.6505906394856202</v>
      </c>
      <c r="F43">
        <f t="shared" si="2"/>
        <v>2.7516106087894636</v>
      </c>
      <c r="G43">
        <f t="shared" si="3"/>
        <v>0.14286381066000875</v>
      </c>
      <c r="H43">
        <v>5.86</v>
      </c>
    </row>
    <row r="44" spans="1:8" x14ac:dyDescent="0.25">
      <c r="A44">
        <v>7</v>
      </c>
      <c r="B44" s="1">
        <v>41122</v>
      </c>
      <c r="C44">
        <v>8</v>
      </c>
      <c r="D44" s="2">
        <v>4.5107527583020826</v>
      </c>
      <c r="E44" s="2">
        <v>2.2658146837461994</v>
      </c>
      <c r="F44">
        <f t="shared" si="2"/>
        <v>3.3882837210241412</v>
      </c>
      <c r="G44">
        <f t="shared" si="3"/>
        <v>1.5874109358623352</v>
      </c>
      <c r="H44" s="12">
        <v>7.22</v>
      </c>
    </row>
    <row r="45" spans="1:8" x14ac:dyDescent="0.25">
      <c r="A45">
        <v>1</v>
      </c>
      <c r="B45" s="1">
        <v>41081</v>
      </c>
      <c r="C45">
        <v>6</v>
      </c>
      <c r="D45">
        <v>1.3838597507968704</v>
      </c>
      <c r="E45">
        <v>1.402931702005384</v>
      </c>
      <c r="F45">
        <f t="shared" si="2"/>
        <v>1.3933957264011272</v>
      </c>
      <c r="G45">
        <f t="shared" si="3"/>
        <v>1.3485906029998915E-2</v>
      </c>
      <c r="H45" s="9">
        <v>0</v>
      </c>
    </row>
    <row r="46" spans="1:8" x14ac:dyDescent="0.25">
      <c r="A46">
        <v>2</v>
      </c>
      <c r="B46" s="1">
        <v>41086</v>
      </c>
      <c r="C46">
        <v>6</v>
      </c>
      <c r="D46">
        <v>0.3358931288032454</v>
      </c>
      <c r="E46">
        <v>0.30451079100832379</v>
      </c>
      <c r="F46">
        <f t="shared" si="2"/>
        <v>0.32020195990578459</v>
      </c>
      <c r="G46">
        <f t="shared" si="3"/>
        <v>2.2190663864275956E-2</v>
      </c>
      <c r="H46" s="12">
        <v>5.2339000000000002</v>
      </c>
    </row>
    <row r="47" spans="1:8" x14ac:dyDescent="0.25">
      <c r="A47">
        <v>3</v>
      </c>
      <c r="B47" s="1">
        <v>41094</v>
      </c>
      <c r="C47">
        <v>6</v>
      </c>
      <c r="D47">
        <v>2.262553879310345</v>
      </c>
      <c r="E47">
        <v>1.6504955801397416</v>
      </c>
      <c r="F47">
        <f t="shared" si="2"/>
        <v>1.9565247297250434</v>
      </c>
      <c r="G47">
        <f t="shared" si="3"/>
        <v>0.43279057382503699</v>
      </c>
      <c r="H47" s="12">
        <v>14.8866</v>
      </c>
    </row>
    <row r="48" spans="1:8" x14ac:dyDescent="0.25">
      <c r="A48">
        <v>4</v>
      </c>
      <c r="B48" s="1">
        <v>41101</v>
      </c>
      <c r="C48">
        <v>6</v>
      </c>
      <c r="D48">
        <v>1.9425266227180531</v>
      </c>
      <c r="E48">
        <v>1.7674763127249631</v>
      </c>
      <c r="F48">
        <f t="shared" si="2"/>
        <v>1.8550014677215081</v>
      </c>
      <c r="G48">
        <f t="shared" si="3"/>
        <v>0.12377926124492121</v>
      </c>
      <c r="H48" s="12">
        <v>21.495999999999999</v>
      </c>
    </row>
    <row r="49" spans="1:11" x14ac:dyDescent="0.25">
      <c r="A49">
        <v>5</v>
      </c>
      <c r="B49" s="1">
        <v>41108</v>
      </c>
      <c r="C49">
        <v>6</v>
      </c>
      <c r="D49">
        <v>0.01</v>
      </c>
      <c r="E49">
        <v>4.0453837079865087</v>
      </c>
      <c r="F49">
        <f t="shared" si="2"/>
        <v>2.0276918539932542</v>
      </c>
      <c r="G49">
        <f t="shared" si="3"/>
        <v>2.8534471846069751</v>
      </c>
      <c r="H49">
        <v>31.43</v>
      </c>
    </row>
    <row r="50" spans="1:11" x14ac:dyDescent="0.25">
      <c r="A50">
        <v>6</v>
      </c>
      <c r="B50" s="1">
        <v>41115</v>
      </c>
      <c r="C50">
        <v>6</v>
      </c>
      <c r="D50">
        <v>4.3351039553752537</v>
      </c>
      <c r="E50">
        <v>2.7950107162438322</v>
      </c>
      <c r="F50">
        <f t="shared" si="2"/>
        <v>3.5650573358095432</v>
      </c>
      <c r="G50">
        <f t="shared" si="3"/>
        <v>1.089010373049383</v>
      </c>
      <c r="H50">
        <v>31.62</v>
      </c>
    </row>
    <row r="51" spans="1:11" x14ac:dyDescent="0.25">
      <c r="A51">
        <v>7</v>
      </c>
      <c r="B51" s="1">
        <v>41122</v>
      </c>
      <c r="C51">
        <v>6</v>
      </c>
      <c r="D51">
        <v>3.8920234795369315</v>
      </c>
      <c r="E51">
        <v>3.7175417435079505</v>
      </c>
      <c r="F51">
        <f t="shared" si="2"/>
        <v>3.804782611522441</v>
      </c>
      <c r="G51">
        <f t="shared" si="3"/>
        <v>0.12337721873929361</v>
      </c>
      <c r="H51">
        <v>37.61</v>
      </c>
      <c r="I51">
        <v>2.3740346596596598</v>
      </c>
    </row>
    <row r="52" spans="1:11" x14ac:dyDescent="0.25">
      <c r="A52">
        <v>1</v>
      </c>
      <c r="B52" s="1">
        <v>41081</v>
      </c>
      <c r="C52">
        <v>10</v>
      </c>
      <c r="D52">
        <v>1.1944219066937118</v>
      </c>
      <c r="E52">
        <v>0.94362920056864574</v>
      </c>
      <c r="F52">
        <f t="shared" si="2"/>
        <v>1.0690255536311788</v>
      </c>
      <c r="G52">
        <f t="shared" si="3"/>
        <v>0.17733722317315834</v>
      </c>
      <c r="H52" s="9">
        <v>0</v>
      </c>
      <c r="I52">
        <v>2.9355042542542544</v>
      </c>
    </row>
    <row r="53" spans="1:11" x14ac:dyDescent="0.25">
      <c r="A53">
        <v>2</v>
      </c>
      <c r="B53" s="1">
        <v>41086</v>
      </c>
      <c r="C53">
        <v>10</v>
      </c>
      <c r="D53">
        <v>0.4783563640973631</v>
      </c>
      <c r="E53">
        <v>0.38718785824652341</v>
      </c>
      <c r="F53">
        <f t="shared" si="2"/>
        <v>0.43277211117194325</v>
      </c>
      <c r="G53">
        <f t="shared" si="3"/>
        <v>6.4465868717774183E-2</v>
      </c>
      <c r="H53" s="12">
        <v>5.22</v>
      </c>
      <c r="I53">
        <v>4.0163694944944943</v>
      </c>
    </row>
    <row r="54" spans="1:11" x14ac:dyDescent="0.25">
      <c r="A54">
        <v>3</v>
      </c>
      <c r="B54" s="1">
        <v>41094</v>
      </c>
      <c r="C54">
        <v>10</v>
      </c>
      <c r="D54">
        <v>1.6446849645030426</v>
      </c>
      <c r="E54">
        <v>1.3778272549227186</v>
      </c>
      <c r="F54">
        <f t="shared" si="2"/>
        <v>1.5112561097128805</v>
      </c>
      <c r="G54">
        <f t="shared" si="3"/>
        <v>0.18869689605615739</v>
      </c>
      <c r="H54" s="12">
        <v>15.2155</v>
      </c>
      <c r="I54">
        <v>1.3616806389723057</v>
      </c>
    </row>
    <row r="55" spans="1:11" x14ac:dyDescent="0.25">
      <c r="A55">
        <v>4</v>
      </c>
      <c r="B55" s="1">
        <v>41101</v>
      </c>
      <c r="C55">
        <v>10</v>
      </c>
      <c r="D55">
        <v>1.1837791582150101</v>
      </c>
      <c r="E55">
        <v>1.1103198443785731</v>
      </c>
      <c r="F55">
        <f t="shared" si="2"/>
        <v>1.1470495012967916</v>
      </c>
      <c r="G55">
        <f t="shared" si="3"/>
        <v>5.1943578955055379E-2</v>
      </c>
      <c r="H55">
        <v>18.216000000000001</v>
      </c>
      <c r="I55">
        <v>1.7977344010677345</v>
      </c>
    </row>
    <row r="56" spans="1:11" x14ac:dyDescent="0.25">
      <c r="A56">
        <v>5</v>
      </c>
      <c r="B56" s="1">
        <v>41108</v>
      </c>
      <c r="C56">
        <v>10</v>
      </c>
      <c r="D56">
        <v>3.0747748971864421</v>
      </c>
      <c r="E56">
        <v>3.0898935021349416</v>
      </c>
      <c r="F56">
        <f t="shared" si="2"/>
        <v>3.0823341996606919</v>
      </c>
      <c r="G56">
        <f t="shared" si="3"/>
        <v>1.0690468081164478E-2</v>
      </c>
      <c r="H56">
        <v>25.52</v>
      </c>
      <c r="I56">
        <v>3.524378336670003</v>
      </c>
    </row>
    <row r="57" spans="1:11" x14ac:dyDescent="0.25">
      <c r="A57">
        <v>6</v>
      </c>
      <c r="B57" s="1">
        <v>41115</v>
      </c>
      <c r="C57">
        <v>10</v>
      </c>
      <c r="D57">
        <v>0.28052738336713995</v>
      </c>
      <c r="E57">
        <v>2.2773912176643574</v>
      </c>
      <c r="F57">
        <f t="shared" si="2"/>
        <v>1.2789593005157487</v>
      </c>
      <c r="G57">
        <f t="shared" si="3"/>
        <v>1.4119959583377328</v>
      </c>
      <c r="H57">
        <v>27.57</v>
      </c>
      <c r="I57">
        <v>7.9668070153486825</v>
      </c>
    </row>
    <row r="58" spans="1:11" x14ac:dyDescent="0.25">
      <c r="A58">
        <v>7</v>
      </c>
      <c r="B58" s="1">
        <v>41122</v>
      </c>
      <c r="C58">
        <v>10</v>
      </c>
      <c r="D58">
        <v>3.1200250013587696</v>
      </c>
      <c r="E58">
        <v>3.181829237900613</v>
      </c>
      <c r="F58">
        <f t="shared" si="2"/>
        <v>3.1509271196296913</v>
      </c>
      <c r="G58">
        <f t="shared" si="3"/>
        <v>4.3702194764794894E-2</v>
      </c>
      <c r="H58">
        <v>32.04</v>
      </c>
      <c r="I58">
        <v>9.3616954454454469</v>
      </c>
    </row>
    <row r="59" spans="1:11" x14ac:dyDescent="0.25">
      <c r="A59">
        <v>1</v>
      </c>
      <c r="B59" s="1">
        <v>41081</v>
      </c>
      <c r="C59">
        <v>3</v>
      </c>
      <c r="D59">
        <v>1.1661099137931035</v>
      </c>
      <c r="E59">
        <v>1.1091288640694474</v>
      </c>
      <c r="F59">
        <f t="shared" si="2"/>
        <v>1.1376193889312756</v>
      </c>
      <c r="G59">
        <f t="shared" si="3"/>
        <v>4.0291686658725026E-2</v>
      </c>
      <c r="H59" s="9">
        <v>0</v>
      </c>
      <c r="I59">
        <v>22.232293752085422</v>
      </c>
    </row>
    <row r="60" spans="1:11" x14ac:dyDescent="0.25">
      <c r="A60">
        <v>2</v>
      </c>
      <c r="B60" s="1">
        <v>41086</v>
      </c>
      <c r="C60">
        <v>3</v>
      </c>
      <c r="D60" t="s">
        <v>30</v>
      </c>
      <c r="E60" t="s">
        <v>30</v>
      </c>
      <c r="F60" t="s">
        <v>30</v>
      </c>
      <c r="G60" t="s">
        <v>30</v>
      </c>
      <c r="H60" s="10">
        <v>44.9428797194862</v>
      </c>
    </row>
    <row r="61" spans="1:11" x14ac:dyDescent="0.25">
      <c r="A61">
        <v>3</v>
      </c>
      <c r="B61" s="7">
        <v>41094</v>
      </c>
      <c r="C61" s="5">
        <v>3</v>
      </c>
      <c r="D61" s="5" t="s">
        <v>30</v>
      </c>
      <c r="E61" s="5" t="s">
        <v>30</v>
      </c>
      <c r="F61" s="5" t="s">
        <v>30</v>
      </c>
      <c r="G61" s="5" t="s">
        <v>30</v>
      </c>
      <c r="H61" s="12"/>
    </row>
    <row r="62" spans="1:11" x14ac:dyDescent="0.25">
      <c r="A62">
        <v>4</v>
      </c>
      <c r="B62" s="1">
        <v>41101</v>
      </c>
      <c r="C62">
        <v>3</v>
      </c>
      <c r="D62">
        <v>1.0468623225152129</v>
      </c>
      <c r="E62">
        <v>1.5182306002540757</v>
      </c>
      <c r="F62">
        <f>AVERAGE(D62:E62)</f>
        <v>1.2825464613846442</v>
      </c>
      <c r="G62">
        <f>STDEV(D62:E62)</f>
        <v>0.33330770562537443</v>
      </c>
    </row>
    <row r="63" spans="1:11" x14ac:dyDescent="0.25">
      <c r="A63">
        <v>5</v>
      </c>
      <c r="B63" s="1">
        <v>41108</v>
      </c>
      <c r="C63">
        <v>3</v>
      </c>
      <c r="D63">
        <v>2.2226452524593725</v>
      </c>
      <c r="E63">
        <v>1.1895462626061242</v>
      </c>
      <c r="F63">
        <f>AVERAGE(D63:E63)</f>
        <v>1.7060957575327484</v>
      </c>
      <c r="G63">
        <f>STDEV(D63:E63)</f>
        <v>0.73051130136220366</v>
      </c>
      <c r="H63" s="12"/>
    </row>
    <row r="64" spans="1:11" x14ac:dyDescent="0.25">
      <c r="A64">
        <v>6</v>
      </c>
      <c r="B64" s="1">
        <v>41115</v>
      </c>
      <c r="C64">
        <v>3</v>
      </c>
      <c r="D64">
        <v>0.01</v>
      </c>
      <c r="E64">
        <v>1.6927328913921151</v>
      </c>
      <c r="F64">
        <f>AVERAGE(D64:E64)</f>
        <v>0.85136644569605757</v>
      </c>
      <c r="G64">
        <f>STDEV(D64:E64)</f>
        <v>1.1898718384290108</v>
      </c>
      <c r="K64" t="s">
        <v>54</v>
      </c>
    </row>
    <row r="65" spans="1:11" x14ac:dyDescent="0.25">
      <c r="A65">
        <v>7</v>
      </c>
      <c r="B65" s="1">
        <v>41122</v>
      </c>
      <c r="C65">
        <v>3</v>
      </c>
      <c r="D65" t="s">
        <v>30</v>
      </c>
      <c r="E65">
        <v>0.95534267058764888</v>
      </c>
      <c r="F65">
        <f>AVERAGE(D65:E65)</f>
        <v>0.95534267058764888</v>
      </c>
      <c r="G65" t="e">
        <f>STDEV(D65:E65)</f>
        <v>#DIV/0!</v>
      </c>
      <c r="J65">
        <v>1</v>
      </c>
      <c r="K65">
        <f>CORREL(F3:F9,H3:H9)</f>
        <v>0.7249197479705568</v>
      </c>
    </row>
    <row r="66" spans="1:11" x14ac:dyDescent="0.25">
      <c r="A66">
        <v>1</v>
      </c>
      <c r="B66" s="1">
        <v>41081</v>
      </c>
      <c r="C66">
        <v>9</v>
      </c>
      <c r="D66">
        <v>1.3736272095044915</v>
      </c>
      <c r="E66">
        <v>1.2911685974410936</v>
      </c>
      <c r="F66">
        <f>AVERAGE(D66:E66)</f>
        <v>1.3323979034727924</v>
      </c>
      <c r="G66">
        <f>STDEV(D66:E66)</f>
        <v>5.8307043757259494E-2</v>
      </c>
      <c r="H66" s="9">
        <v>0</v>
      </c>
      <c r="J66">
        <v>7</v>
      </c>
      <c r="K66">
        <f>CORREL(F9:F16,H9:H16)</f>
        <v>0.59315637065645566</v>
      </c>
    </row>
    <row r="67" spans="1:11" x14ac:dyDescent="0.25">
      <c r="A67">
        <v>2</v>
      </c>
      <c r="B67" s="1">
        <v>41086</v>
      </c>
      <c r="C67">
        <v>9</v>
      </c>
      <c r="D67" t="s">
        <v>30</v>
      </c>
      <c r="E67" t="s">
        <v>30</v>
      </c>
      <c r="F67" t="s">
        <v>30</v>
      </c>
      <c r="G67" t="s">
        <v>30</v>
      </c>
      <c r="H67" s="12">
        <v>44.720925457608267</v>
      </c>
      <c r="J67">
        <v>2</v>
      </c>
      <c r="K67">
        <f>CORREL(F17:F23,H17:H23)</f>
        <v>0.34327238149716793</v>
      </c>
    </row>
    <row r="68" spans="1:11" x14ac:dyDescent="0.25">
      <c r="A68">
        <v>3</v>
      </c>
      <c r="B68" s="1">
        <v>41094</v>
      </c>
      <c r="C68">
        <v>9</v>
      </c>
      <c r="D68" t="s">
        <v>30</v>
      </c>
      <c r="E68" s="5" t="s">
        <v>30</v>
      </c>
      <c r="F68" s="5" t="s">
        <v>30</v>
      </c>
      <c r="G68" s="5" t="s">
        <v>30</v>
      </c>
      <c r="H68" s="12"/>
      <c r="J68">
        <v>11</v>
      </c>
      <c r="K68">
        <f>CORREL(F24:F30,H24:H30)</f>
        <v>0.55986721876769097</v>
      </c>
    </row>
    <row r="69" spans="1:11" x14ac:dyDescent="0.25">
      <c r="A69">
        <v>4</v>
      </c>
      <c r="B69" s="1">
        <v>41101</v>
      </c>
      <c r="C69">
        <v>9</v>
      </c>
      <c r="D69">
        <v>1.2370245943204869</v>
      </c>
      <c r="E69">
        <v>0.86941099407156475</v>
      </c>
      <c r="F69">
        <f t="shared" ref="F69:F86" si="4">AVERAGE(D69:E69)</f>
        <v>1.0532177941960259</v>
      </c>
      <c r="G69">
        <f t="shared" ref="G69:G86" si="5">STDEV(D69:E69)</f>
        <v>0.25994206959241273</v>
      </c>
      <c r="J69">
        <v>4</v>
      </c>
      <c r="K69">
        <f>CORREL(F31:F36,H31:H36)</f>
        <v>0.69137218807236989</v>
      </c>
    </row>
    <row r="70" spans="1:11" x14ac:dyDescent="0.25">
      <c r="A70">
        <v>5</v>
      </c>
      <c r="B70" s="1">
        <v>41108</v>
      </c>
      <c r="C70">
        <v>9</v>
      </c>
      <c r="D70">
        <v>0.95781201876913602</v>
      </c>
      <c r="E70">
        <v>0.89838010267656876</v>
      </c>
      <c r="F70">
        <f t="shared" si="4"/>
        <v>0.92809606072285233</v>
      </c>
      <c r="G70">
        <f t="shared" si="5"/>
        <v>4.2024710887964209E-2</v>
      </c>
      <c r="J70">
        <v>8</v>
      </c>
      <c r="K70">
        <f>CORREL(F38:F44,H38:H44)</f>
        <v>0.86611739880960525</v>
      </c>
    </row>
    <row r="71" spans="1:11" x14ac:dyDescent="0.25">
      <c r="A71">
        <v>6</v>
      </c>
      <c r="B71" s="1">
        <v>41115</v>
      </c>
      <c r="C71">
        <v>9</v>
      </c>
      <c r="D71">
        <v>1.8053118661257603</v>
      </c>
      <c r="E71">
        <v>1.61373174500324</v>
      </c>
      <c r="F71">
        <f t="shared" si="4"/>
        <v>1.7095218055645001</v>
      </c>
      <c r="G71">
        <f t="shared" si="5"/>
        <v>0.13546760278627426</v>
      </c>
      <c r="J71">
        <v>6</v>
      </c>
      <c r="K71">
        <f>CORREL(F45:F51,H45:H51)</f>
        <v>0.83851033883502046</v>
      </c>
    </row>
    <row r="72" spans="1:11" x14ac:dyDescent="0.25">
      <c r="A72">
        <v>7</v>
      </c>
      <c r="B72" s="1">
        <v>41122</v>
      </c>
      <c r="C72">
        <v>9</v>
      </c>
      <c r="D72">
        <v>1.1832893092015873</v>
      </c>
      <c r="E72">
        <v>-4.1018790808951808E-2</v>
      </c>
      <c r="F72">
        <f t="shared" si="4"/>
        <v>0.57113525919631769</v>
      </c>
      <c r="G72">
        <f t="shared" si="5"/>
        <v>0.86571655977907003</v>
      </c>
      <c r="J72">
        <v>10</v>
      </c>
      <c r="K72">
        <f>CORREL(F52:F58,H52:H58)</f>
        <v>0.73760308414340237</v>
      </c>
    </row>
    <row r="73" spans="1:11" x14ac:dyDescent="0.25">
      <c r="A73">
        <v>1</v>
      </c>
      <c r="B73" s="1">
        <v>41081</v>
      </c>
      <c r="C73">
        <v>5</v>
      </c>
      <c r="D73">
        <v>1.5591911764705884</v>
      </c>
      <c r="E73">
        <v>1.1999741954266356</v>
      </c>
      <c r="F73">
        <f t="shared" si="4"/>
        <v>1.379582685948612</v>
      </c>
      <c r="G73">
        <f t="shared" si="5"/>
        <v>0.25400476321353771</v>
      </c>
      <c r="H73" s="9">
        <v>0</v>
      </c>
    </row>
    <row r="74" spans="1:11" x14ac:dyDescent="0.25">
      <c r="A74">
        <v>2</v>
      </c>
      <c r="B74" s="1">
        <v>41086</v>
      </c>
      <c r="C74">
        <v>5</v>
      </c>
      <c r="D74">
        <v>0.81526052231237311</v>
      </c>
      <c r="E74">
        <v>0.53079798634301945</v>
      </c>
      <c r="F74">
        <f t="shared" si="4"/>
        <v>0.67302925432769634</v>
      </c>
      <c r="G74">
        <f t="shared" si="5"/>
        <v>0.20114538817745209</v>
      </c>
      <c r="H74" s="12">
        <v>5.0429000000000004</v>
      </c>
    </row>
    <row r="75" spans="1:11" x14ac:dyDescent="0.25">
      <c r="A75">
        <v>3</v>
      </c>
      <c r="B75" s="1">
        <v>41094</v>
      </c>
      <c r="C75">
        <v>5</v>
      </c>
      <c r="D75">
        <v>1.7178974391480732</v>
      </c>
      <c r="E75">
        <v>1.5698397469828498</v>
      </c>
      <c r="F75">
        <f t="shared" si="4"/>
        <v>1.6438685930654615</v>
      </c>
      <c r="G75">
        <f t="shared" si="5"/>
        <v>0.10469259813685988</v>
      </c>
      <c r="H75" s="12">
        <v>14.278600000000001</v>
      </c>
    </row>
    <row r="76" spans="1:11" x14ac:dyDescent="0.25">
      <c r="A76">
        <v>4</v>
      </c>
      <c r="B76" s="1">
        <v>41101</v>
      </c>
      <c r="C76">
        <v>5</v>
      </c>
      <c r="D76">
        <v>1.9447451825557811</v>
      </c>
      <c r="E76">
        <v>1.464437989625238</v>
      </c>
      <c r="F76">
        <f t="shared" si="4"/>
        <v>1.7045915860905096</v>
      </c>
      <c r="G76">
        <f t="shared" si="5"/>
        <v>0.33962847317386102</v>
      </c>
      <c r="H76">
        <v>17.042000000000002</v>
      </c>
    </row>
    <row r="77" spans="1:11" x14ac:dyDescent="0.25">
      <c r="A77">
        <v>5</v>
      </c>
      <c r="B77" s="1">
        <v>41108</v>
      </c>
      <c r="C77">
        <v>5</v>
      </c>
      <c r="D77">
        <v>2.699845100277189</v>
      </c>
      <c r="E77">
        <v>2.7227167754905381</v>
      </c>
      <c r="F77">
        <f t="shared" si="4"/>
        <v>2.7112809378838634</v>
      </c>
      <c r="G77">
        <f t="shared" si="5"/>
        <v>1.6172716640455422E-2</v>
      </c>
      <c r="H77">
        <v>20.49</v>
      </c>
    </row>
    <row r="78" spans="1:11" x14ac:dyDescent="0.25">
      <c r="A78">
        <v>6</v>
      </c>
      <c r="B78" s="1">
        <v>41115</v>
      </c>
      <c r="C78">
        <v>5</v>
      </c>
      <c r="D78">
        <v>3.2243978194726171</v>
      </c>
      <c r="E78">
        <v>0.40678363156058417</v>
      </c>
      <c r="F78">
        <f t="shared" si="4"/>
        <v>1.8155907255166006</v>
      </c>
      <c r="G78">
        <f t="shared" si="5"/>
        <v>1.9923540990400255</v>
      </c>
      <c r="H78" s="12">
        <v>22.35</v>
      </c>
    </row>
    <row r="79" spans="1:11" x14ac:dyDescent="0.25">
      <c r="A79">
        <v>7</v>
      </c>
      <c r="B79" s="1">
        <v>41122</v>
      </c>
      <c r="C79">
        <v>5</v>
      </c>
      <c r="D79">
        <v>3.4738485787271047</v>
      </c>
      <c r="E79">
        <v>2.8020256192992075</v>
      </c>
      <c r="F79">
        <f t="shared" si="4"/>
        <v>3.1379370990131559</v>
      </c>
      <c r="G79">
        <f t="shared" si="5"/>
        <v>0.4750505703682823</v>
      </c>
      <c r="H79">
        <v>24.33</v>
      </c>
    </row>
    <row r="80" spans="1:11" x14ac:dyDescent="0.25">
      <c r="A80">
        <v>1</v>
      </c>
      <c r="B80" s="1">
        <v>41081</v>
      </c>
      <c r="C80">
        <v>12</v>
      </c>
      <c r="D80">
        <v>2.040734569689945</v>
      </c>
      <c r="E80">
        <v>1.677802395571822</v>
      </c>
      <c r="F80">
        <f t="shared" si="4"/>
        <v>1.8592684826308834</v>
      </c>
      <c r="G80">
        <f t="shared" si="5"/>
        <v>0.2566318014297016</v>
      </c>
      <c r="H80" s="9">
        <v>0</v>
      </c>
    </row>
    <row r="81" spans="1:8" x14ac:dyDescent="0.25">
      <c r="A81">
        <v>2</v>
      </c>
      <c r="B81" s="1">
        <v>41086</v>
      </c>
      <c r="C81">
        <v>12</v>
      </c>
      <c r="D81" s="5">
        <v>0.40720398073022307</v>
      </c>
      <c r="E81" s="5">
        <v>0.26482330658425957</v>
      </c>
      <c r="F81">
        <f t="shared" si="4"/>
        <v>0.33601364365724129</v>
      </c>
      <c r="G81">
        <f t="shared" si="5"/>
        <v>0.10067834019852306</v>
      </c>
      <c r="H81" s="13">
        <v>6.0069999999999997</v>
      </c>
    </row>
    <row r="82" spans="1:8" x14ac:dyDescent="0.25">
      <c r="A82">
        <v>3</v>
      </c>
      <c r="B82" s="1">
        <v>41094</v>
      </c>
      <c r="C82">
        <v>12</v>
      </c>
      <c r="D82">
        <v>0.46734279918864091</v>
      </c>
      <c r="E82">
        <v>1.5166426265085751</v>
      </c>
      <c r="F82">
        <f t="shared" si="4"/>
        <v>0.99199271284860802</v>
      </c>
      <c r="G82">
        <f t="shared" si="5"/>
        <v>0.74196702339579856</v>
      </c>
      <c r="H82" s="12">
        <v>16.903700000000001</v>
      </c>
    </row>
    <row r="83" spans="1:8" x14ac:dyDescent="0.25">
      <c r="A83">
        <v>4</v>
      </c>
      <c r="B83" s="1">
        <v>41101</v>
      </c>
      <c r="C83">
        <v>12</v>
      </c>
      <c r="D83">
        <v>2.4134159482758619</v>
      </c>
      <c r="E83">
        <v>2.0245295627778952</v>
      </c>
      <c r="F83">
        <f t="shared" si="4"/>
        <v>2.2189727555268783</v>
      </c>
      <c r="G83">
        <f t="shared" si="5"/>
        <v>0.27498420029673815</v>
      </c>
      <c r="H83">
        <v>21.062999999999999</v>
      </c>
    </row>
    <row r="84" spans="1:8" x14ac:dyDescent="0.25">
      <c r="A84">
        <v>5</v>
      </c>
      <c r="B84" s="1">
        <v>41108</v>
      </c>
      <c r="C84">
        <v>12</v>
      </c>
      <c r="D84" s="5">
        <v>3.6570529195427293</v>
      </c>
      <c r="E84" s="5">
        <v>3.8742560933060859</v>
      </c>
      <c r="F84">
        <f t="shared" si="4"/>
        <v>3.7656545064244078</v>
      </c>
      <c r="G84">
        <f t="shared" si="5"/>
        <v>0.15358583706330947</v>
      </c>
      <c r="H84">
        <v>25.49</v>
      </c>
    </row>
    <row r="85" spans="1:8" x14ac:dyDescent="0.25">
      <c r="A85">
        <v>6</v>
      </c>
      <c r="B85" s="1">
        <v>41115</v>
      </c>
      <c r="C85">
        <v>12</v>
      </c>
      <c r="D85" s="2">
        <v>10.937973292765381</v>
      </c>
      <c r="E85" s="2">
        <v>7.0093405771818773</v>
      </c>
      <c r="F85">
        <f t="shared" si="4"/>
        <v>8.9736569349736293</v>
      </c>
      <c r="G85">
        <f t="shared" si="5"/>
        <v>2.7779628339804194</v>
      </c>
      <c r="H85">
        <v>29.81</v>
      </c>
    </row>
    <row r="86" spans="1:8" x14ac:dyDescent="0.25">
      <c r="A86">
        <v>7</v>
      </c>
      <c r="B86" s="1">
        <v>41122</v>
      </c>
      <c r="C86">
        <v>12</v>
      </c>
      <c r="D86">
        <v>4.1838781999021695</v>
      </c>
      <c r="E86">
        <v>4.1487464486866363</v>
      </c>
      <c r="F86">
        <f t="shared" si="4"/>
        <v>4.1663123242944025</v>
      </c>
      <c r="G86">
        <f t="shared" si="5"/>
        <v>2.4841899519462213E-2</v>
      </c>
      <c r="H86">
        <v>35.97</v>
      </c>
    </row>
  </sheetData>
  <sortState ref="A3:H86">
    <sortCondition ref="C3:C86" customList="1,7,2,11,4,8,6,10,3,9,5,12"/>
    <sortCondition ref="B3:B86"/>
  </sortState>
  <phoneticPr fontId="3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6"/>
  <sheetViews>
    <sheetView topLeftCell="A34" workbookViewId="0">
      <selection activeCell="W77" sqref="W77"/>
    </sheetView>
  </sheetViews>
  <sheetFormatPr defaultRowHeight="15" x14ac:dyDescent="0.25"/>
  <cols>
    <col min="2" max="2" width="16.140625" customWidth="1"/>
    <col min="3" max="3" width="11.7109375" customWidth="1"/>
    <col min="5" max="5" width="10.5703125" customWidth="1"/>
  </cols>
  <sheetData>
    <row r="2" spans="1:5" x14ac:dyDescent="0.25">
      <c r="A2" t="s">
        <v>45</v>
      </c>
      <c r="B2" s="3" t="s">
        <v>8</v>
      </c>
      <c r="C2" s="3" t="s">
        <v>7</v>
      </c>
      <c r="D2" s="11" t="s">
        <v>43</v>
      </c>
      <c r="E2" s="11" t="s">
        <v>50</v>
      </c>
    </row>
    <row r="3" spans="1:5" x14ac:dyDescent="0.25">
      <c r="A3">
        <v>1</v>
      </c>
      <c r="B3" s="1">
        <v>41081</v>
      </c>
      <c r="C3">
        <v>1</v>
      </c>
      <c r="D3">
        <v>0.77729393490660481</v>
      </c>
      <c r="E3">
        <v>0</v>
      </c>
    </row>
    <row r="4" spans="1:5" x14ac:dyDescent="0.25">
      <c r="A4">
        <v>2</v>
      </c>
      <c r="B4" s="1">
        <v>41086</v>
      </c>
      <c r="C4">
        <v>1</v>
      </c>
      <c r="D4">
        <v>0.80264114398038666</v>
      </c>
      <c r="E4">
        <v>0</v>
      </c>
    </row>
    <row r="5" spans="1:5" x14ac:dyDescent="0.25">
      <c r="A5">
        <v>3</v>
      </c>
      <c r="B5" s="1">
        <v>41094</v>
      </c>
      <c r="C5">
        <v>1</v>
      </c>
      <c r="D5">
        <v>1.7532652059222937</v>
      </c>
      <c r="E5">
        <v>0</v>
      </c>
    </row>
    <row r="6" spans="1:5" x14ac:dyDescent="0.25">
      <c r="A6">
        <v>4</v>
      </c>
      <c r="B6" s="1">
        <v>41101</v>
      </c>
      <c r="C6">
        <v>1</v>
      </c>
      <c r="D6">
        <v>1.2588157274439014</v>
      </c>
      <c r="E6">
        <v>0.13400000000000001</v>
      </c>
    </row>
    <row r="7" spans="1:5" x14ac:dyDescent="0.25">
      <c r="A7">
        <v>5</v>
      </c>
      <c r="B7" s="1">
        <v>41108</v>
      </c>
      <c r="C7">
        <v>1</v>
      </c>
      <c r="D7">
        <v>1.5718821943316459</v>
      </c>
      <c r="E7">
        <v>0.26</v>
      </c>
    </row>
    <row r="8" spans="1:5" x14ac:dyDescent="0.25">
      <c r="A8">
        <v>6</v>
      </c>
      <c r="B8" s="1">
        <v>41115</v>
      </c>
      <c r="C8">
        <v>1</v>
      </c>
      <c r="D8">
        <v>1.4448727382014066</v>
      </c>
      <c r="E8">
        <v>0.94</v>
      </c>
    </row>
    <row r="9" spans="1:5" x14ac:dyDescent="0.25">
      <c r="A9">
        <v>7</v>
      </c>
      <c r="B9" s="1">
        <v>41122</v>
      </c>
      <c r="C9">
        <v>1</v>
      </c>
      <c r="D9">
        <v>2.6904649606145661</v>
      </c>
      <c r="E9">
        <v>1.1499999999999999</v>
      </c>
    </row>
    <row r="10" spans="1:5" x14ac:dyDescent="0.25">
      <c r="A10">
        <v>1</v>
      </c>
      <c r="B10" s="1">
        <v>41081</v>
      </c>
      <c r="C10">
        <v>7</v>
      </c>
      <c r="D10">
        <v>0.91251253062060644</v>
      </c>
      <c r="E10">
        <v>0</v>
      </c>
    </row>
    <row r="11" spans="1:5" x14ac:dyDescent="0.25">
      <c r="A11">
        <v>2</v>
      </c>
      <c r="B11" s="1">
        <v>41086</v>
      </c>
      <c r="C11">
        <v>7</v>
      </c>
      <c r="D11">
        <v>0.82268921569406772</v>
      </c>
      <c r="E11">
        <v>0</v>
      </c>
    </row>
    <row r="12" spans="1:5" x14ac:dyDescent="0.25">
      <c r="A12">
        <v>3</v>
      </c>
      <c r="B12" s="1">
        <v>41094</v>
      </c>
      <c r="C12">
        <v>7</v>
      </c>
      <c r="D12">
        <v>2.7068209095771887</v>
      </c>
      <c r="E12">
        <v>0</v>
      </c>
    </row>
    <row r="13" spans="1:5" x14ac:dyDescent="0.25">
      <c r="A13">
        <v>4</v>
      </c>
      <c r="B13" s="1">
        <v>41101</v>
      </c>
      <c r="C13">
        <v>7</v>
      </c>
      <c r="D13">
        <v>1.451170639763915</v>
      </c>
      <c r="E13">
        <v>6.3E-2</v>
      </c>
    </row>
    <row r="14" spans="1:5" x14ac:dyDescent="0.25">
      <c r="A14">
        <v>5</v>
      </c>
      <c r="B14" s="1">
        <v>41108</v>
      </c>
      <c r="C14">
        <v>7</v>
      </c>
      <c r="D14">
        <v>2.7362138109085139</v>
      </c>
      <c r="E14">
        <v>0.15</v>
      </c>
    </row>
    <row r="15" spans="1:5" x14ac:dyDescent="0.25">
      <c r="A15">
        <v>6</v>
      </c>
      <c r="B15" s="1">
        <v>41115</v>
      </c>
      <c r="C15">
        <v>7</v>
      </c>
      <c r="D15">
        <v>3.2985972447018392</v>
      </c>
      <c r="E15">
        <v>0.46</v>
      </c>
    </row>
    <row r="16" spans="1:5" x14ac:dyDescent="0.25">
      <c r="A16">
        <v>7</v>
      </c>
      <c r="B16" s="1">
        <v>41122</v>
      </c>
      <c r="C16">
        <v>7</v>
      </c>
      <c r="D16">
        <v>3.6622924236017811</v>
      </c>
      <c r="E16">
        <v>5.6</v>
      </c>
    </row>
    <row r="17" spans="1:8" x14ac:dyDescent="0.25">
      <c r="A17">
        <v>1</v>
      </c>
      <c r="B17" s="1">
        <v>41081</v>
      </c>
      <c r="C17">
        <v>2</v>
      </c>
      <c r="D17">
        <v>1.0585092952832347</v>
      </c>
      <c r="E17">
        <v>0</v>
      </c>
    </row>
    <row r="18" spans="1:8" x14ac:dyDescent="0.25">
      <c r="A18">
        <v>2</v>
      </c>
      <c r="B18" s="1">
        <v>41086</v>
      </c>
      <c r="C18">
        <v>2</v>
      </c>
      <c r="D18">
        <v>0.58530470320152272</v>
      </c>
      <c r="E18">
        <v>0.30309999999999998</v>
      </c>
    </row>
    <row r="19" spans="1:8" x14ac:dyDescent="0.25">
      <c r="A19">
        <v>3</v>
      </c>
      <c r="B19" s="1">
        <v>41094</v>
      </c>
      <c r="C19">
        <v>2</v>
      </c>
      <c r="D19">
        <v>2.0759164290834975</v>
      </c>
      <c r="E19">
        <v>0.88959999999999995</v>
      </c>
    </row>
    <row r="20" spans="1:8" x14ac:dyDescent="0.25">
      <c r="A20">
        <v>4</v>
      </c>
      <c r="B20" s="1">
        <v>41101</v>
      </c>
      <c r="C20">
        <v>2</v>
      </c>
      <c r="D20">
        <v>0.8139237596518526</v>
      </c>
      <c r="E20">
        <v>1.0169999999999999</v>
      </c>
    </row>
    <row r="21" spans="1:8" x14ac:dyDescent="0.25">
      <c r="A21">
        <v>5</v>
      </c>
      <c r="B21" s="1">
        <v>41108</v>
      </c>
      <c r="C21">
        <v>2</v>
      </c>
      <c r="D21">
        <v>3.393919117769542</v>
      </c>
      <c r="E21">
        <v>1.52</v>
      </c>
      <c r="G21" t="s">
        <v>48</v>
      </c>
      <c r="H21" t="s">
        <v>49</v>
      </c>
    </row>
    <row r="22" spans="1:8" x14ac:dyDescent="0.25">
      <c r="A22">
        <v>6</v>
      </c>
      <c r="B22" s="1">
        <v>41115</v>
      </c>
      <c r="C22">
        <v>2</v>
      </c>
      <c r="D22">
        <v>5.7994248255545742</v>
      </c>
      <c r="E22">
        <v>1.82</v>
      </c>
      <c r="G22">
        <v>1</v>
      </c>
      <c r="H22">
        <f>CORREL(D3:D9,E3:E9)</f>
        <v>0.7249197479705568</v>
      </c>
    </row>
    <row r="23" spans="1:8" x14ac:dyDescent="0.25">
      <c r="A23">
        <v>7</v>
      </c>
      <c r="B23" s="1">
        <v>41122</v>
      </c>
      <c r="C23">
        <v>2</v>
      </c>
      <c r="D23">
        <v>1.6188922394457457</v>
      </c>
      <c r="E23">
        <v>3.48</v>
      </c>
      <c r="G23">
        <v>7</v>
      </c>
      <c r="H23">
        <f>CORREL(D10:D16,E10:E16)</f>
        <v>0.59359071326332524</v>
      </c>
    </row>
    <row r="24" spans="1:8" x14ac:dyDescent="0.25">
      <c r="A24">
        <v>1</v>
      </c>
      <c r="B24" s="1">
        <v>41081</v>
      </c>
      <c r="C24">
        <v>11</v>
      </c>
      <c r="D24">
        <v>0.80030990719533546</v>
      </c>
      <c r="E24">
        <v>0</v>
      </c>
      <c r="G24">
        <v>2</v>
      </c>
      <c r="H24">
        <f>CORREL(D17:D23,E17:E23)</f>
        <v>0.34327238149716793</v>
      </c>
    </row>
    <row r="25" spans="1:8" x14ac:dyDescent="0.25">
      <c r="A25">
        <v>2</v>
      </c>
      <c r="B25" s="1">
        <v>41086</v>
      </c>
      <c r="C25">
        <v>11</v>
      </c>
      <c r="D25">
        <v>0.9551053286641249</v>
      </c>
      <c r="E25">
        <v>0.31890000000000002</v>
      </c>
      <c r="G25">
        <v>11</v>
      </c>
      <c r="H25">
        <f>CORREL(D24:D30,E24:E30)</f>
        <v>0.55986721876769097</v>
      </c>
    </row>
    <row r="26" spans="1:8" x14ac:dyDescent="0.25">
      <c r="A26">
        <v>3</v>
      </c>
      <c r="B26" s="1">
        <v>41094</v>
      </c>
      <c r="C26">
        <v>11</v>
      </c>
      <c r="D26">
        <v>1.5130036089226517</v>
      </c>
      <c r="E26">
        <v>0.92879999999999996</v>
      </c>
      <c r="G26">
        <v>4</v>
      </c>
      <c r="H26">
        <f>CORREL(D31:D37,E31:E37)</f>
        <v>0.53150173035782011</v>
      </c>
    </row>
    <row r="27" spans="1:8" x14ac:dyDescent="0.25">
      <c r="A27">
        <v>4</v>
      </c>
      <c r="B27" s="1">
        <v>41101</v>
      </c>
      <c r="C27">
        <v>11</v>
      </c>
      <c r="D27">
        <v>0.56809979091679019</v>
      </c>
      <c r="E27">
        <v>1.056</v>
      </c>
      <c r="G27">
        <v>8</v>
      </c>
      <c r="H27">
        <f>CORREL(D38:D44,E38:E44)</f>
        <v>0.86611739880960525</v>
      </c>
    </row>
    <row r="28" spans="1:8" x14ac:dyDescent="0.25">
      <c r="A28">
        <v>5</v>
      </c>
      <c r="B28" s="1">
        <v>41108</v>
      </c>
      <c r="C28">
        <v>11</v>
      </c>
      <c r="D28">
        <v>6.4939774536322048</v>
      </c>
      <c r="E28">
        <v>1.65</v>
      </c>
      <c r="G28">
        <v>6</v>
      </c>
      <c r="H28">
        <f>CORREL(D45:D51,E45:E51)</f>
        <v>0.83851033883502046</v>
      </c>
    </row>
    <row r="29" spans="1:8" x14ac:dyDescent="0.25">
      <c r="A29">
        <v>6</v>
      </c>
      <c r="B29" s="1">
        <v>41115</v>
      </c>
      <c r="C29">
        <v>11</v>
      </c>
      <c r="D29">
        <v>3.2774776088182271</v>
      </c>
      <c r="E29">
        <v>1.81</v>
      </c>
      <c r="G29">
        <v>10</v>
      </c>
      <c r="H29">
        <f>CORREL(D52:D58,E52:E58)</f>
        <v>0.73760308414340237</v>
      </c>
    </row>
    <row r="30" spans="1:8" x14ac:dyDescent="0.25">
      <c r="A30">
        <v>7</v>
      </c>
      <c r="B30" s="1">
        <v>41122</v>
      </c>
      <c r="C30">
        <v>11</v>
      </c>
      <c r="D30">
        <v>1.6867824358867698</v>
      </c>
      <c r="E30">
        <v>2</v>
      </c>
    </row>
    <row r="31" spans="1:8" x14ac:dyDescent="0.25">
      <c r="A31">
        <v>1</v>
      </c>
      <c r="B31" s="1">
        <v>41081</v>
      </c>
      <c r="C31">
        <v>4</v>
      </c>
      <c r="D31">
        <v>1.4034227591693407</v>
      </c>
      <c r="E31">
        <v>0</v>
      </c>
    </row>
    <row r="32" spans="1:8" x14ac:dyDescent="0.25">
      <c r="A32">
        <v>2</v>
      </c>
      <c r="B32" s="1">
        <v>41086</v>
      </c>
      <c r="C32">
        <v>4</v>
      </c>
      <c r="D32">
        <v>0.55036481258604364</v>
      </c>
      <c r="E32">
        <v>1.1654</v>
      </c>
    </row>
    <row r="33" spans="1:5" x14ac:dyDescent="0.25">
      <c r="A33">
        <v>3</v>
      </c>
      <c r="B33" s="1">
        <v>41094</v>
      </c>
      <c r="C33">
        <v>4</v>
      </c>
      <c r="D33">
        <v>1.514354710253307</v>
      </c>
      <c r="E33">
        <v>3.1233</v>
      </c>
    </row>
    <row r="34" spans="1:5" x14ac:dyDescent="0.25">
      <c r="A34">
        <v>4</v>
      </c>
      <c r="B34" s="1">
        <v>41101</v>
      </c>
      <c r="C34">
        <v>4</v>
      </c>
      <c r="D34">
        <v>1.2839451222739786</v>
      </c>
      <c r="E34">
        <v>4.4939999999999998</v>
      </c>
    </row>
    <row r="35" spans="1:5" x14ac:dyDescent="0.25">
      <c r="A35">
        <v>5</v>
      </c>
      <c r="B35" s="1">
        <v>41108</v>
      </c>
      <c r="C35">
        <v>4</v>
      </c>
      <c r="D35">
        <v>1.8203533385603872</v>
      </c>
      <c r="E35">
        <v>7.61</v>
      </c>
    </row>
    <row r="36" spans="1:5" x14ac:dyDescent="0.25">
      <c r="A36">
        <v>6</v>
      </c>
      <c r="B36" s="1">
        <v>41115</v>
      </c>
      <c r="C36">
        <v>4</v>
      </c>
      <c r="D36">
        <v>2.9247627976122175</v>
      </c>
      <c r="E36">
        <v>6.8</v>
      </c>
    </row>
    <row r="37" spans="1:5" x14ac:dyDescent="0.25">
      <c r="A37">
        <v>7</v>
      </c>
      <c r="B37" s="1">
        <v>41122</v>
      </c>
      <c r="C37">
        <v>4</v>
      </c>
      <c r="D37">
        <v>1.4526825658423752</v>
      </c>
      <c r="E37">
        <v>8.84</v>
      </c>
    </row>
    <row r="38" spans="1:5" x14ac:dyDescent="0.25">
      <c r="A38">
        <v>1</v>
      </c>
      <c r="B38" s="1">
        <v>41081</v>
      </c>
      <c r="C38">
        <v>8</v>
      </c>
      <c r="D38">
        <v>1.3235801665683686</v>
      </c>
      <c r="E38">
        <v>0</v>
      </c>
    </row>
    <row r="39" spans="1:5" x14ac:dyDescent="0.25">
      <c r="A39">
        <v>2</v>
      </c>
      <c r="B39" s="1">
        <v>41086</v>
      </c>
      <c r="C39">
        <v>8</v>
      </c>
      <c r="D39">
        <v>0.88420837445211886</v>
      </c>
      <c r="E39">
        <v>1.2443</v>
      </c>
    </row>
    <row r="40" spans="1:5" x14ac:dyDescent="0.25">
      <c r="A40">
        <v>3</v>
      </c>
      <c r="B40" s="1">
        <v>41094</v>
      </c>
      <c r="C40">
        <v>8</v>
      </c>
      <c r="D40">
        <v>2.0849328556331086</v>
      </c>
      <c r="E40">
        <v>3.5183</v>
      </c>
    </row>
    <row r="41" spans="1:5" x14ac:dyDescent="0.25">
      <c r="A41">
        <v>4</v>
      </c>
      <c r="B41" s="1">
        <v>41101</v>
      </c>
      <c r="C41">
        <v>8</v>
      </c>
      <c r="D41">
        <v>1.4861960919686967</v>
      </c>
      <c r="E41">
        <v>4.4859999999999998</v>
      </c>
    </row>
    <row r="42" spans="1:5" x14ac:dyDescent="0.25">
      <c r="A42">
        <v>5</v>
      </c>
      <c r="B42" s="1">
        <v>41108</v>
      </c>
      <c r="C42">
        <v>8</v>
      </c>
      <c r="D42">
        <v>3.645493511863342</v>
      </c>
      <c r="E42">
        <v>6.09</v>
      </c>
    </row>
    <row r="43" spans="1:5" x14ac:dyDescent="0.25">
      <c r="A43">
        <v>6</v>
      </c>
      <c r="B43" s="1">
        <v>41115</v>
      </c>
      <c r="C43">
        <v>8</v>
      </c>
      <c r="D43">
        <v>2.7516106087894636</v>
      </c>
      <c r="E43">
        <v>5.86</v>
      </c>
    </row>
    <row r="44" spans="1:5" x14ac:dyDescent="0.25">
      <c r="A44">
        <v>7</v>
      </c>
      <c r="B44" s="1">
        <v>41122</v>
      </c>
      <c r="C44">
        <v>8</v>
      </c>
      <c r="D44">
        <v>3.3882837210241412</v>
      </c>
      <c r="E44">
        <v>7.22</v>
      </c>
    </row>
    <row r="45" spans="1:5" x14ac:dyDescent="0.25">
      <c r="A45">
        <v>1</v>
      </c>
      <c r="B45" s="1">
        <v>41081</v>
      </c>
      <c r="C45">
        <v>6</v>
      </c>
      <c r="D45">
        <v>1.3933957264011272</v>
      </c>
      <c r="E45">
        <v>0</v>
      </c>
    </row>
    <row r="46" spans="1:5" x14ac:dyDescent="0.25">
      <c r="A46">
        <v>2</v>
      </c>
      <c r="B46" s="1">
        <v>41086</v>
      </c>
      <c r="C46">
        <v>6</v>
      </c>
      <c r="D46">
        <v>0.32020195990578459</v>
      </c>
      <c r="E46">
        <v>5.2339000000000002</v>
      </c>
    </row>
    <row r="47" spans="1:5" x14ac:dyDescent="0.25">
      <c r="A47">
        <v>3</v>
      </c>
      <c r="B47" s="1">
        <v>41094</v>
      </c>
      <c r="C47">
        <v>6</v>
      </c>
      <c r="D47">
        <v>1.9565247297250434</v>
      </c>
      <c r="E47">
        <v>14.8866</v>
      </c>
    </row>
    <row r="48" spans="1:5" x14ac:dyDescent="0.25">
      <c r="A48">
        <v>4</v>
      </c>
      <c r="B48" s="1">
        <v>41101</v>
      </c>
      <c r="C48">
        <v>6</v>
      </c>
      <c r="D48">
        <v>1.8550014677215081</v>
      </c>
      <c r="E48">
        <v>21.495999999999999</v>
      </c>
    </row>
    <row r="49" spans="1:5" x14ac:dyDescent="0.25">
      <c r="A49">
        <v>5</v>
      </c>
      <c r="B49" s="1">
        <v>41108</v>
      </c>
      <c r="C49">
        <v>6</v>
      </c>
      <c r="D49">
        <v>2.0276918539932542</v>
      </c>
      <c r="E49">
        <v>31.43</v>
      </c>
    </row>
    <row r="50" spans="1:5" x14ac:dyDescent="0.25">
      <c r="A50">
        <v>6</v>
      </c>
      <c r="B50" s="1">
        <v>41115</v>
      </c>
      <c r="C50">
        <v>6</v>
      </c>
      <c r="D50">
        <v>3.5650573358095432</v>
      </c>
      <c r="E50">
        <v>31.62</v>
      </c>
    </row>
    <row r="51" spans="1:5" x14ac:dyDescent="0.25">
      <c r="A51">
        <v>7</v>
      </c>
      <c r="B51" s="1">
        <v>41122</v>
      </c>
      <c r="C51">
        <v>6</v>
      </c>
      <c r="D51">
        <v>3.804782611522441</v>
      </c>
      <c r="E51">
        <v>37.61</v>
      </c>
    </row>
    <row r="52" spans="1:5" x14ac:dyDescent="0.25">
      <c r="A52">
        <v>1</v>
      </c>
      <c r="B52" s="1">
        <v>41081</v>
      </c>
      <c r="C52">
        <v>10</v>
      </c>
      <c r="D52">
        <v>1.0690255536311788</v>
      </c>
      <c r="E52">
        <v>0</v>
      </c>
    </row>
    <row r="53" spans="1:5" x14ac:dyDescent="0.25">
      <c r="A53">
        <v>2</v>
      </c>
      <c r="B53" s="1">
        <v>41086</v>
      </c>
      <c r="C53">
        <v>10</v>
      </c>
      <c r="D53">
        <v>0.43277211117194325</v>
      </c>
      <c r="E53">
        <v>5.22</v>
      </c>
    </row>
    <row r="54" spans="1:5" x14ac:dyDescent="0.25">
      <c r="A54">
        <v>3</v>
      </c>
      <c r="B54" s="1">
        <v>41094</v>
      </c>
      <c r="C54">
        <v>10</v>
      </c>
      <c r="D54">
        <v>1.5112561097128805</v>
      </c>
      <c r="E54">
        <v>15.2155</v>
      </c>
    </row>
    <row r="55" spans="1:5" x14ac:dyDescent="0.25">
      <c r="A55">
        <v>4</v>
      </c>
      <c r="B55" s="1">
        <v>41101</v>
      </c>
      <c r="C55">
        <v>10</v>
      </c>
      <c r="D55">
        <v>1.1470495012967916</v>
      </c>
      <c r="E55">
        <v>18.216000000000001</v>
      </c>
    </row>
    <row r="56" spans="1:5" x14ac:dyDescent="0.25">
      <c r="A56">
        <v>5</v>
      </c>
      <c r="B56" s="1">
        <v>41108</v>
      </c>
      <c r="C56">
        <v>10</v>
      </c>
      <c r="D56">
        <v>3.0823341996606919</v>
      </c>
      <c r="E56">
        <v>25.52</v>
      </c>
    </row>
    <row r="57" spans="1:5" x14ac:dyDescent="0.25">
      <c r="A57">
        <v>6</v>
      </c>
      <c r="B57" s="1">
        <v>41115</v>
      </c>
      <c r="C57">
        <v>10</v>
      </c>
      <c r="D57">
        <v>1.2789593005157487</v>
      </c>
      <c r="E57">
        <v>27.57</v>
      </c>
    </row>
    <row r="58" spans="1:5" x14ac:dyDescent="0.25">
      <c r="A58">
        <v>7</v>
      </c>
      <c r="B58" s="1">
        <v>41122</v>
      </c>
      <c r="C58">
        <v>10</v>
      </c>
      <c r="D58">
        <v>3.1509271196296913</v>
      </c>
      <c r="E58">
        <v>32.04</v>
      </c>
    </row>
    <row r="59" spans="1:5" x14ac:dyDescent="0.25">
      <c r="A59">
        <v>1</v>
      </c>
      <c r="B59" s="1">
        <v>41081</v>
      </c>
      <c r="C59">
        <v>3</v>
      </c>
      <c r="D59">
        <v>1.1376193889312756</v>
      </c>
      <c r="E59">
        <v>0</v>
      </c>
    </row>
    <row r="60" spans="1:5" x14ac:dyDescent="0.25">
      <c r="A60">
        <v>2</v>
      </c>
      <c r="B60" s="1">
        <v>41086</v>
      </c>
      <c r="C60">
        <v>3</v>
      </c>
      <c r="D60" t="s">
        <v>30</v>
      </c>
      <c r="E60">
        <v>44.9428797194862</v>
      </c>
    </row>
    <row r="61" spans="1:5" x14ac:dyDescent="0.25">
      <c r="A61">
        <v>3</v>
      </c>
      <c r="B61" s="7">
        <v>41094</v>
      </c>
      <c r="C61" s="5">
        <v>3</v>
      </c>
      <c r="D61" t="s">
        <v>30</v>
      </c>
    </row>
    <row r="62" spans="1:5" x14ac:dyDescent="0.25">
      <c r="A62">
        <v>4</v>
      </c>
      <c r="B62" s="1">
        <v>41101</v>
      </c>
      <c r="C62">
        <v>3</v>
      </c>
      <c r="D62">
        <v>1.2825464613846442</v>
      </c>
    </row>
    <row r="63" spans="1:5" x14ac:dyDescent="0.25">
      <c r="A63">
        <v>5</v>
      </c>
      <c r="B63" s="1">
        <v>41108</v>
      </c>
      <c r="C63">
        <v>3</v>
      </c>
      <c r="D63">
        <v>1.7060957575327484</v>
      </c>
    </row>
    <row r="64" spans="1:5" x14ac:dyDescent="0.25">
      <c r="A64">
        <v>6</v>
      </c>
      <c r="B64" s="1">
        <v>41115</v>
      </c>
      <c r="C64">
        <v>3</v>
      </c>
      <c r="D64">
        <v>0.85136644569605757</v>
      </c>
    </row>
    <row r="65" spans="1:5" x14ac:dyDescent="0.25">
      <c r="A65">
        <v>7</v>
      </c>
      <c r="B65" s="1">
        <v>41122</v>
      </c>
      <c r="C65">
        <v>3</v>
      </c>
      <c r="D65">
        <v>0.95534267058764888</v>
      </c>
    </row>
    <row r="66" spans="1:5" x14ac:dyDescent="0.25">
      <c r="A66">
        <v>1</v>
      </c>
      <c r="B66" s="1">
        <v>41081</v>
      </c>
      <c r="C66">
        <v>9</v>
      </c>
      <c r="D66">
        <v>1.3323979034727924</v>
      </c>
      <c r="E66">
        <v>0</v>
      </c>
    </row>
    <row r="67" spans="1:5" x14ac:dyDescent="0.25">
      <c r="A67">
        <v>2</v>
      </c>
      <c r="B67" s="1">
        <v>41086</v>
      </c>
      <c r="C67">
        <v>9</v>
      </c>
      <c r="D67" t="s">
        <v>30</v>
      </c>
      <c r="E67">
        <v>44.720925457608267</v>
      </c>
    </row>
    <row r="68" spans="1:5" x14ac:dyDescent="0.25">
      <c r="A68">
        <v>3</v>
      </c>
      <c r="B68" s="1">
        <v>41094</v>
      </c>
      <c r="C68">
        <v>9</v>
      </c>
      <c r="D68" t="s">
        <v>30</v>
      </c>
    </row>
    <row r="69" spans="1:5" x14ac:dyDescent="0.25">
      <c r="A69">
        <v>4</v>
      </c>
      <c r="B69" s="1">
        <v>41101</v>
      </c>
      <c r="C69">
        <v>9</v>
      </c>
      <c r="D69">
        <v>1.0532177941960259</v>
      </c>
    </row>
    <row r="70" spans="1:5" x14ac:dyDescent="0.25">
      <c r="A70">
        <v>5</v>
      </c>
      <c r="B70" s="1">
        <v>41108</v>
      </c>
      <c r="C70">
        <v>9</v>
      </c>
      <c r="D70">
        <v>0.92809606072285233</v>
      </c>
    </row>
    <row r="71" spans="1:5" x14ac:dyDescent="0.25">
      <c r="A71">
        <v>6</v>
      </c>
      <c r="B71" s="1">
        <v>41115</v>
      </c>
      <c r="C71">
        <v>9</v>
      </c>
      <c r="D71">
        <v>1.7095218055645001</v>
      </c>
    </row>
    <row r="72" spans="1:5" x14ac:dyDescent="0.25">
      <c r="A72">
        <v>7</v>
      </c>
      <c r="B72" s="1">
        <v>41122</v>
      </c>
      <c r="C72">
        <v>9</v>
      </c>
      <c r="D72">
        <v>0.57113525919631769</v>
      </c>
    </row>
    <row r="73" spans="1:5" x14ac:dyDescent="0.25">
      <c r="A73">
        <v>1</v>
      </c>
      <c r="B73" s="1">
        <v>41081</v>
      </c>
      <c r="C73">
        <v>5</v>
      </c>
      <c r="D73">
        <v>1.379582685948612</v>
      </c>
      <c r="E73">
        <v>0</v>
      </c>
    </row>
    <row r="74" spans="1:5" x14ac:dyDescent="0.25">
      <c r="A74">
        <v>2</v>
      </c>
      <c r="B74" s="1">
        <v>41086</v>
      </c>
      <c r="C74">
        <v>5</v>
      </c>
      <c r="D74">
        <v>0.67302925432769634</v>
      </c>
      <c r="E74">
        <v>5.0429000000000004</v>
      </c>
    </row>
    <row r="75" spans="1:5" x14ac:dyDescent="0.25">
      <c r="A75">
        <v>3</v>
      </c>
      <c r="B75" s="1">
        <v>41094</v>
      </c>
      <c r="C75">
        <v>5</v>
      </c>
      <c r="D75">
        <v>1.6438685930654615</v>
      </c>
      <c r="E75">
        <v>14.278600000000001</v>
      </c>
    </row>
    <row r="76" spans="1:5" x14ac:dyDescent="0.25">
      <c r="A76">
        <v>4</v>
      </c>
      <c r="B76" s="1">
        <v>41101</v>
      </c>
      <c r="C76">
        <v>5</v>
      </c>
      <c r="D76">
        <v>1.7045915860905096</v>
      </c>
      <c r="E76">
        <v>17.042000000000002</v>
      </c>
    </row>
    <row r="77" spans="1:5" x14ac:dyDescent="0.25">
      <c r="A77">
        <v>5</v>
      </c>
      <c r="B77" s="1">
        <v>41108</v>
      </c>
      <c r="C77">
        <v>5</v>
      </c>
      <c r="D77">
        <v>2.7112809378838634</v>
      </c>
      <c r="E77">
        <v>20.49</v>
      </c>
    </row>
    <row r="78" spans="1:5" x14ac:dyDescent="0.25">
      <c r="A78">
        <v>6</v>
      </c>
      <c r="B78" s="1">
        <v>41115</v>
      </c>
      <c r="C78">
        <v>5</v>
      </c>
      <c r="D78">
        <v>1.8155907255166006</v>
      </c>
      <c r="E78">
        <v>22.35</v>
      </c>
    </row>
    <row r="79" spans="1:5" x14ac:dyDescent="0.25">
      <c r="A79">
        <v>7</v>
      </c>
      <c r="B79" s="1">
        <v>41122</v>
      </c>
      <c r="C79">
        <v>5</v>
      </c>
      <c r="D79">
        <v>3.1379370990131559</v>
      </c>
      <c r="E79">
        <v>24.33</v>
      </c>
    </row>
    <row r="80" spans="1:5" x14ac:dyDescent="0.25">
      <c r="A80">
        <v>1</v>
      </c>
      <c r="B80" s="1">
        <v>41081</v>
      </c>
      <c r="C80">
        <v>12</v>
      </c>
      <c r="D80">
        <v>1.8592684826308834</v>
      </c>
      <c r="E80">
        <v>0</v>
      </c>
    </row>
    <row r="81" spans="1:5" x14ac:dyDescent="0.25">
      <c r="A81">
        <v>2</v>
      </c>
      <c r="B81" s="1">
        <v>41086</v>
      </c>
      <c r="C81">
        <v>12</v>
      </c>
      <c r="D81">
        <v>0.33601364365724129</v>
      </c>
      <c r="E81">
        <v>6.0069999999999997</v>
      </c>
    </row>
    <row r="82" spans="1:5" x14ac:dyDescent="0.25">
      <c r="A82">
        <v>3</v>
      </c>
      <c r="B82" s="1">
        <v>41094</v>
      </c>
      <c r="C82">
        <v>12</v>
      </c>
      <c r="D82">
        <v>0.99199271284860802</v>
      </c>
      <c r="E82">
        <v>16.903700000000001</v>
      </c>
    </row>
    <row r="83" spans="1:5" x14ac:dyDescent="0.25">
      <c r="A83">
        <v>4</v>
      </c>
      <c r="B83" s="1">
        <v>41101</v>
      </c>
      <c r="C83">
        <v>12</v>
      </c>
      <c r="D83">
        <v>2.2189727555268783</v>
      </c>
      <c r="E83">
        <v>21.062999999999999</v>
      </c>
    </row>
    <row r="84" spans="1:5" x14ac:dyDescent="0.25">
      <c r="A84">
        <v>5</v>
      </c>
      <c r="B84" s="1">
        <v>41108</v>
      </c>
      <c r="C84">
        <v>12</v>
      </c>
      <c r="D84">
        <v>3.7656545064244078</v>
      </c>
      <c r="E84">
        <v>25.49</v>
      </c>
    </row>
    <row r="85" spans="1:5" x14ac:dyDescent="0.25">
      <c r="A85">
        <v>6</v>
      </c>
      <c r="B85" s="1">
        <v>41115</v>
      </c>
      <c r="C85">
        <v>12</v>
      </c>
      <c r="D85">
        <v>8.9736569349736293</v>
      </c>
      <c r="E85">
        <v>29.81</v>
      </c>
    </row>
    <row r="86" spans="1:5" x14ac:dyDescent="0.25">
      <c r="A86">
        <v>7</v>
      </c>
      <c r="B86" s="1">
        <v>41122</v>
      </c>
      <c r="C86">
        <v>12</v>
      </c>
      <c r="D86">
        <v>4.1663123242944025</v>
      </c>
      <c r="E86">
        <v>35.97</v>
      </c>
    </row>
  </sheetData>
  <phoneticPr fontId="3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data- Mesocosm Chl</vt:lpstr>
      <vt:lpstr>Mesocosm Chl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User</cp:lastModifiedBy>
  <dcterms:created xsi:type="dcterms:W3CDTF">2012-09-20T03:55:16Z</dcterms:created>
  <dcterms:modified xsi:type="dcterms:W3CDTF">2015-02-02T19:48:58Z</dcterms:modified>
</cp:coreProperties>
</file>