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2014 data\tiles\"/>
    </mc:Choice>
  </mc:AlternateContent>
  <bookViews>
    <workbookView xWindow="0" yWindow="0" windowWidth="15345" windowHeight="4635"/>
  </bookViews>
  <sheets>
    <sheet name="222 chl-a tiles 2014" sheetId="1" r:id="rId1"/>
    <sheet name="Sheet2" sheetId="4" r:id="rId2"/>
    <sheet name="Sheet1" sheetId="3" r:id="rId3"/>
    <sheet name="221 chl a tiles 2014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" i="4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G22" i="1" l="1"/>
  <c r="I22" i="1" s="1"/>
  <c r="K22" i="1" s="1"/>
  <c r="M22" i="1" s="1"/>
  <c r="G23" i="1"/>
  <c r="I23" i="1" s="1"/>
  <c r="K23" i="1" s="1"/>
  <c r="M23" i="1" s="1"/>
  <c r="G20" i="1"/>
  <c r="I20" i="1"/>
  <c r="K20" i="1" s="1"/>
  <c r="M20" i="1" s="1"/>
  <c r="G21" i="1"/>
  <c r="I21" i="1"/>
  <c r="K21" i="1" s="1"/>
  <c r="M9" i="1"/>
  <c r="M21" i="1"/>
  <c r="M29" i="1"/>
  <c r="M41" i="1"/>
  <c r="M49" i="1"/>
  <c r="I4" i="1"/>
  <c r="K4" i="1" s="1"/>
  <c r="M4" i="1" s="1"/>
  <c r="I5" i="1"/>
  <c r="K5" i="1" s="1"/>
  <c r="M5" i="1" s="1"/>
  <c r="I9" i="1"/>
  <c r="K9" i="1" s="1"/>
  <c r="I14" i="1"/>
  <c r="K14" i="1" s="1"/>
  <c r="M14" i="1" s="1"/>
  <c r="I18" i="1"/>
  <c r="K18" i="1" s="1"/>
  <c r="M18" i="1" s="1"/>
  <c r="I25" i="1"/>
  <c r="K25" i="1" s="1"/>
  <c r="M25" i="1" s="1"/>
  <c r="I29" i="1"/>
  <c r="K29" i="1" s="1"/>
  <c r="I30" i="1"/>
  <c r="K30" i="1" s="1"/>
  <c r="M30" i="1" s="1"/>
  <c r="I33" i="1"/>
  <c r="K33" i="1" s="1"/>
  <c r="M33" i="1" s="1"/>
  <c r="I34" i="1"/>
  <c r="K34" i="1" s="1"/>
  <c r="M34" i="1" s="1"/>
  <c r="I38" i="1"/>
  <c r="K38" i="1" s="1"/>
  <c r="M38" i="1" s="1"/>
  <c r="I41" i="1"/>
  <c r="K41" i="1" s="1"/>
  <c r="I42" i="1"/>
  <c r="K42" i="1" s="1"/>
  <c r="M42" i="1" s="1"/>
  <c r="I45" i="1"/>
  <c r="K45" i="1" s="1"/>
  <c r="M45" i="1" s="1"/>
  <c r="I49" i="1"/>
  <c r="K49" i="1" s="1"/>
  <c r="I50" i="1"/>
  <c r="K50" i="1" s="1"/>
  <c r="M50" i="1" s="1"/>
  <c r="G7" i="1"/>
  <c r="I7" i="1" s="1"/>
  <c r="K7" i="1" s="1"/>
  <c r="M7" i="1" s="1"/>
  <c r="G46" i="1"/>
  <c r="I46" i="1" s="1"/>
  <c r="K46" i="1" s="1"/>
  <c r="M46" i="1" s="1"/>
  <c r="G48" i="1"/>
  <c r="I48" i="1" s="1"/>
  <c r="K48" i="1" s="1"/>
  <c r="M48" i="1" s="1"/>
  <c r="G4" i="1"/>
  <c r="G8" i="1"/>
  <c r="I8" i="1" s="1"/>
  <c r="K8" i="1" s="1"/>
  <c r="M8" i="1" s="1"/>
  <c r="G17" i="1"/>
  <c r="I17" i="1" s="1"/>
  <c r="K17" i="1" s="1"/>
  <c r="M17" i="1" s="1"/>
  <c r="G9" i="1"/>
  <c r="G44" i="1"/>
  <c r="I44" i="1" s="1"/>
  <c r="K44" i="1" s="1"/>
  <c r="M44" i="1" s="1"/>
  <c r="G3" i="1"/>
  <c r="I3" i="1" s="1"/>
  <c r="K3" i="1" s="1"/>
  <c r="M3" i="1" s="1"/>
  <c r="G31" i="1"/>
  <c r="I31" i="1" s="1"/>
  <c r="K31" i="1" s="1"/>
  <c r="M31" i="1" s="1"/>
  <c r="G41" i="1"/>
  <c r="G19" i="1"/>
  <c r="I19" i="1" s="1"/>
  <c r="K19" i="1" s="1"/>
  <c r="M19" i="1" s="1"/>
  <c r="G42" i="1"/>
  <c r="G26" i="1"/>
  <c r="I26" i="1" s="1"/>
  <c r="K26" i="1" s="1"/>
  <c r="M26" i="1" s="1"/>
  <c r="G45" i="1"/>
  <c r="G39" i="1"/>
  <c r="I39" i="1" s="1"/>
  <c r="K39" i="1" s="1"/>
  <c r="M39" i="1" s="1"/>
  <c r="G50" i="1"/>
  <c r="G11" i="1"/>
  <c r="I11" i="1" s="1"/>
  <c r="K11" i="1" s="1"/>
  <c r="M11" i="1" s="1"/>
  <c r="G33" i="1"/>
  <c r="G47" i="1"/>
  <c r="I47" i="1" s="1"/>
  <c r="K47" i="1" s="1"/>
  <c r="M47" i="1" s="1"/>
  <c r="G27" i="1"/>
  <c r="I27" i="1" s="1"/>
  <c r="K27" i="1" s="1"/>
  <c r="M27" i="1" s="1"/>
  <c r="G10" i="1"/>
  <c r="I10" i="1" s="1"/>
  <c r="K10" i="1" s="1"/>
  <c r="M10" i="1" s="1"/>
  <c r="G6" i="1"/>
  <c r="I6" i="1"/>
  <c r="K6" i="1" s="1"/>
  <c r="M6" i="1" s="1"/>
  <c r="G51" i="1"/>
  <c r="I51" i="1" s="1"/>
  <c r="K51" i="1" s="1"/>
  <c r="M51" i="1" s="1"/>
  <c r="G35" i="1"/>
  <c r="I35" i="1" s="1"/>
  <c r="K35" i="1" s="1"/>
  <c r="M35" i="1" s="1"/>
  <c r="G14" i="1"/>
  <c r="G49" i="1"/>
  <c r="G40" i="1"/>
  <c r="I40" i="1" s="1"/>
  <c r="K40" i="1" s="1"/>
  <c r="M40" i="1" s="1"/>
  <c r="G37" i="1"/>
  <c r="I37" i="1" s="1"/>
  <c r="K37" i="1" s="1"/>
  <c r="M37" i="1" s="1"/>
  <c r="G34" i="1"/>
  <c r="G12" i="1"/>
  <c r="I12" i="1" s="1"/>
  <c r="K12" i="1" s="1"/>
  <c r="M12" i="1" s="1"/>
  <c r="G36" i="1"/>
  <c r="I36" i="1" s="1"/>
  <c r="K36" i="1" s="1"/>
  <c r="M36" i="1" s="1"/>
  <c r="G13" i="1"/>
  <c r="I13" i="1" s="1"/>
  <c r="K13" i="1" s="1"/>
  <c r="M13" i="1" s="1"/>
  <c r="G16" i="1"/>
  <c r="I16" i="1" s="1"/>
  <c r="K16" i="1" s="1"/>
  <c r="M16" i="1" s="1"/>
  <c r="G18" i="1"/>
  <c r="G32" i="1"/>
  <c r="I32" i="1" s="1"/>
  <c r="K32" i="1" s="1"/>
  <c r="M32" i="1" s="1"/>
  <c r="G24" i="1"/>
  <c r="I24" i="1" s="1"/>
  <c r="K24" i="1" s="1"/>
  <c r="M24" i="1" s="1"/>
  <c r="N22" i="1" s="1"/>
  <c r="S21" i="1" s="1"/>
  <c r="G29" i="1"/>
  <c r="G28" i="1"/>
  <c r="I28" i="1" s="1"/>
  <c r="K28" i="1" s="1"/>
  <c r="M28" i="1" s="1"/>
  <c r="N28" i="1" s="1"/>
  <c r="U21" i="1" s="1"/>
  <c r="G5" i="1"/>
  <c r="G2" i="1"/>
  <c r="I2" i="1" s="1"/>
  <c r="N2" i="1" s="1"/>
  <c r="Q20" i="1" s="1"/>
  <c r="G30" i="1"/>
  <c r="G38" i="1"/>
  <c r="G43" i="1"/>
  <c r="I43" i="1" s="1"/>
  <c r="K43" i="1" s="1"/>
  <c r="M43" i="1" s="1"/>
  <c r="G15" i="1"/>
  <c r="I15" i="1" s="1"/>
  <c r="K15" i="1" s="1"/>
  <c r="M15" i="1" s="1"/>
  <c r="G25" i="1"/>
  <c r="N14" i="1" l="1"/>
  <c r="U20" i="1" s="1"/>
  <c r="N19" i="1"/>
  <c r="R21" i="1" s="1"/>
  <c r="N25" i="1"/>
  <c r="T21" i="1" s="1"/>
  <c r="N37" i="1"/>
  <c r="R22" i="1" s="1"/>
  <c r="N8" i="1"/>
  <c r="S20" i="1" s="1"/>
  <c r="N11" i="1"/>
  <c r="T20" i="1" s="1"/>
  <c r="N31" i="1"/>
  <c r="V21" i="1" s="1"/>
  <c r="N46" i="1"/>
  <c r="U22" i="1" s="1"/>
  <c r="N34" i="1"/>
  <c r="Q22" i="1" s="1"/>
  <c r="N5" i="1"/>
  <c r="R20" i="1" s="1"/>
  <c r="N49" i="1"/>
  <c r="V22" i="1" s="1"/>
  <c r="N43" i="1"/>
  <c r="T22" i="1" s="1"/>
  <c r="N40" i="1"/>
  <c r="S22" i="1" s="1"/>
  <c r="N17" i="1"/>
  <c r="Q21" i="1" s="1"/>
</calcChain>
</file>

<file path=xl/sharedStrings.xml><?xml version="1.0" encoding="utf-8"?>
<sst xmlns="http://schemas.openxmlformats.org/spreadsheetml/2006/main" count="137" uniqueCount="38">
  <si>
    <t>Sample #</t>
  </si>
  <si>
    <t>F</t>
  </si>
  <si>
    <t>standard</t>
  </si>
  <si>
    <t>Lake</t>
  </si>
  <si>
    <t>Date</t>
  </si>
  <si>
    <t>Pos</t>
  </si>
  <si>
    <t>rep</t>
  </si>
  <si>
    <t>a</t>
  </si>
  <si>
    <t>c</t>
  </si>
  <si>
    <t>b</t>
  </si>
  <si>
    <t>ug/L in vial</t>
  </si>
  <si>
    <t>ug/L in slurry</t>
  </si>
  <si>
    <t>ug per tile</t>
  </si>
  <si>
    <t>volume filtered (mL)</t>
  </si>
  <si>
    <t>total slurry volume (ml)</t>
  </si>
  <si>
    <t>Chl-a (ug/cm^2)</t>
  </si>
  <si>
    <t>Tile Area (cm)</t>
  </si>
  <si>
    <t>Average per location</t>
  </si>
  <si>
    <t>Location 1</t>
  </si>
  <si>
    <t>Location 2</t>
  </si>
  <si>
    <t>Location 3</t>
  </si>
  <si>
    <t>location 4</t>
  </si>
  <si>
    <t>location 5</t>
  </si>
  <si>
    <t>location 6</t>
  </si>
  <si>
    <t>june</t>
  </si>
  <si>
    <t>july</t>
  </si>
  <si>
    <t>august</t>
  </si>
  <si>
    <t>June</t>
  </si>
  <si>
    <t>July</t>
  </si>
  <si>
    <t>August</t>
  </si>
  <si>
    <t>222_loc 1</t>
  </si>
  <si>
    <t>222_loc 2</t>
  </si>
  <si>
    <t>222_loc 3</t>
  </si>
  <si>
    <t>222_loc 4</t>
  </si>
  <si>
    <t xml:space="preserve">222_loc 3 </t>
  </si>
  <si>
    <t>222_loc 5</t>
  </si>
  <si>
    <t>222_loc 6</t>
  </si>
  <si>
    <t>222_loc_1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</si>
</sst>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0" borderId="0" xfId="0" applyNumberFormat="1"/>
    <xf numFmtId="0" fontId="0" fillId="0" borderId="0" xfId="0" applyFill="1"/>
    <xf numFmtId="1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'222 chl-a tiles 2014'!$O$2:$O$9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'222 chl-a tiles 2014'!$P$2:$P$9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0.26100000000000001</c:v>
                </c:pt>
                <c:pt idx="2">
                  <c:v>1.131</c:v>
                </c:pt>
                <c:pt idx="3">
                  <c:v>2.101</c:v>
                </c:pt>
                <c:pt idx="4">
                  <c:v>4.194</c:v>
                </c:pt>
                <c:pt idx="5">
                  <c:v>21.75</c:v>
                </c:pt>
                <c:pt idx="6">
                  <c:v>92.236999999999995</c:v>
                </c:pt>
                <c:pt idx="7">
                  <c:v>170.018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7416"/>
        <c:axId val="340200360"/>
      </c:scatterChart>
      <c:valAx>
        <c:axId val="3402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0360"/>
        <c:crosses val="autoZero"/>
        <c:crossBetween val="midCat"/>
      </c:valAx>
      <c:valAx>
        <c:axId val="340200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'222 chl-a tiles 2014'!$Q$31</c:f>
              <c:strCache>
                <c:ptCount val="1"/>
                <c:pt idx="0">
                  <c:v>Location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'222 chl-a tiles 2014'!$R$30:$T$30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'222 chl-a tiles 2014'!$R$31:$T$31</c:f>
              <c:numCache>
                <c:formatCode>General</c:formatCode>
                <c:ptCount val="3"/>
                <c:pt idx="0">
                  <c:v>0.34229241526996174</c:v>
                </c:pt>
                <c:pt idx="1">
                  <c:v>0.39800389877747688</c:v>
                </c:pt>
                <c:pt idx="2">
                  <c:v>0.7680378748755553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'222 chl-a tiles 2014'!$Q$32</c:f>
              <c:strCache>
                <c:ptCount val="1"/>
                <c:pt idx="0">
                  <c:v>Location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'222 chl-a tiles 2014'!$R$30:$T$30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'222 chl-a tiles 2014'!$R$32:$T$32</c:f>
              <c:numCache>
                <c:formatCode>General</c:formatCode>
                <c:ptCount val="3"/>
                <c:pt idx="0">
                  <c:v>0.63821863430898873</c:v>
                </c:pt>
                <c:pt idx="1">
                  <c:v>0.44004131594269008</c:v>
                </c:pt>
                <c:pt idx="2">
                  <c:v>0.70598962019109646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'222 chl-a tiles 2014'!$Q$33</c:f>
              <c:strCache>
                <c:ptCount val="1"/>
                <c:pt idx="0">
                  <c:v>Location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'222 chl-a tiles 2014'!$R$30:$T$30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'222 chl-a tiles 2014'!$R$33:$T$33</c:f>
              <c:numCache>
                <c:formatCode>General</c:formatCode>
                <c:ptCount val="3"/>
                <c:pt idx="0">
                  <c:v>0.41815855218202175</c:v>
                </c:pt>
                <c:pt idx="1">
                  <c:v>1.0517285856000285</c:v>
                </c:pt>
                <c:pt idx="2">
                  <c:v>1.2958050845644937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'222 chl-a tiles 2014'!$Q$34</c:f>
              <c:strCache>
                <c:ptCount val="1"/>
                <c:pt idx="0">
                  <c:v>location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'222 chl-a tiles 2014'!$R$30:$T$30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'222 chl-a tiles 2014'!$R$34:$T$34</c:f>
              <c:numCache>
                <c:formatCode>General</c:formatCode>
                <c:ptCount val="3"/>
                <c:pt idx="0">
                  <c:v>0.78193264719862754</c:v>
                </c:pt>
                <c:pt idx="1">
                  <c:v>0.4931003811230168</c:v>
                </c:pt>
                <c:pt idx="2">
                  <c:v>1.4196960490616801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'222 chl-a tiles 2014'!$Q$35</c:f>
              <c:strCache>
                <c:ptCount val="1"/>
                <c:pt idx="0">
                  <c:v>location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'222 chl-a tiles 2014'!$R$30:$T$30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'222 chl-a tiles 2014'!$R$35:$T$35</c:f>
              <c:numCache>
                <c:formatCode>General</c:formatCode>
                <c:ptCount val="3"/>
                <c:pt idx="0">
                  <c:v>0.65511724184284137</c:v>
                </c:pt>
                <c:pt idx="1">
                  <c:v>0.44239356238673605</c:v>
                </c:pt>
                <c:pt idx="2">
                  <c:v>0.41001396750121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'222 chl-a tiles 2014'!$Q$36</c:f>
              <c:strCache>
                <c:ptCount val="1"/>
                <c:pt idx="0">
                  <c:v>location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'222 chl-a tiles 2014'!$R$30:$T$30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'222 chl-a tiles 2014'!$R$36:$T$36</c:f>
              <c:numCache>
                <c:formatCode>General</c:formatCode>
                <c:ptCount val="3"/>
                <c:pt idx="1">
                  <c:v>0.59210671992772557</c:v>
                </c:pt>
                <c:pt idx="2">
                  <c:v>0.49988420919504611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35320"/>
        <c:axId val="220139632"/>
      </c:lineChart>
      <c:catAx>
        <c:axId val="2201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39632"/>
        <c:crosses val="autoZero"/>
        <c:auto val="1"/>
        <c:lblAlgn val="ctr"/>
        <c:lblOffset val="100"/>
        <c:noMultiLvlLbl val="0"/>
      </c:catAx>
      <c:valAx>
        <c:axId val="22013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Periphyton Chl-a (µg/cm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68580</xdr:rowOff>
    </xdr:from>
    <xdr:to>
      <xdr:col>24</xdr:col>
      <xdr:colOff>525780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95250</xdr:colOff>
      <xdr:row>22</xdr:row>
      <xdr:rowOff>166687</xdr:rowOff>
    </xdr:from>
    <xdr:to>
      <xdr:col>33</xdr:col>
      <xdr:colOff>404812</xdr:colOff>
      <xdr:row>54</xdr:row>
      <xdr:rowOff>9525</xdr:rowOff>
    </xdr:to>
    <xdr:grpSp>
      <xdr:nvGrpSpPr>
        <xdr:cNvPr id="7" name="Group 6"/>
        <xdr:cNvGrpSpPr/>
      </xdr:nvGrpSpPr>
      <xdr:grpSpPr>
        <a:xfrm>
          <a:off x="18021300" y="4357687"/>
          <a:ext cx="5795962" cy="5938838"/>
          <a:chOff x="1828800" y="609600"/>
          <a:chExt cx="6096000" cy="6248400"/>
        </a:xfrm>
      </xdr:grpSpPr>
      <xdr:pic>
        <xdr:nvPicPr>
          <xdr:cNvPr id="8" name="Picture 7"/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810" t="21032" r="36750" b="8523"/>
          <a:stretch/>
        </xdr:blipFill>
        <xdr:spPr bwMode="auto">
          <a:xfrm>
            <a:off x="1828800" y="609600"/>
            <a:ext cx="6096000" cy="6248400"/>
          </a:xfrm>
          <a:prstGeom prst="rect">
            <a:avLst/>
          </a:prstGeom>
          <a:noFill/>
          <a:ln>
            <a:noFill/>
          </a:ln>
          <a:extLst/>
        </xdr:spPr>
      </xdr:pic>
      <xdr:sp macro="" textlink="">
        <xdr:nvSpPr>
          <xdr:cNvPr id="9" name="TextBox 10"/>
          <xdr:cNvSpPr txBox="1"/>
        </xdr:nvSpPr>
        <xdr:spPr>
          <a:xfrm>
            <a:off x="4856329" y="5820099"/>
            <a:ext cx="304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1</a:t>
            </a:r>
          </a:p>
        </xdr:txBody>
      </xdr:sp>
      <xdr:sp macro="" textlink="">
        <xdr:nvSpPr>
          <xdr:cNvPr id="10" name="TextBox 11"/>
          <xdr:cNvSpPr txBox="1"/>
        </xdr:nvSpPr>
        <xdr:spPr>
          <a:xfrm>
            <a:off x="6221105" y="4157854"/>
            <a:ext cx="304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2</a:t>
            </a:r>
          </a:p>
        </xdr:txBody>
      </xdr:sp>
      <xdr:sp macro="" textlink="">
        <xdr:nvSpPr>
          <xdr:cNvPr id="11" name="TextBox 12"/>
          <xdr:cNvSpPr txBox="1"/>
        </xdr:nvSpPr>
        <xdr:spPr>
          <a:xfrm>
            <a:off x="3981318" y="5469878"/>
            <a:ext cx="304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6</a:t>
            </a:r>
          </a:p>
        </xdr:txBody>
      </xdr:sp>
      <xdr:sp macro="" textlink="">
        <xdr:nvSpPr>
          <xdr:cNvPr id="12" name="TextBox 13"/>
          <xdr:cNvSpPr txBox="1"/>
        </xdr:nvSpPr>
        <xdr:spPr>
          <a:xfrm>
            <a:off x="2875129" y="4820695"/>
            <a:ext cx="304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5</a:t>
            </a:r>
          </a:p>
        </xdr:txBody>
      </xdr:sp>
      <xdr:sp macro="" textlink="">
        <xdr:nvSpPr>
          <xdr:cNvPr id="13" name="TextBox 14"/>
          <xdr:cNvSpPr txBox="1"/>
        </xdr:nvSpPr>
        <xdr:spPr>
          <a:xfrm>
            <a:off x="5923129" y="2160646"/>
            <a:ext cx="304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3</a:t>
            </a:r>
          </a:p>
        </xdr:txBody>
      </xdr:sp>
      <xdr:sp macro="" textlink="">
        <xdr:nvSpPr>
          <xdr:cNvPr id="14" name="TextBox 15"/>
          <xdr:cNvSpPr txBox="1"/>
        </xdr:nvSpPr>
        <xdr:spPr>
          <a:xfrm>
            <a:off x="3027529" y="2345312"/>
            <a:ext cx="304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CA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r>
              <a:rPr lang="en-US"/>
              <a:t>4</a:t>
            </a:r>
          </a:p>
        </xdr:txBody>
      </xdr:sp>
    </xdr:grpSp>
    <xdr:clientData/>
  </xdr:twoCellAnchor>
  <xdr:twoCellAnchor>
    <xdr:from>
      <xdr:col>16</xdr:col>
      <xdr:colOff>326571</xdr:colOff>
      <xdr:row>37</xdr:row>
      <xdr:rowOff>20411</xdr:rowOff>
    </xdr:from>
    <xdr:to>
      <xdr:col>23</xdr:col>
      <xdr:colOff>523875</xdr:colOff>
      <xdr:row>55</xdr:row>
      <xdr:rowOff>10886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Normal="100" workbookViewId="0">
      <selection activeCell="M3" sqref="M3"/>
    </sheetView>
  </sheetViews>
  <sheetFormatPr defaultRowHeight="15" x14ac:dyDescent="0.25"/>
  <cols>
    <col min="3" max="3" width="9.85546875" bestFit="1" customWidth="1"/>
    <col min="8" max="8" width="17.5703125" bestFit="1" customWidth="1"/>
    <col min="9" max="9" width="11.28515625" customWidth="1"/>
    <col min="10" max="10" width="20.42578125" bestFit="1" customWidth="1"/>
    <col min="11" max="11" width="12" bestFit="1" customWidth="1"/>
    <col min="13" max="13" width="15.42578125" bestFit="1" customWidth="1"/>
    <col min="14" max="14" width="15.42578125" customWidth="1"/>
    <col min="17" max="18" width="14.85546875" bestFit="1" customWidth="1"/>
  </cols>
  <sheetData>
    <row r="1" spans="1:1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10</v>
      </c>
      <c r="H1" t="s">
        <v>13</v>
      </c>
      <c r="I1" t="s">
        <v>11</v>
      </c>
      <c r="J1" t="s">
        <v>14</v>
      </c>
      <c r="K1" t="s">
        <v>12</v>
      </c>
      <c r="L1" t="s">
        <v>16</v>
      </c>
      <c r="M1" t="s">
        <v>15</v>
      </c>
      <c r="N1" t="s">
        <v>17</v>
      </c>
      <c r="O1" t="s">
        <v>2</v>
      </c>
      <c r="P1" t="s">
        <v>1</v>
      </c>
    </row>
    <row r="2" spans="1:16" x14ac:dyDescent="0.25">
      <c r="A2" s="2">
        <v>45</v>
      </c>
      <c r="B2" s="2">
        <v>222</v>
      </c>
      <c r="C2" s="3">
        <v>41812</v>
      </c>
      <c r="D2" s="2">
        <v>1</v>
      </c>
      <c r="E2" s="2" t="s">
        <v>7</v>
      </c>
      <c r="F2" s="2">
        <v>29.66</v>
      </c>
      <c r="G2" s="2">
        <f t="shared" ref="G2:G33" si="0">(F2-1.4016)/0.1715</f>
        <v>164.77201166180757</v>
      </c>
      <c r="H2" s="2">
        <v>20</v>
      </c>
      <c r="I2" s="2">
        <f>(G2*5)/H2</f>
        <v>41.193002915451892</v>
      </c>
      <c r="J2" s="2">
        <v>0.38400000000000001</v>
      </c>
      <c r="K2" s="2">
        <f>I2*J2</f>
        <v>15.818113119533527</v>
      </c>
      <c r="L2" s="2">
        <f>(23.5225)</f>
        <v>23.522500000000001</v>
      </c>
      <c r="M2" s="2">
        <f>(K2/L2)</f>
        <v>0.6724673448627283</v>
      </c>
      <c r="N2" s="2">
        <f>AVERAGE(M2:M4)</f>
        <v>0.375527047950802</v>
      </c>
      <c r="O2">
        <v>0</v>
      </c>
      <c r="P2">
        <v>2.9000000000000001E-2</v>
      </c>
    </row>
    <row r="3" spans="1:16" x14ac:dyDescent="0.25">
      <c r="A3" s="2">
        <v>10</v>
      </c>
      <c r="B3" s="2">
        <v>222</v>
      </c>
      <c r="C3" s="3">
        <v>41812</v>
      </c>
      <c r="D3" s="2">
        <v>1</v>
      </c>
      <c r="E3" s="2" t="s">
        <v>9</v>
      </c>
      <c r="F3" s="2">
        <v>18.087</v>
      </c>
      <c r="G3" s="2">
        <f t="shared" si="0"/>
        <v>97.290962099125366</v>
      </c>
      <c r="H3" s="2">
        <v>20</v>
      </c>
      <c r="I3" s="2">
        <f t="shared" ref="I3:I51" si="1">(G3*5)/H3</f>
        <v>24.322740524781342</v>
      </c>
      <c r="J3" s="2">
        <v>0.25900000000000001</v>
      </c>
      <c r="K3" s="2">
        <f t="shared" ref="K3:K51" si="2">I3*J3</f>
        <v>6.2995897959183678</v>
      </c>
      <c r="L3" s="2">
        <f t="shared" ref="L3:L51" si="3">(23.5225)</f>
        <v>23.522500000000001</v>
      </c>
      <c r="M3" s="2">
        <f t="shared" ref="M3:M51" si="4">(K3/L3)</f>
        <v>0.26781123587706951</v>
      </c>
      <c r="N3" s="2"/>
      <c r="O3">
        <v>1</v>
      </c>
      <c r="P3">
        <v>0.26100000000000001</v>
      </c>
    </row>
    <row r="4" spans="1:16" x14ac:dyDescent="0.25">
      <c r="A4" s="2">
        <v>5</v>
      </c>
      <c r="B4" s="2">
        <v>222</v>
      </c>
      <c r="C4" s="3">
        <v>41812</v>
      </c>
      <c r="D4" s="2">
        <v>1</v>
      </c>
      <c r="E4" s="2" t="s">
        <v>8</v>
      </c>
      <c r="F4" s="2">
        <v>14.304</v>
      </c>
      <c r="G4" s="2">
        <f t="shared" si="0"/>
        <v>75.232653061224482</v>
      </c>
      <c r="H4" s="2">
        <v>20</v>
      </c>
      <c r="I4" s="2">
        <f t="shared" si="1"/>
        <v>18.808163265306121</v>
      </c>
      <c r="J4" s="2">
        <v>0.23300000000000001</v>
      </c>
      <c r="K4" s="2">
        <f t="shared" si="2"/>
        <v>4.3823020408163265</v>
      </c>
      <c r="L4" s="2">
        <f t="shared" si="3"/>
        <v>23.522500000000001</v>
      </c>
      <c r="M4" s="2">
        <f t="shared" si="4"/>
        <v>0.1863025631126082</v>
      </c>
      <c r="N4" s="2"/>
      <c r="O4">
        <v>5</v>
      </c>
      <c r="P4">
        <v>1.131</v>
      </c>
    </row>
    <row r="5" spans="1:16" x14ac:dyDescent="0.25">
      <c r="A5">
        <v>43</v>
      </c>
      <c r="B5">
        <v>222</v>
      </c>
      <c r="C5" s="1">
        <v>41812</v>
      </c>
      <c r="D5">
        <v>2</v>
      </c>
      <c r="E5" t="s">
        <v>7</v>
      </c>
      <c r="F5">
        <v>31.954999999999998</v>
      </c>
      <c r="G5">
        <f t="shared" si="0"/>
        <v>178.15393586005828</v>
      </c>
      <c r="H5">
        <v>20</v>
      </c>
      <c r="I5">
        <f t="shared" si="1"/>
        <v>44.538483965014571</v>
      </c>
      <c r="J5">
        <v>0.41399999999999998</v>
      </c>
      <c r="K5" s="2">
        <f t="shared" si="2"/>
        <v>18.438932361516031</v>
      </c>
      <c r="L5" s="2">
        <f t="shared" si="3"/>
        <v>23.522500000000001</v>
      </c>
      <c r="M5">
        <f t="shared" si="4"/>
        <v>0.78388489155132446</v>
      </c>
      <c r="N5">
        <f>AVERAGE(M5,M7,M6)</f>
        <v>0.70018600762807892</v>
      </c>
      <c r="O5">
        <v>10</v>
      </c>
      <c r="P5">
        <v>2.101</v>
      </c>
    </row>
    <row r="6" spans="1:16" x14ac:dyDescent="0.25">
      <c r="A6">
        <v>25</v>
      </c>
      <c r="B6">
        <v>222</v>
      </c>
      <c r="C6" s="1">
        <v>41812</v>
      </c>
      <c r="D6">
        <v>2</v>
      </c>
      <c r="E6" t="s">
        <v>9</v>
      </c>
      <c r="F6">
        <v>33.712000000000003</v>
      </c>
      <c r="G6">
        <f t="shared" si="0"/>
        <v>188.39883381924199</v>
      </c>
      <c r="H6">
        <v>20</v>
      </c>
      <c r="I6">
        <f t="shared" si="1"/>
        <v>47.099708454810497</v>
      </c>
      <c r="J6">
        <v>0.40200000000000002</v>
      </c>
      <c r="K6" s="2">
        <f t="shared" si="2"/>
        <v>18.934082798833821</v>
      </c>
      <c r="L6" s="2">
        <f t="shared" si="3"/>
        <v>23.522500000000001</v>
      </c>
      <c r="M6">
        <f t="shared" si="4"/>
        <v>0.80493496859746283</v>
      </c>
      <c r="O6">
        <v>20</v>
      </c>
      <c r="P6">
        <v>4.194</v>
      </c>
    </row>
    <row r="7" spans="1:16" x14ac:dyDescent="0.25">
      <c r="A7">
        <v>2</v>
      </c>
      <c r="B7">
        <v>222</v>
      </c>
      <c r="C7" s="1">
        <v>41812</v>
      </c>
      <c r="D7">
        <v>2</v>
      </c>
      <c r="E7" t="s">
        <v>8</v>
      </c>
      <c r="F7">
        <v>23.78</v>
      </c>
      <c r="G7">
        <f t="shared" si="0"/>
        <v>130.48629737609329</v>
      </c>
      <c r="H7">
        <v>20</v>
      </c>
      <c r="I7">
        <f t="shared" si="1"/>
        <v>32.621574344023323</v>
      </c>
      <c r="J7">
        <v>0.36899999999999999</v>
      </c>
      <c r="K7" s="2">
        <f t="shared" si="2"/>
        <v>12.037360932944607</v>
      </c>
      <c r="L7" s="2">
        <f t="shared" si="3"/>
        <v>23.522500000000001</v>
      </c>
      <c r="M7">
        <f t="shared" si="4"/>
        <v>0.51173816273544925</v>
      </c>
      <c r="O7">
        <v>100</v>
      </c>
      <c r="P7">
        <v>21.75</v>
      </c>
    </row>
    <row r="8" spans="1:16" x14ac:dyDescent="0.25">
      <c r="A8">
        <v>6</v>
      </c>
      <c r="B8" s="2">
        <v>222</v>
      </c>
      <c r="C8" s="3">
        <v>41812</v>
      </c>
      <c r="D8" s="2">
        <v>3</v>
      </c>
      <c r="E8" s="2" t="s">
        <v>7</v>
      </c>
      <c r="F8" s="2">
        <v>33.073999999999998</v>
      </c>
      <c r="G8" s="2">
        <f t="shared" si="0"/>
        <v>184.67871720116617</v>
      </c>
      <c r="H8" s="2">
        <v>20</v>
      </c>
      <c r="I8" s="2">
        <f t="shared" si="1"/>
        <v>46.169679300291541</v>
      </c>
      <c r="J8" s="2">
        <v>0.25</v>
      </c>
      <c r="K8" s="2">
        <f t="shared" si="2"/>
        <v>11.542419825072885</v>
      </c>
      <c r="L8" s="2">
        <f t="shared" si="3"/>
        <v>23.522500000000001</v>
      </c>
      <c r="M8" s="2">
        <f t="shared" si="4"/>
        <v>0.49069698480488405</v>
      </c>
      <c r="N8" s="2">
        <f>AVERAGE(M8,M10,M9)</f>
        <v>0.45875935215347541</v>
      </c>
      <c r="O8">
        <v>500</v>
      </c>
      <c r="P8">
        <v>92.236999999999995</v>
      </c>
    </row>
    <row r="9" spans="1:16" x14ac:dyDescent="0.25">
      <c r="A9">
        <v>8</v>
      </c>
      <c r="B9" s="2">
        <v>222</v>
      </c>
      <c r="C9" s="3">
        <v>41812</v>
      </c>
      <c r="D9" s="2">
        <v>3</v>
      </c>
      <c r="E9" s="2" t="s">
        <v>9</v>
      </c>
      <c r="F9" s="2">
        <v>13.214</v>
      </c>
      <c r="G9" s="2">
        <f t="shared" si="0"/>
        <v>68.876967930029153</v>
      </c>
      <c r="H9" s="2">
        <v>20</v>
      </c>
      <c r="I9" s="2">
        <f t="shared" si="1"/>
        <v>17.219241982507288</v>
      </c>
      <c r="J9" s="2">
        <v>0.35099999999999998</v>
      </c>
      <c r="K9" s="2">
        <f t="shared" si="2"/>
        <v>6.043953935860058</v>
      </c>
      <c r="L9" s="2">
        <f t="shared" si="3"/>
        <v>23.522500000000001</v>
      </c>
      <c r="M9" s="2">
        <f t="shared" si="4"/>
        <v>0.25694351943288585</v>
      </c>
      <c r="N9" s="2"/>
      <c r="O9">
        <v>1000</v>
      </c>
      <c r="P9">
        <v>170.018</v>
      </c>
    </row>
    <row r="10" spans="1:16" x14ac:dyDescent="0.25">
      <c r="A10">
        <v>24</v>
      </c>
      <c r="B10" s="2">
        <v>222</v>
      </c>
      <c r="C10" s="3">
        <v>41812</v>
      </c>
      <c r="D10" s="2">
        <v>3</v>
      </c>
      <c r="E10" s="2" t="s">
        <v>8</v>
      </c>
      <c r="F10" s="2">
        <v>22.317</v>
      </c>
      <c r="G10" s="2">
        <f t="shared" si="0"/>
        <v>121.95568513119534</v>
      </c>
      <c r="H10" s="2">
        <v>20</v>
      </c>
      <c r="I10" s="2">
        <f t="shared" si="1"/>
        <v>30.488921282798835</v>
      </c>
      <c r="J10" s="2">
        <v>0.48499999999999999</v>
      </c>
      <c r="K10" s="2">
        <f t="shared" si="2"/>
        <v>14.787126822157434</v>
      </c>
      <c r="L10" s="2">
        <f t="shared" si="3"/>
        <v>23.522500000000001</v>
      </c>
      <c r="M10" s="2">
        <f t="shared" si="4"/>
        <v>0.62863755222265638</v>
      </c>
      <c r="N10" s="2"/>
    </row>
    <row r="11" spans="1:16" x14ac:dyDescent="0.25">
      <c r="A11">
        <v>20</v>
      </c>
      <c r="B11">
        <v>222</v>
      </c>
      <c r="C11" s="1">
        <v>41812</v>
      </c>
      <c r="D11">
        <v>4</v>
      </c>
      <c r="E11" t="s">
        <v>7</v>
      </c>
      <c r="F11">
        <v>64.120999999999995</v>
      </c>
      <c r="G11">
        <f t="shared" si="0"/>
        <v>365.71078717201158</v>
      </c>
      <c r="H11">
        <v>20</v>
      </c>
      <c r="I11">
        <f t="shared" si="1"/>
        <v>91.427696793002895</v>
      </c>
      <c r="J11">
        <v>0.433</v>
      </c>
      <c r="K11" s="2">
        <f t="shared" si="2"/>
        <v>39.588192711370255</v>
      </c>
      <c r="L11" s="2">
        <f t="shared" si="3"/>
        <v>23.522500000000001</v>
      </c>
      <c r="M11">
        <f t="shared" si="4"/>
        <v>1.6829925693004677</v>
      </c>
      <c r="N11">
        <f>AVERAGE(M11:M13)</f>
        <v>0.85785382789527731</v>
      </c>
    </row>
    <row r="12" spans="1:16" x14ac:dyDescent="0.25">
      <c r="A12">
        <v>34</v>
      </c>
      <c r="B12">
        <v>222</v>
      </c>
      <c r="C12" s="1">
        <v>41812</v>
      </c>
      <c r="D12">
        <v>4</v>
      </c>
      <c r="E12" t="s">
        <v>9</v>
      </c>
      <c r="F12">
        <v>32.737000000000002</v>
      </c>
      <c r="G12">
        <f t="shared" si="0"/>
        <v>182.7137026239067</v>
      </c>
      <c r="H12">
        <v>20</v>
      </c>
      <c r="I12">
        <f t="shared" si="1"/>
        <v>45.678425655976675</v>
      </c>
      <c r="J12">
        <v>0.30099999999999999</v>
      </c>
      <c r="K12" s="2">
        <f t="shared" si="2"/>
        <v>13.749206122448978</v>
      </c>
      <c r="L12" s="2">
        <f t="shared" si="3"/>
        <v>23.522500000000001</v>
      </c>
      <c r="M12">
        <f t="shared" si="4"/>
        <v>0.58451296088634186</v>
      </c>
    </row>
    <row r="13" spans="1:16" x14ac:dyDescent="0.25">
      <c r="A13">
        <v>36</v>
      </c>
      <c r="B13">
        <v>222</v>
      </c>
      <c r="C13" s="1">
        <v>41812</v>
      </c>
      <c r="D13">
        <v>4</v>
      </c>
      <c r="E13" t="s">
        <v>8</v>
      </c>
      <c r="F13">
        <v>22.873999999999999</v>
      </c>
      <c r="G13">
        <f t="shared" si="0"/>
        <v>125.20349854227405</v>
      </c>
      <c r="H13">
        <v>20</v>
      </c>
      <c r="I13">
        <f t="shared" si="1"/>
        <v>31.300874635568512</v>
      </c>
      <c r="J13">
        <v>0.23</v>
      </c>
      <c r="K13" s="2">
        <f t="shared" si="2"/>
        <v>7.1992011661807584</v>
      </c>
      <c r="L13" s="2">
        <f t="shared" si="3"/>
        <v>23.522500000000001</v>
      </c>
      <c r="M13">
        <f t="shared" si="4"/>
        <v>0.30605595349902254</v>
      </c>
    </row>
    <row r="14" spans="1:16" x14ac:dyDescent="0.25">
      <c r="A14">
        <v>28</v>
      </c>
      <c r="B14" s="2">
        <v>222</v>
      </c>
      <c r="C14" s="3">
        <v>41812</v>
      </c>
      <c r="D14" s="2">
        <v>5</v>
      </c>
      <c r="E14" s="2" t="s">
        <v>7</v>
      </c>
      <c r="F14" s="2">
        <v>29.856000000000002</v>
      </c>
      <c r="G14" s="2">
        <f t="shared" si="0"/>
        <v>165.91486880466474</v>
      </c>
      <c r="H14" s="2">
        <v>20</v>
      </c>
      <c r="I14" s="2">
        <f t="shared" si="1"/>
        <v>41.478717201166184</v>
      </c>
      <c r="J14" s="2">
        <v>0.48799999999999999</v>
      </c>
      <c r="K14" s="2">
        <f t="shared" si="2"/>
        <v>20.241613994169096</v>
      </c>
      <c r="L14" s="2">
        <f t="shared" si="3"/>
        <v>23.522500000000001</v>
      </c>
      <c r="M14" s="2">
        <f t="shared" si="4"/>
        <v>0.86052137290547759</v>
      </c>
      <c r="N14" s="2">
        <f>AVERAGE(M14:M16)</f>
        <v>0.71872537314881912</v>
      </c>
    </row>
    <row r="15" spans="1:16" x14ac:dyDescent="0.25">
      <c r="A15">
        <v>50</v>
      </c>
      <c r="B15" s="2">
        <v>222</v>
      </c>
      <c r="C15" s="3">
        <v>41812</v>
      </c>
      <c r="D15" s="2">
        <v>5</v>
      </c>
      <c r="E15" s="2" t="s">
        <v>9</v>
      </c>
      <c r="F15" s="2">
        <v>52.567</v>
      </c>
      <c r="G15" s="2">
        <f t="shared" si="0"/>
        <v>298.34052478134106</v>
      </c>
      <c r="H15" s="2">
        <v>20</v>
      </c>
      <c r="I15" s="2">
        <f t="shared" si="1"/>
        <v>74.585131195335265</v>
      </c>
      <c r="J15" s="2">
        <v>0.36499999999999999</v>
      </c>
      <c r="K15" s="2">
        <f t="shared" si="2"/>
        <v>27.223572886297372</v>
      </c>
      <c r="L15" s="2">
        <f t="shared" si="3"/>
        <v>23.522500000000001</v>
      </c>
      <c r="M15" s="2">
        <f t="shared" si="4"/>
        <v>1.157341816826331</v>
      </c>
      <c r="N15" s="2"/>
    </row>
    <row r="16" spans="1:16" x14ac:dyDescent="0.25">
      <c r="A16">
        <v>37</v>
      </c>
      <c r="B16" s="2">
        <v>222</v>
      </c>
      <c r="C16" s="3">
        <v>41812</v>
      </c>
      <c r="D16" s="2">
        <v>5</v>
      </c>
      <c r="E16" s="2" t="s">
        <v>8</v>
      </c>
      <c r="F16" s="2">
        <v>10.74</v>
      </c>
      <c r="G16" s="2">
        <f t="shared" si="0"/>
        <v>54.451311953352764</v>
      </c>
      <c r="H16" s="2">
        <v>20</v>
      </c>
      <c r="I16" s="2">
        <f t="shared" si="1"/>
        <v>13.612827988338191</v>
      </c>
      <c r="J16" s="2">
        <v>0.23899999999999999</v>
      </c>
      <c r="K16" s="2">
        <f t="shared" si="2"/>
        <v>3.2534658892128276</v>
      </c>
      <c r="L16" s="2">
        <f t="shared" si="3"/>
        <v>23.522500000000001</v>
      </c>
      <c r="M16" s="2">
        <f t="shared" si="4"/>
        <v>0.13831292971464884</v>
      </c>
      <c r="N16" s="2"/>
    </row>
    <row r="17" spans="1:22" x14ac:dyDescent="0.25">
      <c r="A17">
        <v>7</v>
      </c>
      <c r="B17">
        <v>222</v>
      </c>
      <c r="C17" s="1">
        <v>41843</v>
      </c>
      <c r="D17">
        <v>1</v>
      </c>
      <c r="E17" t="s">
        <v>7</v>
      </c>
      <c r="F17">
        <v>17.91</v>
      </c>
      <c r="G17">
        <f t="shared" si="0"/>
        <v>96.258892128279882</v>
      </c>
      <c r="H17">
        <v>20</v>
      </c>
      <c r="I17">
        <f t="shared" si="1"/>
        <v>24.064723032069971</v>
      </c>
      <c r="J17">
        <v>0.37</v>
      </c>
      <c r="K17" s="2">
        <f t="shared" si="2"/>
        <v>8.9039475218658897</v>
      </c>
      <c r="L17" s="2">
        <f t="shared" si="3"/>
        <v>23.522500000000001</v>
      </c>
      <c r="M17">
        <f t="shared" si="4"/>
        <v>0.37852896256205287</v>
      </c>
      <c r="N17">
        <f>AVERAGE(M17:M18)</f>
        <v>0.43664779736044546</v>
      </c>
    </row>
    <row r="18" spans="1:22" x14ac:dyDescent="0.25">
      <c r="A18">
        <v>38</v>
      </c>
      <c r="B18">
        <v>222</v>
      </c>
      <c r="C18" s="1">
        <v>41843</v>
      </c>
      <c r="D18">
        <v>1</v>
      </c>
      <c r="E18" t="s">
        <v>8</v>
      </c>
      <c r="F18">
        <v>27.664000000000001</v>
      </c>
      <c r="G18">
        <f t="shared" si="0"/>
        <v>153.13352769679301</v>
      </c>
      <c r="H18">
        <v>20</v>
      </c>
      <c r="I18">
        <f t="shared" si="1"/>
        <v>38.283381924198252</v>
      </c>
      <c r="J18">
        <v>0.30399999999999999</v>
      </c>
      <c r="K18" s="2">
        <f t="shared" si="2"/>
        <v>11.638148104956269</v>
      </c>
      <c r="L18" s="2">
        <f t="shared" si="3"/>
        <v>23.522500000000001</v>
      </c>
      <c r="M18">
        <f t="shared" si="4"/>
        <v>0.49476663215883804</v>
      </c>
    </row>
    <row r="19" spans="1:22" x14ac:dyDescent="0.25">
      <c r="A19">
        <v>13</v>
      </c>
      <c r="B19" s="2">
        <v>222</v>
      </c>
      <c r="C19" s="3">
        <v>41843</v>
      </c>
      <c r="D19" s="2">
        <v>2</v>
      </c>
      <c r="E19" s="2" t="s">
        <v>7</v>
      </c>
      <c r="F19" s="2">
        <v>24.966000000000001</v>
      </c>
      <c r="G19" s="2">
        <f t="shared" si="0"/>
        <v>137.40174927113702</v>
      </c>
      <c r="H19" s="2">
        <v>20</v>
      </c>
      <c r="I19" s="2">
        <f t="shared" si="1"/>
        <v>34.350437317784255</v>
      </c>
      <c r="J19" s="2">
        <v>0.44</v>
      </c>
      <c r="K19" s="2">
        <f t="shared" si="2"/>
        <v>15.114192419825072</v>
      </c>
      <c r="L19" s="2">
        <f t="shared" si="3"/>
        <v>23.522500000000001</v>
      </c>
      <c r="M19" s="2">
        <f t="shared" si="4"/>
        <v>0.64254192453289705</v>
      </c>
      <c r="N19" s="2">
        <f>AVERAGE(M19:M21)</f>
        <v>0.48276680691862844</v>
      </c>
      <c r="Q19" t="s">
        <v>18</v>
      </c>
      <c r="R19" t="s">
        <v>19</v>
      </c>
      <c r="S19" t="s">
        <v>20</v>
      </c>
      <c r="T19" t="s">
        <v>21</v>
      </c>
      <c r="U19" t="s">
        <v>22</v>
      </c>
      <c r="V19" t="s">
        <v>23</v>
      </c>
    </row>
    <row r="20" spans="1:22" x14ac:dyDescent="0.25">
      <c r="A20">
        <v>29</v>
      </c>
      <c r="B20" s="2">
        <v>222</v>
      </c>
      <c r="C20" s="3">
        <v>41843</v>
      </c>
      <c r="D20" s="2">
        <v>2</v>
      </c>
      <c r="E20" s="2" t="s">
        <v>9</v>
      </c>
      <c r="F20" s="2">
        <v>13.893000000000001</v>
      </c>
      <c r="G20" s="2">
        <f t="shared" si="0"/>
        <v>72.836151603498536</v>
      </c>
      <c r="H20" s="2">
        <v>20</v>
      </c>
      <c r="I20" s="2">
        <f t="shared" si="1"/>
        <v>18.209037900874634</v>
      </c>
      <c r="J20" s="2">
        <v>0.44400000000000001</v>
      </c>
      <c r="K20" s="2">
        <f t="shared" si="2"/>
        <v>8.0848128279883369</v>
      </c>
      <c r="L20" s="2">
        <f t="shared" si="3"/>
        <v>23.522500000000001</v>
      </c>
      <c r="M20" s="2">
        <f t="shared" si="4"/>
        <v>0.34370550868267985</v>
      </c>
      <c r="N20" s="2"/>
      <c r="P20" s="4" t="s">
        <v>24</v>
      </c>
      <c r="Q20">
        <f>(N2)</f>
        <v>0.375527047950802</v>
      </c>
      <c r="R20">
        <f>(N5)</f>
        <v>0.70018600762807892</v>
      </c>
      <c r="S20">
        <f>(N8)</f>
        <v>0.45875935215347541</v>
      </c>
      <c r="T20">
        <f>(N11)</f>
        <v>0.85785382789527731</v>
      </c>
      <c r="U20">
        <f>(N14)</f>
        <v>0.71872537314881912</v>
      </c>
    </row>
    <row r="21" spans="1:22" x14ac:dyDescent="0.25">
      <c r="A21">
        <v>48</v>
      </c>
      <c r="B21" s="2">
        <v>222</v>
      </c>
      <c r="C21" s="3">
        <v>41843</v>
      </c>
      <c r="D21" s="2">
        <v>2</v>
      </c>
      <c r="E21" s="2" t="s">
        <v>8</v>
      </c>
      <c r="F21" s="2">
        <v>16.463999999999999</v>
      </c>
      <c r="G21" s="2">
        <f t="shared" si="0"/>
        <v>87.827405247813388</v>
      </c>
      <c r="H21" s="2">
        <v>20</v>
      </c>
      <c r="I21" s="2">
        <f t="shared" si="1"/>
        <v>21.956851311953347</v>
      </c>
      <c r="J21" s="2">
        <v>0.495</v>
      </c>
      <c r="K21" s="2">
        <f t="shared" si="2"/>
        <v>10.868641399416907</v>
      </c>
      <c r="L21" s="2">
        <f t="shared" si="3"/>
        <v>23.522500000000001</v>
      </c>
      <c r="M21" s="2">
        <f t="shared" si="4"/>
        <v>0.46205298754030849</v>
      </c>
      <c r="N21" s="2"/>
      <c r="P21" s="4" t="s">
        <v>25</v>
      </c>
      <c r="Q21">
        <f>(N17)</f>
        <v>0.43664779736044546</v>
      </c>
      <c r="R21">
        <f>(N19)</f>
        <v>0.48276680691862844</v>
      </c>
      <c r="S21">
        <f>(N22)</f>
        <v>1.1538454063738364</v>
      </c>
      <c r="T21">
        <f>(N25)</f>
        <v>0.54097760337604528</v>
      </c>
      <c r="U21">
        <f>(N28)</f>
        <v>0.48534744301741156</v>
      </c>
      <c r="V21">
        <f>(N31)</f>
        <v>0.64959689051516012</v>
      </c>
    </row>
    <row r="22" spans="1:22" x14ac:dyDescent="0.25">
      <c r="A22">
        <v>44</v>
      </c>
      <c r="B22">
        <v>222</v>
      </c>
      <c r="C22" s="1">
        <v>41843</v>
      </c>
      <c r="D22">
        <v>3</v>
      </c>
      <c r="E22" t="s">
        <v>7</v>
      </c>
      <c r="F22">
        <v>46.567</v>
      </c>
      <c r="G22">
        <f t="shared" si="0"/>
        <v>263.35510204081629</v>
      </c>
      <c r="H22">
        <v>20</v>
      </c>
      <c r="I22">
        <f t="shared" si="1"/>
        <v>65.838775510204073</v>
      </c>
      <c r="J22">
        <v>0.373</v>
      </c>
      <c r="K22" s="2">
        <f t="shared" si="2"/>
        <v>24.557863265306118</v>
      </c>
      <c r="L22" s="2">
        <f t="shared" si="3"/>
        <v>23.522500000000001</v>
      </c>
      <c r="M22">
        <f t="shared" si="4"/>
        <v>1.0440158684368632</v>
      </c>
      <c r="N22">
        <f>AVERAGE(M22:M24)</f>
        <v>1.1538454063738364</v>
      </c>
      <c r="P22" s="4" t="s">
        <v>26</v>
      </c>
      <c r="Q22">
        <f>(N34)</f>
        <v>0.84260995277664075</v>
      </c>
      <c r="R22">
        <f>(N37)</f>
        <v>0.77453716800933192</v>
      </c>
      <c r="S22">
        <f>(N40)</f>
        <v>1.4216203351814283</v>
      </c>
      <c r="T22">
        <f>(N43)</f>
        <v>1.5575404026147448</v>
      </c>
      <c r="U22">
        <f>(N46)</f>
        <v>0.4498239749568807</v>
      </c>
      <c r="V22">
        <f>(N49)</f>
        <v>0.54842010229231752</v>
      </c>
    </row>
    <row r="23" spans="1:22" x14ac:dyDescent="0.25">
      <c r="A23">
        <v>16</v>
      </c>
      <c r="B23">
        <v>222</v>
      </c>
      <c r="C23" s="1">
        <v>41843</v>
      </c>
      <c r="D23">
        <v>3</v>
      </c>
      <c r="E23" t="s">
        <v>9</v>
      </c>
      <c r="F23">
        <v>36.11</v>
      </c>
      <c r="G23">
        <f t="shared" si="0"/>
        <v>202.38134110787169</v>
      </c>
      <c r="H23">
        <v>20</v>
      </c>
      <c r="I23">
        <f t="shared" si="1"/>
        <v>50.595335276967923</v>
      </c>
      <c r="J23">
        <v>0.41499999999999998</v>
      </c>
      <c r="K23" s="2">
        <f t="shared" si="2"/>
        <v>20.997064139941688</v>
      </c>
      <c r="L23" s="2">
        <f t="shared" si="3"/>
        <v>23.522500000000001</v>
      </c>
      <c r="M23">
        <f t="shared" si="4"/>
        <v>0.89263743819499153</v>
      </c>
    </row>
    <row r="24" spans="1:22" x14ac:dyDescent="0.25">
      <c r="A24">
        <v>40</v>
      </c>
      <c r="B24">
        <v>222</v>
      </c>
      <c r="C24" s="1">
        <v>41843</v>
      </c>
      <c r="D24">
        <v>3</v>
      </c>
      <c r="E24" t="s">
        <v>8</v>
      </c>
      <c r="F24">
        <v>49.649000000000001</v>
      </c>
      <c r="G24">
        <f t="shared" si="0"/>
        <v>281.32594752186588</v>
      </c>
      <c r="H24">
        <v>20</v>
      </c>
      <c r="I24">
        <f t="shared" si="1"/>
        <v>70.331486880466471</v>
      </c>
      <c r="J24">
        <v>0.51</v>
      </c>
      <c r="K24" s="2">
        <f t="shared" si="2"/>
        <v>35.869058309037904</v>
      </c>
      <c r="L24" s="2">
        <f t="shared" si="3"/>
        <v>23.522500000000001</v>
      </c>
      <c r="M24">
        <f t="shared" si="4"/>
        <v>1.5248829124896546</v>
      </c>
    </row>
    <row r="25" spans="1:22" x14ac:dyDescent="0.25">
      <c r="A25">
        <v>1</v>
      </c>
      <c r="B25" s="2">
        <v>222</v>
      </c>
      <c r="C25" s="3">
        <v>41843</v>
      </c>
      <c r="D25" s="2">
        <v>4</v>
      </c>
      <c r="E25" s="2" t="s">
        <v>7</v>
      </c>
      <c r="F25" s="2">
        <v>23.062999999999999</v>
      </c>
      <c r="G25" s="2">
        <f t="shared" si="0"/>
        <v>126.30553935860057</v>
      </c>
      <c r="H25" s="2">
        <v>20</v>
      </c>
      <c r="I25" s="2">
        <f t="shared" si="1"/>
        <v>31.576384839650142</v>
      </c>
      <c r="J25" s="2">
        <v>0.40699999999999997</v>
      </c>
      <c r="K25" s="2">
        <f t="shared" si="2"/>
        <v>12.851588629737607</v>
      </c>
      <c r="L25" s="2">
        <f t="shared" si="3"/>
        <v>23.522500000000001</v>
      </c>
      <c r="M25" s="2">
        <f t="shared" si="4"/>
        <v>0.54635300795993658</v>
      </c>
      <c r="N25" s="2">
        <f>AVERAGE(M25:M27)</f>
        <v>0.54097760337604528</v>
      </c>
    </row>
    <row r="26" spans="1:22" x14ac:dyDescent="0.25">
      <c r="A26">
        <v>15</v>
      </c>
      <c r="B26" s="2">
        <v>222</v>
      </c>
      <c r="C26" s="3">
        <v>41843</v>
      </c>
      <c r="D26" s="2">
        <v>4</v>
      </c>
      <c r="E26" s="2" t="s">
        <v>9</v>
      </c>
      <c r="F26" s="2">
        <v>23.003</v>
      </c>
      <c r="G26" s="2">
        <f t="shared" si="0"/>
        <v>125.95568513119534</v>
      </c>
      <c r="H26" s="2">
        <v>20</v>
      </c>
      <c r="I26" s="2">
        <f t="shared" si="1"/>
        <v>31.488921282798835</v>
      </c>
      <c r="J26" s="2">
        <v>0.45</v>
      </c>
      <c r="K26" s="2">
        <f t="shared" si="2"/>
        <v>14.170014577259476</v>
      </c>
      <c r="L26" s="2">
        <f t="shared" si="3"/>
        <v>23.522500000000001</v>
      </c>
      <c r="M26" s="2">
        <f t="shared" si="4"/>
        <v>0.60240257529001917</v>
      </c>
      <c r="N26" s="2"/>
    </row>
    <row r="27" spans="1:22" x14ac:dyDescent="0.25">
      <c r="A27">
        <v>23</v>
      </c>
      <c r="B27" s="2">
        <v>222</v>
      </c>
      <c r="C27" s="3">
        <v>41843</v>
      </c>
      <c r="D27" s="2">
        <v>4</v>
      </c>
      <c r="E27" s="2" t="s">
        <v>8</v>
      </c>
      <c r="F27" s="2">
        <v>18.405000000000001</v>
      </c>
      <c r="G27" s="2">
        <f t="shared" si="0"/>
        <v>99.145189504373192</v>
      </c>
      <c r="H27" s="2">
        <v>20</v>
      </c>
      <c r="I27" s="2">
        <f t="shared" si="1"/>
        <v>24.786297376093298</v>
      </c>
      <c r="J27" s="2">
        <v>0.45</v>
      </c>
      <c r="K27" s="2">
        <f t="shared" si="2"/>
        <v>11.153833819241985</v>
      </c>
      <c r="L27" s="2">
        <f t="shared" si="3"/>
        <v>23.522500000000001</v>
      </c>
      <c r="M27" s="2">
        <f t="shared" si="4"/>
        <v>0.47417722687817981</v>
      </c>
      <c r="N27" s="2"/>
    </row>
    <row r="28" spans="1:22" x14ac:dyDescent="0.25">
      <c r="A28">
        <v>42</v>
      </c>
      <c r="B28">
        <v>222</v>
      </c>
      <c r="C28" s="1">
        <v>41843</v>
      </c>
      <c r="D28">
        <v>5</v>
      </c>
      <c r="E28" t="s">
        <v>7</v>
      </c>
      <c r="F28">
        <v>23.940999999999999</v>
      </c>
      <c r="G28">
        <f t="shared" si="0"/>
        <v>131.42507288629736</v>
      </c>
      <c r="H28">
        <v>20</v>
      </c>
      <c r="I28">
        <f t="shared" si="1"/>
        <v>32.856268221574339</v>
      </c>
      <c r="J28">
        <v>0.38600000000000001</v>
      </c>
      <c r="K28" s="2">
        <f t="shared" si="2"/>
        <v>12.682519533527696</v>
      </c>
      <c r="L28" s="2">
        <f t="shared" si="3"/>
        <v>23.522500000000001</v>
      </c>
      <c r="M28">
        <f t="shared" si="4"/>
        <v>0.53916546002881049</v>
      </c>
      <c r="N28">
        <f>AVERAGE(M28:M30)</f>
        <v>0.48534744301741156</v>
      </c>
    </row>
    <row r="29" spans="1:22" x14ac:dyDescent="0.25">
      <c r="A29">
        <v>41</v>
      </c>
      <c r="B29">
        <v>222</v>
      </c>
      <c r="C29" s="1">
        <v>41843</v>
      </c>
      <c r="D29">
        <v>5</v>
      </c>
      <c r="E29" t="s">
        <v>9</v>
      </c>
      <c r="F29">
        <v>16.683</v>
      </c>
      <c r="G29">
        <f t="shared" si="0"/>
        <v>89.104373177842561</v>
      </c>
      <c r="H29">
        <v>20</v>
      </c>
      <c r="I29">
        <f t="shared" si="1"/>
        <v>22.27609329446064</v>
      </c>
      <c r="J29">
        <v>0.34</v>
      </c>
      <c r="K29" s="2">
        <f t="shared" si="2"/>
        <v>7.5738717201166184</v>
      </c>
      <c r="L29" s="2">
        <f t="shared" si="3"/>
        <v>23.522500000000001</v>
      </c>
      <c r="M29">
        <f t="shared" si="4"/>
        <v>0.32198413094342088</v>
      </c>
    </row>
    <row r="30" spans="1:22" x14ac:dyDescent="0.25">
      <c r="A30">
        <v>46</v>
      </c>
      <c r="B30">
        <v>222</v>
      </c>
      <c r="C30" s="1">
        <v>41843</v>
      </c>
      <c r="D30">
        <v>5</v>
      </c>
      <c r="E30" t="s">
        <v>8</v>
      </c>
      <c r="F30">
        <v>25.704000000000001</v>
      </c>
      <c r="G30">
        <f t="shared" si="0"/>
        <v>141.70495626822157</v>
      </c>
      <c r="H30">
        <v>20</v>
      </c>
      <c r="I30">
        <f t="shared" si="1"/>
        <v>35.426239067055391</v>
      </c>
      <c r="J30">
        <v>0.39500000000000002</v>
      </c>
      <c r="K30" s="2">
        <f t="shared" si="2"/>
        <v>13.99336443148688</v>
      </c>
      <c r="L30" s="2">
        <f t="shared" si="3"/>
        <v>23.522500000000001</v>
      </c>
      <c r="M30">
        <f t="shared" si="4"/>
        <v>0.59489273808000331</v>
      </c>
      <c r="R30" t="s">
        <v>27</v>
      </c>
      <c r="S30" t="s">
        <v>28</v>
      </c>
      <c r="T30" t="s">
        <v>29</v>
      </c>
    </row>
    <row r="31" spans="1:22" x14ac:dyDescent="0.25">
      <c r="A31">
        <v>11</v>
      </c>
      <c r="B31" s="2">
        <v>222</v>
      </c>
      <c r="C31" s="3">
        <v>41843</v>
      </c>
      <c r="D31" s="2">
        <v>6</v>
      </c>
      <c r="E31" s="2" t="s">
        <v>7</v>
      </c>
      <c r="F31" s="2">
        <v>24.466000000000001</v>
      </c>
      <c r="G31" s="2">
        <f t="shared" si="0"/>
        <v>134.48629737609329</v>
      </c>
      <c r="H31" s="2">
        <v>20</v>
      </c>
      <c r="I31" s="2">
        <f t="shared" si="1"/>
        <v>33.621574344023323</v>
      </c>
      <c r="J31" s="2">
        <v>0.39</v>
      </c>
      <c r="K31" s="2">
        <f t="shared" si="2"/>
        <v>13.112413994169096</v>
      </c>
      <c r="L31" s="2">
        <f t="shared" si="3"/>
        <v>23.522500000000001</v>
      </c>
      <c r="M31" s="2">
        <f t="shared" si="4"/>
        <v>0.55744134314673588</v>
      </c>
      <c r="N31" s="2">
        <f>AVERAGE(M31:M33)</f>
        <v>0.64959689051516012</v>
      </c>
      <c r="Q31" t="s">
        <v>18</v>
      </c>
      <c r="R31">
        <v>0.34229241526996174</v>
      </c>
      <c r="S31">
        <v>0.39800389877747688</v>
      </c>
      <c r="T31">
        <v>0.7680378748755553</v>
      </c>
    </row>
    <row r="32" spans="1:22" x14ac:dyDescent="0.25">
      <c r="A32">
        <v>39</v>
      </c>
      <c r="B32" s="2">
        <v>222</v>
      </c>
      <c r="C32" s="3">
        <v>41843</v>
      </c>
      <c r="D32" s="2">
        <v>6</v>
      </c>
      <c r="E32" s="2" t="s">
        <v>9</v>
      </c>
      <c r="F32" s="2">
        <v>21.245999999999999</v>
      </c>
      <c r="G32" s="2">
        <f t="shared" si="0"/>
        <v>115.71078717201165</v>
      </c>
      <c r="H32" s="2">
        <v>20</v>
      </c>
      <c r="I32" s="2">
        <f t="shared" si="1"/>
        <v>28.927696793002912</v>
      </c>
      <c r="J32" s="2">
        <v>0.47499999999999998</v>
      </c>
      <c r="K32" s="2">
        <f t="shared" si="2"/>
        <v>13.740655976676383</v>
      </c>
      <c r="L32" s="2">
        <f t="shared" si="3"/>
        <v>23.522500000000001</v>
      </c>
      <c r="M32" s="2">
        <f t="shared" si="4"/>
        <v>0.58414947291641539</v>
      </c>
      <c r="N32" s="2"/>
      <c r="Q32" t="s">
        <v>19</v>
      </c>
      <c r="R32">
        <v>0.63821863430898873</v>
      </c>
      <c r="S32">
        <v>0.44004131594269008</v>
      </c>
      <c r="T32">
        <v>0.70598962019109646</v>
      </c>
    </row>
    <row r="33" spans="1:20" x14ac:dyDescent="0.25">
      <c r="A33">
        <v>21</v>
      </c>
      <c r="B33" s="2">
        <v>222</v>
      </c>
      <c r="C33" s="3">
        <v>41843</v>
      </c>
      <c r="D33" s="2">
        <v>6</v>
      </c>
      <c r="E33" s="2" t="s">
        <v>8</v>
      </c>
      <c r="F33" s="2">
        <v>30.672000000000001</v>
      </c>
      <c r="G33" s="2">
        <f t="shared" si="0"/>
        <v>170.6728862973761</v>
      </c>
      <c r="H33" s="2">
        <v>20</v>
      </c>
      <c r="I33" s="2">
        <f t="shared" si="1"/>
        <v>42.668221574344024</v>
      </c>
      <c r="J33" s="2">
        <v>0.44500000000000001</v>
      </c>
      <c r="K33" s="2">
        <f t="shared" si="2"/>
        <v>18.987358600583089</v>
      </c>
      <c r="L33" s="2">
        <f t="shared" si="3"/>
        <v>23.522500000000001</v>
      </c>
      <c r="M33" s="2">
        <f t="shared" si="4"/>
        <v>0.8071998554823292</v>
      </c>
      <c r="N33" s="2"/>
      <c r="Q33" t="s">
        <v>20</v>
      </c>
      <c r="R33">
        <v>0.41815855218202175</v>
      </c>
      <c r="S33">
        <v>1.0517285856000285</v>
      </c>
      <c r="T33">
        <v>1.2958050845644937</v>
      </c>
    </row>
    <row r="34" spans="1:20" x14ac:dyDescent="0.25">
      <c r="A34">
        <v>33</v>
      </c>
      <c r="B34">
        <v>222</v>
      </c>
      <c r="C34" s="1">
        <v>41870</v>
      </c>
      <c r="D34">
        <v>1</v>
      </c>
      <c r="E34" t="s">
        <v>7</v>
      </c>
      <c r="F34">
        <v>41.189</v>
      </c>
      <c r="G34">
        <f t="shared" ref="G34:G51" si="5">(F34-1.4016)/0.1715</f>
        <v>231.99650145772591</v>
      </c>
      <c r="H34">
        <v>20</v>
      </c>
      <c r="I34">
        <f t="shared" si="1"/>
        <v>57.999125364431485</v>
      </c>
      <c r="J34">
        <v>0.373</v>
      </c>
      <c r="K34" s="2">
        <f t="shared" si="2"/>
        <v>21.633673760932943</v>
      </c>
      <c r="L34" s="2">
        <f t="shared" si="3"/>
        <v>23.522500000000001</v>
      </c>
      <c r="M34">
        <f t="shared" si="4"/>
        <v>0.91970129709567194</v>
      </c>
      <c r="N34">
        <f>AVERAGE(M34:M36)</f>
        <v>0.84260995277664075</v>
      </c>
      <c r="Q34" t="s">
        <v>21</v>
      </c>
      <c r="R34">
        <v>0.78193264719862754</v>
      </c>
      <c r="S34">
        <v>0.4931003811230168</v>
      </c>
      <c r="T34">
        <v>1.4196960490616801</v>
      </c>
    </row>
    <row r="35" spans="1:20" x14ac:dyDescent="0.25">
      <c r="A35">
        <v>27</v>
      </c>
      <c r="B35">
        <v>222</v>
      </c>
      <c r="C35" s="1">
        <v>41870</v>
      </c>
      <c r="D35">
        <v>1</v>
      </c>
      <c r="E35" t="s">
        <v>9</v>
      </c>
      <c r="F35">
        <v>51.058</v>
      </c>
      <c r="G35">
        <f t="shared" si="5"/>
        <v>289.5416909620991</v>
      </c>
      <c r="H35">
        <v>20</v>
      </c>
      <c r="I35">
        <f t="shared" si="1"/>
        <v>72.385422740524774</v>
      </c>
      <c r="J35">
        <v>0.25</v>
      </c>
      <c r="K35" s="2">
        <f t="shared" si="2"/>
        <v>18.096355685131194</v>
      </c>
      <c r="L35" s="2">
        <f t="shared" si="3"/>
        <v>23.522500000000001</v>
      </c>
      <c r="M35">
        <f t="shared" si="4"/>
        <v>0.76932110469257919</v>
      </c>
      <c r="Q35" t="s">
        <v>22</v>
      </c>
      <c r="R35">
        <v>0.65511724184284137</v>
      </c>
      <c r="S35">
        <v>0.44239356238673605</v>
      </c>
      <c r="T35">
        <v>0.41001396750121</v>
      </c>
    </row>
    <row r="36" spans="1:20" x14ac:dyDescent="0.25">
      <c r="A36">
        <v>35</v>
      </c>
      <c r="B36">
        <v>222</v>
      </c>
      <c r="C36" s="1">
        <v>41870</v>
      </c>
      <c r="D36">
        <v>1</v>
      </c>
      <c r="E36" t="s">
        <v>8</v>
      </c>
      <c r="F36">
        <v>60.250999999999998</v>
      </c>
      <c r="G36">
        <f t="shared" si="5"/>
        <v>343.14518950437315</v>
      </c>
      <c r="H36">
        <v>20</v>
      </c>
      <c r="I36">
        <f t="shared" si="1"/>
        <v>85.786297376093287</v>
      </c>
      <c r="J36">
        <v>0.23</v>
      </c>
      <c r="K36" s="2">
        <f t="shared" si="2"/>
        <v>19.730848396501457</v>
      </c>
      <c r="L36" s="2">
        <f t="shared" si="3"/>
        <v>23.522500000000001</v>
      </c>
      <c r="M36">
        <f t="shared" si="4"/>
        <v>0.83880745654167099</v>
      </c>
      <c r="Q36" t="s">
        <v>23</v>
      </c>
      <c r="S36">
        <v>0.59210671992772557</v>
      </c>
      <c r="T36">
        <v>0.49988420919504611</v>
      </c>
    </row>
    <row r="37" spans="1:20" x14ac:dyDescent="0.25">
      <c r="A37">
        <v>32</v>
      </c>
      <c r="B37" s="2">
        <v>222</v>
      </c>
      <c r="C37" s="3">
        <v>41870</v>
      </c>
      <c r="D37" s="2">
        <v>2</v>
      </c>
      <c r="E37" s="2" t="s">
        <v>7</v>
      </c>
      <c r="F37" s="2">
        <v>48.177999999999997</v>
      </c>
      <c r="G37" s="2">
        <f t="shared" si="5"/>
        <v>272.7486880466472</v>
      </c>
      <c r="H37" s="2">
        <v>20</v>
      </c>
      <c r="I37" s="2">
        <f t="shared" si="1"/>
        <v>68.187172011661801</v>
      </c>
      <c r="J37" s="2">
        <v>0.32500000000000001</v>
      </c>
      <c r="K37" s="2">
        <f t="shared" si="2"/>
        <v>22.160830903790085</v>
      </c>
      <c r="L37" s="2">
        <f t="shared" si="3"/>
        <v>23.522500000000001</v>
      </c>
      <c r="M37" s="2">
        <f t="shared" si="4"/>
        <v>0.94211205882835947</v>
      </c>
      <c r="N37" s="2">
        <f>AVERAGE(M37:M39)</f>
        <v>0.77453716800933192</v>
      </c>
    </row>
    <row r="38" spans="1:20" x14ac:dyDescent="0.25">
      <c r="A38">
        <v>47</v>
      </c>
      <c r="B38" s="2">
        <v>222</v>
      </c>
      <c r="C38" s="3">
        <v>41870</v>
      </c>
      <c r="D38" s="2">
        <v>2</v>
      </c>
      <c r="E38" s="2" t="s">
        <v>9</v>
      </c>
      <c r="F38" s="2">
        <v>38.055999999999997</v>
      </c>
      <c r="G38" s="2">
        <f t="shared" si="5"/>
        <v>213.72827988338187</v>
      </c>
      <c r="H38" s="2">
        <v>20</v>
      </c>
      <c r="I38" s="2">
        <f t="shared" si="1"/>
        <v>53.432069970845461</v>
      </c>
      <c r="J38" s="2">
        <v>0.33</v>
      </c>
      <c r="K38" s="2">
        <f t="shared" si="2"/>
        <v>17.632583090379004</v>
      </c>
      <c r="L38" s="2">
        <f t="shared" si="3"/>
        <v>23.522500000000001</v>
      </c>
      <c r="M38" s="2">
        <f t="shared" si="4"/>
        <v>0.74960497780333735</v>
      </c>
      <c r="N38" s="2"/>
    </row>
    <row r="39" spans="1:20" x14ac:dyDescent="0.25">
      <c r="A39">
        <v>18</v>
      </c>
      <c r="B39" s="2">
        <v>222</v>
      </c>
      <c r="C39" s="3">
        <v>41870</v>
      </c>
      <c r="D39" s="2">
        <v>2</v>
      </c>
      <c r="E39" s="2" t="s">
        <v>8</v>
      </c>
      <c r="F39" s="2">
        <v>40.619</v>
      </c>
      <c r="G39" s="2">
        <f t="shared" si="5"/>
        <v>228.67288629737607</v>
      </c>
      <c r="H39" s="2">
        <v>20</v>
      </c>
      <c r="I39" s="2">
        <f t="shared" si="1"/>
        <v>57.16822157434401</v>
      </c>
      <c r="J39" s="2">
        <v>0.26</v>
      </c>
      <c r="K39" s="2">
        <f t="shared" si="2"/>
        <v>14.863737609329442</v>
      </c>
      <c r="L39" s="2">
        <f t="shared" si="3"/>
        <v>23.522500000000001</v>
      </c>
      <c r="M39" s="2">
        <f t="shared" si="4"/>
        <v>0.63189446739629895</v>
      </c>
      <c r="N39" s="2"/>
    </row>
    <row r="40" spans="1:20" x14ac:dyDescent="0.25">
      <c r="A40">
        <v>31</v>
      </c>
      <c r="B40">
        <v>222</v>
      </c>
      <c r="C40" s="1">
        <v>41870</v>
      </c>
      <c r="D40">
        <v>3</v>
      </c>
      <c r="E40" t="s">
        <v>7</v>
      </c>
      <c r="F40">
        <v>21.131</v>
      </c>
      <c r="G40">
        <f t="shared" si="5"/>
        <v>115.04023323615161</v>
      </c>
      <c r="H40">
        <v>10</v>
      </c>
      <c r="I40">
        <f t="shared" si="1"/>
        <v>57.520116618075804</v>
      </c>
      <c r="J40">
        <v>0.30399999999999999</v>
      </c>
      <c r="K40" s="2">
        <f t="shared" si="2"/>
        <v>17.486115451895042</v>
      </c>
      <c r="L40" s="2">
        <f t="shared" si="3"/>
        <v>23.522500000000001</v>
      </c>
      <c r="M40">
        <f t="shared" si="4"/>
        <v>0.7433782740735484</v>
      </c>
      <c r="N40">
        <f>AVERAGE(M40:M42)</f>
        <v>1.4216203351814283</v>
      </c>
    </row>
    <row r="41" spans="1:20" x14ac:dyDescent="0.25">
      <c r="A41">
        <v>12</v>
      </c>
      <c r="B41">
        <v>222</v>
      </c>
      <c r="C41" s="1">
        <v>41870</v>
      </c>
      <c r="D41">
        <v>3</v>
      </c>
      <c r="E41" t="s">
        <v>9</v>
      </c>
      <c r="F41">
        <v>58.743000000000002</v>
      </c>
      <c r="G41">
        <f t="shared" si="5"/>
        <v>334.35218658892126</v>
      </c>
      <c r="H41">
        <v>10</v>
      </c>
      <c r="I41">
        <f t="shared" si="1"/>
        <v>167.17609329446063</v>
      </c>
      <c r="J41">
        <v>0.18099999999999999</v>
      </c>
      <c r="K41" s="2">
        <f t="shared" si="2"/>
        <v>30.258872886297372</v>
      </c>
      <c r="L41" s="2">
        <f t="shared" si="3"/>
        <v>23.522500000000001</v>
      </c>
      <c r="M41">
        <f t="shared" si="4"/>
        <v>1.2863799717843498</v>
      </c>
    </row>
    <row r="42" spans="1:20" x14ac:dyDescent="0.25">
      <c r="A42">
        <v>14</v>
      </c>
      <c r="B42">
        <v>222</v>
      </c>
      <c r="C42" s="1">
        <v>41870</v>
      </c>
      <c r="D42">
        <v>3</v>
      </c>
      <c r="E42" t="s">
        <v>8</v>
      </c>
      <c r="F42">
        <v>80.495000000000005</v>
      </c>
      <c r="G42">
        <f t="shared" si="5"/>
        <v>461.18600583090375</v>
      </c>
      <c r="H42">
        <v>10</v>
      </c>
      <c r="I42">
        <f t="shared" si="1"/>
        <v>230.59300291545188</v>
      </c>
      <c r="J42">
        <v>0.22800000000000001</v>
      </c>
      <c r="K42" s="2">
        <f t="shared" si="2"/>
        <v>52.575204664723032</v>
      </c>
      <c r="L42" s="2">
        <f t="shared" si="3"/>
        <v>23.522500000000001</v>
      </c>
      <c r="M42">
        <f t="shared" si="4"/>
        <v>2.2351027596863866</v>
      </c>
    </row>
    <row r="43" spans="1:20" x14ac:dyDescent="0.25">
      <c r="A43">
        <v>49</v>
      </c>
      <c r="B43" s="2">
        <v>222</v>
      </c>
      <c r="C43" s="3">
        <v>41870</v>
      </c>
      <c r="D43" s="2">
        <v>4</v>
      </c>
      <c r="E43" s="2" t="s">
        <v>7</v>
      </c>
      <c r="F43" s="2">
        <v>19.050999999999998</v>
      </c>
      <c r="G43" s="2">
        <f t="shared" si="5"/>
        <v>102.91195335276967</v>
      </c>
      <c r="H43" s="2">
        <v>10</v>
      </c>
      <c r="I43" s="2">
        <f t="shared" si="1"/>
        <v>51.455976676384829</v>
      </c>
      <c r="J43" s="2">
        <v>0.44400000000000001</v>
      </c>
      <c r="K43" s="2">
        <f t="shared" si="2"/>
        <v>22.846453644314863</v>
      </c>
      <c r="L43" s="2">
        <f t="shared" si="3"/>
        <v>23.522500000000001</v>
      </c>
      <c r="M43" s="2">
        <f t="shared" si="4"/>
        <v>0.97125958738717666</v>
      </c>
      <c r="N43" s="2">
        <f>AVERAGE(M43:M45)</f>
        <v>1.5575404026147448</v>
      </c>
    </row>
    <row r="44" spans="1:20" x14ac:dyDescent="0.25">
      <c r="A44">
        <v>9</v>
      </c>
      <c r="B44" s="2">
        <v>222</v>
      </c>
      <c r="C44" s="3">
        <v>41870</v>
      </c>
      <c r="D44" s="2">
        <v>4</v>
      </c>
      <c r="E44" s="2" t="s">
        <v>9</v>
      </c>
      <c r="F44" s="2">
        <v>35.383000000000003</v>
      </c>
      <c r="G44" s="2">
        <f t="shared" si="5"/>
        <v>198.14227405247811</v>
      </c>
      <c r="H44" s="2">
        <v>10</v>
      </c>
      <c r="I44" s="2">
        <f t="shared" si="1"/>
        <v>99.071137026239057</v>
      </c>
      <c r="J44" s="2">
        <v>0.45100000000000001</v>
      </c>
      <c r="K44" s="2">
        <f t="shared" si="2"/>
        <v>44.681082798833813</v>
      </c>
      <c r="L44" s="2">
        <f t="shared" si="3"/>
        <v>23.522500000000001</v>
      </c>
      <c r="M44" s="2">
        <f t="shared" si="4"/>
        <v>1.8995039982499229</v>
      </c>
      <c r="N44" s="2"/>
    </row>
    <row r="45" spans="1:20" x14ac:dyDescent="0.25">
      <c r="A45">
        <v>17</v>
      </c>
      <c r="B45" s="2">
        <v>222</v>
      </c>
      <c r="C45" s="3">
        <v>41870</v>
      </c>
      <c r="D45" s="2">
        <v>4</v>
      </c>
      <c r="E45" s="2" t="s">
        <v>8</v>
      </c>
      <c r="F45" s="2">
        <v>33.851999999999997</v>
      </c>
      <c r="G45" s="2">
        <f t="shared" si="5"/>
        <v>189.21516034985419</v>
      </c>
      <c r="H45" s="2">
        <v>10</v>
      </c>
      <c r="I45" s="2">
        <f t="shared" si="1"/>
        <v>94.607580174927094</v>
      </c>
      <c r="J45" s="2">
        <v>0.44800000000000001</v>
      </c>
      <c r="K45" s="2">
        <f t="shared" si="2"/>
        <v>42.38419591836734</v>
      </c>
      <c r="L45" s="2">
        <f t="shared" si="3"/>
        <v>23.522500000000001</v>
      </c>
      <c r="M45" s="2">
        <f t="shared" si="4"/>
        <v>1.8018576222071352</v>
      </c>
      <c r="N45" s="2"/>
    </row>
    <row r="46" spans="1:20" x14ac:dyDescent="0.25">
      <c r="A46">
        <v>3</v>
      </c>
      <c r="B46">
        <v>222</v>
      </c>
      <c r="C46" s="1">
        <v>41870</v>
      </c>
      <c r="D46">
        <v>5</v>
      </c>
      <c r="E46" t="s">
        <v>7</v>
      </c>
      <c r="F46">
        <v>14.106</v>
      </c>
      <c r="G46">
        <f t="shared" si="5"/>
        <v>74.078134110787161</v>
      </c>
      <c r="H46">
        <v>10</v>
      </c>
      <c r="I46">
        <f t="shared" si="1"/>
        <v>37.039067055393581</v>
      </c>
      <c r="J46">
        <v>0.29799999999999999</v>
      </c>
      <c r="K46" s="2">
        <f t="shared" si="2"/>
        <v>11.037641982507287</v>
      </c>
      <c r="L46" s="2">
        <f t="shared" si="3"/>
        <v>23.522500000000001</v>
      </c>
      <c r="M46">
        <f t="shared" si="4"/>
        <v>0.46923762280825959</v>
      </c>
      <c r="N46">
        <f>AVERAGE(M46:M48)</f>
        <v>0.4498239749568807</v>
      </c>
    </row>
    <row r="47" spans="1:20" x14ac:dyDescent="0.25">
      <c r="A47">
        <v>22</v>
      </c>
      <c r="B47">
        <v>222</v>
      </c>
      <c r="C47" s="1">
        <v>41870</v>
      </c>
      <c r="D47">
        <v>5</v>
      </c>
      <c r="E47" t="s">
        <v>9</v>
      </c>
      <c r="F47">
        <v>10.904999999999999</v>
      </c>
      <c r="G47">
        <f t="shared" si="5"/>
        <v>55.413411078717189</v>
      </c>
      <c r="H47">
        <v>10</v>
      </c>
      <c r="I47">
        <f t="shared" si="1"/>
        <v>27.706705539358598</v>
      </c>
      <c r="J47">
        <v>0.436</v>
      </c>
      <c r="K47" s="2">
        <f t="shared" si="2"/>
        <v>12.080123615160348</v>
      </c>
      <c r="L47" s="2">
        <f t="shared" si="3"/>
        <v>23.522500000000001</v>
      </c>
      <c r="M47">
        <f t="shared" si="4"/>
        <v>0.51355611075184815</v>
      </c>
    </row>
    <row r="48" spans="1:20" x14ac:dyDescent="0.25">
      <c r="A48">
        <v>4</v>
      </c>
      <c r="B48">
        <v>222</v>
      </c>
      <c r="C48" s="1">
        <v>41870</v>
      </c>
      <c r="D48">
        <v>5</v>
      </c>
      <c r="E48" t="s">
        <v>8</v>
      </c>
      <c r="F48">
        <v>19.777000000000001</v>
      </c>
      <c r="G48">
        <f t="shared" si="5"/>
        <v>107.14518950437318</v>
      </c>
      <c r="H48">
        <v>10</v>
      </c>
      <c r="I48">
        <f t="shared" si="1"/>
        <v>53.572594752186589</v>
      </c>
      <c r="J48">
        <v>0.161</v>
      </c>
      <c r="K48" s="2">
        <f t="shared" si="2"/>
        <v>8.6251877551020417</v>
      </c>
      <c r="L48" s="2">
        <f t="shared" si="3"/>
        <v>23.522500000000001</v>
      </c>
      <c r="M48">
        <f t="shared" si="4"/>
        <v>0.36667819131053425</v>
      </c>
    </row>
    <row r="49" spans="1:14" x14ac:dyDescent="0.25">
      <c r="A49">
        <v>30</v>
      </c>
      <c r="B49" s="2">
        <v>222</v>
      </c>
      <c r="C49" s="3">
        <v>41870</v>
      </c>
      <c r="D49" s="2">
        <v>6</v>
      </c>
      <c r="E49" s="2" t="s">
        <v>7</v>
      </c>
      <c r="F49" s="2">
        <v>38.840000000000003</v>
      </c>
      <c r="G49" s="2">
        <f t="shared" si="5"/>
        <v>218.29970845481049</v>
      </c>
      <c r="H49" s="2">
        <v>20</v>
      </c>
      <c r="I49" s="2">
        <f t="shared" si="1"/>
        <v>54.574927113702621</v>
      </c>
      <c r="J49" s="2">
        <v>0.155</v>
      </c>
      <c r="K49" s="2">
        <f t="shared" si="2"/>
        <v>8.4591137026239061</v>
      </c>
      <c r="L49" s="2">
        <f t="shared" si="3"/>
        <v>23.522500000000001</v>
      </c>
      <c r="M49" s="2">
        <f t="shared" si="4"/>
        <v>0.35961797014024471</v>
      </c>
      <c r="N49" s="2">
        <f>AVERAGE(M49:M51)</f>
        <v>0.54842010229231752</v>
      </c>
    </row>
    <row r="50" spans="1:14" x14ac:dyDescent="0.25">
      <c r="A50">
        <v>19</v>
      </c>
      <c r="B50" s="2">
        <v>222</v>
      </c>
      <c r="C50" s="3">
        <v>41870</v>
      </c>
      <c r="D50" s="2">
        <v>6</v>
      </c>
      <c r="E50" s="2" t="s">
        <v>9</v>
      </c>
      <c r="F50" s="2">
        <v>40.232999999999997</v>
      </c>
      <c r="G50" s="2">
        <f t="shared" si="5"/>
        <v>226.42215743440229</v>
      </c>
      <c r="H50" s="2">
        <v>20</v>
      </c>
      <c r="I50" s="2">
        <f t="shared" si="1"/>
        <v>56.605539358600574</v>
      </c>
      <c r="J50" s="2">
        <v>0.28799999999999998</v>
      </c>
      <c r="K50" s="2">
        <f t="shared" si="2"/>
        <v>16.302395335276962</v>
      </c>
      <c r="L50" s="2">
        <f t="shared" si="3"/>
        <v>23.522500000000001</v>
      </c>
      <c r="M50" s="2">
        <f t="shared" si="4"/>
        <v>0.69305538676913436</v>
      </c>
      <c r="N50" s="2"/>
    </row>
    <row r="51" spans="1:14" x14ac:dyDescent="0.25">
      <c r="A51">
        <v>26</v>
      </c>
      <c r="B51" s="2">
        <v>222</v>
      </c>
      <c r="C51" s="3">
        <v>41870</v>
      </c>
      <c r="D51" s="2">
        <v>6</v>
      </c>
      <c r="E51" s="2" t="s">
        <v>8</v>
      </c>
      <c r="F51" s="2">
        <v>39.347000000000001</v>
      </c>
      <c r="G51" s="2">
        <f t="shared" si="5"/>
        <v>221.25597667638482</v>
      </c>
      <c r="H51" s="2">
        <v>20</v>
      </c>
      <c r="I51" s="2">
        <f t="shared" si="1"/>
        <v>55.313994169096205</v>
      </c>
      <c r="J51" s="2">
        <v>0.252</v>
      </c>
      <c r="K51" s="2">
        <f t="shared" si="2"/>
        <v>13.939126530612244</v>
      </c>
      <c r="L51" s="2">
        <f t="shared" si="3"/>
        <v>23.522500000000001</v>
      </c>
      <c r="M51" s="2">
        <f t="shared" si="4"/>
        <v>0.59258694996757333</v>
      </c>
      <c r="N51" s="2"/>
    </row>
  </sheetData>
  <sortState ref="A2:H51">
    <sortCondition ref="C2:C51"/>
    <sortCondition ref="D2:D51"/>
    <sortCondition ref="E2:E5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50"/>
    </sheetView>
  </sheetViews>
  <sheetFormatPr defaultRowHeight="15" x14ac:dyDescent="0.25"/>
  <sheetData>
    <row r="1" spans="1:2" x14ac:dyDescent="0.25">
      <c r="A1" s="2">
        <v>384</v>
      </c>
      <c r="B1">
        <f>(A1/1000)</f>
        <v>0.38400000000000001</v>
      </c>
    </row>
    <row r="2" spans="1:2" x14ac:dyDescent="0.25">
      <c r="A2" s="2">
        <v>259</v>
      </c>
      <c r="B2">
        <f t="shared" ref="B2:B50" si="0">(A2/1000)</f>
        <v>0.25900000000000001</v>
      </c>
    </row>
    <row r="3" spans="1:2" x14ac:dyDescent="0.25">
      <c r="A3" s="2">
        <v>233</v>
      </c>
      <c r="B3">
        <f t="shared" si="0"/>
        <v>0.23300000000000001</v>
      </c>
    </row>
    <row r="4" spans="1:2" x14ac:dyDescent="0.25">
      <c r="A4">
        <v>414</v>
      </c>
      <c r="B4">
        <f t="shared" si="0"/>
        <v>0.41399999999999998</v>
      </c>
    </row>
    <row r="5" spans="1:2" x14ac:dyDescent="0.25">
      <c r="A5">
        <v>402</v>
      </c>
      <c r="B5">
        <f t="shared" si="0"/>
        <v>0.40200000000000002</v>
      </c>
    </row>
    <row r="6" spans="1:2" x14ac:dyDescent="0.25">
      <c r="A6">
        <v>369</v>
      </c>
      <c r="B6">
        <f t="shared" si="0"/>
        <v>0.36899999999999999</v>
      </c>
    </row>
    <row r="7" spans="1:2" x14ac:dyDescent="0.25">
      <c r="A7" s="2">
        <v>250</v>
      </c>
      <c r="B7">
        <f t="shared" si="0"/>
        <v>0.25</v>
      </c>
    </row>
    <row r="8" spans="1:2" x14ac:dyDescent="0.25">
      <c r="A8" s="2">
        <v>351</v>
      </c>
      <c r="B8">
        <f t="shared" si="0"/>
        <v>0.35099999999999998</v>
      </c>
    </row>
    <row r="9" spans="1:2" x14ac:dyDescent="0.25">
      <c r="A9" s="2">
        <v>485</v>
      </c>
      <c r="B9">
        <f t="shared" si="0"/>
        <v>0.48499999999999999</v>
      </c>
    </row>
    <row r="10" spans="1:2" x14ac:dyDescent="0.25">
      <c r="A10">
        <v>433</v>
      </c>
      <c r="B10">
        <f t="shared" si="0"/>
        <v>0.433</v>
      </c>
    </row>
    <row r="11" spans="1:2" x14ac:dyDescent="0.25">
      <c r="A11">
        <v>301</v>
      </c>
      <c r="B11">
        <f t="shared" si="0"/>
        <v>0.30099999999999999</v>
      </c>
    </row>
    <row r="12" spans="1:2" x14ac:dyDescent="0.25">
      <c r="A12">
        <v>230</v>
      </c>
      <c r="B12">
        <f t="shared" si="0"/>
        <v>0.23</v>
      </c>
    </row>
    <row r="13" spans="1:2" x14ac:dyDescent="0.25">
      <c r="A13" s="2">
        <v>488</v>
      </c>
      <c r="B13">
        <f t="shared" si="0"/>
        <v>0.48799999999999999</v>
      </c>
    </row>
    <row r="14" spans="1:2" x14ac:dyDescent="0.25">
      <c r="A14" s="2">
        <v>365</v>
      </c>
      <c r="B14">
        <f t="shared" si="0"/>
        <v>0.36499999999999999</v>
      </c>
    </row>
    <row r="15" spans="1:2" x14ac:dyDescent="0.25">
      <c r="A15" s="2">
        <v>239</v>
      </c>
      <c r="B15">
        <f t="shared" si="0"/>
        <v>0.23899999999999999</v>
      </c>
    </row>
    <row r="16" spans="1:2" x14ac:dyDescent="0.25">
      <c r="A16">
        <v>370</v>
      </c>
      <c r="B16">
        <f t="shared" si="0"/>
        <v>0.37</v>
      </c>
    </row>
    <row r="17" spans="1:2" x14ac:dyDescent="0.25">
      <c r="A17">
        <v>304</v>
      </c>
      <c r="B17">
        <f t="shared" si="0"/>
        <v>0.30399999999999999</v>
      </c>
    </row>
    <row r="18" spans="1:2" x14ac:dyDescent="0.25">
      <c r="A18" s="2">
        <v>440</v>
      </c>
      <c r="B18">
        <f t="shared" si="0"/>
        <v>0.44</v>
      </c>
    </row>
    <row r="19" spans="1:2" x14ac:dyDescent="0.25">
      <c r="A19" s="2">
        <v>444</v>
      </c>
      <c r="B19">
        <f t="shared" si="0"/>
        <v>0.44400000000000001</v>
      </c>
    </row>
    <row r="20" spans="1:2" x14ac:dyDescent="0.25">
      <c r="A20" s="2">
        <v>495</v>
      </c>
      <c r="B20">
        <f t="shared" si="0"/>
        <v>0.495</v>
      </c>
    </row>
    <row r="21" spans="1:2" x14ac:dyDescent="0.25">
      <c r="A21">
        <v>373</v>
      </c>
      <c r="B21">
        <f t="shared" si="0"/>
        <v>0.373</v>
      </c>
    </row>
    <row r="22" spans="1:2" x14ac:dyDescent="0.25">
      <c r="A22">
        <v>415</v>
      </c>
      <c r="B22">
        <f t="shared" si="0"/>
        <v>0.41499999999999998</v>
      </c>
    </row>
    <row r="23" spans="1:2" x14ac:dyDescent="0.25">
      <c r="A23">
        <v>510</v>
      </c>
      <c r="B23">
        <f t="shared" si="0"/>
        <v>0.51</v>
      </c>
    </row>
    <row r="24" spans="1:2" x14ac:dyDescent="0.25">
      <c r="A24" s="2">
        <v>407</v>
      </c>
      <c r="B24">
        <f t="shared" si="0"/>
        <v>0.40699999999999997</v>
      </c>
    </row>
    <row r="25" spans="1:2" x14ac:dyDescent="0.25">
      <c r="A25" s="2">
        <v>450</v>
      </c>
      <c r="B25">
        <f t="shared" si="0"/>
        <v>0.45</v>
      </c>
    </row>
    <row r="26" spans="1:2" x14ac:dyDescent="0.25">
      <c r="A26" s="2">
        <v>450</v>
      </c>
      <c r="B26">
        <f t="shared" si="0"/>
        <v>0.45</v>
      </c>
    </row>
    <row r="27" spans="1:2" x14ac:dyDescent="0.25">
      <c r="A27">
        <v>386</v>
      </c>
      <c r="B27">
        <f t="shared" si="0"/>
        <v>0.38600000000000001</v>
      </c>
    </row>
    <row r="28" spans="1:2" x14ac:dyDescent="0.25">
      <c r="A28">
        <v>340</v>
      </c>
      <c r="B28">
        <f t="shared" si="0"/>
        <v>0.34</v>
      </c>
    </row>
    <row r="29" spans="1:2" x14ac:dyDescent="0.25">
      <c r="A29">
        <v>395</v>
      </c>
      <c r="B29">
        <f t="shared" si="0"/>
        <v>0.39500000000000002</v>
      </c>
    </row>
    <row r="30" spans="1:2" x14ac:dyDescent="0.25">
      <c r="A30" s="2">
        <v>390</v>
      </c>
      <c r="B30">
        <f t="shared" si="0"/>
        <v>0.39</v>
      </c>
    </row>
    <row r="31" spans="1:2" x14ac:dyDescent="0.25">
      <c r="A31" s="2">
        <v>475</v>
      </c>
      <c r="B31">
        <f t="shared" si="0"/>
        <v>0.47499999999999998</v>
      </c>
    </row>
    <row r="32" spans="1:2" x14ac:dyDescent="0.25">
      <c r="A32" s="2">
        <v>445</v>
      </c>
      <c r="B32">
        <f t="shared" si="0"/>
        <v>0.44500000000000001</v>
      </c>
    </row>
    <row r="33" spans="1:2" x14ac:dyDescent="0.25">
      <c r="A33">
        <v>373</v>
      </c>
      <c r="B33">
        <f t="shared" si="0"/>
        <v>0.373</v>
      </c>
    </row>
    <row r="34" spans="1:2" x14ac:dyDescent="0.25">
      <c r="A34">
        <v>250</v>
      </c>
      <c r="B34">
        <f t="shared" si="0"/>
        <v>0.25</v>
      </c>
    </row>
    <row r="35" spans="1:2" x14ac:dyDescent="0.25">
      <c r="A35">
        <v>230</v>
      </c>
      <c r="B35">
        <f t="shared" si="0"/>
        <v>0.23</v>
      </c>
    </row>
    <row r="36" spans="1:2" x14ac:dyDescent="0.25">
      <c r="A36" s="2">
        <v>325</v>
      </c>
      <c r="B36">
        <f t="shared" si="0"/>
        <v>0.32500000000000001</v>
      </c>
    </row>
    <row r="37" spans="1:2" x14ac:dyDescent="0.25">
      <c r="A37" s="2">
        <v>330</v>
      </c>
      <c r="B37">
        <f t="shared" si="0"/>
        <v>0.33</v>
      </c>
    </row>
    <row r="38" spans="1:2" x14ac:dyDescent="0.25">
      <c r="A38" s="2">
        <v>260</v>
      </c>
      <c r="B38">
        <f t="shared" si="0"/>
        <v>0.26</v>
      </c>
    </row>
    <row r="39" spans="1:2" x14ac:dyDescent="0.25">
      <c r="A39">
        <v>304</v>
      </c>
      <c r="B39">
        <f t="shared" si="0"/>
        <v>0.30399999999999999</v>
      </c>
    </row>
    <row r="40" spans="1:2" x14ac:dyDescent="0.25">
      <c r="A40">
        <v>181</v>
      </c>
      <c r="B40">
        <f t="shared" si="0"/>
        <v>0.18099999999999999</v>
      </c>
    </row>
    <row r="41" spans="1:2" x14ac:dyDescent="0.25">
      <c r="A41">
        <v>228</v>
      </c>
      <c r="B41">
        <f t="shared" si="0"/>
        <v>0.22800000000000001</v>
      </c>
    </row>
    <row r="42" spans="1:2" x14ac:dyDescent="0.25">
      <c r="A42" s="2">
        <v>444</v>
      </c>
      <c r="B42">
        <f t="shared" si="0"/>
        <v>0.44400000000000001</v>
      </c>
    </row>
    <row r="43" spans="1:2" x14ac:dyDescent="0.25">
      <c r="A43" s="2">
        <v>451</v>
      </c>
      <c r="B43">
        <f t="shared" si="0"/>
        <v>0.45100000000000001</v>
      </c>
    </row>
    <row r="44" spans="1:2" x14ac:dyDescent="0.25">
      <c r="A44" s="2">
        <v>448</v>
      </c>
      <c r="B44">
        <f t="shared" si="0"/>
        <v>0.44800000000000001</v>
      </c>
    </row>
    <row r="45" spans="1:2" x14ac:dyDescent="0.25">
      <c r="A45">
        <v>298</v>
      </c>
      <c r="B45">
        <f t="shared" si="0"/>
        <v>0.29799999999999999</v>
      </c>
    </row>
    <row r="46" spans="1:2" x14ac:dyDescent="0.25">
      <c r="A46">
        <v>436</v>
      </c>
      <c r="B46">
        <f t="shared" si="0"/>
        <v>0.436</v>
      </c>
    </row>
    <row r="47" spans="1:2" x14ac:dyDescent="0.25">
      <c r="A47">
        <v>161</v>
      </c>
      <c r="B47">
        <f t="shared" si="0"/>
        <v>0.161</v>
      </c>
    </row>
    <row r="48" spans="1:2" x14ac:dyDescent="0.25">
      <c r="A48" s="2">
        <v>155</v>
      </c>
      <c r="B48">
        <f t="shared" si="0"/>
        <v>0.155</v>
      </c>
    </row>
    <row r="49" spans="1:2" x14ac:dyDescent="0.25">
      <c r="A49" s="2">
        <v>288</v>
      </c>
      <c r="B49">
        <f t="shared" si="0"/>
        <v>0.28799999999999998</v>
      </c>
    </row>
    <row r="50" spans="1:2" x14ac:dyDescent="0.25">
      <c r="A50" s="2">
        <v>252</v>
      </c>
      <c r="B50">
        <f t="shared" si="0"/>
        <v>0.252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A2" sqref="A2:C51"/>
    </sheetView>
  </sheetViews>
  <sheetFormatPr defaultRowHeight="15" x14ac:dyDescent="0.25"/>
  <cols>
    <col min="1" max="1" width="9.85546875" style="5" bestFit="1" customWidth="1"/>
    <col min="2" max="2" width="9.140625" style="5"/>
    <col min="3" max="3" width="22.28515625" style="5" bestFit="1" customWidth="1"/>
  </cols>
  <sheetData>
    <row r="1" spans="1:3" x14ac:dyDescent="0.25">
      <c r="A1" s="5" t="s">
        <v>4</v>
      </c>
      <c r="B1" s="5" t="s">
        <v>3</v>
      </c>
      <c r="C1" s="5" t="s">
        <v>14</v>
      </c>
    </row>
    <row r="2" spans="1:3" x14ac:dyDescent="0.25">
      <c r="A2" s="6">
        <v>41812</v>
      </c>
      <c r="B2" s="5" t="s">
        <v>30</v>
      </c>
      <c r="C2" s="5">
        <v>384</v>
      </c>
    </row>
    <row r="3" spans="1:3" x14ac:dyDescent="0.25">
      <c r="A3" s="6">
        <v>41812</v>
      </c>
      <c r="B3" s="5" t="s">
        <v>30</v>
      </c>
      <c r="C3" s="5">
        <v>259</v>
      </c>
    </row>
    <row r="4" spans="1:3" x14ac:dyDescent="0.25">
      <c r="A4" s="6">
        <v>41812</v>
      </c>
      <c r="B4" s="5" t="s">
        <v>30</v>
      </c>
      <c r="C4" s="5">
        <v>233</v>
      </c>
    </row>
    <row r="5" spans="1:3" x14ac:dyDescent="0.25">
      <c r="A5" s="6">
        <v>41812</v>
      </c>
      <c r="B5" s="5" t="s">
        <v>31</v>
      </c>
      <c r="C5" s="5">
        <v>414</v>
      </c>
    </row>
    <row r="6" spans="1:3" x14ac:dyDescent="0.25">
      <c r="A6" s="6">
        <v>41812</v>
      </c>
      <c r="B6" s="5" t="s">
        <v>31</v>
      </c>
      <c r="C6" s="5">
        <v>402</v>
      </c>
    </row>
    <row r="7" spans="1:3" x14ac:dyDescent="0.25">
      <c r="A7" s="6">
        <v>41812</v>
      </c>
      <c r="B7" s="5" t="s">
        <v>31</v>
      </c>
      <c r="C7" s="5">
        <v>369</v>
      </c>
    </row>
    <row r="8" spans="1:3" x14ac:dyDescent="0.25">
      <c r="A8" s="6">
        <v>41812</v>
      </c>
      <c r="B8" s="5" t="s">
        <v>32</v>
      </c>
      <c r="C8" s="5">
        <v>250</v>
      </c>
    </row>
    <row r="9" spans="1:3" x14ac:dyDescent="0.25">
      <c r="A9" s="6">
        <v>41812</v>
      </c>
      <c r="B9" s="5" t="s">
        <v>34</v>
      </c>
      <c r="C9" s="5">
        <v>351</v>
      </c>
    </row>
    <row r="10" spans="1:3" x14ac:dyDescent="0.25">
      <c r="A10" s="6">
        <v>41812</v>
      </c>
      <c r="B10" s="5" t="s">
        <v>32</v>
      </c>
      <c r="C10" s="5">
        <v>485</v>
      </c>
    </row>
    <row r="11" spans="1:3" x14ac:dyDescent="0.25">
      <c r="A11" s="6">
        <v>41812</v>
      </c>
      <c r="B11" s="5" t="s">
        <v>33</v>
      </c>
      <c r="C11" s="5">
        <v>433</v>
      </c>
    </row>
    <row r="12" spans="1:3" x14ac:dyDescent="0.25">
      <c r="A12" s="6">
        <v>41812</v>
      </c>
      <c r="B12" s="5" t="s">
        <v>33</v>
      </c>
      <c r="C12" s="5">
        <v>301</v>
      </c>
    </row>
    <row r="13" spans="1:3" x14ac:dyDescent="0.25">
      <c r="A13" s="6">
        <v>41812</v>
      </c>
      <c r="B13" s="5" t="s">
        <v>33</v>
      </c>
      <c r="C13" s="5">
        <v>230</v>
      </c>
    </row>
    <row r="14" spans="1:3" x14ac:dyDescent="0.25">
      <c r="A14" s="6">
        <v>41812</v>
      </c>
      <c r="B14" s="5" t="s">
        <v>35</v>
      </c>
      <c r="C14" s="5">
        <v>488</v>
      </c>
    </row>
    <row r="15" spans="1:3" x14ac:dyDescent="0.25">
      <c r="A15" s="6">
        <v>41812</v>
      </c>
      <c r="B15" s="5" t="s">
        <v>35</v>
      </c>
      <c r="C15" s="5">
        <v>365</v>
      </c>
    </row>
    <row r="16" spans="1:3" x14ac:dyDescent="0.25">
      <c r="A16" s="6">
        <v>41812</v>
      </c>
      <c r="B16" s="5" t="s">
        <v>35</v>
      </c>
      <c r="C16" s="5">
        <v>239</v>
      </c>
    </row>
    <row r="17" spans="1:3" x14ac:dyDescent="0.25">
      <c r="A17" s="6">
        <v>41843</v>
      </c>
      <c r="B17" s="5" t="s">
        <v>30</v>
      </c>
      <c r="C17" s="5">
        <v>370</v>
      </c>
    </row>
    <row r="18" spans="1:3" x14ac:dyDescent="0.25">
      <c r="A18" s="6">
        <v>41843</v>
      </c>
      <c r="B18" s="5" t="s">
        <v>30</v>
      </c>
      <c r="C18" s="5">
        <v>304</v>
      </c>
    </row>
    <row r="19" spans="1:3" x14ac:dyDescent="0.25">
      <c r="A19" s="6">
        <v>41843</v>
      </c>
      <c r="B19" s="5" t="s">
        <v>31</v>
      </c>
      <c r="C19" s="5">
        <v>440</v>
      </c>
    </row>
    <row r="20" spans="1:3" x14ac:dyDescent="0.25">
      <c r="A20" s="6">
        <v>41843</v>
      </c>
      <c r="B20" s="5" t="s">
        <v>31</v>
      </c>
      <c r="C20" s="5">
        <v>444</v>
      </c>
    </row>
    <row r="21" spans="1:3" x14ac:dyDescent="0.25">
      <c r="A21" s="6">
        <v>41843</v>
      </c>
      <c r="B21" s="5" t="s">
        <v>31</v>
      </c>
      <c r="C21" s="5">
        <v>495</v>
      </c>
    </row>
    <row r="22" spans="1:3" x14ac:dyDescent="0.25">
      <c r="A22" s="6">
        <v>41843</v>
      </c>
      <c r="B22" s="5" t="s">
        <v>32</v>
      </c>
      <c r="C22" s="5">
        <v>373</v>
      </c>
    </row>
    <row r="23" spans="1:3" x14ac:dyDescent="0.25">
      <c r="A23" s="6">
        <v>41843</v>
      </c>
      <c r="B23" s="5" t="s">
        <v>34</v>
      </c>
      <c r="C23" s="5">
        <v>415</v>
      </c>
    </row>
    <row r="24" spans="1:3" x14ac:dyDescent="0.25">
      <c r="A24" s="6">
        <v>41843</v>
      </c>
      <c r="B24" s="5" t="s">
        <v>32</v>
      </c>
      <c r="C24" s="5">
        <v>510</v>
      </c>
    </row>
    <row r="25" spans="1:3" x14ac:dyDescent="0.25">
      <c r="A25" s="6">
        <v>41843</v>
      </c>
      <c r="B25" s="5" t="s">
        <v>33</v>
      </c>
      <c r="C25" s="5">
        <v>407</v>
      </c>
    </row>
    <row r="26" spans="1:3" x14ac:dyDescent="0.25">
      <c r="A26" s="6">
        <v>41843</v>
      </c>
      <c r="B26" s="5" t="s">
        <v>33</v>
      </c>
      <c r="C26" s="5">
        <v>450</v>
      </c>
    </row>
    <row r="27" spans="1:3" x14ac:dyDescent="0.25">
      <c r="A27" s="6">
        <v>41843</v>
      </c>
      <c r="B27" s="5" t="s">
        <v>33</v>
      </c>
      <c r="C27" s="5">
        <v>450</v>
      </c>
    </row>
    <row r="28" spans="1:3" x14ac:dyDescent="0.25">
      <c r="A28" s="6">
        <v>41843</v>
      </c>
      <c r="B28" s="5" t="s">
        <v>35</v>
      </c>
      <c r="C28" s="5">
        <v>386</v>
      </c>
    </row>
    <row r="29" spans="1:3" x14ac:dyDescent="0.25">
      <c r="A29" s="6">
        <v>41843</v>
      </c>
      <c r="B29" s="5" t="s">
        <v>35</v>
      </c>
      <c r="C29" s="5">
        <v>340</v>
      </c>
    </row>
    <row r="30" spans="1:3" x14ac:dyDescent="0.25">
      <c r="A30" s="6">
        <v>41843</v>
      </c>
      <c r="B30" s="5" t="s">
        <v>35</v>
      </c>
      <c r="C30" s="5">
        <v>395</v>
      </c>
    </row>
    <row r="31" spans="1:3" x14ac:dyDescent="0.25">
      <c r="A31" s="6">
        <v>41843</v>
      </c>
      <c r="B31" s="5" t="s">
        <v>36</v>
      </c>
      <c r="C31" s="5">
        <v>390</v>
      </c>
    </row>
    <row r="32" spans="1:3" x14ac:dyDescent="0.25">
      <c r="A32" s="6">
        <v>41843</v>
      </c>
      <c r="B32" s="5" t="s">
        <v>36</v>
      </c>
      <c r="C32" s="5">
        <v>475</v>
      </c>
    </row>
    <row r="33" spans="1:3" x14ac:dyDescent="0.25">
      <c r="A33" s="6">
        <v>41843</v>
      </c>
      <c r="B33" s="5" t="s">
        <v>36</v>
      </c>
      <c r="C33" s="5">
        <v>445</v>
      </c>
    </row>
    <row r="34" spans="1:3" x14ac:dyDescent="0.25">
      <c r="A34" s="6">
        <v>41870</v>
      </c>
      <c r="B34" s="5" t="s">
        <v>37</v>
      </c>
      <c r="C34" s="5">
        <v>373</v>
      </c>
    </row>
    <row r="35" spans="1:3" x14ac:dyDescent="0.25">
      <c r="A35" s="6">
        <v>41870</v>
      </c>
      <c r="B35" s="5" t="s">
        <v>37</v>
      </c>
      <c r="C35" s="5">
        <v>250</v>
      </c>
    </row>
    <row r="36" spans="1:3" x14ac:dyDescent="0.25">
      <c r="A36" s="6">
        <v>41870</v>
      </c>
      <c r="B36" s="5" t="s">
        <v>37</v>
      </c>
      <c r="C36" s="5">
        <v>230</v>
      </c>
    </row>
    <row r="37" spans="1:3" x14ac:dyDescent="0.25">
      <c r="A37" s="6">
        <v>41870</v>
      </c>
      <c r="B37" s="5" t="s">
        <v>31</v>
      </c>
      <c r="C37" s="5">
        <v>325</v>
      </c>
    </row>
    <row r="38" spans="1:3" x14ac:dyDescent="0.25">
      <c r="A38" s="6">
        <v>41870</v>
      </c>
      <c r="B38" s="5" t="s">
        <v>31</v>
      </c>
      <c r="C38" s="5">
        <v>330</v>
      </c>
    </row>
    <row r="39" spans="1:3" x14ac:dyDescent="0.25">
      <c r="A39" s="6">
        <v>41870</v>
      </c>
      <c r="B39" s="5" t="s">
        <v>31</v>
      </c>
      <c r="C39" s="5">
        <v>260</v>
      </c>
    </row>
    <row r="40" spans="1:3" x14ac:dyDescent="0.25">
      <c r="A40" s="6">
        <v>41870</v>
      </c>
      <c r="B40" s="5" t="s">
        <v>32</v>
      </c>
      <c r="C40" s="5">
        <v>304</v>
      </c>
    </row>
    <row r="41" spans="1:3" x14ac:dyDescent="0.25">
      <c r="A41" s="6">
        <v>41870</v>
      </c>
      <c r="B41" s="5" t="s">
        <v>34</v>
      </c>
      <c r="C41" s="5">
        <v>181</v>
      </c>
    </row>
    <row r="42" spans="1:3" x14ac:dyDescent="0.25">
      <c r="A42" s="6">
        <v>41870</v>
      </c>
      <c r="B42" s="5" t="s">
        <v>32</v>
      </c>
      <c r="C42" s="5">
        <v>228</v>
      </c>
    </row>
    <row r="43" spans="1:3" x14ac:dyDescent="0.25">
      <c r="A43" s="6">
        <v>41870</v>
      </c>
      <c r="B43" s="5" t="s">
        <v>33</v>
      </c>
      <c r="C43" s="5">
        <v>444</v>
      </c>
    </row>
    <row r="44" spans="1:3" x14ac:dyDescent="0.25">
      <c r="A44" s="6">
        <v>41870</v>
      </c>
      <c r="B44" s="5" t="s">
        <v>33</v>
      </c>
      <c r="C44" s="5">
        <v>451</v>
      </c>
    </row>
    <row r="45" spans="1:3" x14ac:dyDescent="0.25">
      <c r="A45" s="6">
        <v>41870</v>
      </c>
      <c r="B45" s="5" t="s">
        <v>33</v>
      </c>
      <c r="C45" s="5">
        <v>448</v>
      </c>
    </row>
    <row r="46" spans="1:3" x14ac:dyDescent="0.25">
      <c r="A46" s="6">
        <v>41870</v>
      </c>
      <c r="B46" s="5" t="s">
        <v>35</v>
      </c>
      <c r="C46" s="5">
        <v>298</v>
      </c>
    </row>
    <row r="47" spans="1:3" x14ac:dyDescent="0.25">
      <c r="A47" s="6">
        <v>41870</v>
      </c>
      <c r="B47" s="5" t="s">
        <v>35</v>
      </c>
      <c r="C47" s="5">
        <v>436</v>
      </c>
    </row>
    <row r="48" spans="1:3" x14ac:dyDescent="0.25">
      <c r="A48" s="6">
        <v>41870</v>
      </c>
      <c r="B48" s="5" t="s">
        <v>35</v>
      </c>
      <c r="C48" s="5">
        <v>161</v>
      </c>
    </row>
    <row r="49" spans="1:3" x14ac:dyDescent="0.25">
      <c r="A49" s="6">
        <v>41870</v>
      </c>
      <c r="B49" s="5" t="s">
        <v>36</v>
      </c>
      <c r="C49" s="5">
        <v>155</v>
      </c>
    </row>
    <row r="50" spans="1:3" x14ac:dyDescent="0.25">
      <c r="A50" s="6">
        <v>41870</v>
      </c>
      <c r="B50" s="5" t="s">
        <v>36</v>
      </c>
      <c r="C50" s="5">
        <v>288</v>
      </c>
    </row>
    <row r="51" spans="1:3" x14ac:dyDescent="0.25">
      <c r="A51" s="6">
        <v>41870</v>
      </c>
      <c r="B51" s="5" t="s">
        <v>36</v>
      </c>
      <c r="C51" s="5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222 chl-a tiles 2014</vt:lpstr>
      <vt:lpstr>Sheet2</vt:lpstr>
      <vt:lpstr>Sheet1</vt:lpstr>
      <vt:lpstr>221 chl a tiles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dan rearick</cp:lastModifiedBy>
  <dcterms:created xsi:type="dcterms:W3CDTF">2014-11-18T16:39:07Z</dcterms:created>
  <dcterms:modified xsi:type="dcterms:W3CDTF">2014-12-09T16:46:33Z</dcterms:modified>
</cp:coreProperties>
</file>