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10380" yWindow="-75" windowWidth="15195" windowHeight="12240" tabRatio="500"/>
  </bookViews>
  <sheets>
    <sheet name="L222" sheetId="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C33" i="1"/>
  <c r="B51" i="1"/>
  <c r="B50" i="1"/>
  <c r="B49" i="1"/>
</calcChain>
</file>

<file path=xl/sharedStrings.xml><?xml version="1.0" encoding="utf-8"?>
<sst xmlns="http://schemas.openxmlformats.org/spreadsheetml/2006/main" count="70" uniqueCount="66">
  <si>
    <t>41.115g/L</t>
    <phoneticPr fontId="3" type="noConversion"/>
  </si>
  <si>
    <t>Sulphuric Acid</t>
    <phoneticPr fontId="3" type="noConversion"/>
  </si>
  <si>
    <t>Ascorbic Acid</t>
    <phoneticPr fontId="3" type="noConversion"/>
  </si>
  <si>
    <t>K-Antimony</t>
    <phoneticPr fontId="3" type="noConversion"/>
  </si>
  <si>
    <t>2.4M</t>
    <phoneticPr fontId="3" type="noConversion"/>
  </si>
  <si>
    <t>54g/L</t>
    <phoneticPr fontId="3" type="noConversion"/>
  </si>
  <si>
    <t>1.36g/L</t>
    <phoneticPr fontId="3" type="noConversion"/>
  </si>
  <si>
    <t>Phophorus Stocks</t>
    <phoneticPr fontId="3" type="noConversion"/>
  </si>
  <si>
    <t>9.9837 ug/L</t>
    <phoneticPr fontId="3" type="noConversion"/>
  </si>
  <si>
    <r>
      <t xml:space="preserve">30.019 </t>
    </r>
    <r>
      <rPr>
        <sz val="10"/>
        <rFont val="Verdana"/>
      </rPr>
      <t>ug/L</t>
    </r>
    <phoneticPr fontId="3" type="noConversion"/>
  </si>
  <si>
    <t>60.672 ug/L</t>
    <phoneticPr fontId="3" type="noConversion"/>
  </si>
  <si>
    <r>
      <t xml:space="preserve">199.978 </t>
    </r>
    <r>
      <rPr>
        <sz val="10"/>
        <rFont val="Verdana"/>
      </rPr>
      <t>ug/L</t>
    </r>
    <phoneticPr fontId="3" type="noConversion"/>
  </si>
  <si>
    <t>880.022 ug/L</t>
    <phoneticPr fontId="3" type="noConversion"/>
  </si>
  <si>
    <t>L222</t>
    <phoneticPr fontId="3" type="noConversion"/>
  </si>
  <si>
    <t>L222-1-A</t>
    <phoneticPr fontId="3" type="noConversion"/>
  </si>
  <si>
    <t>L222-1-B</t>
    <phoneticPr fontId="3" type="noConversion"/>
  </si>
  <si>
    <t>L222-1-C</t>
    <phoneticPr fontId="3" type="noConversion"/>
  </si>
  <si>
    <t>L222-2-A</t>
    <phoneticPr fontId="3" type="noConversion"/>
  </si>
  <si>
    <t>L222-2-C</t>
    <phoneticPr fontId="3" type="noConversion"/>
  </si>
  <si>
    <t>L222-2-B</t>
    <phoneticPr fontId="3" type="noConversion"/>
  </si>
  <si>
    <t>L222-3-A</t>
    <phoneticPr fontId="3" type="noConversion"/>
  </si>
  <si>
    <t>L222-3-B</t>
    <phoneticPr fontId="3" type="noConversion"/>
  </si>
  <si>
    <t>L222-3-C</t>
    <phoneticPr fontId="3" type="noConversion"/>
  </si>
  <si>
    <t>L222-4-A</t>
    <phoneticPr fontId="3" type="noConversion"/>
  </si>
  <si>
    <t>L222-4-B</t>
    <phoneticPr fontId="3" type="noConversion"/>
  </si>
  <si>
    <t>L222-4-C</t>
    <phoneticPr fontId="3" type="noConversion"/>
  </si>
  <si>
    <t>L222-5-A</t>
    <phoneticPr fontId="3" type="noConversion"/>
  </si>
  <si>
    <t>L222-5-B</t>
    <phoneticPr fontId="3" type="noConversion"/>
  </si>
  <si>
    <t>L222-5-C</t>
    <phoneticPr fontId="3" type="noConversion"/>
  </si>
  <si>
    <t>L222-6-A</t>
    <phoneticPr fontId="3" type="noConversion"/>
  </si>
  <si>
    <t>L222-6-B</t>
    <phoneticPr fontId="3" type="noConversion"/>
  </si>
  <si>
    <t>L222-6-C</t>
    <phoneticPr fontId="3" type="noConversion"/>
  </si>
  <si>
    <t>L222-7-A</t>
    <phoneticPr fontId="3" type="noConversion"/>
  </si>
  <si>
    <t>L222-7-B</t>
    <phoneticPr fontId="3" type="noConversion"/>
  </si>
  <si>
    <t>L222-7-C</t>
    <phoneticPr fontId="3" type="noConversion"/>
  </si>
  <si>
    <t>L222-8-A</t>
    <phoneticPr fontId="3" type="noConversion"/>
  </si>
  <si>
    <t>L222-8-B</t>
    <phoneticPr fontId="3" type="noConversion"/>
  </si>
  <si>
    <t>L222-8-C</t>
    <phoneticPr fontId="3" type="noConversion"/>
  </si>
  <si>
    <t>L222-9-A</t>
    <phoneticPr fontId="3" type="noConversion"/>
  </si>
  <si>
    <t>L222-9-B</t>
    <phoneticPr fontId="3" type="noConversion"/>
  </si>
  <si>
    <t>L222-9-C</t>
    <phoneticPr fontId="3" type="noConversion"/>
  </si>
  <si>
    <t>Sample</t>
    <phoneticPr fontId="3" type="noConversion"/>
  </si>
  <si>
    <t>Tube #</t>
    <phoneticPr fontId="3" type="noConversion"/>
  </si>
  <si>
    <t>Blank 1</t>
    <phoneticPr fontId="3" type="noConversion"/>
  </si>
  <si>
    <t>Blank 2</t>
    <phoneticPr fontId="3" type="noConversion"/>
  </si>
  <si>
    <t>-</t>
    <phoneticPr fontId="3" type="noConversion"/>
  </si>
  <si>
    <t>-</t>
    <phoneticPr fontId="3" type="noConversion"/>
  </si>
  <si>
    <t>Colourimetric Solution</t>
    <phoneticPr fontId="3" type="noConversion"/>
  </si>
  <si>
    <t>Sodium Molybdate</t>
    <phoneticPr fontId="3" type="noConversion"/>
  </si>
  <si>
    <t>Standards (g/L)</t>
    <phoneticPr fontId="3" type="noConversion"/>
  </si>
  <si>
    <t>Abs (885nm)</t>
    <phoneticPr fontId="3" type="noConversion"/>
  </si>
  <si>
    <t>Abs (885nm)</t>
    <phoneticPr fontId="3" type="noConversion"/>
  </si>
  <si>
    <t>Total Vol (mL)</t>
    <phoneticPr fontId="3" type="noConversion"/>
  </si>
  <si>
    <t>Vol Filtered (mL)</t>
    <phoneticPr fontId="3" type="noConversion"/>
  </si>
  <si>
    <t>Phosphorus Samples</t>
    <phoneticPr fontId="3" type="noConversion"/>
  </si>
  <si>
    <t>-</t>
    <phoneticPr fontId="3" type="noConversion"/>
  </si>
  <si>
    <t>slope</t>
  </si>
  <si>
    <t>intercept</t>
  </si>
  <si>
    <t>rsq</t>
  </si>
  <si>
    <t>ug/L</t>
  </si>
  <si>
    <t>ABS - Blank</t>
  </si>
  <si>
    <t>Blank AVG</t>
  </si>
  <si>
    <t>ug P on filter</t>
  </si>
  <si>
    <t>muliplied by volume in vial by ug/L</t>
  </si>
  <si>
    <t>multiplied by total volume by volume filtered</t>
  </si>
  <si>
    <t>ug P on Clay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</si>
</sst>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u/>
      <sz val="10"/>
      <name val="Verdana"/>
    </font>
    <font>
      <sz val="9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2" fillId="0" borderId="1" xfId="0" applyFont="1" applyBorder="1"/>
    <xf numFmtId="0" fontId="1" fillId="0" borderId="0" xfId="0" applyFont="1" applyAlignment="1">
      <alignment wrapText="1"/>
    </xf>
    <xf numFmtId="0" fontId="0" fillId="0" borderId="2" xfId="0" applyFill="1" applyBorder="1" applyAlignment="1">
      <alignment horizontal="left"/>
    </xf>
    <xf numFmtId="0" fontId="4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Phosphorous</a:t>
            </a:r>
            <a:r>
              <a:rPr lang="en-US" baseline="0"/>
              <a:t> </a:t>
            </a:r>
            <a:r>
              <a:rPr lang="en-US"/>
              <a:t>Standard Curve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995625546806605E-2"/>
          <c:y val="0.18518518518518501"/>
          <c:w val="0.82948828384403805"/>
          <c:h val="0.66076006124234499"/>
        </c:manualLayout>
      </c:layout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8575">
              <a:noFill/>
            </a:ln>
          </c:spPr>
          <c:trendline>
            <c:spPr>
              <a:ln w="6350" cmpd="sng"/>
            </c:spPr>
            <c:trendlineType val="linear"/>
            <c:dispRSqr val="1"/>
            <c:dispEq val="1"/>
            <c:trendlineLbl>
              <c:layout>
                <c:manualLayout>
                  <c:x val="0.17969319798880601"/>
                  <c:y val="8.3333333333333301E-2"/>
                </c:manualLayout>
              </c:layout>
              <c:numFmt formatCode="General" sourceLinked="0"/>
            </c:trendlineLbl>
          </c:trendline>
          <c:xVal>
            <c:numRef>
              <c:f>'L222'!$A$35:$A$46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60</c:v>
                </c:pt>
                <c:pt idx="8">
                  <c:v>200</c:v>
                </c:pt>
                <c:pt idx="9">
                  <c:v>200</c:v>
                </c:pt>
                <c:pt idx="10">
                  <c:v>880</c:v>
                </c:pt>
                <c:pt idx="11">
                  <c:v>880</c:v>
                </c:pt>
              </c:numCache>
            </c:numRef>
          </c:xVal>
          <c:yVal>
            <c:numRef>
              <c:f>'L222'!$B$35:$B$46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8.0000000000000004E-4</c:v>
                </c:pt>
                <c:pt idx="2">
                  <c:v>4.4999999999999997E-3</c:v>
                </c:pt>
                <c:pt idx="3">
                  <c:v>4.8999999999999998E-3</c:v>
                </c:pt>
                <c:pt idx="4">
                  <c:v>1.6500000000000001E-2</c:v>
                </c:pt>
                <c:pt idx="5">
                  <c:v>1.8599999999999998E-2</c:v>
                </c:pt>
                <c:pt idx="6">
                  <c:v>3.6299999999999999E-2</c:v>
                </c:pt>
                <c:pt idx="7">
                  <c:v>3.6200000000000003E-2</c:v>
                </c:pt>
                <c:pt idx="8">
                  <c:v>0.12790000000000001</c:v>
                </c:pt>
                <c:pt idx="9">
                  <c:v>0.12139999999999999</c:v>
                </c:pt>
                <c:pt idx="10">
                  <c:v>0.57889999999999997</c:v>
                </c:pt>
                <c:pt idx="11">
                  <c:v>0.57110000000000005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9568"/>
        <c:axId val="68236800"/>
      </c:scatterChart>
      <c:valAx>
        <c:axId val="681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u="sng"/>
                </a:pPr>
                <a:r>
                  <a:rPr lang="en-US" u="sng"/>
                  <a:t>Phosphorus (g/L)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236800"/>
        <c:crosses val="autoZero"/>
        <c:crossBetween val="midCat"/>
      </c:valAx>
      <c:valAx>
        <c:axId val="68236800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u="sng"/>
                </a:pPr>
                <a:r>
                  <a:rPr lang="en-US" u="sng"/>
                  <a:t>Absorbance (885nm)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8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688682288207899"/>
          <c:y val="0.55656058617672799"/>
          <c:w val="0.30251076747936601"/>
          <c:h val="0.16743438320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33</xdr:row>
      <xdr:rowOff>0</xdr:rowOff>
    </xdr:from>
    <xdr:to>
      <xdr:col>8</xdr:col>
      <xdr:colOff>520700</xdr:colOff>
      <xdr:row>48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G10" sqref="G10"/>
    </sheetView>
  </sheetViews>
  <sheetFormatPr defaultColWidth="11" defaultRowHeight="12.75" x14ac:dyDescent="0.2"/>
  <cols>
    <col min="1" max="1" width="9" bestFit="1" customWidth="1"/>
    <col min="2" max="2" width="8.375" customWidth="1"/>
    <col min="3" max="3" width="11.75" bestFit="1" customWidth="1"/>
    <col min="4" max="4" width="21.625" customWidth="1"/>
    <col min="5" max="5" width="19.875" customWidth="1"/>
    <col min="6" max="6" width="11.625" bestFit="1" customWidth="1"/>
    <col min="8" max="8" width="29.625" bestFit="1" customWidth="1"/>
    <col min="9" max="9" width="19.125" bestFit="1" customWidth="1"/>
    <col min="10" max="10" width="8.625" bestFit="1" customWidth="1"/>
  </cols>
  <sheetData>
    <row r="1" spans="1:9" x14ac:dyDescent="0.2">
      <c r="A1" s="12" t="s">
        <v>54</v>
      </c>
      <c r="B1" s="12"/>
    </row>
    <row r="2" spans="1:9" x14ac:dyDescent="0.2">
      <c r="H2" t="s">
        <v>63</v>
      </c>
      <c r="I2" t="s">
        <v>64</v>
      </c>
    </row>
    <row r="3" spans="1:9" x14ac:dyDescent="0.2">
      <c r="A3" s="7" t="s">
        <v>41</v>
      </c>
      <c r="B3" s="8" t="s">
        <v>42</v>
      </c>
      <c r="C3" s="7" t="s">
        <v>51</v>
      </c>
      <c r="D3" s="7" t="s">
        <v>52</v>
      </c>
      <c r="E3" s="7" t="s">
        <v>53</v>
      </c>
      <c r="F3" s="14" t="s">
        <v>60</v>
      </c>
      <c r="G3" s="14" t="s">
        <v>59</v>
      </c>
      <c r="H3" s="14" t="s">
        <v>62</v>
      </c>
      <c r="I3" s="14" t="s">
        <v>65</v>
      </c>
    </row>
    <row r="4" spans="1:9" x14ac:dyDescent="0.2">
      <c r="A4" s="6" t="s">
        <v>14</v>
      </c>
      <c r="B4" s="5">
        <v>130</v>
      </c>
      <c r="C4" s="5">
        <v>0.1303</v>
      </c>
      <c r="D4" s="3">
        <v>150</v>
      </c>
      <c r="E4" s="5">
        <v>10</v>
      </c>
      <c r="F4">
        <f>C4-$C$33</f>
        <v>0.12839999999999999</v>
      </c>
      <c r="G4">
        <f>F4*$B$49+$B$50</f>
        <v>199.63028931178775</v>
      </c>
      <c r="H4">
        <f>(G4*0.0345)</f>
        <v>6.8872449812566776</v>
      </c>
      <c r="I4">
        <f>H4*(D4/E4)</f>
        <v>103.30867471885017</v>
      </c>
    </row>
    <row r="5" spans="1:9" x14ac:dyDescent="0.2">
      <c r="A5" s="6" t="s">
        <v>15</v>
      </c>
      <c r="B5" s="5">
        <v>33</v>
      </c>
      <c r="C5" s="5">
        <v>0.1027</v>
      </c>
      <c r="D5" s="3">
        <v>170</v>
      </c>
      <c r="E5" s="5">
        <v>10</v>
      </c>
      <c r="F5">
        <f t="shared" ref="F5:F32" si="0">C5-$C$33</f>
        <v>0.1008</v>
      </c>
      <c r="G5">
        <f t="shared" ref="G5:G32" si="1">F5*$B$49+$B$50</f>
        <v>157.50360175538788</v>
      </c>
      <c r="H5">
        <f t="shared" ref="H5:H30" si="2">(G5*0.0345)</f>
        <v>5.4338742605608825</v>
      </c>
      <c r="I5">
        <f t="shared" ref="I5:I30" si="3">H5*(D5/E5)</f>
        <v>92.375862429535005</v>
      </c>
    </row>
    <row r="6" spans="1:9" x14ac:dyDescent="0.2">
      <c r="A6" s="6" t="s">
        <v>16</v>
      </c>
      <c r="B6" s="5">
        <v>126</v>
      </c>
      <c r="C6" s="5">
        <v>9.1999999999999998E-2</v>
      </c>
      <c r="D6" s="3">
        <v>200</v>
      </c>
      <c r="E6" s="5">
        <v>10</v>
      </c>
      <c r="F6">
        <f t="shared" si="0"/>
        <v>9.01E-2</v>
      </c>
      <c r="G6">
        <f t="shared" si="1"/>
        <v>141.17187868098645</v>
      </c>
      <c r="H6">
        <f t="shared" si="2"/>
        <v>4.8704298144940328</v>
      </c>
      <c r="I6">
        <f t="shared" si="3"/>
        <v>97.408596289880649</v>
      </c>
    </row>
    <row r="7" spans="1:9" x14ac:dyDescent="0.2">
      <c r="A7" s="6" t="s">
        <v>17</v>
      </c>
      <c r="B7" s="5">
        <v>55</v>
      </c>
      <c r="C7" s="5">
        <v>8.6099999999999996E-2</v>
      </c>
      <c r="D7" s="3">
        <v>160</v>
      </c>
      <c r="E7" s="5">
        <v>10</v>
      </c>
      <c r="F7">
        <f t="shared" si="0"/>
        <v>8.4199999999999997E-2</v>
      </c>
      <c r="G7">
        <f t="shared" si="1"/>
        <v>132.16653605117634</v>
      </c>
      <c r="H7">
        <f t="shared" si="2"/>
        <v>4.5597454937655844</v>
      </c>
      <c r="I7">
        <f t="shared" si="3"/>
        <v>72.95592790024935</v>
      </c>
    </row>
    <row r="8" spans="1:9" x14ac:dyDescent="0.2">
      <c r="A8" s="6" t="s">
        <v>19</v>
      </c>
      <c r="B8" s="5">
        <v>168</v>
      </c>
      <c r="C8" s="5">
        <v>0.1041</v>
      </c>
      <c r="D8" s="3">
        <v>210</v>
      </c>
      <c r="E8" s="5">
        <v>10</v>
      </c>
      <c r="F8">
        <f t="shared" si="0"/>
        <v>0.1022</v>
      </c>
      <c r="G8">
        <f t="shared" si="1"/>
        <v>159.64046271839365</v>
      </c>
      <c r="H8">
        <f t="shared" si="2"/>
        <v>5.5075959637845813</v>
      </c>
      <c r="I8">
        <f t="shared" si="3"/>
        <v>115.65951523947621</v>
      </c>
    </row>
    <row r="9" spans="1:9" x14ac:dyDescent="0.2">
      <c r="A9" s="6" t="s">
        <v>18</v>
      </c>
      <c r="B9" s="5">
        <v>12</v>
      </c>
      <c r="C9" s="5">
        <v>0.1113</v>
      </c>
      <c r="D9" s="3">
        <v>200</v>
      </c>
      <c r="E9" s="5">
        <v>10</v>
      </c>
      <c r="F9">
        <f t="shared" si="0"/>
        <v>0.1094</v>
      </c>
      <c r="G9">
        <f t="shared" si="1"/>
        <v>170.63003338528057</v>
      </c>
      <c r="H9">
        <f t="shared" si="2"/>
        <v>5.8867361517921806</v>
      </c>
      <c r="I9">
        <f t="shared" si="3"/>
        <v>117.73472303584361</v>
      </c>
    </row>
    <row r="10" spans="1:9" x14ac:dyDescent="0.2">
      <c r="A10" s="6" t="s">
        <v>20</v>
      </c>
      <c r="B10" s="5">
        <v>92</v>
      </c>
      <c r="C10" s="5">
        <v>8.6800000000000002E-2</v>
      </c>
      <c r="D10" s="3">
        <v>150</v>
      </c>
      <c r="E10" s="5">
        <v>10</v>
      </c>
      <c r="F10">
        <f t="shared" si="0"/>
        <v>8.4900000000000003E-2</v>
      </c>
      <c r="G10">
        <f t="shared" si="1"/>
        <v>133.23496653267924</v>
      </c>
      <c r="H10">
        <f t="shared" si="2"/>
        <v>4.5966063453774337</v>
      </c>
      <c r="I10">
        <f t="shared" si="3"/>
        <v>68.949095180661502</v>
      </c>
    </row>
    <row r="11" spans="1:9" x14ac:dyDescent="0.2">
      <c r="A11" s="6" t="s">
        <v>21</v>
      </c>
      <c r="B11" s="5">
        <v>108</v>
      </c>
      <c r="C11" s="5">
        <v>7.22E-2</v>
      </c>
      <c r="D11" s="3">
        <v>150</v>
      </c>
      <c r="E11" s="5">
        <v>10</v>
      </c>
      <c r="F11">
        <f t="shared" si="0"/>
        <v>7.0300000000000001E-2</v>
      </c>
      <c r="G11">
        <f t="shared" si="1"/>
        <v>110.9505593470474</v>
      </c>
      <c r="H11">
        <f t="shared" si="2"/>
        <v>3.8277942974731358</v>
      </c>
      <c r="I11">
        <f t="shared" si="3"/>
        <v>57.41691446209704</v>
      </c>
    </row>
    <row r="12" spans="1:9" x14ac:dyDescent="0.2">
      <c r="A12" s="6" t="s">
        <v>22</v>
      </c>
      <c r="B12" s="5">
        <v>89</v>
      </c>
      <c r="C12" s="5">
        <v>7.1800000000000003E-2</v>
      </c>
      <c r="D12" s="3">
        <v>160</v>
      </c>
      <c r="E12" s="5">
        <v>10</v>
      </c>
      <c r="F12">
        <f t="shared" si="0"/>
        <v>6.9900000000000004E-2</v>
      </c>
      <c r="G12">
        <f t="shared" si="1"/>
        <v>110.34002764333145</v>
      </c>
      <c r="H12">
        <f t="shared" si="2"/>
        <v>3.8067309536949354</v>
      </c>
      <c r="I12">
        <f t="shared" si="3"/>
        <v>60.907695259118967</v>
      </c>
    </row>
    <row r="13" spans="1:9" x14ac:dyDescent="0.2">
      <c r="A13" s="6" t="s">
        <v>23</v>
      </c>
      <c r="B13" s="5">
        <v>111</v>
      </c>
      <c r="C13" s="5">
        <v>0.2974</v>
      </c>
      <c r="D13" s="3">
        <v>200</v>
      </c>
      <c r="E13" s="5">
        <v>10</v>
      </c>
      <c r="F13">
        <f t="shared" si="0"/>
        <v>0.29549999999999998</v>
      </c>
      <c r="G13">
        <f t="shared" si="1"/>
        <v>454.67990853912193</v>
      </c>
      <c r="H13">
        <f t="shared" si="2"/>
        <v>15.686456844599707</v>
      </c>
      <c r="I13">
        <f t="shared" si="3"/>
        <v>313.72913689199413</v>
      </c>
    </row>
    <row r="14" spans="1:9" x14ac:dyDescent="0.2">
      <c r="A14" s="6" t="s">
        <v>24</v>
      </c>
      <c r="B14" s="5">
        <v>97</v>
      </c>
      <c r="C14" s="5">
        <v>0.30020000000000002</v>
      </c>
      <c r="D14" s="3">
        <v>150</v>
      </c>
      <c r="E14" s="5">
        <v>10</v>
      </c>
      <c r="F14">
        <f t="shared" si="0"/>
        <v>0.29830000000000001</v>
      </c>
      <c r="G14">
        <f t="shared" si="1"/>
        <v>458.95363046513353</v>
      </c>
      <c r="H14">
        <f t="shared" si="2"/>
        <v>15.833900251047108</v>
      </c>
      <c r="I14">
        <f t="shared" si="3"/>
        <v>237.50850376570662</v>
      </c>
    </row>
    <row r="15" spans="1:9" x14ac:dyDescent="0.2">
      <c r="A15" s="6" t="s">
        <v>25</v>
      </c>
      <c r="B15" s="5">
        <v>19</v>
      </c>
      <c r="C15" s="5">
        <v>0.22359999999999999</v>
      </c>
      <c r="D15" s="3">
        <v>150</v>
      </c>
      <c r="E15" s="5">
        <v>10</v>
      </c>
      <c r="F15">
        <f t="shared" si="0"/>
        <v>0.22169999999999998</v>
      </c>
      <c r="G15">
        <f t="shared" si="1"/>
        <v>342.03680920353088</v>
      </c>
      <c r="H15">
        <f t="shared" si="2"/>
        <v>11.800269917521817</v>
      </c>
      <c r="I15">
        <f t="shared" si="3"/>
        <v>177.00404876282727</v>
      </c>
    </row>
    <row r="16" spans="1:9" x14ac:dyDescent="0.2">
      <c r="A16" s="6" t="s">
        <v>26</v>
      </c>
      <c r="B16" s="5">
        <v>95</v>
      </c>
      <c r="C16" s="5">
        <v>0.215</v>
      </c>
      <c r="D16" s="3">
        <v>150</v>
      </c>
      <c r="E16" s="5">
        <v>10</v>
      </c>
      <c r="F16">
        <f t="shared" si="0"/>
        <v>0.21309999999999998</v>
      </c>
      <c r="G16">
        <f t="shared" si="1"/>
        <v>328.91037757363819</v>
      </c>
      <c r="H16">
        <f t="shared" si="2"/>
        <v>11.347408026290518</v>
      </c>
      <c r="I16">
        <f t="shared" si="3"/>
        <v>170.21112039435778</v>
      </c>
    </row>
    <row r="17" spans="1:9" x14ac:dyDescent="0.2">
      <c r="A17" s="6" t="s">
        <v>27</v>
      </c>
      <c r="B17" s="5">
        <v>65</v>
      </c>
      <c r="C17" s="5">
        <v>0.25280000000000002</v>
      </c>
      <c r="D17" s="3">
        <v>200</v>
      </c>
      <c r="E17" s="5">
        <v>10</v>
      </c>
      <c r="F17">
        <f t="shared" si="0"/>
        <v>0.25090000000000001</v>
      </c>
      <c r="G17">
        <f t="shared" si="1"/>
        <v>386.60562357479461</v>
      </c>
      <c r="H17">
        <f t="shared" si="2"/>
        <v>13.337894013330414</v>
      </c>
      <c r="I17">
        <f t="shared" si="3"/>
        <v>266.75788026660831</v>
      </c>
    </row>
    <row r="18" spans="1:9" x14ac:dyDescent="0.2">
      <c r="A18" s="6" t="s">
        <v>28</v>
      </c>
      <c r="B18" s="5">
        <v>134</v>
      </c>
      <c r="C18" s="5">
        <v>0.54720000000000002</v>
      </c>
      <c r="D18" s="3">
        <v>200</v>
      </c>
      <c r="E18" s="5">
        <v>10</v>
      </c>
      <c r="F18">
        <f t="shared" si="0"/>
        <v>0.54530000000000001</v>
      </c>
      <c r="G18">
        <f t="shared" si="1"/>
        <v>835.95695750972686</v>
      </c>
      <c r="H18">
        <f t="shared" si="2"/>
        <v>28.84051503408558</v>
      </c>
      <c r="I18">
        <f t="shared" si="3"/>
        <v>576.81030068171162</v>
      </c>
    </row>
    <row r="19" spans="1:9" x14ac:dyDescent="0.2">
      <c r="A19" s="6" t="s">
        <v>29</v>
      </c>
      <c r="B19" s="5">
        <v>201</v>
      </c>
      <c r="C19" s="5">
        <v>0.1171</v>
      </c>
      <c r="D19" s="3">
        <v>200</v>
      </c>
      <c r="E19" s="5">
        <v>10</v>
      </c>
      <c r="F19">
        <f t="shared" si="0"/>
        <v>0.1152</v>
      </c>
      <c r="G19">
        <f t="shared" si="1"/>
        <v>179.48274308916172</v>
      </c>
      <c r="H19">
        <f t="shared" si="2"/>
        <v>6.1921546365760793</v>
      </c>
      <c r="I19">
        <f t="shared" si="3"/>
        <v>123.84309273152158</v>
      </c>
    </row>
    <row r="20" spans="1:9" x14ac:dyDescent="0.2">
      <c r="A20" s="6" t="s">
        <v>30</v>
      </c>
      <c r="B20" s="5">
        <v>72</v>
      </c>
      <c r="C20" s="5">
        <v>0.18540000000000001</v>
      </c>
      <c r="D20" s="3">
        <v>150</v>
      </c>
      <c r="E20" s="5">
        <v>10</v>
      </c>
      <c r="F20">
        <f t="shared" si="0"/>
        <v>0.1835</v>
      </c>
      <c r="G20">
        <f t="shared" si="1"/>
        <v>283.73103149865858</v>
      </c>
      <c r="H20">
        <f t="shared" si="2"/>
        <v>9.7887205867037217</v>
      </c>
      <c r="I20">
        <f t="shared" si="3"/>
        <v>146.83080880055581</v>
      </c>
    </row>
    <row r="21" spans="1:9" x14ac:dyDescent="0.2">
      <c r="A21" s="6" t="s">
        <v>31</v>
      </c>
      <c r="B21" s="5">
        <v>118</v>
      </c>
      <c r="C21" s="5">
        <v>0.11020000000000001</v>
      </c>
      <c r="D21" s="3">
        <v>180</v>
      </c>
      <c r="E21" s="5">
        <v>10</v>
      </c>
      <c r="F21">
        <f t="shared" si="0"/>
        <v>0.10830000000000001</v>
      </c>
      <c r="G21">
        <f t="shared" si="1"/>
        <v>168.95107120006176</v>
      </c>
      <c r="H21">
        <f t="shared" si="2"/>
        <v>5.8288119564021317</v>
      </c>
      <c r="I21">
        <f t="shared" si="3"/>
        <v>104.91861521523838</v>
      </c>
    </row>
    <row r="22" spans="1:9" x14ac:dyDescent="0.2">
      <c r="A22" s="6" t="s">
        <v>32</v>
      </c>
      <c r="B22" s="5">
        <v>41</v>
      </c>
      <c r="C22" s="5">
        <v>0.41889999999999999</v>
      </c>
      <c r="D22" s="3">
        <v>150</v>
      </c>
      <c r="E22" s="5">
        <v>10</v>
      </c>
      <c r="F22">
        <f t="shared" si="0"/>
        <v>0.41699999999999998</v>
      </c>
      <c r="G22">
        <f t="shared" si="1"/>
        <v>640.12891354283886</v>
      </c>
      <c r="H22">
        <f t="shared" si="2"/>
        <v>22.084447517227943</v>
      </c>
      <c r="I22">
        <f t="shared" si="3"/>
        <v>331.26671275841915</v>
      </c>
    </row>
    <row r="23" spans="1:9" x14ac:dyDescent="0.2">
      <c r="A23" s="6" t="s">
        <v>33</v>
      </c>
      <c r="B23" s="5">
        <v>90</v>
      </c>
      <c r="C23" s="5">
        <v>0.33229999999999998</v>
      </c>
      <c r="D23" s="3">
        <v>150</v>
      </c>
      <c r="E23" s="5">
        <v>10</v>
      </c>
      <c r="F23">
        <f t="shared" si="0"/>
        <v>0.33039999999999997</v>
      </c>
      <c r="G23">
        <f t="shared" si="1"/>
        <v>507.94879968833771</v>
      </c>
      <c r="H23">
        <f t="shared" si="2"/>
        <v>17.524233589247654</v>
      </c>
      <c r="I23">
        <f t="shared" si="3"/>
        <v>262.86350383871479</v>
      </c>
    </row>
    <row r="24" spans="1:9" x14ac:dyDescent="0.2">
      <c r="A24" s="6" t="s">
        <v>34</v>
      </c>
      <c r="B24" s="5">
        <v>35</v>
      </c>
      <c r="C24" s="5">
        <v>0.25569999999999998</v>
      </c>
      <c r="D24" s="3">
        <v>200</v>
      </c>
      <c r="E24" s="5">
        <v>10</v>
      </c>
      <c r="F24">
        <f t="shared" si="0"/>
        <v>0.25379999999999997</v>
      </c>
      <c r="G24">
        <f t="shared" si="1"/>
        <v>391.03197842673512</v>
      </c>
      <c r="H24">
        <f t="shared" si="2"/>
        <v>13.490603255722363</v>
      </c>
      <c r="I24">
        <f t="shared" si="3"/>
        <v>269.81206511444725</v>
      </c>
    </row>
    <row r="25" spans="1:9" x14ac:dyDescent="0.2">
      <c r="A25" s="6" t="s">
        <v>35</v>
      </c>
      <c r="B25" s="5">
        <v>43</v>
      </c>
      <c r="C25" s="5">
        <v>0.31559999999999999</v>
      </c>
      <c r="D25" s="3">
        <v>200</v>
      </c>
      <c r="E25" s="5">
        <v>10</v>
      </c>
      <c r="F25">
        <f t="shared" si="0"/>
        <v>0.31369999999999998</v>
      </c>
      <c r="G25">
        <f t="shared" si="1"/>
        <v>482.45910105819723</v>
      </c>
      <c r="H25">
        <f t="shared" si="2"/>
        <v>16.644838986507807</v>
      </c>
      <c r="I25">
        <f t="shared" si="3"/>
        <v>332.89677973015614</v>
      </c>
    </row>
    <row r="26" spans="1:9" x14ac:dyDescent="0.2">
      <c r="A26" s="6" t="s">
        <v>36</v>
      </c>
      <c r="B26" s="5">
        <v>117</v>
      </c>
      <c r="C26" s="5">
        <v>0.156</v>
      </c>
      <c r="D26" s="3">
        <v>180</v>
      </c>
      <c r="E26" s="5">
        <v>10</v>
      </c>
      <c r="F26">
        <f t="shared" si="0"/>
        <v>0.15409999999999999</v>
      </c>
      <c r="G26">
        <f t="shared" si="1"/>
        <v>238.85695127553694</v>
      </c>
      <c r="H26">
        <f t="shared" si="2"/>
        <v>8.2405648190060248</v>
      </c>
      <c r="I26">
        <f t="shared" si="3"/>
        <v>148.33016674210845</v>
      </c>
    </row>
    <row r="27" spans="1:9" x14ac:dyDescent="0.2">
      <c r="A27" s="6" t="s">
        <v>37</v>
      </c>
      <c r="B27" s="5">
        <v>81</v>
      </c>
      <c r="C27" s="5">
        <v>0.19109999999999999</v>
      </c>
      <c r="D27" s="3">
        <v>200</v>
      </c>
      <c r="E27" s="5">
        <v>10</v>
      </c>
      <c r="F27">
        <f t="shared" si="0"/>
        <v>0.18919999999999998</v>
      </c>
      <c r="G27">
        <f t="shared" si="1"/>
        <v>292.4311082766107</v>
      </c>
      <c r="H27">
        <f t="shared" si="2"/>
        <v>10.088873235543071</v>
      </c>
      <c r="I27">
        <f t="shared" si="3"/>
        <v>201.77746471086141</v>
      </c>
    </row>
    <row r="28" spans="1:9" x14ac:dyDescent="0.2">
      <c r="A28" s="6" t="s">
        <v>38</v>
      </c>
      <c r="B28" s="5">
        <v>103</v>
      </c>
      <c r="C28" s="5">
        <v>8.5500000000000007E-2</v>
      </c>
      <c r="D28" s="3">
        <v>200</v>
      </c>
      <c r="E28" s="5">
        <v>10</v>
      </c>
      <c r="F28">
        <f t="shared" si="0"/>
        <v>8.3600000000000008E-2</v>
      </c>
      <c r="G28">
        <f t="shared" si="1"/>
        <v>131.25073849560243</v>
      </c>
      <c r="H28">
        <f t="shared" si="2"/>
        <v>4.5281504780982846</v>
      </c>
      <c r="I28">
        <f t="shared" si="3"/>
        <v>90.563009561965686</v>
      </c>
    </row>
    <row r="29" spans="1:9" x14ac:dyDescent="0.2">
      <c r="A29" s="6" t="s">
        <v>39</v>
      </c>
      <c r="B29" s="5">
        <v>24</v>
      </c>
      <c r="C29" s="5">
        <v>6.7500000000000004E-2</v>
      </c>
      <c r="D29" s="3">
        <v>220</v>
      </c>
      <c r="E29" s="5">
        <v>10</v>
      </c>
      <c r="F29">
        <f t="shared" si="0"/>
        <v>6.5600000000000006E-2</v>
      </c>
      <c r="G29">
        <f t="shared" si="1"/>
        <v>103.77681182838511</v>
      </c>
      <c r="H29">
        <f t="shared" si="2"/>
        <v>3.5803000080792864</v>
      </c>
      <c r="I29">
        <f t="shared" si="3"/>
        <v>78.766600177744294</v>
      </c>
    </row>
    <row r="30" spans="1:9" x14ac:dyDescent="0.2">
      <c r="A30" s="6" t="s">
        <v>40</v>
      </c>
      <c r="B30" s="5">
        <v>39</v>
      </c>
      <c r="C30" s="5">
        <v>8.1799999999999998E-2</v>
      </c>
      <c r="D30" s="3">
        <v>160</v>
      </c>
      <c r="E30" s="5">
        <v>10</v>
      </c>
      <c r="F30">
        <f t="shared" si="0"/>
        <v>7.9899999999999999E-2</v>
      </c>
      <c r="G30">
        <f t="shared" si="1"/>
        <v>125.60332023622996</v>
      </c>
      <c r="H30">
        <f t="shared" si="2"/>
        <v>4.333314548149934</v>
      </c>
      <c r="I30">
        <f t="shared" si="3"/>
        <v>69.333032770398944</v>
      </c>
    </row>
    <row r="31" spans="1:9" x14ac:dyDescent="0.2">
      <c r="A31" s="6" t="s">
        <v>43</v>
      </c>
      <c r="B31" s="5" t="s">
        <v>45</v>
      </c>
      <c r="C31" s="5">
        <v>2.0999999999999999E-3</v>
      </c>
      <c r="D31" s="5" t="s">
        <v>55</v>
      </c>
      <c r="E31" s="5" t="s">
        <v>55</v>
      </c>
      <c r="F31">
        <f t="shared" si="0"/>
        <v>2.0000000000000009E-4</v>
      </c>
    </row>
    <row r="32" spans="1:9" x14ac:dyDescent="0.2">
      <c r="A32" s="6" t="s">
        <v>44</v>
      </c>
      <c r="B32" s="5" t="s">
        <v>46</v>
      </c>
      <c r="C32" s="5">
        <v>1.6999999999999999E-3</v>
      </c>
      <c r="D32" s="5" t="s">
        <v>55</v>
      </c>
      <c r="E32" s="5" t="s">
        <v>55</v>
      </c>
      <c r="F32">
        <f t="shared" si="0"/>
        <v>-1.9999999999999987E-4</v>
      </c>
    </row>
    <row r="33" spans="1:12" x14ac:dyDescent="0.2">
      <c r="A33" s="13" t="s">
        <v>61</v>
      </c>
      <c r="C33">
        <f>AVERAGE(C31:C32)</f>
        <v>1.8999999999999998E-3</v>
      </c>
    </row>
    <row r="34" spans="1:12" s="1" customFormat="1" ht="38.25" x14ac:dyDescent="0.2">
      <c r="A34" s="9" t="s">
        <v>49</v>
      </c>
      <c r="B34" s="9" t="s">
        <v>50</v>
      </c>
      <c r="E34" s="2"/>
      <c r="F34" s="2"/>
      <c r="G34" s="2"/>
    </row>
    <row r="35" spans="1:12" x14ac:dyDescent="0.2">
      <c r="A35" s="6">
        <v>0</v>
      </c>
      <c r="B35" s="5">
        <v>4.0000000000000002E-4</v>
      </c>
      <c r="J35" s="10" t="s">
        <v>13</v>
      </c>
      <c r="K35" s="11" t="s">
        <v>47</v>
      </c>
      <c r="L35" s="4"/>
    </row>
    <row r="36" spans="1:12" x14ac:dyDescent="0.2">
      <c r="A36" s="6">
        <v>0</v>
      </c>
      <c r="B36" s="5">
        <v>8.0000000000000004E-4</v>
      </c>
      <c r="J36" s="4"/>
      <c r="K36" s="4" t="s">
        <v>48</v>
      </c>
      <c r="L36" s="4" t="s">
        <v>0</v>
      </c>
    </row>
    <row r="37" spans="1:12" x14ac:dyDescent="0.2">
      <c r="A37" s="6">
        <v>10</v>
      </c>
      <c r="B37" s="5">
        <v>4.4999999999999997E-3</v>
      </c>
      <c r="J37" s="4"/>
      <c r="K37" s="4" t="s">
        <v>1</v>
      </c>
      <c r="L37" s="4" t="s">
        <v>4</v>
      </c>
    </row>
    <row r="38" spans="1:12" x14ac:dyDescent="0.2">
      <c r="A38" s="6">
        <v>10</v>
      </c>
      <c r="B38" s="5">
        <v>4.8999999999999998E-3</v>
      </c>
      <c r="J38" s="4"/>
      <c r="K38" s="4" t="s">
        <v>2</v>
      </c>
      <c r="L38" s="4" t="s">
        <v>5</v>
      </c>
    </row>
    <row r="39" spans="1:12" x14ac:dyDescent="0.2">
      <c r="A39" s="6">
        <v>30</v>
      </c>
      <c r="B39" s="5">
        <v>1.6500000000000001E-2</v>
      </c>
      <c r="J39" s="4"/>
      <c r="K39" s="4" t="s">
        <v>3</v>
      </c>
      <c r="L39" s="4" t="s">
        <v>6</v>
      </c>
    </row>
    <row r="40" spans="1:12" x14ac:dyDescent="0.2">
      <c r="A40" s="6">
        <v>30</v>
      </c>
      <c r="B40" s="5">
        <v>1.8599999999999998E-2</v>
      </c>
    </row>
    <row r="41" spans="1:12" x14ac:dyDescent="0.2">
      <c r="A41" s="6">
        <v>60</v>
      </c>
      <c r="B41" s="5">
        <v>3.6299999999999999E-2</v>
      </c>
      <c r="J41" s="10" t="s">
        <v>13</v>
      </c>
      <c r="K41" s="11" t="s">
        <v>7</v>
      </c>
    </row>
    <row r="42" spans="1:12" x14ac:dyDescent="0.2">
      <c r="A42" s="6">
        <v>60</v>
      </c>
      <c r="B42" s="5">
        <v>3.6200000000000003E-2</v>
      </c>
      <c r="J42" s="4"/>
      <c r="K42" s="6" t="s">
        <v>8</v>
      </c>
    </row>
    <row r="43" spans="1:12" x14ac:dyDescent="0.2">
      <c r="A43" s="6">
        <v>200</v>
      </c>
      <c r="B43" s="5">
        <v>0.12790000000000001</v>
      </c>
      <c r="J43" s="4"/>
      <c r="K43" s="6" t="s">
        <v>9</v>
      </c>
    </row>
    <row r="44" spans="1:12" x14ac:dyDescent="0.2">
      <c r="A44" s="6">
        <v>200</v>
      </c>
      <c r="B44" s="5">
        <v>0.12139999999999999</v>
      </c>
      <c r="J44" s="4"/>
      <c r="K44" s="6" t="s">
        <v>10</v>
      </c>
    </row>
    <row r="45" spans="1:12" x14ac:dyDescent="0.2">
      <c r="A45" s="6">
        <v>880</v>
      </c>
      <c r="B45" s="5">
        <v>0.57889999999999997</v>
      </c>
      <c r="J45" s="4"/>
      <c r="K45" s="6" t="s">
        <v>11</v>
      </c>
    </row>
    <row r="46" spans="1:12" x14ac:dyDescent="0.2">
      <c r="A46" s="6">
        <v>880</v>
      </c>
      <c r="B46" s="5">
        <v>0.57110000000000005</v>
      </c>
      <c r="J46" s="4"/>
      <c r="K46" s="6" t="s">
        <v>12</v>
      </c>
    </row>
    <row r="49" spans="1:2" x14ac:dyDescent="0.2">
      <c r="A49" t="s">
        <v>56</v>
      </c>
      <c r="B49">
        <f>SLOPE(A35:A46,B35:B46)</f>
        <v>1526.3292592898515</v>
      </c>
    </row>
    <row r="50" spans="1:2" x14ac:dyDescent="0.2">
      <c r="A50" t="s">
        <v>57</v>
      </c>
      <c r="B50">
        <f>INTERCEPT(A35:A46,B35:B46)</f>
        <v>3.6496124189708326</v>
      </c>
    </row>
    <row r="51" spans="1:2" x14ac:dyDescent="0.2">
      <c r="A51" t="s">
        <v>58</v>
      </c>
      <c r="B51">
        <f>RSQ(A35:A46,B35:B46)</f>
        <v>0.99978813992214555</v>
      </c>
    </row>
  </sheetData>
  <mergeCells count="1">
    <mergeCell ref="A1:B1"/>
  </mergeCells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L222</vt:lpstr>
    </vt:vector>
  </TitlesOfParts>
  <Company>_x0014_St. Lawrence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Braun</dc:creator>
  <cp:lastModifiedBy>User</cp:lastModifiedBy>
  <dcterms:created xsi:type="dcterms:W3CDTF">2012-12-18T13:57:33Z</dcterms:created>
  <dcterms:modified xsi:type="dcterms:W3CDTF">2013-01-08T20:16:10Z</dcterms:modified>
</cp:coreProperties>
</file>