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lab-analyses_raw-data/"/>
    </mc:Choice>
  </mc:AlternateContent>
  <xr:revisionPtr revIDLastSave="29" documentId="13_ncr:40009_{086D98F7-C139-41CF-A968-95F4323AA82E}" xr6:coauthVersionLast="47" xr6:coauthVersionMax="47" xr10:uidLastSave="{9F92DCBF-A11A-4B85-9E82-3C45DC43F10E}"/>
  <bookViews>
    <workbookView xWindow="-110" yWindow="-110" windowWidth="19420" windowHeight="10300" activeTab="3" xr2:uid="{00000000-000D-0000-FFFF-FFFF00000000}"/>
  </bookViews>
  <sheets>
    <sheet name="misc 092022" sheetId="1" r:id="rId1"/>
    <sheet name="Sheet1" sheetId="2" r:id="rId2"/>
    <sheet name="emma" sheetId="3" r:id="rId3"/>
    <sheet name="sandra" sheetId="4" r:id="rId4"/>
    <sheet name="eri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N14" i="4"/>
  <c r="O14" i="4"/>
  <c r="M14" i="4"/>
  <c r="N12" i="4"/>
  <c r="O12" i="4"/>
  <c r="M12" i="4"/>
  <c r="N10" i="4"/>
  <c r="O10" i="4"/>
  <c r="M10" i="4"/>
  <c r="N8" i="4"/>
  <c r="O8" i="4"/>
  <c r="M8" i="4"/>
  <c r="N6" i="4"/>
  <c r="O6" i="4"/>
  <c r="M6" i="4"/>
  <c r="N4" i="4"/>
  <c r="O4" i="4"/>
  <c r="M4" i="4"/>
  <c r="N2" i="4"/>
  <c r="M2" i="4"/>
  <c r="K15" i="4" l="1"/>
  <c r="J15" i="4"/>
  <c r="K14" i="4"/>
  <c r="J14" i="4"/>
  <c r="K13" i="4"/>
  <c r="J13" i="4"/>
  <c r="K12" i="4"/>
  <c r="J12" i="4"/>
  <c r="K11" i="4"/>
  <c r="J11" i="4"/>
  <c r="K10" i="4"/>
  <c r="L10" i="4" s="1"/>
  <c r="J10" i="4"/>
  <c r="K9" i="4"/>
  <c r="J9" i="4"/>
  <c r="L9" i="4" s="1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L8" i="4" l="1"/>
  <c r="L4" i="4"/>
  <c r="L5" i="4"/>
  <c r="L14" i="4"/>
  <c r="L12" i="4"/>
  <c r="L13" i="4"/>
  <c r="L6" i="4"/>
  <c r="L3" i="4"/>
  <c r="O2" i="4" s="1"/>
  <c r="L7" i="4"/>
  <c r="L11" i="4"/>
  <c r="L15" i="4"/>
  <c r="N16" i="2"/>
  <c r="N15" i="2"/>
  <c r="N14" i="2"/>
  <c r="N13" i="2"/>
  <c r="N12" i="2"/>
  <c r="N11" i="2"/>
  <c r="M16" i="2"/>
  <c r="M15" i="2"/>
  <c r="M14" i="2"/>
  <c r="M13" i="2"/>
  <c r="M12" i="2"/>
  <c r="M11" i="2"/>
  <c r="P16" i="2"/>
  <c r="O15" i="2"/>
  <c r="P14" i="2"/>
  <c r="P13" i="2"/>
  <c r="P12" i="2"/>
  <c r="O11" i="2"/>
  <c r="O9" i="2"/>
  <c r="P8" i="2"/>
  <c r="O8" i="2"/>
  <c r="O7" i="2"/>
  <c r="N10" i="2"/>
  <c r="N9" i="2"/>
  <c r="N8" i="2"/>
  <c r="N7" i="2"/>
  <c r="N6" i="2"/>
  <c r="N5" i="2"/>
  <c r="M10" i="2"/>
  <c r="M9" i="2"/>
  <c r="M8" i="2"/>
  <c r="M7" i="2"/>
  <c r="M6" i="2"/>
  <c r="M5" i="2"/>
  <c r="L10" i="2"/>
  <c r="P10" i="2" s="1"/>
  <c r="L9" i="2"/>
  <c r="P9" i="2" s="1"/>
  <c r="L8" i="2"/>
  <c r="L7" i="2"/>
  <c r="P7" i="2" s="1"/>
  <c r="L6" i="2"/>
  <c r="P6" i="2" s="1"/>
  <c r="L5" i="2"/>
  <c r="O6" i="2" l="1"/>
  <c r="O10" i="2"/>
  <c r="O16" i="2"/>
  <c r="P15" i="2"/>
  <c r="O14" i="2"/>
  <c r="O13" i="2"/>
  <c r="O12" i="2"/>
  <c r="P11" i="2"/>
  <c r="O5" i="2"/>
  <c r="P5" i="2" l="1"/>
  <c r="T6" i="2" s="1"/>
  <c r="T7" i="2"/>
  <c r="T5" i="2"/>
  <c r="S6" i="2" l="1"/>
  <c r="S5" i="2"/>
  <c r="G67" i="2"/>
  <c r="G51" i="2"/>
  <c r="G35" i="2"/>
  <c r="G19" i="2"/>
  <c r="G61" i="2"/>
  <c r="G16" i="2"/>
  <c r="G66" i="2"/>
  <c r="G50" i="2"/>
  <c r="G34" i="2"/>
  <c r="G14" i="2"/>
  <c r="G12" i="2"/>
  <c r="G10" i="2"/>
  <c r="G8" i="2"/>
  <c r="G55" i="2"/>
  <c r="G39" i="2"/>
  <c r="G23" i="2"/>
  <c r="G60" i="2"/>
  <c r="G44" i="2"/>
  <c r="G28" i="2"/>
  <c r="G65" i="2"/>
  <c r="G49" i="2"/>
  <c r="G33" i="2"/>
  <c r="G54" i="2"/>
  <c r="G38" i="2"/>
  <c r="G18" i="2"/>
  <c r="G59" i="2"/>
  <c r="G64" i="2"/>
  <c r="G48" i="2"/>
  <c r="G32" i="2"/>
  <c r="G43" i="2"/>
  <c r="G27" i="2"/>
  <c r="G20" i="2"/>
  <c r="G69" i="2"/>
  <c r="G53" i="2"/>
  <c r="G37" i="2"/>
  <c r="G58" i="2"/>
  <c r="G42" i="2"/>
  <c r="G26" i="2"/>
  <c r="G22" i="2"/>
  <c r="G13" i="2"/>
  <c r="G11" i="2"/>
  <c r="G9" i="2"/>
  <c r="G63" i="2"/>
  <c r="G47" i="2"/>
  <c r="G31" i="2"/>
  <c r="G15" i="2"/>
  <c r="G68" i="2"/>
  <c r="G52" i="2"/>
  <c r="G36" i="2"/>
  <c r="G7" i="2"/>
  <c r="G56" i="2"/>
  <c r="G40" i="2"/>
  <c r="G24" i="2"/>
  <c r="G21" i="2"/>
  <c r="G45" i="2"/>
  <c r="G29" i="2"/>
  <c r="G6" i="2"/>
  <c r="G57" i="2"/>
  <c r="G41" i="2"/>
  <c r="G25" i="2"/>
  <c r="G17" i="2"/>
  <c r="G62" i="2"/>
  <c r="G46" i="2"/>
  <c r="G30" i="2"/>
  <c r="S7" i="2"/>
  <c r="F62" i="2" l="1"/>
  <c r="H62" i="2" s="1"/>
  <c r="F46" i="2"/>
  <c r="H46" i="2" s="1"/>
  <c r="F30" i="2"/>
  <c r="H30" i="2" s="1"/>
  <c r="F56" i="2"/>
  <c r="H56" i="2" s="1"/>
  <c r="F40" i="2"/>
  <c r="H40" i="2" s="1"/>
  <c r="F24" i="2"/>
  <c r="H24" i="2" s="1"/>
  <c r="F61" i="2"/>
  <c r="H61" i="2" s="1"/>
  <c r="F45" i="2"/>
  <c r="H45" i="2" s="1"/>
  <c r="F29" i="2"/>
  <c r="H29" i="2" s="1"/>
  <c r="F21" i="2"/>
  <c r="H21" i="2" s="1"/>
  <c r="F6" i="2"/>
  <c r="F14" i="2"/>
  <c r="H14" i="2" s="1"/>
  <c r="F66" i="2"/>
  <c r="H66" i="2" s="1"/>
  <c r="F50" i="2"/>
  <c r="H50" i="2" s="1"/>
  <c r="F34" i="2"/>
  <c r="H34" i="2" s="1"/>
  <c r="F55" i="2"/>
  <c r="H55" i="2" s="1"/>
  <c r="F39" i="2"/>
  <c r="H39" i="2" s="1"/>
  <c r="F23" i="2"/>
  <c r="H23" i="2" s="1"/>
  <c r="F60" i="2"/>
  <c r="H60" i="2" s="1"/>
  <c r="F44" i="2"/>
  <c r="H44" i="2" s="1"/>
  <c r="F28" i="2"/>
  <c r="H28" i="2" s="1"/>
  <c r="F65" i="2"/>
  <c r="H65" i="2" s="1"/>
  <c r="F49" i="2"/>
  <c r="H49" i="2" s="1"/>
  <c r="F33" i="2"/>
  <c r="H33" i="2" s="1"/>
  <c r="F38" i="2"/>
  <c r="H38" i="2" s="1"/>
  <c r="F64" i="2"/>
  <c r="H64" i="2" s="1"/>
  <c r="F48" i="2"/>
  <c r="H48" i="2" s="1"/>
  <c r="F32" i="2"/>
  <c r="H32" i="2" s="1"/>
  <c r="F54" i="2"/>
  <c r="H54" i="2" s="1"/>
  <c r="F18" i="2"/>
  <c r="H18" i="2" s="1"/>
  <c r="F59" i="2"/>
  <c r="H59" i="2" s="1"/>
  <c r="F43" i="2"/>
  <c r="H43" i="2" s="1"/>
  <c r="F27" i="2"/>
  <c r="H27" i="2" s="1"/>
  <c r="F16" i="2"/>
  <c r="H16" i="2" s="1"/>
  <c r="F10" i="2"/>
  <c r="H10" i="2" s="1"/>
  <c r="F20" i="2"/>
  <c r="H20" i="2" s="1"/>
  <c r="F12" i="2"/>
  <c r="H12" i="2" s="1"/>
  <c r="F69" i="2"/>
  <c r="H69" i="2" s="1"/>
  <c r="F53" i="2"/>
  <c r="H53" i="2" s="1"/>
  <c r="F37" i="2"/>
  <c r="H37" i="2" s="1"/>
  <c r="F58" i="2"/>
  <c r="H58" i="2" s="1"/>
  <c r="F42" i="2"/>
  <c r="H42" i="2" s="1"/>
  <c r="F26" i="2"/>
  <c r="H26" i="2" s="1"/>
  <c r="F22" i="2"/>
  <c r="H22" i="2" s="1"/>
  <c r="F13" i="2"/>
  <c r="H13" i="2" s="1"/>
  <c r="F11" i="2"/>
  <c r="H11" i="2" s="1"/>
  <c r="F9" i="2"/>
  <c r="H9" i="2" s="1"/>
  <c r="F63" i="2"/>
  <c r="H63" i="2" s="1"/>
  <c r="F47" i="2"/>
  <c r="F31" i="2"/>
  <c r="H31" i="2" s="1"/>
  <c r="F15" i="2"/>
  <c r="H15" i="2" s="1"/>
  <c r="F67" i="2"/>
  <c r="H67" i="2" s="1"/>
  <c r="F51" i="2"/>
  <c r="H51" i="2" s="1"/>
  <c r="F35" i="2"/>
  <c r="H35" i="2" s="1"/>
  <c r="F19" i="2"/>
  <c r="H19" i="2" s="1"/>
  <c r="F8" i="2"/>
  <c r="H8" i="2" s="1"/>
  <c r="F68" i="2"/>
  <c r="H68" i="2" s="1"/>
  <c r="F52" i="2"/>
  <c r="H52" i="2" s="1"/>
  <c r="F36" i="2"/>
  <c r="H36" i="2" s="1"/>
  <c r="F7" i="2"/>
  <c r="H7" i="2" s="1"/>
  <c r="F57" i="2"/>
  <c r="H57" i="2" s="1"/>
  <c r="F41" i="2"/>
  <c r="H41" i="2" s="1"/>
  <c r="F25" i="2"/>
  <c r="H25" i="2" s="1"/>
  <c r="F17" i="2"/>
  <c r="H17" i="2" s="1"/>
</calcChain>
</file>

<file path=xl/sharedStrings.xml><?xml version="1.0" encoding="utf-8"?>
<sst xmlns="http://schemas.openxmlformats.org/spreadsheetml/2006/main" count="428" uniqueCount="166">
  <si>
    <t xml:space="preserve">No. </t>
  </si>
  <si>
    <t xml:space="preserve">Name  </t>
  </si>
  <si>
    <t>Weight  [mg]</t>
  </si>
  <si>
    <t xml:space="preserve">Method  </t>
  </si>
  <si>
    <t>N  Area</t>
  </si>
  <si>
    <t>C  Area</t>
  </si>
  <si>
    <t>N  [%]</t>
  </si>
  <si>
    <t>C  [%]</t>
  </si>
  <si>
    <t>C/N  ratio</t>
  </si>
  <si>
    <t>N  Factor</t>
  </si>
  <si>
    <t>C  Factor</t>
  </si>
  <si>
    <t xml:space="preserve">Memo  </t>
  </si>
  <si>
    <t xml:space="preserve">Info  </t>
  </si>
  <si>
    <t xml:space="preserve">Date       Time  </t>
  </si>
  <si>
    <t>blnk</t>
  </si>
  <si>
    <t>method1</t>
  </si>
  <si>
    <t>20.09.2022 13:16:39</t>
  </si>
  <si>
    <t>20.09.2022 13:23:36</t>
  </si>
  <si>
    <t>ace</t>
  </si>
  <si>
    <t>20.09.2022 13:30:39</t>
  </si>
  <si>
    <t>20.09.2022 13:37:37</t>
  </si>
  <si>
    <t>20.09.2022 13:44:40</t>
  </si>
  <si>
    <t>plate1 d3</t>
  </si>
  <si>
    <t>Nu</t>
  </si>
  <si>
    <t>20.09.2022 13:51:41</t>
  </si>
  <si>
    <t>plate1 d4</t>
  </si>
  <si>
    <t>20.09.2022 13:58:41</t>
  </si>
  <si>
    <t>plate1 d5</t>
  </si>
  <si>
    <t>20.09.2022 14:05:38</t>
  </si>
  <si>
    <t>plate1 d6</t>
  </si>
  <si>
    <t>20.09.2022 14:12:37</t>
  </si>
  <si>
    <t>plate1 d7</t>
  </si>
  <si>
    <t>20.09.2022 14:19:40</t>
  </si>
  <si>
    <t>plate1 d8</t>
  </si>
  <si>
    <t>20.09.2022 14:26:36</t>
  </si>
  <si>
    <t>plate1 e1</t>
  </si>
  <si>
    <t>20.09.2022 14:33:37</t>
  </si>
  <si>
    <t>plate1 e2</t>
  </si>
  <si>
    <t>Cu</t>
  </si>
  <si>
    <t>20.09.2022 14:40:36</t>
  </si>
  <si>
    <t>plate1 e3</t>
  </si>
  <si>
    <t>20.09.2022 14:47:40</t>
  </si>
  <si>
    <t>plate1 e4</t>
  </si>
  <si>
    <t>20.09.2022 14:54:39</t>
  </si>
  <si>
    <t>plate1 e5</t>
  </si>
  <si>
    <t>20.09.2022 15:01:39</t>
  </si>
  <si>
    <t>plate1 e6</t>
  </si>
  <si>
    <t>Nu,Cu</t>
  </si>
  <si>
    <t>20.09.2022 15:08:38</t>
  </si>
  <si>
    <t>20.09.2022 15:15:39</t>
  </si>
  <si>
    <t>20.09.2022 15:22:41</t>
  </si>
  <si>
    <t>sand a1</t>
  </si>
  <si>
    <t>20.09.2022 15:29:42</t>
  </si>
  <si>
    <t>sand a2</t>
  </si>
  <si>
    <t>20.09.2022 15:36:46</t>
  </si>
  <si>
    <t>sand b1</t>
  </si>
  <si>
    <t>20.09.2022 15:43:49</t>
  </si>
  <si>
    <t>sand b2</t>
  </si>
  <si>
    <t>20.09.2022 15:50:50</t>
  </si>
  <si>
    <t>sand c1</t>
  </si>
  <si>
    <t>20.09.2022 15:57:54</t>
  </si>
  <si>
    <t>sand c2</t>
  </si>
  <si>
    <t>20.09.2022 16:04:53</t>
  </si>
  <si>
    <t>sand d1</t>
  </si>
  <si>
    <t>20.09.2022 16:11:55</t>
  </si>
  <si>
    <t>sand d2</t>
  </si>
  <si>
    <t>20.09.2022 16:18:54</t>
  </si>
  <si>
    <t>sand e1</t>
  </si>
  <si>
    <t>20.09.2022 16:25:58</t>
  </si>
  <si>
    <t>sand e2</t>
  </si>
  <si>
    <t>20.09.2022 16:32:58</t>
  </si>
  <si>
    <t>sand f1</t>
  </si>
  <si>
    <t>20.09.2022 16:40:00</t>
  </si>
  <si>
    <t>sand f2</t>
  </si>
  <si>
    <t>20.09.2022 16:47:01</t>
  </si>
  <si>
    <t>sand g1</t>
  </si>
  <si>
    <t>20.09.2022 16:54:01</t>
  </si>
  <si>
    <t>sand g2</t>
  </si>
  <si>
    <t>20.09.2022 17:01:04</t>
  </si>
  <si>
    <t>20.09.2022 17:08:02</t>
  </si>
  <si>
    <t>20.09.2022 17:15:07</t>
  </si>
  <si>
    <t>rinsed filter</t>
  </si>
  <si>
    <t>20.09.2022 17:22:04</t>
  </si>
  <si>
    <t>20.09.2022 17:29:04</t>
  </si>
  <si>
    <t>erie a1</t>
  </si>
  <si>
    <t>20.09.2022 17:36:03</t>
  </si>
  <si>
    <t>erie a2</t>
  </si>
  <si>
    <t>20.09.2022 17:42:59</t>
  </si>
  <si>
    <t>erie a3</t>
  </si>
  <si>
    <t>20.09.2022 17:49:58</t>
  </si>
  <si>
    <t>erie a4</t>
  </si>
  <si>
    <t>20.09.2022 17:56:56</t>
  </si>
  <si>
    <t>erie a5</t>
  </si>
  <si>
    <t>20.09.2022 18:03:58</t>
  </si>
  <si>
    <t>erie a6</t>
  </si>
  <si>
    <t>20.09.2022 18:10:57</t>
  </si>
  <si>
    <t>erie a7</t>
  </si>
  <si>
    <t>20.09.2022 18:17:58</t>
  </si>
  <si>
    <t>erie a8</t>
  </si>
  <si>
    <t>20.09.2022 18:24:58</t>
  </si>
  <si>
    <t>ash</t>
  </si>
  <si>
    <t>Nnp</t>
  </si>
  <si>
    <t>20.09.2022 18:35:46</t>
  </si>
  <si>
    <t>20.09.2022 18:42:49</t>
  </si>
  <si>
    <t>20.09.2022 18:49:47</t>
  </si>
  <si>
    <t>erie b1</t>
  </si>
  <si>
    <t>20.09.2022 18:56:47</t>
  </si>
  <si>
    <t>erie b2</t>
  </si>
  <si>
    <t>20.09.2022 19:03:50</t>
  </si>
  <si>
    <t>erie b3</t>
  </si>
  <si>
    <t>20.09.2022 19:10:50</t>
  </si>
  <si>
    <t>erie b4</t>
  </si>
  <si>
    <t>20.09.2022 19:17:53</t>
  </si>
  <si>
    <t>erie b5</t>
  </si>
  <si>
    <t>20.09.2022 19:24:55</t>
  </si>
  <si>
    <t>erie b6</t>
  </si>
  <si>
    <t>20.09.2022 19:31:56</t>
  </si>
  <si>
    <t>erie b7</t>
  </si>
  <si>
    <t>20.09.2022 19:38:58</t>
  </si>
  <si>
    <t>erie b8</t>
  </si>
  <si>
    <t>20.09.2022 19:45:57</t>
  </si>
  <si>
    <t>20.09.2022 19:52:57</t>
  </si>
  <si>
    <t>erie c1</t>
  </si>
  <si>
    <t>20.09.2022 19:59:56</t>
  </si>
  <si>
    <t>erie c2</t>
  </si>
  <si>
    <t>20.09.2022 20:06:57</t>
  </si>
  <si>
    <t>erie c3</t>
  </si>
  <si>
    <t>20.09.2022 20:13:58</t>
  </si>
  <si>
    <t>erie c4</t>
  </si>
  <si>
    <t>20.09.2022 20:20:58</t>
  </si>
  <si>
    <t>erie c5</t>
  </si>
  <si>
    <t>20.09.2022 20:27:57</t>
  </si>
  <si>
    <t>eric c6</t>
  </si>
  <si>
    <t>20.09.2022 20:34:57</t>
  </si>
  <si>
    <t>erie c7</t>
  </si>
  <si>
    <t>20.09.2022 20:41:57</t>
  </si>
  <si>
    <t>erie c8</t>
  </si>
  <si>
    <t>20.09.2022 20:48:55</t>
  </si>
  <si>
    <t>20.09.2022 20:55:58</t>
  </si>
  <si>
    <t>20.09.2022 21:02:57</t>
  </si>
  <si>
    <t>20.09.2022 21:09:58</t>
  </si>
  <si>
    <t>stop</t>
  </si>
  <si>
    <t>5mg90s</t>
  </si>
  <si>
    <t xml:space="preserve"> </t>
  </si>
  <si>
    <t>mg N</t>
  </si>
  <si>
    <t>mg C</t>
  </si>
  <si>
    <t>Standard Curve</t>
  </si>
  <si>
    <t>Standard</t>
  </si>
  <si>
    <t>Wght</t>
  </si>
  <si>
    <t>N Area</t>
  </si>
  <si>
    <t>C Area</t>
  </si>
  <si>
    <t>N wght</t>
  </si>
  <si>
    <t>C wght</t>
  </si>
  <si>
    <t>N</t>
  </si>
  <si>
    <t>C</t>
  </si>
  <si>
    <t>Slope</t>
  </si>
  <si>
    <t>Intercept</t>
  </si>
  <si>
    <t>R-sq</t>
  </si>
  <si>
    <t>%N</t>
  </si>
  <si>
    <t>%C</t>
  </si>
  <si>
    <t>C:N</t>
  </si>
  <si>
    <t>Notes</t>
  </si>
  <si>
    <t>Average C:N</t>
  </si>
  <si>
    <t>Average %N</t>
  </si>
  <si>
    <t>&lt;this sample had no weight so I used 3 as a standin&gt; won't be used for average calculation</t>
  </si>
  <si>
    <t>Average 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</si>
</sst>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C/N 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Sheet1!$H$2:$H$104</c:f>
              <c:numCache>
                <c:formatCode>General</c:formatCode>
                <c:ptCount val="103"/>
                <c:pt idx="5">
                  <c:v>15.475169593666815</c:v>
                </c:pt>
                <c:pt idx="6">
                  <c:v>14.077081091263032</c:v>
                </c:pt>
                <c:pt idx="7">
                  <c:v>16.127104566638671</c:v>
                </c:pt>
                <c:pt idx="8">
                  <c:v>5.2042189977237685</c:v>
                </c:pt>
                <c:pt idx="9">
                  <c:v>5.0291803766598546</c:v>
                </c:pt>
                <c:pt idx="10">
                  <c:v>5.5201918438046524</c:v>
                </c:pt>
                <c:pt idx="11">
                  <c:v>6.089799332054195</c:v>
                </c:pt>
                <c:pt idx="12">
                  <c:v>2.1859473011348949</c:v>
                </c:pt>
                <c:pt idx="13">
                  <c:v>9.6214004254981127</c:v>
                </c:pt>
                <c:pt idx="14">
                  <c:v>13.454160732632149</c:v>
                </c:pt>
                <c:pt idx="15">
                  <c:v>4.7916477006554041</c:v>
                </c:pt>
                <c:pt idx="16">
                  <c:v>14.585417124490499</c:v>
                </c:pt>
                <c:pt idx="17">
                  <c:v>-23.610554122132783</c:v>
                </c:pt>
                <c:pt idx="18">
                  <c:v>8.0549276792879017</c:v>
                </c:pt>
                <c:pt idx="19">
                  <c:v>5.0024840777904984</c:v>
                </c:pt>
                <c:pt idx="20">
                  <c:v>5.0604236772735094</c:v>
                </c:pt>
                <c:pt idx="21">
                  <c:v>4.9470296772699331</c:v>
                </c:pt>
                <c:pt idx="22">
                  <c:v>5.0211726603408655</c:v>
                </c:pt>
                <c:pt idx="23">
                  <c:v>4.8902124294319522</c:v>
                </c:pt>
                <c:pt idx="24">
                  <c:v>4.961747582057737</c:v>
                </c:pt>
                <c:pt idx="25">
                  <c:v>5.1610050860051651</c:v>
                </c:pt>
                <c:pt idx="26">
                  <c:v>5.1560065963140547</c:v>
                </c:pt>
                <c:pt idx="27">
                  <c:v>4.8681946999028378</c:v>
                </c:pt>
                <c:pt idx="28">
                  <c:v>4.8122169688608212</c:v>
                </c:pt>
                <c:pt idx="29">
                  <c:v>4.9450826455102401</c:v>
                </c:pt>
                <c:pt idx="30">
                  <c:v>4.9644493588869203</c:v>
                </c:pt>
                <c:pt idx="31">
                  <c:v>4.7720326697890512</c:v>
                </c:pt>
                <c:pt idx="32">
                  <c:v>4.7279064091538103</c:v>
                </c:pt>
                <c:pt idx="33">
                  <c:v>-25.514782690078263</c:v>
                </c:pt>
                <c:pt idx="34">
                  <c:v>7.9699815381963717</c:v>
                </c:pt>
                <c:pt idx="35">
                  <c:v>1.7684505409170199</c:v>
                </c:pt>
                <c:pt idx="36">
                  <c:v>2.371950902610314</c:v>
                </c:pt>
                <c:pt idx="37">
                  <c:v>4.6894883020144889</c:v>
                </c:pt>
                <c:pt idx="38">
                  <c:v>6.5927043596852775</c:v>
                </c:pt>
                <c:pt idx="39">
                  <c:v>5.6637176418514201</c:v>
                </c:pt>
                <c:pt idx="40">
                  <c:v>5.3833468802617093</c:v>
                </c:pt>
                <c:pt idx="41">
                  <c:v>6.7529402904863289</c:v>
                </c:pt>
                <c:pt idx="42">
                  <c:v>4.6034487764716721</c:v>
                </c:pt>
                <c:pt idx="43">
                  <c:v>7.1847221712400833</c:v>
                </c:pt>
                <c:pt idx="44">
                  <c:v>4.7459327727300362</c:v>
                </c:pt>
                <c:pt idx="46">
                  <c:v>-39.420688945009495</c:v>
                </c:pt>
                <c:pt idx="47">
                  <c:v>8.155201360808741</c:v>
                </c:pt>
                <c:pt idx="48">
                  <c:v>5.0708618950817259</c:v>
                </c:pt>
                <c:pt idx="49">
                  <c:v>6.9554646986565691</c:v>
                </c:pt>
                <c:pt idx="50">
                  <c:v>2.926733913487098</c:v>
                </c:pt>
                <c:pt idx="51">
                  <c:v>3.8733549507460459</c:v>
                </c:pt>
                <c:pt idx="52">
                  <c:v>3.4115119630573516</c:v>
                </c:pt>
                <c:pt idx="53">
                  <c:v>5.0117699106697371</c:v>
                </c:pt>
                <c:pt idx="54">
                  <c:v>5.218688846393011</c:v>
                </c:pt>
                <c:pt idx="55">
                  <c:v>4.2765941873992936</c:v>
                </c:pt>
                <c:pt idx="56">
                  <c:v>0.89610749667793543</c:v>
                </c:pt>
                <c:pt idx="57">
                  <c:v>6.1804414554877551</c:v>
                </c:pt>
                <c:pt idx="58">
                  <c:v>5.9378143308133957</c:v>
                </c:pt>
                <c:pt idx="59">
                  <c:v>2.9031477900376732</c:v>
                </c:pt>
                <c:pt idx="60">
                  <c:v>5.9462049554493595</c:v>
                </c:pt>
                <c:pt idx="61">
                  <c:v>8.0608794706782305</c:v>
                </c:pt>
                <c:pt idx="62">
                  <c:v>5.9066944591224084</c:v>
                </c:pt>
                <c:pt idx="63">
                  <c:v>7.3581923462252226</c:v>
                </c:pt>
                <c:pt idx="64">
                  <c:v>8.1177306284358099</c:v>
                </c:pt>
                <c:pt idx="65">
                  <c:v>11.608768036864547</c:v>
                </c:pt>
                <c:pt idx="66">
                  <c:v>8.1932400172407274</c:v>
                </c:pt>
                <c:pt idx="67">
                  <c:v>8.1398175416326755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0-4C9E-B8D6-00715BB0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81824"/>
        <c:axId val="1616382240"/>
      </c:scatterChart>
      <c:valAx>
        <c:axId val="16163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2240"/>
        <c:crosses val="autoZero"/>
        <c:crossBetween val="midCat"/>
      </c:valAx>
      <c:valAx>
        <c:axId val="1616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C2F88-367D-F921-66D7-CDBDEFCB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workbookViewId="0">
      <selection activeCell="I19" sqref="I1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>
        <v>0.1</v>
      </c>
      <c r="D2" t="s">
        <v>15</v>
      </c>
      <c r="E2">
        <v>22</v>
      </c>
      <c r="F2">
        <v>15117</v>
      </c>
      <c r="G2">
        <v>0</v>
      </c>
      <c r="H2">
        <v>0</v>
      </c>
      <c r="I2">
        <v>0</v>
      </c>
      <c r="J2">
        <v>1</v>
      </c>
      <c r="K2">
        <v>1</v>
      </c>
      <c r="N2" t="s">
        <v>16</v>
      </c>
    </row>
    <row r="3" spans="1:14" x14ac:dyDescent="0.35">
      <c r="A3">
        <v>2</v>
      </c>
      <c r="B3" t="s">
        <v>14</v>
      </c>
      <c r="C3">
        <v>0.1</v>
      </c>
      <c r="D3" t="s">
        <v>15</v>
      </c>
      <c r="E3">
        <v>15</v>
      </c>
      <c r="F3">
        <v>68</v>
      </c>
      <c r="G3">
        <v>0</v>
      </c>
      <c r="H3">
        <v>0</v>
      </c>
      <c r="I3">
        <v>0</v>
      </c>
      <c r="J3">
        <v>1</v>
      </c>
      <c r="K3">
        <v>1</v>
      </c>
      <c r="N3" t="s">
        <v>17</v>
      </c>
    </row>
    <row r="4" spans="1:14" x14ac:dyDescent="0.35">
      <c r="A4">
        <v>3</v>
      </c>
      <c r="B4" t="s">
        <v>18</v>
      </c>
      <c r="C4">
        <v>1.395</v>
      </c>
      <c r="D4" t="s">
        <v>15</v>
      </c>
      <c r="E4">
        <v>5114</v>
      </c>
      <c r="F4">
        <v>25024</v>
      </c>
      <c r="G4">
        <v>10.36</v>
      </c>
      <c r="H4">
        <v>71.09</v>
      </c>
      <c r="I4">
        <v>6.8620000000000001</v>
      </c>
      <c r="J4">
        <v>1.0067999999999999</v>
      </c>
      <c r="K4">
        <v>1.01</v>
      </c>
      <c r="N4" t="s">
        <v>19</v>
      </c>
    </row>
    <row r="5" spans="1:14" x14ac:dyDescent="0.35">
      <c r="A5">
        <v>4</v>
      </c>
      <c r="B5" t="s">
        <v>18</v>
      </c>
      <c r="C5">
        <v>1.149</v>
      </c>
      <c r="D5" t="s">
        <v>15</v>
      </c>
      <c r="E5">
        <v>4248</v>
      </c>
      <c r="F5">
        <v>20738</v>
      </c>
      <c r="G5">
        <v>10.36</v>
      </c>
      <c r="H5">
        <v>71.09</v>
      </c>
      <c r="I5">
        <v>6.8620000000000001</v>
      </c>
      <c r="J5">
        <v>0.99619999999999997</v>
      </c>
      <c r="K5">
        <v>1.0049999999999999</v>
      </c>
      <c r="N5" t="s">
        <v>20</v>
      </c>
    </row>
    <row r="6" spans="1:14" x14ac:dyDescent="0.35">
      <c r="A6">
        <v>5</v>
      </c>
      <c r="B6" t="s">
        <v>14</v>
      </c>
      <c r="C6">
        <v>0.1</v>
      </c>
      <c r="D6" t="s">
        <v>15</v>
      </c>
      <c r="E6">
        <v>0</v>
      </c>
      <c r="F6">
        <v>59</v>
      </c>
      <c r="G6">
        <v>0</v>
      </c>
      <c r="H6">
        <v>0</v>
      </c>
      <c r="I6">
        <v>0</v>
      </c>
      <c r="J6">
        <v>1.0015000000000001</v>
      </c>
      <c r="K6">
        <v>1.0075000000000001</v>
      </c>
      <c r="N6" t="s">
        <v>21</v>
      </c>
    </row>
    <row r="7" spans="1:14" x14ac:dyDescent="0.35">
      <c r="A7">
        <v>6</v>
      </c>
      <c r="B7" t="s">
        <v>22</v>
      </c>
      <c r="C7">
        <v>1</v>
      </c>
      <c r="D7" t="s">
        <v>15</v>
      </c>
      <c r="E7">
        <v>205</v>
      </c>
      <c r="F7">
        <v>2104</v>
      </c>
      <c r="G7">
        <v>0.6</v>
      </c>
      <c r="H7">
        <v>8.01</v>
      </c>
      <c r="I7">
        <v>13.4094</v>
      </c>
      <c r="J7">
        <v>1.0015000000000001</v>
      </c>
      <c r="K7">
        <v>1.0075000000000001</v>
      </c>
      <c r="M7" t="s">
        <v>23</v>
      </c>
      <c r="N7" t="s">
        <v>24</v>
      </c>
    </row>
    <row r="8" spans="1:14" x14ac:dyDescent="0.35">
      <c r="A8">
        <v>7</v>
      </c>
      <c r="B8" t="s">
        <v>25</v>
      </c>
      <c r="C8">
        <v>1</v>
      </c>
      <c r="D8" t="s">
        <v>15</v>
      </c>
      <c r="E8">
        <v>227</v>
      </c>
      <c r="F8">
        <v>2117</v>
      </c>
      <c r="G8">
        <v>0.66</v>
      </c>
      <c r="H8">
        <v>8.07</v>
      </c>
      <c r="I8">
        <v>12.205399999999999</v>
      </c>
      <c r="J8">
        <v>1.0015000000000001</v>
      </c>
      <c r="K8">
        <v>1.0075000000000001</v>
      </c>
      <c r="M8" t="s">
        <v>23</v>
      </c>
      <c r="N8" t="s">
        <v>26</v>
      </c>
    </row>
    <row r="9" spans="1:14" x14ac:dyDescent="0.35">
      <c r="A9">
        <v>8</v>
      </c>
      <c r="B9" t="s">
        <v>27</v>
      </c>
      <c r="C9">
        <v>1</v>
      </c>
      <c r="D9" t="s">
        <v>15</v>
      </c>
      <c r="E9">
        <v>229</v>
      </c>
      <c r="F9">
        <v>2417</v>
      </c>
      <c r="G9">
        <v>0.67</v>
      </c>
      <c r="H9">
        <v>9.25</v>
      </c>
      <c r="I9">
        <v>13.8748</v>
      </c>
      <c r="J9">
        <v>1.0015000000000001</v>
      </c>
      <c r="K9">
        <v>1.0075000000000001</v>
      </c>
      <c r="M9" t="s">
        <v>23</v>
      </c>
      <c r="N9" t="s">
        <v>28</v>
      </c>
    </row>
    <row r="10" spans="1:14" x14ac:dyDescent="0.35">
      <c r="A10">
        <v>9</v>
      </c>
      <c r="B10" t="s">
        <v>29</v>
      </c>
      <c r="C10">
        <v>1</v>
      </c>
      <c r="D10" t="s">
        <v>15</v>
      </c>
      <c r="E10">
        <v>763</v>
      </c>
      <c r="F10">
        <v>2577</v>
      </c>
      <c r="G10">
        <v>2.2000000000000002</v>
      </c>
      <c r="H10">
        <v>9.8800000000000008</v>
      </c>
      <c r="I10">
        <v>4.4901999999999997</v>
      </c>
      <c r="J10">
        <v>1.0015000000000001</v>
      </c>
      <c r="K10">
        <v>1.0075000000000001</v>
      </c>
      <c r="N10" t="s">
        <v>30</v>
      </c>
    </row>
    <row r="11" spans="1:14" x14ac:dyDescent="0.35">
      <c r="A11">
        <v>10</v>
      </c>
      <c r="B11" t="s">
        <v>31</v>
      </c>
      <c r="C11">
        <v>1</v>
      </c>
      <c r="D11" t="s">
        <v>15</v>
      </c>
      <c r="E11">
        <v>674</v>
      </c>
      <c r="F11">
        <v>2228</v>
      </c>
      <c r="G11">
        <v>1.95</v>
      </c>
      <c r="H11">
        <v>8.5</v>
      </c>
      <c r="I11">
        <v>4.3567999999999998</v>
      </c>
      <c r="J11">
        <v>1.0015000000000001</v>
      </c>
      <c r="K11">
        <v>1.0075000000000001</v>
      </c>
      <c r="N11" t="s">
        <v>32</v>
      </c>
    </row>
    <row r="12" spans="1:14" x14ac:dyDescent="0.35">
      <c r="A12">
        <v>11</v>
      </c>
      <c r="B12" t="s">
        <v>33</v>
      </c>
      <c r="C12">
        <v>1</v>
      </c>
      <c r="D12" t="s">
        <v>15</v>
      </c>
      <c r="E12">
        <v>604</v>
      </c>
      <c r="F12">
        <v>2195</v>
      </c>
      <c r="G12">
        <v>1.75</v>
      </c>
      <c r="H12">
        <v>8.3699999999999992</v>
      </c>
      <c r="I12">
        <v>4.7781000000000002</v>
      </c>
      <c r="J12">
        <v>1.0015000000000001</v>
      </c>
      <c r="K12">
        <v>1.0075000000000001</v>
      </c>
      <c r="N12" t="s">
        <v>34</v>
      </c>
    </row>
    <row r="13" spans="1:14" x14ac:dyDescent="0.35">
      <c r="A13">
        <v>12</v>
      </c>
      <c r="B13" t="s">
        <v>35</v>
      </c>
      <c r="C13">
        <v>1</v>
      </c>
      <c r="D13" t="s">
        <v>15</v>
      </c>
      <c r="E13">
        <v>563</v>
      </c>
      <c r="F13">
        <v>2252</v>
      </c>
      <c r="G13">
        <v>1.64</v>
      </c>
      <c r="H13">
        <v>8.6</v>
      </c>
      <c r="I13">
        <v>5.2507000000000001</v>
      </c>
      <c r="J13">
        <v>1.0015000000000001</v>
      </c>
      <c r="K13">
        <v>1.0075000000000001</v>
      </c>
      <c r="N13" t="s">
        <v>36</v>
      </c>
    </row>
    <row r="14" spans="1:14" x14ac:dyDescent="0.35">
      <c r="A14">
        <v>13</v>
      </c>
      <c r="B14" t="s">
        <v>37</v>
      </c>
      <c r="C14">
        <v>1</v>
      </c>
      <c r="D14" t="s">
        <v>15</v>
      </c>
      <c r="E14">
        <v>1219</v>
      </c>
      <c r="F14">
        <v>1791</v>
      </c>
      <c r="G14">
        <v>3.49</v>
      </c>
      <c r="H14">
        <v>6.82</v>
      </c>
      <c r="I14">
        <v>1.9558</v>
      </c>
      <c r="J14">
        <v>1.0015000000000001</v>
      </c>
      <c r="K14">
        <v>1.0075000000000001</v>
      </c>
      <c r="M14" t="s">
        <v>38</v>
      </c>
      <c r="N14" t="s">
        <v>39</v>
      </c>
    </row>
    <row r="15" spans="1:14" x14ac:dyDescent="0.35">
      <c r="A15">
        <v>14</v>
      </c>
      <c r="B15" t="s">
        <v>40</v>
      </c>
      <c r="C15">
        <v>1</v>
      </c>
      <c r="D15" t="s">
        <v>15</v>
      </c>
      <c r="E15">
        <v>531</v>
      </c>
      <c r="F15">
        <v>3263</v>
      </c>
      <c r="G15">
        <v>1.55</v>
      </c>
      <c r="H15">
        <v>12.6</v>
      </c>
      <c r="I15">
        <v>8.1373999999999995</v>
      </c>
      <c r="J15">
        <v>1.0015000000000001</v>
      </c>
      <c r="K15">
        <v>1.0075000000000001</v>
      </c>
      <c r="N15" t="s">
        <v>41</v>
      </c>
    </row>
    <row r="16" spans="1:14" x14ac:dyDescent="0.35">
      <c r="A16">
        <v>15</v>
      </c>
      <c r="B16" t="s">
        <v>42</v>
      </c>
      <c r="C16">
        <v>1</v>
      </c>
      <c r="D16" t="s">
        <v>15</v>
      </c>
      <c r="E16">
        <v>412</v>
      </c>
      <c r="F16">
        <v>3526</v>
      </c>
      <c r="G16">
        <v>1.2</v>
      </c>
      <c r="H16">
        <v>13.64</v>
      </c>
      <c r="I16">
        <v>11.364100000000001</v>
      </c>
      <c r="J16">
        <v>1.0015000000000001</v>
      </c>
      <c r="K16">
        <v>1.0075000000000001</v>
      </c>
      <c r="M16" t="s">
        <v>23</v>
      </c>
      <c r="N16" t="s">
        <v>43</v>
      </c>
    </row>
    <row r="17" spans="1:14" x14ac:dyDescent="0.35">
      <c r="A17">
        <v>16</v>
      </c>
      <c r="B17" t="s">
        <v>44</v>
      </c>
      <c r="C17">
        <v>1</v>
      </c>
      <c r="D17" t="s">
        <v>15</v>
      </c>
      <c r="E17">
        <v>680</v>
      </c>
      <c r="F17">
        <v>2149</v>
      </c>
      <c r="G17">
        <v>1.97</v>
      </c>
      <c r="H17">
        <v>8.19</v>
      </c>
      <c r="I17">
        <v>4.1638999999999999</v>
      </c>
      <c r="J17">
        <v>1.0015000000000001</v>
      </c>
      <c r="K17">
        <v>1.0075000000000001</v>
      </c>
      <c r="N17" t="s">
        <v>45</v>
      </c>
    </row>
    <row r="18" spans="1:14" x14ac:dyDescent="0.35">
      <c r="A18">
        <v>17</v>
      </c>
      <c r="B18" t="s">
        <v>46</v>
      </c>
      <c r="C18">
        <v>1</v>
      </c>
      <c r="D18" t="s">
        <v>15</v>
      </c>
      <c r="E18">
        <v>213</v>
      </c>
      <c r="F18">
        <v>2064</v>
      </c>
      <c r="G18">
        <v>0.62</v>
      </c>
      <c r="H18">
        <v>7.86</v>
      </c>
      <c r="I18">
        <v>12.6387</v>
      </c>
      <c r="J18">
        <v>1.0015000000000001</v>
      </c>
      <c r="K18">
        <v>1.0075000000000001</v>
      </c>
      <c r="M18" t="s">
        <v>47</v>
      </c>
      <c r="N18" t="s">
        <v>48</v>
      </c>
    </row>
    <row r="19" spans="1:14" x14ac:dyDescent="0.35">
      <c r="A19">
        <v>18</v>
      </c>
      <c r="B19" t="s">
        <v>14</v>
      </c>
      <c r="C19">
        <v>0.1</v>
      </c>
      <c r="D19" t="s">
        <v>15</v>
      </c>
      <c r="E19">
        <v>8</v>
      </c>
      <c r="F19">
        <v>62</v>
      </c>
      <c r="G19">
        <v>0</v>
      </c>
      <c r="H19">
        <v>0</v>
      </c>
      <c r="I19">
        <v>0</v>
      </c>
      <c r="J19">
        <v>1.0015000000000001</v>
      </c>
      <c r="K19">
        <v>1.0075000000000001</v>
      </c>
      <c r="N19" t="s">
        <v>49</v>
      </c>
    </row>
    <row r="20" spans="1:14" x14ac:dyDescent="0.35">
      <c r="A20">
        <v>19</v>
      </c>
      <c r="B20" t="s">
        <v>18</v>
      </c>
      <c r="C20">
        <v>0.63</v>
      </c>
      <c r="D20" t="s">
        <v>15</v>
      </c>
      <c r="E20">
        <v>2325</v>
      </c>
      <c r="F20">
        <v>11438</v>
      </c>
      <c r="G20">
        <v>10.36</v>
      </c>
      <c r="H20">
        <v>71.09</v>
      </c>
      <c r="I20">
        <v>6.8620000000000001</v>
      </c>
      <c r="J20">
        <v>0.99170000000000003</v>
      </c>
      <c r="K20">
        <v>1.0034000000000001</v>
      </c>
      <c r="N20" t="s">
        <v>50</v>
      </c>
    </row>
    <row r="21" spans="1:14" x14ac:dyDescent="0.35">
      <c r="A21">
        <v>20</v>
      </c>
      <c r="B21" t="s">
        <v>51</v>
      </c>
      <c r="C21">
        <v>3</v>
      </c>
      <c r="D21" t="s">
        <v>15</v>
      </c>
      <c r="E21">
        <v>11165</v>
      </c>
      <c r="F21">
        <v>33724</v>
      </c>
      <c r="G21">
        <v>10.27</v>
      </c>
      <c r="H21">
        <v>44.34</v>
      </c>
      <c r="I21">
        <v>4.3159000000000001</v>
      </c>
      <c r="J21">
        <v>0.99170000000000003</v>
      </c>
      <c r="K21">
        <v>1.0034000000000001</v>
      </c>
      <c r="N21" t="s">
        <v>52</v>
      </c>
    </row>
    <row r="22" spans="1:14" x14ac:dyDescent="0.35">
      <c r="A22">
        <v>21</v>
      </c>
      <c r="B22" t="s">
        <v>53</v>
      </c>
      <c r="C22">
        <v>2.1259999999999999</v>
      </c>
      <c r="D22" t="s">
        <v>15</v>
      </c>
      <c r="E22">
        <v>8313</v>
      </c>
      <c r="F22">
        <v>25448</v>
      </c>
      <c r="G22">
        <v>10.84</v>
      </c>
      <c r="H22">
        <v>47.13</v>
      </c>
      <c r="I22">
        <v>4.3475999999999999</v>
      </c>
      <c r="J22">
        <v>0.99170000000000003</v>
      </c>
      <c r="K22">
        <v>1.0034000000000001</v>
      </c>
      <c r="N22" t="s">
        <v>54</v>
      </c>
    </row>
    <row r="23" spans="1:14" x14ac:dyDescent="0.35">
      <c r="A23">
        <v>22</v>
      </c>
      <c r="B23" t="s">
        <v>55</v>
      </c>
      <c r="C23">
        <v>3.1560000000000001</v>
      </c>
      <c r="D23" t="s">
        <v>15</v>
      </c>
      <c r="E23">
        <v>12371</v>
      </c>
      <c r="F23">
        <v>36934</v>
      </c>
      <c r="G23">
        <v>10.81</v>
      </c>
      <c r="H23">
        <v>46.19</v>
      </c>
      <c r="I23">
        <v>4.2736000000000001</v>
      </c>
      <c r="J23">
        <v>0.99170000000000003</v>
      </c>
      <c r="K23">
        <v>1.0034000000000001</v>
      </c>
      <c r="N23" t="s">
        <v>56</v>
      </c>
    </row>
    <row r="24" spans="1:14" x14ac:dyDescent="0.35">
      <c r="A24">
        <v>23</v>
      </c>
      <c r="B24" t="s">
        <v>57</v>
      </c>
      <c r="C24">
        <v>2.8079999999999998</v>
      </c>
      <c r="D24" t="s">
        <v>15</v>
      </c>
      <c r="E24">
        <v>10938</v>
      </c>
      <c r="F24">
        <v>33165</v>
      </c>
      <c r="G24">
        <v>10.76</v>
      </c>
      <c r="H24">
        <v>46.58</v>
      </c>
      <c r="I24">
        <v>4.3310000000000004</v>
      </c>
      <c r="J24">
        <v>0.99170000000000003</v>
      </c>
      <c r="K24">
        <v>1.0034000000000001</v>
      </c>
      <c r="N24" t="s">
        <v>58</v>
      </c>
    </row>
    <row r="25" spans="1:14" x14ac:dyDescent="0.35">
      <c r="A25">
        <v>24</v>
      </c>
      <c r="B25" t="s">
        <v>59</v>
      </c>
      <c r="C25">
        <v>2.6850000000000001</v>
      </c>
      <c r="D25" t="s">
        <v>15</v>
      </c>
      <c r="E25">
        <v>10205</v>
      </c>
      <c r="F25">
        <v>30153</v>
      </c>
      <c r="G25">
        <v>10.5</v>
      </c>
      <c r="H25">
        <v>44.27</v>
      </c>
      <c r="I25">
        <v>4.2142999999999997</v>
      </c>
      <c r="J25">
        <v>0.99170000000000003</v>
      </c>
      <c r="K25">
        <v>1.0034000000000001</v>
      </c>
      <c r="N25" t="s">
        <v>60</v>
      </c>
    </row>
    <row r="26" spans="1:14" x14ac:dyDescent="0.35">
      <c r="A26">
        <v>25</v>
      </c>
      <c r="B26" t="s">
        <v>61</v>
      </c>
      <c r="C26">
        <v>2.5449999999999999</v>
      </c>
      <c r="D26" t="s">
        <v>15</v>
      </c>
      <c r="E26">
        <v>9042</v>
      </c>
      <c r="F26">
        <v>27127</v>
      </c>
      <c r="G26">
        <v>9.84</v>
      </c>
      <c r="H26">
        <v>41.99</v>
      </c>
      <c r="I26">
        <v>4.2683</v>
      </c>
      <c r="J26">
        <v>0.99170000000000003</v>
      </c>
      <c r="K26">
        <v>1.0034000000000001</v>
      </c>
      <c r="N26" t="s">
        <v>62</v>
      </c>
    </row>
    <row r="27" spans="1:14" x14ac:dyDescent="0.35">
      <c r="A27">
        <v>26</v>
      </c>
      <c r="B27" t="s">
        <v>63</v>
      </c>
      <c r="C27">
        <v>2.3639999999999999</v>
      </c>
      <c r="D27" t="s">
        <v>15</v>
      </c>
      <c r="E27">
        <v>8892</v>
      </c>
      <c r="F27">
        <v>27744</v>
      </c>
      <c r="G27">
        <v>10.42</v>
      </c>
      <c r="H27">
        <v>46.24</v>
      </c>
      <c r="I27">
        <v>4.4383999999999997</v>
      </c>
      <c r="J27">
        <v>0.99170000000000003</v>
      </c>
      <c r="K27">
        <v>1.0034000000000001</v>
      </c>
      <c r="N27" t="s">
        <v>64</v>
      </c>
    </row>
    <row r="28" spans="1:14" x14ac:dyDescent="0.35">
      <c r="A28">
        <v>27</v>
      </c>
      <c r="B28" t="s">
        <v>65</v>
      </c>
      <c r="C28">
        <v>2.2360000000000002</v>
      </c>
      <c r="D28" t="s">
        <v>15</v>
      </c>
      <c r="E28">
        <v>8396</v>
      </c>
      <c r="F28">
        <v>26182</v>
      </c>
      <c r="G28">
        <v>10.41</v>
      </c>
      <c r="H28">
        <v>46.11</v>
      </c>
      <c r="I28">
        <v>4.4303999999999997</v>
      </c>
      <c r="J28">
        <v>0.99170000000000003</v>
      </c>
      <c r="K28">
        <v>1.0034000000000001</v>
      </c>
      <c r="N28" t="s">
        <v>66</v>
      </c>
    </row>
    <row r="29" spans="1:14" x14ac:dyDescent="0.35">
      <c r="A29">
        <v>28</v>
      </c>
      <c r="B29" t="s">
        <v>67</v>
      </c>
      <c r="C29">
        <v>2.778</v>
      </c>
      <c r="D29" t="s">
        <v>15</v>
      </c>
      <c r="E29">
        <v>10891</v>
      </c>
      <c r="F29">
        <v>32023</v>
      </c>
      <c r="G29">
        <v>10.83</v>
      </c>
      <c r="H29">
        <v>45.45</v>
      </c>
      <c r="I29">
        <v>4.1986999999999997</v>
      </c>
      <c r="J29">
        <v>0.99170000000000003</v>
      </c>
      <c r="K29">
        <v>1.0034000000000001</v>
      </c>
      <c r="N29" t="s">
        <v>68</v>
      </c>
    </row>
    <row r="30" spans="1:14" x14ac:dyDescent="0.35">
      <c r="A30">
        <v>29</v>
      </c>
      <c r="B30" t="s">
        <v>69</v>
      </c>
      <c r="C30">
        <v>2.5859999999999999</v>
      </c>
      <c r="D30" t="s">
        <v>15</v>
      </c>
      <c r="E30">
        <v>10215</v>
      </c>
      <c r="F30">
        <v>29704</v>
      </c>
      <c r="G30">
        <v>10.92</v>
      </c>
      <c r="H30">
        <v>45.27</v>
      </c>
      <c r="I30">
        <v>4.1468999999999996</v>
      </c>
      <c r="J30">
        <v>0.99170000000000003</v>
      </c>
      <c r="K30">
        <v>1.0034000000000001</v>
      </c>
      <c r="N30" t="s">
        <v>70</v>
      </c>
    </row>
    <row r="31" spans="1:14" x14ac:dyDescent="0.35">
      <c r="A31">
        <v>30</v>
      </c>
      <c r="B31" t="s">
        <v>71</v>
      </c>
      <c r="C31">
        <v>2.3980000000000001</v>
      </c>
      <c r="D31" t="s">
        <v>15</v>
      </c>
      <c r="E31">
        <v>9379</v>
      </c>
      <c r="F31">
        <v>28037</v>
      </c>
      <c r="G31">
        <v>10.82</v>
      </c>
      <c r="H31">
        <v>46.07</v>
      </c>
      <c r="I31">
        <v>4.2564000000000002</v>
      </c>
      <c r="J31">
        <v>0.99170000000000003</v>
      </c>
      <c r="K31">
        <v>1.0034000000000001</v>
      </c>
      <c r="N31" t="s">
        <v>72</v>
      </c>
    </row>
    <row r="32" spans="1:14" x14ac:dyDescent="0.35">
      <c r="A32">
        <v>31</v>
      </c>
      <c r="B32" t="s">
        <v>73</v>
      </c>
      <c r="C32">
        <v>2.4420000000000002</v>
      </c>
      <c r="D32" t="s">
        <v>15</v>
      </c>
      <c r="E32">
        <v>9484</v>
      </c>
      <c r="F32">
        <v>28459</v>
      </c>
      <c r="G32">
        <v>10.74</v>
      </c>
      <c r="H32">
        <v>45.92</v>
      </c>
      <c r="I32">
        <v>4.2736000000000001</v>
      </c>
      <c r="J32">
        <v>0.99170000000000003</v>
      </c>
      <c r="K32">
        <v>1.0034000000000001</v>
      </c>
      <c r="N32" t="s">
        <v>74</v>
      </c>
    </row>
    <row r="33" spans="1:14" x14ac:dyDescent="0.35">
      <c r="A33">
        <v>32</v>
      </c>
      <c r="B33" t="s">
        <v>75</v>
      </c>
      <c r="C33">
        <v>2.476</v>
      </c>
      <c r="D33" t="s">
        <v>15</v>
      </c>
      <c r="E33">
        <v>9849</v>
      </c>
      <c r="F33">
        <v>28409</v>
      </c>
      <c r="G33">
        <v>11</v>
      </c>
      <c r="H33">
        <v>45.21</v>
      </c>
      <c r="I33">
        <v>4.1104000000000003</v>
      </c>
      <c r="J33">
        <v>0.99170000000000003</v>
      </c>
      <c r="K33">
        <v>1.0034000000000001</v>
      </c>
      <c r="N33" t="s">
        <v>76</v>
      </c>
    </row>
    <row r="34" spans="1:14" x14ac:dyDescent="0.35">
      <c r="A34">
        <v>33</v>
      </c>
      <c r="B34" t="s">
        <v>77</v>
      </c>
      <c r="C34">
        <v>2.7050000000000001</v>
      </c>
      <c r="D34" t="s">
        <v>15</v>
      </c>
      <c r="E34">
        <v>10827</v>
      </c>
      <c r="F34">
        <v>30924</v>
      </c>
      <c r="G34">
        <v>11.05</v>
      </c>
      <c r="H34">
        <v>45.07</v>
      </c>
      <c r="I34">
        <v>4.0773999999999999</v>
      </c>
      <c r="J34">
        <v>0.99170000000000003</v>
      </c>
      <c r="K34">
        <v>1.0034000000000001</v>
      </c>
      <c r="N34" t="s">
        <v>78</v>
      </c>
    </row>
    <row r="35" spans="1:14" x14ac:dyDescent="0.35">
      <c r="A35">
        <v>34</v>
      </c>
      <c r="B35" t="s">
        <v>14</v>
      </c>
      <c r="C35">
        <v>0.1</v>
      </c>
      <c r="D35" t="s">
        <v>15</v>
      </c>
      <c r="E35">
        <v>7</v>
      </c>
      <c r="F35">
        <v>67</v>
      </c>
      <c r="G35">
        <v>0</v>
      </c>
      <c r="H35">
        <v>0</v>
      </c>
      <c r="I35">
        <v>0</v>
      </c>
      <c r="J35">
        <v>0.99170000000000003</v>
      </c>
      <c r="K35">
        <v>1.0034000000000001</v>
      </c>
      <c r="N35" t="s">
        <v>79</v>
      </c>
    </row>
    <row r="36" spans="1:14" x14ac:dyDescent="0.35">
      <c r="A36">
        <v>35</v>
      </c>
      <c r="B36" t="s">
        <v>18</v>
      </c>
      <c r="C36">
        <v>3.1230000000000002</v>
      </c>
      <c r="D36" t="s">
        <v>15</v>
      </c>
      <c r="E36">
        <v>11609</v>
      </c>
      <c r="F36">
        <v>55741</v>
      </c>
      <c r="G36">
        <v>10.36</v>
      </c>
      <c r="H36">
        <v>71.09</v>
      </c>
      <c r="I36">
        <v>6.8620000000000001</v>
      </c>
      <c r="J36">
        <v>1.0017</v>
      </c>
      <c r="K36">
        <v>1.0109999999999999</v>
      </c>
      <c r="N36" t="s">
        <v>80</v>
      </c>
    </row>
    <row r="37" spans="1:14" x14ac:dyDescent="0.35">
      <c r="A37">
        <v>36</v>
      </c>
      <c r="B37" t="s">
        <v>81</v>
      </c>
      <c r="C37">
        <v>1</v>
      </c>
      <c r="D37" t="s">
        <v>15</v>
      </c>
      <c r="E37">
        <v>940</v>
      </c>
      <c r="F37">
        <v>1189</v>
      </c>
      <c r="G37">
        <v>2.7</v>
      </c>
      <c r="H37">
        <v>4.54</v>
      </c>
      <c r="I37">
        <v>1.6818</v>
      </c>
      <c r="J37">
        <v>1.0017</v>
      </c>
      <c r="K37">
        <v>1.0109999999999999</v>
      </c>
      <c r="M37" t="s">
        <v>38</v>
      </c>
      <c r="N37" t="s">
        <v>82</v>
      </c>
    </row>
    <row r="38" spans="1:14" x14ac:dyDescent="0.35">
      <c r="A38">
        <v>37</v>
      </c>
      <c r="B38" t="s">
        <v>81</v>
      </c>
      <c r="C38">
        <v>1</v>
      </c>
      <c r="D38" t="s">
        <v>15</v>
      </c>
      <c r="E38">
        <v>709</v>
      </c>
      <c r="F38">
        <v>1201</v>
      </c>
      <c r="G38">
        <v>2.0499999999999998</v>
      </c>
      <c r="H38">
        <v>4.59</v>
      </c>
      <c r="I38">
        <v>2.238</v>
      </c>
      <c r="J38">
        <v>1.0017</v>
      </c>
      <c r="K38">
        <v>1.0109999999999999</v>
      </c>
      <c r="M38" t="s">
        <v>38</v>
      </c>
      <c r="N38" t="s">
        <v>83</v>
      </c>
    </row>
    <row r="39" spans="1:14" x14ac:dyDescent="0.35">
      <c r="A39">
        <v>38</v>
      </c>
      <c r="B39" t="s">
        <v>84</v>
      </c>
      <c r="C39">
        <v>1</v>
      </c>
      <c r="D39" t="s">
        <v>15</v>
      </c>
      <c r="E39">
        <v>1618</v>
      </c>
      <c r="F39">
        <v>4748</v>
      </c>
      <c r="G39">
        <v>4.6100000000000003</v>
      </c>
      <c r="H39">
        <v>18.53</v>
      </c>
      <c r="I39">
        <v>4.0210999999999997</v>
      </c>
      <c r="J39">
        <v>1.0017</v>
      </c>
      <c r="K39">
        <v>1.0109999999999999</v>
      </c>
      <c r="N39" t="s">
        <v>85</v>
      </c>
    </row>
    <row r="40" spans="1:14" x14ac:dyDescent="0.35">
      <c r="A40">
        <v>39</v>
      </c>
      <c r="B40" t="s">
        <v>86</v>
      </c>
      <c r="C40">
        <v>1</v>
      </c>
      <c r="D40" t="s">
        <v>15</v>
      </c>
      <c r="E40">
        <v>1045</v>
      </c>
      <c r="F40">
        <v>4330</v>
      </c>
      <c r="G40">
        <v>3</v>
      </c>
      <c r="H40">
        <v>16.88</v>
      </c>
      <c r="I40">
        <v>5.6345999999999998</v>
      </c>
      <c r="J40">
        <v>1.0017</v>
      </c>
      <c r="K40">
        <v>1.0109999999999999</v>
      </c>
      <c r="N40" t="s">
        <v>87</v>
      </c>
    </row>
    <row r="41" spans="1:14" x14ac:dyDescent="0.35">
      <c r="A41">
        <v>40</v>
      </c>
      <c r="B41" t="s">
        <v>88</v>
      </c>
      <c r="C41">
        <v>1</v>
      </c>
      <c r="D41" t="s">
        <v>15</v>
      </c>
      <c r="E41">
        <v>956</v>
      </c>
      <c r="F41">
        <v>3444</v>
      </c>
      <c r="G41">
        <v>2.75</v>
      </c>
      <c r="H41">
        <v>13.36</v>
      </c>
      <c r="I41">
        <v>4.8661000000000003</v>
      </c>
      <c r="J41">
        <v>1.0017</v>
      </c>
      <c r="K41">
        <v>1.0109999999999999</v>
      </c>
      <c r="N41" t="s">
        <v>89</v>
      </c>
    </row>
    <row r="42" spans="1:14" x14ac:dyDescent="0.35">
      <c r="A42">
        <v>41</v>
      </c>
      <c r="B42" t="s">
        <v>90</v>
      </c>
      <c r="C42">
        <v>1</v>
      </c>
      <c r="D42" t="s">
        <v>15</v>
      </c>
      <c r="E42">
        <v>1034</v>
      </c>
      <c r="F42">
        <v>3535</v>
      </c>
      <c r="G42">
        <v>2.96</v>
      </c>
      <c r="H42">
        <v>13.72</v>
      </c>
      <c r="I42">
        <v>4.6275000000000004</v>
      </c>
      <c r="J42">
        <v>1.0017</v>
      </c>
      <c r="K42">
        <v>1.0109999999999999</v>
      </c>
      <c r="N42" t="s">
        <v>91</v>
      </c>
    </row>
    <row r="43" spans="1:14" x14ac:dyDescent="0.35">
      <c r="A43">
        <v>42</v>
      </c>
      <c r="B43" t="s">
        <v>92</v>
      </c>
      <c r="C43">
        <v>1</v>
      </c>
      <c r="D43" t="s">
        <v>15</v>
      </c>
      <c r="E43">
        <v>442</v>
      </c>
      <c r="F43">
        <v>1986</v>
      </c>
      <c r="G43">
        <v>1.29</v>
      </c>
      <c r="H43">
        <v>7.59</v>
      </c>
      <c r="I43">
        <v>5.8879000000000001</v>
      </c>
      <c r="J43">
        <v>1.0017</v>
      </c>
      <c r="K43">
        <v>1.0109999999999999</v>
      </c>
      <c r="M43" t="s">
        <v>47</v>
      </c>
      <c r="N43" t="s">
        <v>93</v>
      </c>
    </row>
    <row r="44" spans="1:14" x14ac:dyDescent="0.35">
      <c r="A44">
        <v>43</v>
      </c>
      <c r="B44" t="s">
        <v>94</v>
      </c>
      <c r="C44">
        <v>1</v>
      </c>
      <c r="D44" t="s">
        <v>15</v>
      </c>
      <c r="E44">
        <v>676</v>
      </c>
      <c r="F44">
        <v>2061</v>
      </c>
      <c r="G44">
        <v>1.96</v>
      </c>
      <c r="H44">
        <v>7.87</v>
      </c>
      <c r="I44">
        <v>4.0228999999999999</v>
      </c>
      <c r="J44">
        <v>1.0017</v>
      </c>
      <c r="K44">
        <v>1.0109999999999999</v>
      </c>
      <c r="M44" t="s">
        <v>38</v>
      </c>
      <c r="N44" t="s">
        <v>95</v>
      </c>
    </row>
    <row r="45" spans="1:14" x14ac:dyDescent="0.35">
      <c r="A45">
        <v>44</v>
      </c>
      <c r="B45" t="s">
        <v>96</v>
      </c>
      <c r="C45">
        <v>1</v>
      </c>
      <c r="D45" t="s">
        <v>15</v>
      </c>
      <c r="E45">
        <v>484</v>
      </c>
      <c r="F45">
        <v>2282</v>
      </c>
      <c r="G45">
        <v>1.41</v>
      </c>
      <c r="H45">
        <v>8.75</v>
      </c>
      <c r="I45">
        <v>6.1978999999999997</v>
      </c>
      <c r="J45">
        <v>1.0017</v>
      </c>
      <c r="K45">
        <v>1.0109999999999999</v>
      </c>
      <c r="M45" t="s">
        <v>23</v>
      </c>
      <c r="N45" t="s">
        <v>97</v>
      </c>
    </row>
    <row r="46" spans="1:14" x14ac:dyDescent="0.35">
      <c r="A46">
        <v>45</v>
      </c>
      <c r="B46" t="s">
        <v>98</v>
      </c>
      <c r="C46">
        <v>1</v>
      </c>
      <c r="D46" t="s">
        <v>15</v>
      </c>
      <c r="E46">
        <v>629</v>
      </c>
      <c r="F46">
        <v>1985</v>
      </c>
      <c r="G46">
        <v>1.82</v>
      </c>
      <c r="H46">
        <v>7.58</v>
      </c>
      <c r="I46">
        <v>4.1604999999999999</v>
      </c>
      <c r="J46">
        <v>1.0017</v>
      </c>
      <c r="K46">
        <v>1.0109999999999999</v>
      </c>
      <c r="M46" t="s">
        <v>38</v>
      </c>
      <c r="N46" t="s">
        <v>99</v>
      </c>
    </row>
    <row r="47" spans="1:14" x14ac:dyDescent="0.35">
      <c r="A47">
        <v>46</v>
      </c>
      <c r="B47" t="s">
        <v>100</v>
      </c>
      <c r="C47">
        <v>0.1</v>
      </c>
      <c r="D47" t="s">
        <v>15</v>
      </c>
      <c r="E47">
        <v>0</v>
      </c>
      <c r="F47">
        <v>13948</v>
      </c>
      <c r="G47">
        <v>0</v>
      </c>
      <c r="H47">
        <v>551.16</v>
      </c>
      <c r="I47">
        <v>0</v>
      </c>
      <c r="J47">
        <v>1.0017</v>
      </c>
      <c r="K47">
        <v>1.0109999999999999</v>
      </c>
      <c r="M47" t="s">
        <v>101</v>
      </c>
      <c r="N47" t="s">
        <v>102</v>
      </c>
    </row>
    <row r="48" spans="1:14" x14ac:dyDescent="0.35">
      <c r="A48">
        <v>47</v>
      </c>
      <c r="B48" t="s">
        <v>14</v>
      </c>
      <c r="C48">
        <v>0.1</v>
      </c>
      <c r="D48" t="s">
        <v>15</v>
      </c>
      <c r="E48">
        <v>4</v>
      </c>
      <c r="F48">
        <v>71</v>
      </c>
      <c r="G48">
        <v>0</v>
      </c>
      <c r="H48">
        <v>0</v>
      </c>
      <c r="I48">
        <v>0</v>
      </c>
      <c r="J48">
        <v>1.0017</v>
      </c>
      <c r="K48">
        <v>1.0109999999999999</v>
      </c>
      <c r="N48" t="s">
        <v>103</v>
      </c>
    </row>
    <row r="49" spans="1:14" x14ac:dyDescent="0.35">
      <c r="A49">
        <v>48</v>
      </c>
      <c r="B49" t="s">
        <v>18</v>
      </c>
      <c r="C49">
        <v>0.68700000000000006</v>
      </c>
      <c r="D49" t="s">
        <v>15</v>
      </c>
      <c r="E49">
        <v>2479</v>
      </c>
      <c r="F49">
        <v>12332</v>
      </c>
      <c r="G49">
        <v>10.36</v>
      </c>
      <c r="H49">
        <v>71.09</v>
      </c>
      <c r="I49">
        <v>6.8620000000000001</v>
      </c>
      <c r="J49">
        <v>1.0148999999999999</v>
      </c>
      <c r="K49">
        <v>1.0142</v>
      </c>
      <c r="N49" t="s">
        <v>104</v>
      </c>
    </row>
    <row r="50" spans="1:14" x14ac:dyDescent="0.35">
      <c r="A50">
        <v>49</v>
      </c>
      <c r="B50" t="s">
        <v>105</v>
      </c>
      <c r="C50">
        <v>1</v>
      </c>
      <c r="D50" t="s">
        <v>15</v>
      </c>
      <c r="E50">
        <v>428</v>
      </c>
      <c r="F50">
        <v>1496</v>
      </c>
      <c r="G50">
        <v>1.26</v>
      </c>
      <c r="H50">
        <v>5.73</v>
      </c>
      <c r="I50">
        <v>4.5373000000000001</v>
      </c>
      <c r="J50">
        <v>1.0148999999999999</v>
      </c>
      <c r="K50">
        <v>1.0142</v>
      </c>
      <c r="M50" t="s">
        <v>47</v>
      </c>
      <c r="N50" t="s">
        <v>106</v>
      </c>
    </row>
    <row r="51" spans="1:14" x14ac:dyDescent="0.35">
      <c r="A51">
        <v>50</v>
      </c>
      <c r="B51" t="s">
        <v>107</v>
      </c>
      <c r="C51">
        <v>1</v>
      </c>
      <c r="D51" t="s">
        <v>15</v>
      </c>
      <c r="E51">
        <v>420</v>
      </c>
      <c r="F51">
        <v>1948</v>
      </c>
      <c r="G51">
        <v>1.24</v>
      </c>
      <c r="H51">
        <v>7.46</v>
      </c>
      <c r="I51">
        <v>6.0183</v>
      </c>
      <c r="J51">
        <v>1.0148999999999999</v>
      </c>
      <c r="K51">
        <v>1.0142</v>
      </c>
      <c r="M51" t="s">
        <v>47</v>
      </c>
      <c r="N51" t="s">
        <v>108</v>
      </c>
    </row>
    <row r="52" spans="1:14" x14ac:dyDescent="0.35">
      <c r="A52">
        <v>51</v>
      </c>
      <c r="B52" t="s">
        <v>109</v>
      </c>
      <c r="C52">
        <v>1</v>
      </c>
      <c r="D52" t="s">
        <v>15</v>
      </c>
      <c r="E52">
        <v>995</v>
      </c>
      <c r="F52">
        <v>1940</v>
      </c>
      <c r="G52">
        <v>2.89</v>
      </c>
      <c r="H52">
        <v>7.44</v>
      </c>
      <c r="I52">
        <v>2.5712000000000002</v>
      </c>
      <c r="J52">
        <v>1.0148999999999999</v>
      </c>
      <c r="K52">
        <v>1.0142</v>
      </c>
      <c r="M52" t="s">
        <v>38</v>
      </c>
      <c r="N52" t="s">
        <v>110</v>
      </c>
    </row>
    <row r="53" spans="1:14" x14ac:dyDescent="0.35">
      <c r="A53">
        <v>52</v>
      </c>
      <c r="B53" t="s">
        <v>111</v>
      </c>
      <c r="C53">
        <v>1</v>
      </c>
      <c r="D53" t="s">
        <v>15</v>
      </c>
      <c r="E53">
        <v>666</v>
      </c>
      <c r="F53">
        <v>1741</v>
      </c>
      <c r="G53">
        <v>1.95</v>
      </c>
      <c r="H53">
        <v>6.67</v>
      </c>
      <c r="I53">
        <v>3.4163999999999999</v>
      </c>
      <c r="J53">
        <v>1.0148999999999999</v>
      </c>
      <c r="K53">
        <v>1.0142</v>
      </c>
      <c r="M53" t="s">
        <v>38</v>
      </c>
      <c r="N53" t="s">
        <v>112</v>
      </c>
    </row>
    <row r="54" spans="1:14" x14ac:dyDescent="0.35">
      <c r="A54">
        <v>53</v>
      </c>
      <c r="B54" t="s">
        <v>113</v>
      </c>
      <c r="C54">
        <v>1</v>
      </c>
      <c r="D54" t="s">
        <v>15</v>
      </c>
      <c r="E54">
        <v>748</v>
      </c>
      <c r="F54">
        <v>1724</v>
      </c>
      <c r="G54">
        <v>2.19</v>
      </c>
      <c r="H54">
        <v>6.61</v>
      </c>
      <c r="I54">
        <v>3.02</v>
      </c>
      <c r="J54">
        <v>1.0148999999999999</v>
      </c>
      <c r="K54">
        <v>1.0142</v>
      </c>
      <c r="M54" t="s">
        <v>38</v>
      </c>
      <c r="N54" t="s">
        <v>114</v>
      </c>
    </row>
    <row r="55" spans="1:14" x14ac:dyDescent="0.35">
      <c r="A55">
        <v>54</v>
      </c>
      <c r="B55" t="s">
        <v>115</v>
      </c>
      <c r="C55">
        <v>1</v>
      </c>
      <c r="D55" t="s">
        <v>15</v>
      </c>
      <c r="E55">
        <v>453</v>
      </c>
      <c r="F55">
        <v>1556</v>
      </c>
      <c r="G55">
        <v>1.34</v>
      </c>
      <c r="H55">
        <v>5.96</v>
      </c>
      <c r="I55">
        <v>4.4539</v>
      </c>
      <c r="J55">
        <v>1.0148999999999999</v>
      </c>
      <c r="K55">
        <v>1.0142</v>
      </c>
      <c r="M55" t="s">
        <v>47</v>
      </c>
      <c r="N55" t="s">
        <v>116</v>
      </c>
    </row>
    <row r="56" spans="1:14" x14ac:dyDescent="0.35">
      <c r="A56">
        <v>55</v>
      </c>
      <c r="B56" t="s">
        <v>117</v>
      </c>
      <c r="C56">
        <v>1</v>
      </c>
      <c r="D56" t="s">
        <v>15</v>
      </c>
      <c r="E56">
        <v>668</v>
      </c>
      <c r="F56">
        <v>2286</v>
      </c>
      <c r="G56">
        <v>1.96</v>
      </c>
      <c r="H56">
        <v>8.7899999999999991</v>
      </c>
      <c r="I56">
        <v>4.4878</v>
      </c>
      <c r="J56">
        <v>1.0148999999999999</v>
      </c>
      <c r="K56">
        <v>1.0142</v>
      </c>
      <c r="N56" t="s">
        <v>118</v>
      </c>
    </row>
    <row r="57" spans="1:14" x14ac:dyDescent="0.35">
      <c r="A57">
        <v>56</v>
      </c>
      <c r="B57" t="s">
        <v>119</v>
      </c>
      <c r="C57">
        <v>1</v>
      </c>
      <c r="D57" t="s">
        <v>15</v>
      </c>
      <c r="E57">
        <v>1000</v>
      </c>
      <c r="F57">
        <v>2760</v>
      </c>
      <c r="G57">
        <v>2.91</v>
      </c>
      <c r="H57">
        <v>10.68</v>
      </c>
      <c r="I57">
        <v>3.6735000000000002</v>
      </c>
      <c r="J57">
        <v>1.0148999999999999</v>
      </c>
      <c r="K57">
        <v>1.0142</v>
      </c>
      <c r="N57" t="s">
        <v>120</v>
      </c>
    </row>
    <row r="58" spans="1:14" x14ac:dyDescent="0.35">
      <c r="A58">
        <v>57</v>
      </c>
      <c r="B58" t="s">
        <v>14</v>
      </c>
      <c r="C58">
        <v>0.1</v>
      </c>
      <c r="D58" t="s">
        <v>15</v>
      </c>
      <c r="E58">
        <v>40</v>
      </c>
      <c r="F58">
        <v>212</v>
      </c>
      <c r="G58">
        <v>0</v>
      </c>
      <c r="H58">
        <v>0</v>
      </c>
      <c r="I58">
        <v>0</v>
      </c>
      <c r="J58">
        <v>1.0148999999999999</v>
      </c>
      <c r="K58">
        <v>1.0142</v>
      </c>
      <c r="N58" t="s">
        <v>121</v>
      </c>
    </row>
    <row r="59" spans="1:14" x14ac:dyDescent="0.35">
      <c r="A59">
        <v>58</v>
      </c>
      <c r="B59" t="s">
        <v>122</v>
      </c>
      <c r="C59">
        <v>1</v>
      </c>
      <c r="D59" t="s">
        <v>15</v>
      </c>
      <c r="E59">
        <v>631</v>
      </c>
      <c r="F59">
        <v>2535</v>
      </c>
      <c r="G59">
        <v>1.85</v>
      </c>
      <c r="H59">
        <v>9.7799999999999994</v>
      </c>
      <c r="I59">
        <v>5.2748999999999997</v>
      </c>
      <c r="J59">
        <v>1.0148999999999999</v>
      </c>
      <c r="K59">
        <v>1.0142</v>
      </c>
      <c r="N59" t="s">
        <v>123</v>
      </c>
    </row>
    <row r="60" spans="1:14" x14ac:dyDescent="0.35">
      <c r="A60">
        <v>59</v>
      </c>
      <c r="B60" t="s">
        <v>124</v>
      </c>
      <c r="C60">
        <v>1</v>
      </c>
      <c r="D60" t="s">
        <v>15</v>
      </c>
      <c r="E60">
        <v>686</v>
      </c>
      <c r="F60">
        <v>2639</v>
      </c>
      <c r="G60">
        <v>2.0099999999999998</v>
      </c>
      <c r="H60">
        <v>10.199999999999999</v>
      </c>
      <c r="I60">
        <v>5.07</v>
      </c>
      <c r="J60">
        <v>1.0148999999999999</v>
      </c>
      <c r="K60">
        <v>1.0142</v>
      </c>
      <c r="N60" t="s">
        <v>125</v>
      </c>
    </row>
    <row r="61" spans="1:14" x14ac:dyDescent="0.35">
      <c r="A61">
        <v>60</v>
      </c>
      <c r="B61" t="s">
        <v>126</v>
      </c>
      <c r="C61">
        <v>1</v>
      </c>
      <c r="D61" t="s">
        <v>15</v>
      </c>
      <c r="E61">
        <v>1473</v>
      </c>
      <c r="F61">
        <v>2759</v>
      </c>
      <c r="G61">
        <v>4.26</v>
      </c>
      <c r="H61">
        <v>10.68</v>
      </c>
      <c r="I61">
        <v>2.508</v>
      </c>
      <c r="J61">
        <v>1.0148999999999999</v>
      </c>
      <c r="K61">
        <v>1.0142</v>
      </c>
      <c r="N61" t="s">
        <v>127</v>
      </c>
    </row>
    <row r="62" spans="1:14" x14ac:dyDescent="0.35">
      <c r="A62">
        <v>61</v>
      </c>
      <c r="B62" t="s">
        <v>128</v>
      </c>
      <c r="C62">
        <v>1</v>
      </c>
      <c r="D62" t="s">
        <v>15</v>
      </c>
      <c r="E62">
        <v>966</v>
      </c>
      <c r="F62">
        <v>3642</v>
      </c>
      <c r="G62">
        <v>2.81</v>
      </c>
      <c r="H62">
        <v>14.19</v>
      </c>
      <c r="I62">
        <v>5.0487000000000002</v>
      </c>
      <c r="J62">
        <v>1.0148999999999999</v>
      </c>
      <c r="K62">
        <v>1.0142</v>
      </c>
      <c r="N62" t="s">
        <v>129</v>
      </c>
    </row>
    <row r="63" spans="1:14" x14ac:dyDescent="0.35">
      <c r="A63">
        <v>62</v>
      </c>
      <c r="B63" t="s">
        <v>130</v>
      </c>
      <c r="C63">
        <v>1</v>
      </c>
      <c r="D63" t="s">
        <v>15</v>
      </c>
      <c r="E63">
        <v>1076</v>
      </c>
      <c r="F63">
        <v>5402</v>
      </c>
      <c r="G63">
        <v>3.12</v>
      </c>
      <c r="H63">
        <v>21.2</v>
      </c>
      <c r="I63">
        <v>6.7881999999999998</v>
      </c>
      <c r="J63">
        <v>1.0148999999999999</v>
      </c>
      <c r="K63">
        <v>1.0142</v>
      </c>
      <c r="N63" t="s">
        <v>131</v>
      </c>
    </row>
    <row r="64" spans="1:14" x14ac:dyDescent="0.35">
      <c r="A64">
        <v>63</v>
      </c>
      <c r="B64" t="s">
        <v>132</v>
      </c>
      <c r="C64">
        <v>1</v>
      </c>
      <c r="D64" t="s">
        <v>15</v>
      </c>
      <c r="E64">
        <v>1312</v>
      </c>
      <c r="F64">
        <v>4846</v>
      </c>
      <c r="G64">
        <v>3.8</v>
      </c>
      <c r="H64">
        <v>18.989999999999998</v>
      </c>
      <c r="I64">
        <v>4.9989999999999997</v>
      </c>
      <c r="J64">
        <v>1.0148999999999999</v>
      </c>
      <c r="K64">
        <v>1.0142</v>
      </c>
      <c r="N64" t="s">
        <v>133</v>
      </c>
    </row>
    <row r="65" spans="1:14" x14ac:dyDescent="0.35">
      <c r="A65">
        <v>64</v>
      </c>
      <c r="B65" t="s">
        <v>134</v>
      </c>
      <c r="C65">
        <v>1</v>
      </c>
      <c r="D65" t="s">
        <v>15</v>
      </c>
      <c r="E65">
        <v>1096</v>
      </c>
      <c r="F65">
        <v>5036</v>
      </c>
      <c r="G65">
        <v>3.18</v>
      </c>
      <c r="H65">
        <v>19.739999999999998</v>
      </c>
      <c r="I65">
        <v>6.2062999999999997</v>
      </c>
      <c r="J65">
        <v>1.0148999999999999</v>
      </c>
      <c r="K65">
        <v>1.0142</v>
      </c>
      <c r="N65" t="s">
        <v>135</v>
      </c>
    </row>
    <row r="66" spans="1:14" x14ac:dyDescent="0.35">
      <c r="A66">
        <v>65</v>
      </c>
      <c r="B66" t="s">
        <v>136</v>
      </c>
      <c r="C66">
        <v>1</v>
      </c>
      <c r="D66" t="s">
        <v>15</v>
      </c>
      <c r="E66">
        <v>1082</v>
      </c>
      <c r="F66">
        <v>5468</v>
      </c>
      <c r="G66">
        <v>3.14</v>
      </c>
      <c r="H66">
        <v>21.46</v>
      </c>
      <c r="I66">
        <v>6.8331</v>
      </c>
      <c r="J66">
        <v>1.0148999999999999</v>
      </c>
      <c r="K66">
        <v>1.0142</v>
      </c>
      <c r="N66" t="s">
        <v>137</v>
      </c>
    </row>
    <row r="67" spans="1:14" x14ac:dyDescent="0.35">
      <c r="A67">
        <v>66</v>
      </c>
      <c r="B67" t="s">
        <v>14</v>
      </c>
      <c r="C67">
        <v>0.1</v>
      </c>
      <c r="D67" t="s">
        <v>15</v>
      </c>
      <c r="E67">
        <v>35</v>
      </c>
      <c r="F67">
        <v>441</v>
      </c>
      <c r="G67">
        <v>0</v>
      </c>
      <c r="H67">
        <v>0</v>
      </c>
      <c r="I67">
        <v>0</v>
      </c>
      <c r="J67">
        <v>1.0148999999999999</v>
      </c>
      <c r="K67">
        <v>1.0142</v>
      </c>
      <c r="N67" t="s">
        <v>138</v>
      </c>
    </row>
    <row r="68" spans="1:14" x14ac:dyDescent="0.35">
      <c r="A68">
        <v>67</v>
      </c>
      <c r="B68" t="s">
        <v>18</v>
      </c>
      <c r="C68">
        <v>0.58699999999999997</v>
      </c>
      <c r="D68" t="s">
        <v>15</v>
      </c>
      <c r="E68">
        <v>2179</v>
      </c>
      <c r="F68">
        <v>10913</v>
      </c>
      <c r="G68">
        <v>10.36</v>
      </c>
      <c r="H68">
        <v>71.09</v>
      </c>
      <c r="I68">
        <v>6.8620000000000001</v>
      </c>
      <c r="J68">
        <v>0.9849</v>
      </c>
      <c r="K68">
        <v>0.98019999999999996</v>
      </c>
      <c r="N68" t="s">
        <v>139</v>
      </c>
    </row>
    <row r="69" spans="1:14" x14ac:dyDescent="0.35">
      <c r="A69">
        <v>68</v>
      </c>
      <c r="B69" t="s">
        <v>18</v>
      </c>
      <c r="C69">
        <v>0.999</v>
      </c>
      <c r="D69" t="s">
        <v>15</v>
      </c>
      <c r="E69">
        <v>3645</v>
      </c>
      <c r="F69">
        <v>18007</v>
      </c>
      <c r="G69">
        <v>10.36</v>
      </c>
      <c r="H69">
        <v>71.09</v>
      </c>
      <c r="I69">
        <v>6.8620000000000001</v>
      </c>
      <c r="J69">
        <v>1.0079</v>
      </c>
      <c r="K69">
        <v>1.0072000000000001</v>
      </c>
      <c r="N69" t="s">
        <v>140</v>
      </c>
    </row>
    <row r="70" spans="1:14" x14ac:dyDescent="0.35">
      <c r="A70">
        <v>69</v>
      </c>
      <c r="B70" t="s">
        <v>141</v>
      </c>
      <c r="C70">
        <v>0</v>
      </c>
      <c r="D70" t="s">
        <v>142</v>
      </c>
      <c r="E70">
        <v>0</v>
      </c>
      <c r="F70">
        <v>0</v>
      </c>
      <c r="G70">
        <v>0</v>
      </c>
      <c r="H70">
        <v>0</v>
      </c>
      <c r="I70">
        <v>0</v>
      </c>
      <c r="J70">
        <v>0.99639999999999995</v>
      </c>
      <c r="K70">
        <v>0.99370000000000003</v>
      </c>
      <c r="N70" t="s">
        <v>143</v>
      </c>
    </row>
    <row r="71" spans="1:14" x14ac:dyDescent="0.35">
      <c r="A71">
        <v>70</v>
      </c>
      <c r="B71" t="s">
        <v>141</v>
      </c>
      <c r="C71">
        <v>0</v>
      </c>
      <c r="D71" t="s">
        <v>142</v>
      </c>
      <c r="E71">
        <v>0</v>
      </c>
      <c r="F71">
        <v>0</v>
      </c>
      <c r="G71">
        <v>0</v>
      </c>
      <c r="H71">
        <v>0</v>
      </c>
      <c r="I71">
        <v>0</v>
      </c>
      <c r="J71">
        <v>0.99639999999999995</v>
      </c>
      <c r="K71">
        <v>0.99370000000000003</v>
      </c>
      <c r="N71" t="s">
        <v>143</v>
      </c>
    </row>
    <row r="72" spans="1:14" x14ac:dyDescent="0.35">
      <c r="A72">
        <v>71</v>
      </c>
      <c r="C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0.99639999999999995</v>
      </c>
      <c r="K72">
        <v>0.99370000000000003</v>
      </c>
      <c r="N72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9"/>
  <sheetViews>
    <sheetView workbookViewId="0">
      <selection sqref="A1:XFD104857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20" x14ac:dyDescent="0.35">
      <c r="A2">
        <v>1</v>
      </c>
      <c r="B2" t="s">
        <v>14</v>
      </c>
      <c r="C2">
        <v>0.1</v>
      </c>
      <c r="D2">
        <v>22</v>
      </c>
      <c r="E2">
        <v>15117</v>
      </c>
      <c r="K2" t="s">
        <v>146</v>
      </c>
    </row>
    <row r="3" spans="1:20" x14ac:dyDescent="0.35">
      <c r="A3">
        <v>2</v>
      </c>
      <c r="B3" t="s">
        <v>14</v>
      </c>
      <c r="C3">
        <v>0.1</v>
      </c>
      <c r="D3">
        <v>15</v>
      </c>
      <c r="E3">
        <v>68</v>
      </c>
    </row>
    <row r="4" spans="1:20" x14ac:dyDescent="0.35">
      <c r="A4">
        <v>3</v>
      </c>
      <c r="B4" t="s">
        <v>18</v>
      </c>
      <c r="C4">
        <v>1.395</v>
      </c>
      <c r="D4">
        <v>5114</v>
      </c>
      <c r="E4">
        <v>25024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S4" t="s">
        <v>153</v>
      </c>
      <c r="T4" t="s">
        <v>154</v>
      </c>
    </row>
    <row r="5" spans="1:20" x14ac:dyDescent="0.35">
      <c r="A5">
        <v>4</v>
      </c>
      <c r="B5" t="s">
        <v>18</v>
      </c>
      <c r="C5">
        <v>1.149</v>
      </c>
      <c r="D5">
        <v>4248</v>
      </c>
      <c r="E5">
        <v>20738</v>
      </c>
      <c r="K5" t="s">
        <v>18</v>
      </c>
      <c r="L5">
        <f>C5</f>
        <v>1.149</v>
      </c>
      <c r="M5">
        <f>D5</f>
        <v>4248</v>
      </c>
      <c r="N5">
        <f>E5</f>
        <v>20738</v>
      </c>
      <c r="O5">
        <f t="shared" ref="O5" si="0">L5*0.1036</f>
        <v>0.1190364</v>
      </c>
      <c r="P5">
        <f t="shared" ref="P5" si="1">L5*0.7109</f>
        <v>0.81682409999999994</v>
      </c>
      <c r="R5" t="s">
        <v>155</v>
      </c>
      <c r="S5">
        <f>SLOPE(O5:O22,M5:M22)</f>
        <v>2.7953875706433472E-5</v>
      </c>
      <c r="T5">
        <f>SLOPE(P5:P22,N5:N22)</f>
        <v>3.9911062445969244E-5</v>
      </c>
    </row>
    <row r="6" spans="1:20" x14ac:dyDescent="0.35">
      <c r="A6">
        <v>5</v>
      </c>
      <c r="B6" t="s">
        <v>14</v>
      </c>
      <c r="C6">
        <v>0.1</v>
      </c>
      <c r="D6">
        <v>0</v>
      </c>
      <c r="E6">
        <v>59</v>
      </c>
      <c r="F6">
        <f t="shared" ref="F6:G21" si="2">((S$5*D6+S$6))</f>
        <v>2.8661466558749238E-5</v>
      </c>
      <c r="G6">
        <f t="shared" si="2"/>
        <v>-5.2255318185316299E-3</v>
      </c>
      <c r="K6" t="s">
        <v>18</v>
      </c>
      <c r="L6">
        <f>C20</f>
        <v>0.63</v>
      </c>
      <c r="M6">
        <f>D20</f>
        <v>2325</v>
      </c>
      <c r="N6">
        <f>E20</f>
        <v>11438</v>
      </c>
      <c r="O6">
        <f t="shared" ref="O6:O16" si="3">L6*0.1036</f>
        <v>6.5267999999999993E-2</v>
      </c>
      <c r="P6">
        <f t="shared" ref="P6:P16" si="4">L6*0.7109</f>
        <v>0.44786700000000002</v>
      </c>
      <c r="R6" t="s">
        <v>156</v>
      </c>
      <c r="S6">
        <f>INTERCEPT(O5:O22,M5:M22)</f>
        <v>2.8661466558749238E-5</v>
      </c>
      <c r="T6">
        <f>INTERCEPT(P5:P22,N5:N22)</f>
        <v>-7.5802845028438148E-3</v>
      </c>
    </row>
    <row r="7" spans="1:20" x14ac:dyDescent="0.35">
      <c r="A7">
        <v>6</v>
      </c>
      <c r="B7" t="s">
        <v>22</v>
      </c>
      <c r="C7">
        <v>1</v>
      </c>
      <c r="D7">
        <v>205</v>
      </c>
      <c r="E7">
        <v>2104</v>
      </c>
      <c r="F7">
        <f t="shared" si="2"/>
        <v>5.7592059863776114E-3</v>
      </c>
      <c r="G7">
        <f t="shared" si="2"/>
        <v>7.639259088347547E-2</v>
      </c>
      <c r="H7">
        <f t="shared" ref="H7:H69" si="5">G7/F7*14/12</f>
        <v>15.475169593666815</v>
      </c>
      <c r="K7" t="s">
        <v>18</v>
      </c>
      <c r="L7">
        <f>C36</f>
        <v>3.1230000000000002</v>
      </c>
      <c r="M7">
        <f>D36</f>
        <v>11609</v>
      </c>
      <c r="N7">
        <f>E36</f>
        <v>55741</v>
      </c>
      <c r="O7">
        <f t="shared" si="3"/>
        <v>0.32354280000000002</v>
      </c>
      <c r="P7">
        <f t="shared" si="4"/>
        <v>2.2201407</v>
      </c>
      <c r="R7" t="s">
        <v>157</v>
      </c>
      <c r="S7">
        <f>RSQ(M5:M22,O5:O22)</f>
        <v>0.99990151911312375</v>
      </c>
      <c r="T7">
        <f>RSQ(P5:P22, N5:N22)</f>
        <v>0.99992273371434948</v>
      </c>
    </row>
    <row r="8" spans="1:20" x14ac:dyDescent="0.35">
      <c r="A8">
        <v>7</v>
      </c>
      <c r="B8" t="s">
        <v>25</v>
      </c>
      <c r="C8">
        <v>1</v>
      </c>
      <c r="D8">
        <v>227</v>
      </c>
      <c r="E8">
        <v>2117</v>
      </c>
      <c r="F8">
        <f t="shared" si="2"/>
        <v>6.3741912519191474E-3</v>
      </c>
      <c r="G8">
        <f t="shared" si="2"/>
        <v>7.6911434695273076E-2</v>
      </c>
      <c r="H8">
        <f t="shared" si="5"/>
        <v>14.077081091263032</v>
      </c>
      <c r="K8" t="s">
        <v>18</v>
      </c>
      <c r="L8">
        <f>C49</f>
        <v>0.68700000000000006</v>
      </c>
      <c r="M8">
        <f>D49</f>
        <v>2479</v>
      </c>
      <c r="N8">
        <f>E49</f>
        <v>12332</v>
      </c>
      <c r="O8">
        <f t="shared" si="3"/>
        <v>7.1173200000000006E-2</v>
      </c>
      <c r="P8">
        <f t="shared" si="4"/>
        <v>0.4883883</v>
      </c>
    </row>
    <row r="9" spans="1:20" x14ac:dyDescent="0.35">
      <c r="A9">
        <v>8</v>
      </c>
      <c r="B9" t="s">
        <v>27</v>
      </c>
      <c r="C9">
        <v>1</v>
      </c>
      <c r="D9">
        <v>229</v>
      </c>
      <c r="E9">
        <v>2417</v>
      </c>
      <c r="F9">
        <f t="shared" si="2"/>
        <v>6.4300990033320142E-3</v>
      </c>
      <c r="G9">
        <f t="shared" si="2"/>
        <v>8.8884753429063851E-2</v>
      </c>
      <c r="H9">
        <f t="shared" si="5"/>
        <v>16.127104566638671</v>
      </c>
      <c r="K9" t="s">
        <v>18</v>
      </c>
      <c r="L9">
        <f t="shared" ref="L9:N10" si="6">C68</f>
        <v>0.58699999999999997</v>
      </c>
      <c r="M9">
        <f t="shared" si="6"/>
        <v>2179</v>
      </c>
      <c r="N9">
        <f t="shared" si="6"/>
        <v>10913</v>
      </c>
      <c r="O9">
        <f t="shared" si="3"/>
        <v>6.0813199999999998E-2</v>
      </c>
      <c r="P9">
        <f t="shared" si="4"/>
        <v>0.41729829999999996</v>
      </c>
    </row>
    <row r="10" spans="1:20" x14ac:dyDescent="0.35">
      <c r="A10">
        <v>9</v>
      </c>
      <c r="B10" t="s">
        <v>29</v>
      </c>
      <c r="C10">
        <v>1</v>
      </c>
      <c r="D10">
        <v>763</v>
      </c>
      <c r="E10">
        <v>2577</v>
      </c>
      <c r="F10">
        <f t="shared" si="2"/>
        <v>2.1357468630567488E-2</v>
      </c>
      <c r="G10">
        <f t="shared" si="2"/>
        <v>9.5270523420418932E-2</v>
      </c>
      <c r="H10">
        <f t="shared" si="5"/>
        <v>5.2042189977237685</v>
      </c>
      <c r="K10" t="s">
        <v>18</v>
      </c>
      <c r="L10">
        <f t="shared" si="6"/>
        <v>0.999</v>
      </c>
      <c r="M10">
        <f t="shared" si="6"/>
        <v>3645</v>
      </c>
      <c r="N10">
        <f t="shared" si="6"/>
        <v>18007</v>
      </c>
      <c r="O10">
        <f t="shared" si="3"/>
        <v>0.1034964</v>
      </c>
      <c r="P10">
        <f t="shared" si="4"/>
        <v>0.71018910000000002</v>
      </c>
    </row>
    <row r="11" spans="1:20" x14ac:dyDescent="0.35">
      <c r="A11">
        <v>10</v>
      </c>
      <c r="B11" t="s">
        <v>31</v>
      </c>
      <c r="C11">
        <v>1</v>
      </c>
      <c r="D11">
        <v>674</v>
      </c>
      <c r="E11">
        <v>2228</v>
      </c>
      <c r="F11">
        <f t="shared" si="2"/>
        <v>1.8869573692694909E-2</v>
      </c>
      <c r="G11">
        <f t="shared" si="2"/>
        <v>8.1341562626775665E-2</v>
      </c>
      <c r="H11">
        <f t="shared" si="5"/>
        <v>5.0291803766598546</v>
      </c>
      <c r="K11" t="s">
        <v>18</v>
      </c>
      <c r="L11">
        <v>0</v>
      </c>
      <c r="M11">
        <f>D6</f>
        <v>0</v>
      </c>
      <c r="N11">
        <f>E6</f>
        <v>59</v>
      </c>
      <c r="O11">
        <f t="shared" si="3"/>
        <v>0</v>
      </c>
      <c r="P11">
        <f t="shared" si="4"/>
        <v>0</v>
      </c>
    </row>
    <row r="12" spans="1:20" x14ac:dyDescent="0.35">
      <c r="A12">
        <v>11</v>
      </c>
      <c r="B12" t="s">
        <v>33</v>
      </c>
      <c r="C12">
        <v>1</v>
      </c>
      <c r="D12">
        <v>604</v>
      </c>
      <c r="E12">
        <v>2195</v>
      </c>
      <c r="F12">
        <f t="shared" si="2"/>
        <v>1.6912802393244566E-2</v>
      </c>
      <c r="G12">
        <f t="shared" si="2"/>
        <v>8.0024497566058672E-2</v>
      </c>
      <c r="H12">
        <f t="shared" si="5"/>
        <v>5.5201918438046524</v>
      </c>
      <c r="K12" t="s">
        <v>18</v>
      </c>
      <c r="L12">
        <v>0</v>
      </c>
      <c r="M12">
        <f>D19</f>
        <v>8</v>
      </c>
      <c r="N12">
        <f>E19</f>
        <v>62</v>
      </c>
      <c r="O12">
        <f t="shared" si="3"/>
        <v>0</v>
      </c>
      <c r="P12">
        <f t="shared" si="4"/>
        <v>0</v>
      </c>
    </row>
    <row r="13" spans="1:20" x14ac:dyDescent="0.35">
      <c r="A13">
        <v>12</v>
      </c>
      <c r="B13" t="s">
        <v>35</v>
      </c>
      <c r="C13">
        <v>1</v>
      </c>
      <c r="D13">
        <v>563</v>
      </c>
      <c r="E13">
        <v>2252</v>
      </c>
      <c r="F13">
        <f t="shared" si="2"/>
        <v>1.5766693489280795E-2</v>
      </c>
      <c r="G13">
        <f t="shared" si="2"/>
        <v>8.2299428125478927E-2</v>
      </c>
      <c r="H13">
        <f t="shared" si="5"/>
        <v>6.089799332054195</v>
      </c>
      <c r="K13" t="s">
        <v>18</v>
      </c>
      <c r="L13">
        <v>0</v>
      </c>
      <c r="M13">
        <f>D35</f>
        <v>7</v>
      </c>
      <c r="N13">
        <f>E35</f>
        <v>67</v>
      </c>
      <c r="O13">
        <f t="shared" si="3"/>
        <v>0</v>
      </c>
      <c r="P13">
        <f t="shared" si="4"/>
        <v>0</v>
      </c>
    </row>
    <row r="14" spans="1:20" x14ac:dyDescent="0.35">
      <c r="A14">
        <v>13</v>
      </c>
      <c r="B14" t="s">
        <v>37</v>
      </c>
      <c r="C14">
        <v>1</v>
      </c>
      <c r="D14">
        <v>1219</v>
      </c>
      <c r="E14">
        <v>1791</v>
      </c>
      <c r="F14">
        <f t="shared" si="2"/>
        <v>3.410443595270115E-2</v>
      </c>
      <c r="G14">
        <f t="shared" si="2"/>
        <v>6.3900428337887102E-2</v>
      </c>
      <c r="H14">
        <f t="shared" si="5"/>
        <v>2.1859473011348949</v>
      </c>
      <c r="K14" t="s">
        <v>14</v>
      </c>
      <c r="L14">
        <v>0</v>
      </c>
      <c r="M14">
        <f>D48</f>
        <v>4</v>
      </c>
      <c r="N14">
        <f>E48</f>
        <v>71</v>
      </c>
      <c r="O14">
        <f t="shared" si="3"/>
        <v>0</v>
      </c>
      <c r="P14">
        <f t="shared" si="4"/>
        <v>0</v>
      </c>
    </row>
    <row r="15" spans="1:20" x14ac:dyDescent="0.35">
      <c r="A15">
        <v>14</v>
      </c>
      <c r="B15" t="s">
        <v>40</v>
      </c>
      <c r="C15">
        <v>1</v>
      </c>
      <c r="D15">
        <v>531</v>
      </c>
      <c r="E15">
        <v>3263</v>
      </c>
      <c r="F15">
        <f t="shared" si="2"/>
        <v>1.4872169466674924E-2</v>
      </c>
      <c r="G15">
        <f t="shared" si="2"/>
        <v>0.12264951225835383</v>
      </c>
      <c r="H15">
        <f t="shared" si="5"/>
        <v>9.6214004254981127</v>
      </c>
      <c r="K15" t="s">
        <v>14</v>
      </c>
      <c r="L15">
        <v>0</v>
      </c>
      <c r="M15">
        <f>D58</f>
        <v>40</v>
      </c>
      <c r="N15">
        <f>E58</f>
        <v>212</v>
      </c>
      <c r="O15">
        <f t="shared" si="3"/>
        <v>0</v>
      </c>
      <c r="P15">
        <f t="shared" si="4"/>
        <v>0</v>
      </c>
    </row>
    <row r="16" spans="1:20" x14ac:dyDescent="0.35">
      <c r="A16">
        <v>15</v>
      </c>
      <c r="B16" t="s">
        <v>42</v>
      </c>
      <c r="C16">
        <v>1</v>
      </c>
      <c r="D16">
        <v>412</v>
      </c>
      <c r="E16">
        <v>3526</v>
      </c>
      <c r="F16">
        <f t="shared" si="2"/>
        <v>1.154565825760934E-2</v>
      </c>
      <c r="G16">
        <f t="shared" si="2"/>
        <v>0.13314612168164375</v>
      </c>
      <c r="H16">
        <f t="shared" si="5"/>
        <v>13.454160732632149</v>
      </c>
      <c r="K16" t="s">
        <v>14</v>
      </c>
      <c r="L16">
        <v>0</v>
      </c>
      <c r="M16">
        <f>D67</f>
        <v>35</v>
      </c>
      <c r="N16">
        <f>E67</f>
        <v>441</v>
      </c>
      <c r="O16">
        <f t="shared" si="3"/>
        <v>0</v>
      </c>
      <c r="P16">
        <f t="shared" si="4"/>
        <v>0</v>
      </c>
    </row>
    <row r="17" spans="1:8" x14ac:dyDescent="0.35">
      <c r="A17">
        <v>16</v>
      </c>
      <c r="B17" t="s">
        <v>44</v>
      </c>
      <c r="C17">
        <v>1</v>
      </c>
      <c r="D17">
        <v>680</v>
      </c>
      <c r="E17">
        <v>2149</v>
      </c>
      <c r="F17">
        <f t="shared" si="2"/>
        <v>1.9037296946933509E-2</v>
      </c>
      <c r="G17">
        <f t="shared" si="2"/>
        <v>7.8188588693544087E-2</v>
      </c>
      <c r="H17">
        <f t="shared" si="5"/>
        <v>4.7916477006554041</v>
      </c>
    </row>
    <row r="18" spans="1:8" x14ac:dyDescent="0.35">
      <c r="A18">
        <v>17</v>
      </c>
      <c r="B18" t="s">
        <v>46</v>
      </c>
      <c r="C18">
        <v>1</v>
      </c>
      <c r="D18">
        <v>213</v>
      </c>
      <c r="E18">
        <v>2064</v>
      </c>
      <c r="F18">
        <f t="shared" si="2"/>
        <v>5.9828369920290787E-3</v>
      </c>
      <c r="G18">
        <f t="shared" si="2"/>
        <v>7.479614838563671E-2</v>
      </c>
      <c r="H18">
        <f t="shared" si="5"/>
        <v>14.585417124490499</v>
      </c>
    </row>
    <row r="19" spans="1:8" x14ac:dyDescent="0.35">
      <c r="A19">
        <v>18</v>
      </c>
      <c r="B19" t="s">
        <v>14</v>
      </c>
      <c r="C19">
        <v>0.1</v>
      </c>
      <c r="D19">
        <v>8</v>
      </c>
      <c r="E19">
        <v>62</v>
      </c>
      <c r="F19">
        <f t="shared" si="2"/>
        <v>2.5229247221021699E-4</v>
      </c>
      <c r="G19">
        <f t="shared" si="2"/>
        <v>-5.1057986311937222E-3</v>
      </c>
      <c r="H19">
        <f t="shared" si="5"/>
        <v>-23.610554122132783</v>
      </c>
    </row>
    <row r="20" spans="1:8" x14ac:dyDescent="0.35">
      <c r="A20">
        <v>19</v>
      </c>
      <c r="B20" t="s">
        <v>18</v>
      </c>
      <c r="C20">
        <v>0.63</v>
      </c>
      <c r="D20">
        <v>2325</v>
      </c>
      <c r="E20">
        <v>11438</v>
      </c>
      <c r="F20">
        <f t="shared" si="2"/>
        <v>6.5021422484016572E-2</v>
      </c>
      <c r="G20">
        <f t="shared" si="2"/>
        <v>0.44892244775415241</v>
      </c>
      <c r="H20">
        <f t="shared" si="5"/>
        <v>8.0549276792879017</v>
      </c>
    </row>
    <row r="21" spans="1:8" x14ac:dyDescent="0.35">
      <c r="A21">
        <v>20</v>
      </c>
      <c r="B21" t="s">
        <v>51</v>
      </c>
      <c r="C21">
        <v>3</v>
      </c>
      <c r="D21">
        <v>11165</v>
      </c>
      <c r="E21">
        <v>33724</v>
      </c>
      <c r="F21">
        <f t="shared" si="2"/>
        <v>0.3121336837288885</v>
      </c>
      <c r="G21">
        <f t="shared" si="2"/>
        <v>1.3383803854250229</v>
      </c>
      <c r="H21">
        <f t="shared" si="5"/>
        <v>5.0024840777904984</v>
      </c>
    </row>
    <row r="22" spans="1:8" x14ac:dyDescent="0.35">
      <c r="A22">
        <v>21</v>
      </c>
      <c r="B22" t="s">
        <v>53</v>
      </c>
      <c r="C22">
        <v>2.1259999999999999</v>
      </c>
      <c r="D22">
        <v>8313</v>
      </c>
      <c r="E22">
        <v>25448</v>
      </c>
      <c r="F22">
        <f t="shared" ref="F22:G69" si="7">((S$5*D22+S$6))</f>
        <v>0.2324092302141402</v>
      </c>
      <c r="G22">
        <f t="shared" si="7"/>
        <v>1.0080764326221814</v>
      </c>
      <c r="H22">
        <f t="shared" si="5"/>
        <v>5.0604236772735094</v>
      </c>
    </row>
    <row r="23" spans="1:8" x14ac:dyDescent="0.35">
      <c r="A23">
        <v>22</v>
      </c>
      <c r="B23" t="s">
        <v>55</v>
      </c>
      <c r="C23">
        <v>3.1560000000000001</v>
      </c>
      <c r="D23">
        <v>12371</v>
      </c>
      <c r="E23">
        <v>36934</v>
      </c>
      <c r="F23">
        <f t="shared" si="7"/>
        <v>0.34584605783084721</v>
      </c>
      <c r="G23">
        <f t="shared" si="7"/>
        <v>1.4664948958765842</v>
      </c>
      <c r="H23">
        <f t="shared" si="5"/>
        <v>4.9470296772699331</v>
      </c>
    </row>
    <row r="24" spans="1:8" x14ac:dyDescent="0.35">
      <c r="A24">
        <v>23</v>
      </c>
      <c r="B24" t="s">
        <v>57</v>
      </c>
      <c r="C24">
        <v>2.8079999999999998</v>
      </c>
      <c r="D24">
        <v>10938</v>
      </c>
      <c r="E24">
        <v>33165</v>
      </c>
      <c r="F24">
        <f t="shared" si="7"/>
        <v>0.3057881539435281</v>
      </c>
      <c r="G24">
        <f t="shared" si="7"/>
        <v>1.3160701015177261</v>
      </c>
      <c r="H24">
        <f t="shared" si="5"/>
        <v>5.0211726603408655</v>
      </c>
    </row>
    <row r="25" spans="1:8" x14ac:dyDescent="0.35">
      <c r="A25">
        <v>24</v>
      </c>
      <c r="B25" t="s">
        <v>59</v>
      </c>
      <c r="C25">
        <v>2.6850000000000001</v>
      </c>
      <c r="D25">
        <v>10205</v>
      </c>
      <c r="E25">
        <v>30153</v>
      </c>
      <c r="F25">
        <f t="shared" si="7"/>
        <v>0.28529796305071231</v>
      </c>
      <c r="G25">
        <f t="shared" si="7"/>
        <v>1.1958579814304668</v>
      </c>
      <c r="H25">
        <f t="shared" si="5"/>
        <v>4.8902124294319522</v>
      </c>
    </row>
    <row r="26" spans="1:8" x14ac:dyDescent="0.35">
      <c r="A26">
        <v>25</v>
      </c>
      <c r="B26" t="s">
        <v>61</v>
      </c>
      <c r="C26">
        <v>2.5449999999999999</v>
      </c>
      <c r="D26">
        <v>9042</v>
      </c>
      <c r="E26">
        <v>27127</v>
      </c>
      <c r="F26">
        <f t="shared" si="7"/>
        <v>0.25278760560413016</v>
      </c>
      <c r="G26">
        <f t="shared" si="7"/>
        <v>1.0750871064689638</v>
      </c>
      <c r="H26">
        <f t="shared" si="5"/>
        <v>4.961747582057737</v>
      </c>
    </row>
    <row r="27" spans="1:8" x14ac:dyDescent="0.35">
      <c r="A27">
        <v>26</v>
      </c>
      <c r="B27" t="s">
        <v>63</v>
      </c>
      <c r="C27">
        <v>2.3639999999999999</v>
      </c>
      <c r="D27">
        <v>8892</v>
      </c>
      <c r="E27">
        <v>27744</v>
      </c>
      <c r="F27">
        <f t="shared" si="7"/>
        <v>0.24859452424816519</v>
      </c>
      <c r="G27">
        <f t="shared" si="7"/>
        <v>1.099712231998127</v>
      </c>
      <c r="H27">
        <f t="shared" si="5"/>
        <v>5.1610050860051651</v>
      </c>
    </row>
    <row r="28" spans="1:8" x14ac:dyDescent="0.35">
      <c r="A28">
        <v>27</v>
      </c>
      <c r="B28" t="s">
        <v>65</v>
      </c>
      <c r="C28">
        <v>2.2360000000000002</v>
      </c>
      <c r="D28">
        <v>8396</v>
      </c>
      <c r="E28">
        <v>26182</v>
      </c>
      <c r="F28">
        <f t="shared" si="7"/>
        <v>0.23472940189777419</v>
      </c>
      <c r="G28">
        <f t="shared" si="7"/>
        <v>1.0373711524575229</v>
      </c>
      <c r="H28">
        <f t="shared" si="5"/>
        <v>5.1560065963140547</v>
      </c>
    </row>
    <row r="29" spans="1:8" x14ac:dyDescent="0.35">
      <c r="A29">
        <v>28</v>
      </c>
      <c r="B29" t="s">
        <v>67</v>
      </c>
      <c r="C29">
        <v>2.778</v>
      </c>
      <c r="D29">
        <v>10891</v>
      </c>
      <c r="E29">
        <v>32023</v>
      </c>
      <c r="F29">
        <f t="shared" si="7"/>
        <v>0.30447432178532574</v>
      </c>
      <c r="G29">
        <f t="shared" si="7"/>
        <v>1.2704916682044292</v>
      </c>
      <c r="H29">
        <f t="shared" si="5"/>
        <v>4.8681946999028378</v>
      </c>
    </row>
    <row r="30" spans="1:8" x14ac:dyDescent="0.35">
      <c r="A30">
        <v>29</v>
      </c>
      <c r="B30" t="s">
        <v>69</v>
      </c>
      <c r="C30">
        <v>2.5859999999999999</v>
      </c>
      <c r="D30">
        <v>10215</v>
      </c>
      <c r="E30">
        <v>29704</v>
      </c>
      <c r="F30">
        <f t="shared" si="7"/>
        <v>0.28557750180777663</v>
      </c>
      <c r="G30">
        <f t="shared" si="7"/>
        <v>1.1779379143922266</v>
      </c>
      <c r="H30">
        <f t="shared" si="5"/>
        <v>4.8122169688608212</v>
      </c>
    </row>
    <row r="31" spans="1:8" x14ac:dyDescent="0.35">
      <c r="A31">
        <v>30</v>
      </c>
      <c r="B31" t="s">
        <v>71</v>
      </c>
      <c r="C31">
        <v>2.3980000000000001</v>
      </c>
      <c r="D31">
        <v>9379</v>
      </c>
      <c r="E31">
        <v>28037</v>
      </c>
      <c r="F31">
        <f t="shared" si="7"/>
        <v>0.26220806171719824</v>
      </c>
      <c r="G31">
        <f t="shared" si="7"/>
        <v>1.1114061732947957</v>
      </c>
      <c r="H31">
        <f t="shared" si="5"/>
        <v>4.9450826455102401</v>
      </c>
    </row>
    <row r="32" spans="1:8" x14ac:dyDescent="0.35">
      <c r="A32">
        <v>31</v>
      </c>
      <c r="B32" t="s">
        <v>73</v>
      </c>
      <c r="C32">
        <v>2.4420000000000002</v>
      </c>
      <c r="D32">
        <v>9484</v>
      </c>
      <c r="E32">
        <v>28459</v>
      </c>
      <c r="F32">
        <f t="shared" si="7"/>
        <v>0.2651432186663738</v>
      </c>
      <c r="G32">
        <f t="shared" si="7"/>
        <v>1.1282486416469948</v>
      </c>
      <c r="H32">
        <f t="shared" si="5"/>
        <v>4.9644493588869203</v>
      </c>
    </row>
    <row r="33" spans="1:8" x14ac:dyDescent="0.35">
      <c r="A33">
        <v>32</v>
      </c>
      <c r="B33" t="s">
        <v>75</v>
      </c>
      <c r="C33">
        <v>2.476</v>
      </c>
      <c r="D33">
        <v>9849</v>
      </c>
      <c r="E33">
        <v>28409</v>
      </c>
      <c r="F33">
        <f t="shared" si="7"/>
        <v>0.27534638329922201</v>
      </c>
      <c r="G33">
        <f t="shared" si="7"/>
        <v>1.1262530885246964</v>
      </c>
      <c r="H33">
        <f t="shared" si="5"/>
        <v>4.7720326697890512</v>
      </c>
    </row>
    <row r="34" spans="1:8" x14ac:dyDescent="0.35">
      <c r="A34">
        <v>33</v>
      </c>
      <c r="B34" t="s">
        <v>77</v>
      </c>
      <c r="C34">
        <v>2.7050000000000001</v>
      </c>
      <c r="D34">
        <v>10827</v>
      </c>
      <c r="E34">
        <v>30924</v>
      </c>
      <c r="F34">
        <f t="shared" si="7"/>
        <v>0.302685273740114</v>
      </c>
      <c r="G34">
        <f t="shared" si="7"/>
        <v>1.2266294105763091</v>
      </c>
      <c r="H34">
        <f t="shared" si="5"/>
        <v>4.7279064091538103</v>
      </c>
    </row>
    <row r="35" spans="1:8" x14ac:dyDescent="0.35">
      <c r="A35">
        <v>34</v>
      </c>
      <c r="B35" t="s">
        <v>14</v>
      </c>
      <c r="C35">
        <v>0.1</v>
      </c>
      <c r="D35">
        <v>7</v>
      </c>
      <c r="E35">
        <v>67</v>
      </c>
      <c r="F35">
        <f t="shared" si="7"/>
        <v>2.2433859650378355E-4</v>
      </c>
      <c r="G35">
        <f t="shared" si="7"/>
        <v>-4.9062433189638755E-3</v>
      </c>
      <c r="H35">
        <f t="shared" si="5"/>
        <v>-25.514782690078263</v>
      </c>
    </row>
    <row r="36" spans="1:8" x14ac:dyDescent="0.35">
      <c r="A36">
        <v>35</v>
      </c>
      <c r="B36" t="s">
        <v>18</v>
      </c>
      <c r="C36">
        <v>3.1230000000000002</v>
      </c>
      <c r="D36">
        <v>11609</v>
      </c>
      <c r="E36">
        <v>55741</v>
      </c>
      <c r="F36">
        <f t="shared" si="7"/>
        <v>0.32454520454254498</v>
      </c>
      <c r="G36">
        <f t="shared" si="7"/>
        <v>2.2171022472979276</v>
      </c>
      <c r="H36">
        <f t="shared" si="5"/>
        <v>7.9699815381963717</v>
      </c>
    </row>
    <row r="37" spans="1:8" x14ac:dyDescent="0.35">
      <c r="A37">
        <v>36</v>
      </c>
      <c r="B37" t="s">
        <v>81</v>
      </c>
      <c r="C37">
        <v>1</v>
      </c>
      <c r="D37">
        <v>940</v>
      </c>
      <c r="E37">
        <v>1189</v>
      </c>
      <c r="F37">
        <f t="shared" si="7"/>
        <v>2.6305304630606215E-2</v>
      </c>
      <c r="G37">
        <f t="shared" si="7"/>
        <v>3.9873968745413615E-2</v>
      </c>
      <c r="H37">
        <f t="shared" si="5"/>
        <v>1.7684505409170199</v>
      </c>
    </row>
    <row r="38" spans="1:8" x14ac:dyDescent="0.35">
      <c r="A38">
        <v>37</v>
      </c>
      <c r="B38" t="s">
        <v>81</v>
      </c>
      <c r="C38">
        <v>1</v>
      </c>
      <c r="D38">
        <v>709</v>
      </c>
      <c r="E38">
        <v>1201</v>
      </c>
      <c r="F38">
        <f t="shared" si="7"/>
        <v>1.984795934242008E-2</v>
      </c>
      <c r="G38">
        <f t="shared" si="7"/>
        <v>4.0352901494765246E-2</v>
      </c>
      <c r="H38">
        <f t="shared" si="5"/>
        <v>2.371950902610314</v>
      </c>
    </row>
    <row r="39" spans="1:8" x14ac:dyDescent="0.35">
      <c r="A39">
        <v>38</v>
      </c>
      <c r="B39" t="s">
        <v>84</v>
      </c>
      <c r="C39">
        <v>1</v>
      </c>
      <c r="D39">
        <v>1618</v>
      </c>
      <c r="E39">
        <v>4748</v>
      </c>
      <c r="F39">
        <f t="shared" si="7"/>
        <v>4.5258032359568108E-2</v>
      </c>
      <c r="G39">
        <f t="shared" si="7"/>
        <v>0.18191743999061816</v>
      </c>
      <c r="H39">
        <f t="shared" si="5"/>
        <v>4.6894883020144889</v>
      </c>
    </row>
    <row r="40" spans="1:8" x14ac:dyDescent="0.35">
      <c r="A40">
        <v>39</v>
      </c>
      <c r="B40" t="s">
        <v>86</v>
      </c>
      <c r="C40">
        <v>1</v>
      </c>
      <c r="D40">
        <v>1045</v>
      </c>
      <c r="E40">
        <v>4330</v>
      </c>
      <c r="F40">
        <f t="shared" si="7"/>
        <v>2.9240461579781728E-2</v>
      </c>
      <c r="G40">
        <f t="shared" si="7"/>
        <v>0.16523461588820301</v>
      </c>
      <c r="H40">
        <f t="shared" si="5"/>
        <v>6.5927043596852775</v>
      </c>
    </row>
    <row r="41" spans="1:8" x14ac:dyDescent="0.35">
      <c r="A41">
        <v>40</v>
      </c>
      <c r="B41" t="s">
        <v>88</v>
      </c>
      <c r="C41">
        <v>1</v>
      </c>
      <c r="D41">
        <v>956</v>
      </c>
      <c r="E41">
        <v>3444</v>
      </c>
      <c r="F41">
        <f t="shared" si="7"/>
        <v>2.6752566641909149E-2</v>
      </c>
      <c r="G41">
        <f t="shared" si="7"/>
        <v>0.12987341456107426</v>
      </c>
      <c r="H41">
        <f t="shared" si="5"/>
        <v>5.6637176418514201</v>
      </c>
    </row>
    <row r="42" spans="1:8" x14ac:dyDescent="0.35">
      <c r="A42">
        <v>41</v>
      </c>
      <c r="B42" t="s">
        <v>90</v>
      </c>
      <c r="C42">
        <v>1</v>
      </c>
      <c r="D42">
        <v>1034</v>
      </c>
      <c r="E42">
        <v>3535</v>
      </c>
      <c r="F42">
        <f t="shared" si="7"/>
        <v>2.8932968947010959E-2</v>
      </c>
      <c r="G42">
        <f t="shared" si="7"/>
        <v>0.13350532124365747</v>
      </c>
      <c r="H42">
        <f t="shared" si="5"/>
        <v>5.3833468802617093</v>
      </c>
    </row>
    <row r="43" spans="1:8" x14ac:dyDescent="0.35">
      <c r="A43">
        <v>42</v>
      </c>
      <c r="B43" t="s">
        <v>92</v>
      </c>
      <c r="C43">
        <v>1</v>
      </c>
      <c r="D43">
        <v>442</v>
      </c>
      <c r="E43">
        <v>1986</v>
      </c>
      <c r="F43">
        <f t="shared" si="7"/>
        <v>1.2384274528802345E-2</v>
      </c>
      <c r="G43">
        <f t="shared" si="7"/>
        <v>7.16830855148511E-2</v>
      </c>
      <c r="H43">
        <f t="shared" si="5"/>
        <v>6.7529402904863289</v>
      </c>
    </row>
    <row r="44" spans="1:8" x14ac:dyDescent="0.35">
      <c r="A44">
        <v>43</v>
      </c>
      <c r="B44" t="s">
        <v>94</v>
      </c>
      <c r="C44">
        <v>1</v>
      </c>
      <c r="D44">
        <v>676</v>
      </c>
      <c r="E44">
        <v>2061</v>
      </c>
      <c r="F44">
        <f t="shared" si="7"/>
        <v>1.8925481444107776E-2</v>
      </c>
      <c r="G44">
        <f t="shared" si="7"/>
        <v>7.4676415198298804E-2</v>
      </c>
      <c r="H44">
        <f t="shared" si="5"/>
        <v>4.6034487764716721</v>
      </c>
    </row>
    <row r="45" spans="1:8" x14ac:dyDescent="0.35">
      <c r="A45">
        <v>44</v>
      </c>
      <c r="B45" t="s">
        <v>96</v>
      </c>
      <c r="C45">
        <v>1</v>
      </c>
      <c r="D45">
        <v>484</v>
      </c>
      <c r="E45">
        <v>2282</v>
      </c>
      <c r="F45">
        <f t="shared" si="7"/>
        <v>1.355833730847255E-2</v>
      </c>
      <c r="G45">
        <f t="shared" si="7"/>
        <v>8.3496759998858E-2</v>
      </c>
      <c r="H45">
        <f t="shared" si="5"/>
        <v>7.1847221712400833</v>
      </c>
    </row>
    <row r="46" spans="1:8" x14ac:dyDescent="0.35">
      <c r="A46">
        <v>45</v>
      </c>
      <c r="B46" t="s">
        <v>98</v>
      </c>
      <c r="C46">
        <v>1</v>
      </c>
      <c r="D46">
        <v>629</v>
      </c>
      <c r="E46">
        <v>1985</v>
      </c>
      <c r="F46">
        <f t="shared" si="7"/>
        <v>1.7611649285905404E-2</v>
      </c>
      <c r="G46">
        <f t="shared" si="7"/>
        <v>7.1643174452405131E-2</v>
      </c>
      <c r="H46">
        <f t="shared" si="5"/>
        <v>4.7459327727300362</v>
      </c>
    </row>
    <row r="47" spans="1:8" x14ac:dyDescent="0.35">
      <c r="A47">
        <v>46</v>
      </c>
      <c r="B47" t="s">
        <v>100</v>
      </c>
      <c r="C47">
        <v>0.1</v>
      </c>
      <c r="D47">
        <v>0</v>
      </c>
      <c r="E47">
        <v>13948</v>
      </c>
      <c r="F47">
        <f t="shared" si="7"/>
        <v>2.8661466558749238E-5</v>
      </c>
      <c r="G47">
        <f t="shared" si="7"/>
        <v>0.54909921449353516</v>
      </c>
    </row>
    <row r="48" spans="1:8" x14ac:dyDescent="0.35">
      <c r="A48">
        <v>47</v>
      </c>
      <c r="B48" t="s">
        <v>14</v>
      </c>
      <c r="C48">
        <v>0.1</v>
      </c>
      <c r="D48">
        <v>4</v>
      </c>
      <c r="E48">
        <v>71</v>
      </c>
      <c r="F48">
        <f t="shared" si="7"/>
        <v>1.4047696938448311E-4</v>
      </c>
      <c r="G48">
        <f t="shared" si="7"/>
        <v>-4.7465990691799983E-3</v>
      </c>
      <c r="H48">
        <f t="shared" si="5"/>
        <v>-39.420688945009495</v>
      </c>
    </row>
    <row r="49" spans="1:8" x14ac:dyDescent="0.35">
      <c r="A49">
        <v>48</v>
      </c>
      <c r="B49" t="s">
        <v>18</v>
      </c>
      <c r="C49">
        <v>0.68700000000000006</v>
      </c>
      <c r="D49">
        <v>2479</v>
      </c>
      <c r="E49">
        <v>12332</v>
      </c>
      <c r="F49">
        <f t="shared" si="7"/>
        <v>6.9326319342807322E-2</v>
      </c>
      <c r="G49">
        <f t="shared" si="7"/>
        <v>0.48460293758084888</v>
      </c>
      <c r="H49">
        <f t="shared" si="5"/>
        <v>8.155201360808741</v>
      </c>
    </row>
    <row r="50" spans="1:8" x14ac:dyDescent="0.35">
      <c r="A50">
        <v>49</v>
      </c>
      <c r="B50" t="s">
        <v>105</v>
      </c>
      <c r="C50">
        <v>1</v>
      </c>
      <c r="D50">
        <v>428</v>
      </c>
      <c r="E50">
        <v>1496</v>
      </c>
      <c r="F50">
        <f t="shared" si="7"/>
        <v>1.1992920268912275E-2</v>
      </c>
      <c r="G50">
        <f t="shared" si="7"/>
        <v>5.2126664916326178E-2</v>
      </c>
      <c r="H50">
        <f t="shared" si="5"/>
        <v>5.0708618950817259</v>
      </c>
    </row>
    <row r="51" spans="1:8" x14ac:dyDescent="0.35">
      <c r="A51">
        <v>50</v>
      </c>
      <c r="B51" t="s">
        <v>107</v>
      </c>
      <c r="C51">
        <v>1</v>
      </c>
      <c r="D51">
        <v>420</v>
      </c>
      <c r="E51">
        <v>1948</v>
      </c>
      <c r="F51">
        <f t="shared" si="7"/>
        <v>1.1769289263260808E-2</v>
      </c>
      <c r="G51">
        <f t="shared" si="7"/>
        <v>7.0166465141904277E-2</v>
      </c>
      <c r="H51">
        <f t="shared" si="5"/>
        <v>6.9554646986565691</v>
      </c>
    </row>
    <row r="52" spans="1:8" x14ac:dyDescent="0.35">
      <c r="A52">
        <v>51</v>
      </c>
      <c r="B52" t="s">
        <v>109</v>
      </c>
      <c r="C52">
        <v>1</v>
      </c>
      <c r="D52">
        <v>995</v>
      </c>
      <c r="E52">
        <v>1940</v>
      </c>
      <c r="F52">
        <f t="shared" si="7"/>
        <v>2.7842767794460054E-2</v>
      </c>
      <c r="G52">
        <f t="shared" si="7"/>
        <v>6.9847176642336514E-2</v>
      </c>
      <c r="H52">
        <f t="shared" si="5"/>
        <v>2.926733913487098</v>
      </c>
    </row>
    <row r="53" spans="1:8" x14ac:dyDescent="0.35">
      <c r="A53">
        <v>52</v>
      </c>
      <c r="B53" t="s">
        <v>111</v>
      </c>
      <c r="C53">
        <v>1</v>
      </c>
      <c r="D53">
        <v>666</v>
      </c>
      <c r="E53">
        <v>1741</v>
      </c>
      <c r="F53">
        <f t="shared" si="7"/>
        <v>1.8645942687043442E-2</v>
      </c>
      <c r="G53">
        <f t="shared" si="7"/>
        <v>6.1904875215588642E-2</v>
      </c>
      <c r="H53">
        <f t="shared" si="5"/>
        <v>3.8733549507460459</v>
      </c>
    </row>
    <row r="54" spans="1:8" x14ac:dyDescent="0.35">
      <c r="A54">
        <v>53</v>
      </c>
      <c r="B54" t="s">
        <v>113</v>
      </c>
      <c r="C54">
        <v>1</v>
      </c>
      <c r="D54">
        <v>748</v>
      </c>
      <c r="E54">
        <v>1724</v>
      </c>
      <c r="F54">
        <f t="shared" si="7"/>
        <v>2.0938160494970985E-2</v>
      </c>
      <c r="G54">
        <f t="shared" si="7"/>
        <v>6.1226387154007161E-2</v>
      </c>
      <c r="H54">
        <f t="shared" si="5"/>
        <v>3.4115119630573516</v>
      </c>
    </row>
    <row r="55" spans="1:8" x14ac:dyDescent="0.35">
      <c r="A55">
        <v>54</v>
      </c>
      <c r="B55" t="s">
        <v>115</v>
      </c>
      <c r="C55">
        <v>1</v>
      </c>
      <c r="D55">
        <v>453</v>
      </c>
      <c r="E55">
        <v>1556</v>
      </c>
      <c r="F55">
        <f t="shared" si="7"/>
        <v>1.2691767161573112E-2</v>
      </c>
      <c r="G55">
        <f t="shared" si="7"/>
        <v>5.4521328663084331E-2</v>
      </c>
      <c r="H55">
        <f t="shared" si="5"/>
        <v>5.0117699106697371</v>
      </c>
    </row>
    <row r="56" spans="1:8" x14ac:dyDescent="0.35">
      <c r="A56">
        <v>55</v>
      </c>
      <c r="B56" t="s">
        <v>117</v>
      </c>
      <c r="C56">
        <v>1</v>
      </c>
      <c r="D56">
        <v>668</v>
      </c>
      <c r="E56">
        <v>2286</v>
      </c>
      <c r="F56">
        <f t="shared" si="7"/>
        <v>1.8701850438456308E-2</v>
      </c>
      <c r="G56">
        <f t="shared" si="7"/>
        <v>8.3656404248641875E-2</v>
      </c>
      <c r="H56">
        <f t="shared" si="5"/>
        <v>5.218688846393011</v>
      </c>
    </row>
    <row r="57" spans="1:8" x14ac:dyDescent="0.35">
      <c r="A57">
        <v>56</v>
      </c>
      <c r="B57" t="s">
        <v>119</v>
      </c>
      <c r="C57">
        <v>1</v>
      </c>
      <c r="D57">
        <v>1000</v>
      </c>
      <c r="E57">
        <v>2760</v>
      </c>
      <c r="F57">
        <f t="shared" si="7"/>
        <v>2.7982537172992223E-2</v>
      </c>
      <c r="G57">
        <f t="shared" si="7"/>
        <v>0.10257424784803131</v>
      </c>
      <c r="H57">
        <f t="shared" si="5"/>
        <v>4.2765941873992936</v>
      </c>
    </row>
    <row r="58" spans="1:8" x14ac:dyDescent="0.35">
      <c r="A58">
        <v>57</v>
      </c>
      <c r="B58" t="s">
        <v>14</v>
      </c>
      <c r="C58">
        <v>0.1</v>
      </c>
      <c r="D58">
        <v>40</v>
      </c>
      <c r="E58">
        <v>212</v>
      </c>
      <c r="F58">
        <f t="shared" si="7"/>
        <v>1.1468164948160882E-3</v>
      </c>
      <c r="G58">
        <f t="shared" si="7"/>
        <v>8.8086073570166519E-4</v>
      </c>
      <c r="H58">
        <f t="shared" si="5"/>
        <v>0.89610749667793543</v>
      </c>
    </row>
    <row r="59" spans="1:8" x14ac:dyDescent="0.35">
      <c r="A59">
        <v>58</v>
      </c>
      <c r="B59" t="s">
        <v>122</v>
      </c>
      <c r="C59">
        <v>1</v>
      </c>
      <c r="D59">
        <v>631</v>
      </c>
      <c r="E59">
        <v>2535</v>
      </c>
      <c r="F59">
        <f t="shared" si="7"/>
        <v>1.766755703731827E-2</v>
      </c>
      <c r="G59">
        <f t="shared" si="7"/>
        <v>9.3594258797688221E-2</v>
      </c>
      <c r="H59">
        <f t="shared" si="5"/>
        <v>6.1804414554877551</v>
      </c>
    </row>
    <row r="60" spans="1:8" x14ac:dyDescent="0.35">
      <c r="A60">
        <v>59</v>
      </c>
      <c r="B60" t="s">
        <v>124</v>
      </c>
      <c r="C60">
        <v>1</v>
      </c>
      <c r="D60">
        <v>686</v>
      </c>
      <c r="E60">
        <v>2639</v>
      </c>
      <c r="F60">
        <f t="shared" si="7"/>
        <v>1.920502020117211E-2</v>
      </c>
      <c r="G60">
        <f t="shared" si="7"/>
        <v>9.7745009292069016E-2</v>
      </c>
      <c r="H60">
        <f t="shared" si="5"/>
        <v>5.9378143308133957</v>
      </c>
    </row>
    <row r="61" spans="1:8" x14ac:dyDescent="0.35">
      <c r="A61">
        <v>60</v>
      </c>
      <c r="B61" t="s">
        <v>126</v>
      </c>
      <c r="C61">
        <v>1</v>
      </c>
      <c r="D61">
        <v>1473</v>
      </c>
      <c r="E61">
        <v>2759</v>
      </c>
      <c r="F61">
        <f t="shared" si="7"/>
        <v>4.1204720382135254E-2</v>
      </c>
      <c r="G61">
        <f t="shared" si="7"/>
        <v>0.10253433678558534</v>
      </c>
      <c r="H61">
        <f t="shared" si="5"/>
        <v>2.9031477900376732</v>
      </c>
    </row>
    <row r="62" spans="1:8" x14ac:dyDescent="0.35">
      <c r="A62">
        <v>61</v>
      </c>
      <c r="B62" t="s">
        <v>128</v>
      </c>
      <c r="C62">
        <v>1</v>
      </c>
      <c r="D62">
        <v>966</v>
      </c>
      <c r="E62">
        <v>3642</v>
      </c>
      <c r="F62">
        <f t="shared" si="7"/>
        <v>2.7032105398973483E-2</v>
      </c>
      <c r="G62">
        <f t="shared" si="7"/>
        <v>0.13777580492537617</v>
      </c>
      <c r="H62">
        <f t="shared" si="5"/>
        <v>5.9462049554493595</v>
      </c>
    </row>
    <row r="63" spans="1:8" x14ac:dyDescent="0.35">
      <c r="A63">
        <v>62</v>
      </c>
      <c r="B63" t="s">
        <v>130</v>
      </c>
      <c r="C63">
        <v>1</v>
      </c>
      <c r="D63">
        <v>1076</v>
      </c>
      <c r="E63">
        <v>5402</v>
      </c>
      <c r="F63">
        <f t="shared" si="7"/>
        <v>3.0107031726681166E-2</v>
      </c>
      <c r="G63">
        <f t="shared" si="7"/>
        <v>0.20801927483028204</v>
      </c>
      <c r="H63">
        <f t="shared" si="5"/>
        <v>8.0608794706782305</v>
      </c>
    </row>
    <row r="64" spans="1:8" x14ac:dyDescent="0.35">
      <c r="A64">
        <v>63</v>
      </c>
      <c r="B64" t="s">
        <v>132</v>
      </c>
      <c r="C64">
        <v>1</v>
      </c>
      <c r="D64">
        <v>1312</v>
      </c>
      <c r="E64">
        <v>4846</v>
      </c>
      <c r="F64">
        <f t="shared" si="7"/>
        <v>3.6704146393399466E-2</v>
      </c>
      <c r="G64">
        <f t="shared" si="7"/>
        <v>0.18582872411032314</v>
      </c>
      <c r="H64">
        <f t="shared" si="5"/>
        <v>5.9066944591224084</v>
      </c>
    </row>
    <row r="65" spans="1:8" x14ac:dyDescent="0.35">
      <c r="A65">
        <v>64</v>
      </c>
      <c r="B65" t="s">
        <v>134</v>
      </c>
      <c r="C65">
        <v>1</v>
      </c>
      <c r="D65">
        <v>1096</v>
      </c>
      <c r="E65">
        <v>5036</v>
      </c>
      <c r="F65">
        <f t="shared" si="7"/>
        <v>3.0666109240809834E-2</v>
      </c>
      <c r="G65">
        <f t="shared" si="7"/>
        <v>0.19341182597505729</v>
      </c>
      <c r="H65">
        <f t="shared" si="5"/>
        <v>7.3581923462252226</v>
      </c>
    </row>
    <row r="66" spans="1:8" x14ac:dyDescent="0.35">
      <c r="A66">
        <v>65</v>
      </c>
      <c r="B66" t="s">
        <v>136</v>
      </c>
      <c r="C66">
        <v>1</v>
      </c>
      <c r="D66">
        <v>1082</v>
      </c>
      <c r="E66">
        <v>5468</v>
      </c>
      <c r="F66">
        <f t="shared" si="7"/>
        <v>3.0274754980919766E-2</v>
      </c>
      <c r="G66">
        <f t="shared" si="7"/>
        <v>0.210653404951716</v>
      </c>
      <c r="H66">
        <f t="shared" si="5"/>
        <v>8.1177306284358099</v>
      </c>
    </row>
    <row r="67" spans="1:8" x14ac:dyDescent="0.35">
      <c r="A67">
        <v>66</v>
      </c>
      <c r="B67" t="s">
        <v>14</v>
      </c>
      <c r="C67">
        <v>0.1</v>
      </c>
      <c r="D67">
        <v>35</v>
      </c>
      <c r="E67">
        <v>441</v>
      </c>
      <c r="F67">
        <f t="shared" si="7"/>
        <v>1.0070471162839207E-3</v>
      </c>
      <c r="G67">
        <f t="shared" si="7"/>
        <v>1.0020494035828623E-2</v>
      </c>
      <c r="H67">
        <f t="shared" si="5"/>
        <v>11.608768036864547</v>
      </c>
    </row>
    <row r="68" spans="1:8" x14ac:dyDescent="0.35">
      <c r="A68">
        <v>67</v>
      </c>
      <c r="B68" t="s">
        <v>18</v>
      </c>
      <c r="C68">
        <v>0.58699999999999997</v>
      </c>
      <c r="D68">
        <v>2179</v>
      </c>
      <c r="E68">
        <v>10913</v>
      </c>
      <c r="F68">
        <f t="shared" si="7"/>
        <v>6.0940156630877283E-2</v>
      </c>
      <c r="G68">
        <f t="shared" si="7"/>
        <v>0.42796913997001856</v>
      </c>
      <c r="H68">
        <f t="shared" si="5"/>
        <v>8.1932400172407274</v>
      </c>
    </row>
    <row r="69" spans="1:8" x14ac:dyDescent="0.35">
      <c r="A69">
        <v>68</v>
      </c>
      <c r="B69" t="s">
        <v>18</v>
      </c>
      <c r="C69">
        <v>0.999</v>
      </c>
      <c r="D69">
        <v>3645</v>
      </c>
      <c r="E69">
        <v>18007</v>
      </c>
      <c r="F69">
        <f t="shared" si="7"/>
        <v>0.10192053841650876</v>
      </c>
      <c r="G69">
        <f t="shared" si="7"/>
        <v>0.71109821696172437</v>
      </c>
      <c r="H69">
        <f t="shared" si="5"/>
        <v>8.1398175416326755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L24" sqref="L2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8" x14ac:dyDescent="0.35">
      <c r="A2">
        <v>6</v>
      </c>
      <c r="B2" t="s">
        <v>22</v>
      </c>
      <c r="C2">
        <v>1</v>
      </c>
      <c r="D2">
        <v>205</v>
      </c>
      <c r="E2">
        <v>2104</v>
      </c>
      <c r="F2">
        <v>5.7592059863776114E-3</v>
      </c>
      <c r="G2">
        <v>7.639259088347547E-2</v>
      </c>
      <c r="H2">
        <v>15.475169593666815</v>
      </c>
    </row>
    <row r="3" spans="1:8" x14ac:dyDescent="0.35">
      <c r="A3">
        <v>7</v>
      </c>
      <c r="B3" t="s">
        <v>25</v>
      </c>
      <c r="C3">
        <v>1</v>
      </c>
      <c r="D3">
        <v>227</v>
      </c>
      <c r="E3">
        <v>2117</v>
      </c>
      <c r="F3">
        <v>6.3741912519191474E-3</v>
      </c>
      <c r="G3">
        <v>7.6911434695273076E-2</v>
      </c>
      <c r="H3">
        <v>14.077081091263032</v>
      </c>
    </row>
    <row r="4" spans="1:8" x14ac:dyDescent="0.35">
      <c r="A4">
        <v>8</v>
      </c>
      <c r="B4" t="s">
        <v>27</v>
      </c>
      <c r="C4">
        <v>1</v>
      </c>
      <c r="D4">
        <v>229</v>
      </c>
      <c r="E4">
        <v>2417</v>
      </c>
      <c r="F4">
        <v>6.4300990033320142E-3</v>
      </c>
      <c r="G4">
        <v>8.8884753429063851E-2</v>
      </c>
      <c r="H4">
        <v>16.127104566638671</v>
      </c>
    </row>
    <row r="5" spans="1:8" x14ac:dyDescent="0.35">
      <c r="A5">
        <v>9</v>
      </c>
      <c r="B5" t="s">
        <v>29</v>
      </c>
      <c r="C5">
        <v>1</v>
      </c>
      <c r="D5">
        <v>763</v>
      </c>
      <c r="E5">
        <v>2577</v>
      </c>
      <c r="F5">
        <v>2.1357468630567488E-2</v>
      </c>
      <c r="G5">
        <v>9.5270523420418932E-2</v>
      </c>
      <c r="H5">
        <v>5.2042189977237685</v>
      </c>
    </row>
    <row r="6" spans="1:8" x14ac:dyDescent="0.35">
      <c r="A6">
        <v>10</v>
      </c>
      <c r="B6" t="s">
        <v>31</v>
      </c>
      <c r="C6">
        <v>1</v>
      </c>
      <c r="D6">
        <v>674</v>
      </c>
      <c r="E6">
        <v>2228</v>
      </c>
      <c r="F6">
        <v>1.8869573692694909E-2</v>
      </c>
      <c r="G6">
        <v>8.1341562626775665E-2</v>
      </c>
      <c r="H6">
        <v>5.0291803766598546</v>
      </c>
    </row>
    <row r="7" spans="1:8" x14ac:dyDescent="0.35">
      <c r="A7">
        <v>11</v>
      </c>
      <c r="B7" t="s">
        <v>33</v>
      </c>
      <c r="C7">
        <v>1</v>
      </c>
      <c r="D7">
        <v>604</v>
      </c>
      <c r="E7">
        <v>2195</v>
      </c>
      <c r="F7">
        <v>1.6912802393244566E-2</v>
      </c>
      <c r="G7">
        <v>8.0024497566058672E-2</v>
      </c>
      <c r="H7">
        <v>5.5201918438046524</v>
      </c>
    </row>
    <row r="8" spans="1:8" x14ac:dyDescent="0.35">
      <c r="A8">
        <v>12</v>
      </c>
      <c r="B8" t="s">
        <v>35</v>
      </c>
      <c r="C8">
        <v>1</v>
      </c>
      <c r="D8">
        <v>563</v>
      </c>
      <c r="E8">
        <v>2252</v>
      </c>
      <c r="F8">
        <v>1.5766693489280795E-2</v>
      </c>
      <c r="G8">
        <v>8.2299428125478927E-2</v>
      </c>
      <c r="H8">
        <v>6.089799332054195</v>
      </c>
    </row>
    <row r="9" spans="1:8" x14ac:dyDescent="0.35">
      <c r="A9">
        <v>13</v>
      </c>
      <c r="B9" t="s">
        <v>37</v>
      </c>
      <c r="C9">
        <v>1</v>
      </c>
      <c r="D9">
        <v>1219</v>
      </c>
      <c r="E9">
        <v>1791</v>
      </c>
      <c r="F9">
        <v>3.410443595270115E-2</v>
      </c>
      <c r="G9">
        <v>6.3900428337887102E-2</v>
      </c>
      <c r="H9">
        <v>2.1859473011348949</v>
      </c>
    </row>
    <row r="10" spans="1:8" x14ac:dyDescent="0.35">
      <c r="A10">
        <v>14</v>
      </c>
      <c r="B10" t="s">
        <v>40</v>
      </c>
      <c r="C10">
        <v>1</v>
      </c>
      <c r="D10">
        <v>531</v>
      </c>
      <c r="E10">
        <v>3263</v>
      </c>
      <c r="F10">
        <v>1.4872169466674924E-2</v>
      </c>
      <c r="G10">
        <v>0.12264951225835383</v>
      </c>
      <c r="H10">
        <v>9.6214004254981127</v>
      </c>
    </row>
    <row r="11" spans="1:8" x14ac:dyDescent="0.35">
      <c r="A11">
        <v>15</v>
      </c>
      <c r="B11" t="s">
        <v>42</v>
      </c>
      <c r="C11">
        <v>1</v>
      </c>
      <c r="D11">
        <v>412</v>
      </c>
      <c r="E11">
        <v>3526</v>
      </c>
      <c r="F11">
        <v>1.154565825760934E-2</v>
      </c>
      <c r="G11">
        <v>0.13314612168164375</v>
      </c>
      <c r="H11">
        <v>13.454160732632149</v>
      </c>
    </row>
    <row r="12" spans="1:8" x14ac:dyDescent="0.35">
      <c r="A12">
        <v>16</v>
      </c>
      <c r="B12" t="s">
        <v>44</v>
      </c>
      <c r="C12">
        <v>1</v>
      </c>
      <c r="D12">
        <v>680</v>
      </c>
      <c r="E12">
        <v>2149</v>
      </c>
      <c r="F12">
        <v>1.9037296946933509E-2</v>
      </c>
      <c r="G12">
        <v>7.8188588693544087E-2</v>
      </c>
      <c r="H12">
        <v>4.7916477006554041</v>
      </c>
    </row>
    <row r="13" spans="1:8" x14ac:dyDescent="0.35">
      <c r="A13">
        <v>17</v>
      </c>
      <c r="B13" t="s">
        <v>46</v>
      </c>
      <c r="C13">
        <v>1</v>
      </c>
      <c r="D13">
        <v>213</v>
      </c>
      <c r="E13">
        <v>2064</v>
      </c>
      <c r="F13">
        <v>5.9828369920290787E-3</v>
      </c>
      <c r="G13">
        <v>7.479614838563671E-2</v>
      </c>
      <c r="H13">
        <v>14.585417124490499</v>
      </c>
    </row>
    <row r="14" spans="1:8" x14ac:dyDescent="0.35">
      <c r="A14">
        <v>36</v>
      </c>
      <c r="B14" t="s">
        <v>81</v>
      </c>
      <c r="C14">
        <v>1</v>
      </c>
      <c r="D14">
        <v>940</v>
      </c>
      <c r="E14">
        <v>1189</v>
      </c>
      <c r="F14">
        <v>2.6305304630606215E-2</v>
      </c>
      <c r="G14">
        <v>3.9873968745413615E-2</v>
      </c>
      <c r="H14">
        <v>1.7684505409170199</v>
      </c>
    </row>
    <row r="15" spans="1:8" x14ac:dyDescent="0.35">
      <c r="A15">
        <v>37</v>
      </c>
      <c r="B15" t="s">
        <v>81</v>
      </c>
      <c r="C15">
        <v>1</v>
      </c>
      <c r="D15">
        <v>709</v>
      </c>
      <c r="E15">
        <v>1201</v>
      </c>
      <c r="F15">
        <v>1.984795934242008E-2</v>
      </c>
      <c r="G15">
        <v>4.0352901494765246E-2</v>
      </c>
      <c r="H15">
        <v>2.371950902610314</v>
      </c>
    </row>
  </sheetData>
  <sortState xmlns:xlrd2="http://schemas.microsoft.com/office/spreadsheetml/2017/richdata2" ref="A2:H64">
    <sortCondition ref="B2:B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tabSelected="1" workbookViewId="0">
      <selection activeCell="L2" sqref="L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  <c r="J1" t="s">
        <v>158</v>
      </c>
      <c r="K1" t="s">
        <v>159</v>
      </c>
      <c r="L1" t="s">
        <v>160</v>
      </c>
      <c r="M1" t="s">
        <v>163</v>
      </c>
      <c r="N1" t="s">
        <v>165</v>
      </c>
      <c r="O1" t="s">
        <v>162</v>
      </c>
      <c r="Q1" t="s">
        <v>161</v>
      </c>
    </row>
    <row r="2" spans="1:17" x14ac:dyDescent="0.35">
      <c r="A2">
        <v>20</v>
      </c>
      <c r="B2" t="s">
        <v>51</v>
      </c>
      <c r="C2">
        <v>3</v>
      </c>
      <c r="D2">
        <v>11165</v>
      </c>
      <c r="E2">
        <v>33724</v>
      </c>
      <c r="F2">
        <v>0.3121336837288885</v>
      </c>
      <c r="G2">
        <v>1.3383803854250229</v>
      </c>
      <c r="H2">
        <v>5.0024840777904984</v>
      </c>
      <c r="J2">
        <f>F2/C2*100</f>
        <v>10.404456124296283</v>
      </c>
      <c r="K2">
        <f>G2/C2*100</f>
        <v>44.612679514167432</v>
      </c>
      <c r="L2">
        <f>K2/J2*14/12</f>
        <v>5.0024840777904993</v>
      </c>
      <c r="M2">
        <f>J3</f>
        <v>10.931760593327386</v>
      </c>
      <c r="N2">
        <f>K3</f>
        <v>47.416577263508067</v>
      </c>
      <c r="O2">
        <f>L3</f>
        <v>5.0604236772735094</v>
      </c>
      <c r="Q2" t="s">
        <v>164</v>
      </c>
    </row>
    <row r="3" spans="1:17" x14ac:dyDescent="0.35">
      <c r="A3">
        <v>21</v>
      </c>
      <c r="B3" t="s">
        <v>53</v>
      </c>
      <c r="C3">
        <v>2.1259999999999999</v>
      </c>
      <c r="D3">
        <v>8313</v>
      </c>
      <c r="E3">
        <v>25448</v>
      </c>
      <c r="F3">
        <v>0.2324092302141402</v>
      </c>
      <c r="G3">
        <v>1.0080764326221814</v>
      </c>
      <c r="H3">
        <v>5.0604236772735094</v>
      </c>
      <c r="J3">
        <f t="shared" ref="J3:J15" si="0">F3/C3*100</f>
        <v>10.931760593327386</v>
      </c>
      <c r="K3">
        <f t="shared" ref="K3:K15" si="1">G3/C3*100</f>
        <v>47.416577263508067</v>
      </c>
      <c r="L3">
        <f t="shared" ref="L3:L15" si="2">K3/J3*14/12</f>
        <v>5.0604236772735094</v>
      </c>
    </row>
    <row r="4" spans="1:17" x14ac:dyDescent="0.35">
      <c r="A4">
        <v>22</v>
      </c>
      <c r="B4" t="s">
        <v>55</v>
      </c>
      <c r="C4">
        <v>3.1560000000000001</v>
      </c>
      <c r="D4">
        <v>12371</v>
      </c>
      <c r="E4">
        <v>36934</v>
      </c>
      <c r="F4">
        <v>0.34584605783084721</v>
      </c>
      <c r="G4">
        <v>1.4664948958765842</v>
      </c>
      <c r="H4">
        <v>4.9470296772699331</v>
      </c>
      <c r="J4">
        <f t="shared" si="0"/>
        <v>10.958366851421014</v>
      </c>
      <c r="K4">
        <f t="shared" si="1"/>
        <v>46.466885167192146</v>
      </c>
      <c r="L4">
        <f t="shared" si="2"/>
        <v>4.9470296772699331</v>
      </c>
      <c r="M4">
        <f>AVERAGE(J4:J5)</f>
        <v>10.924129186813214</v>
      </c>
      <c r="N4">
        <f t="shared" ref="N4:O4" si="3">AVERAGE(K4:K5)</f>
        <v>46.667739263042762</v>
      </c>
      <c r="O4">
        <f t="shared" si="3"/>
        <v>4.9841011688053989</v>
      </c>
    </row>
    <row r="5" spans="1:17" x14ac:dyDescent="0.35">
      <c r="A5">
        <v>23</v>
      </c>
      <c r="B5" t="s">
        <v>57</v>
      </c>
      <c r="C5">
        <v>2.8079999999999998</v>
      </c>
      <c r="D5">
        <v>10938</v>
      </c>
      <c r="E5">
        <v>33165</v>
      </c>
      <c r="F5">
        <v>0.3057881539435281</v>
      </c>
      <c r="G5">
        <v>1.3160701015177261</v>
      </c>
      <c r="H5">
        <v>5.0211726603408655</v>
      </c>
      <c r="J5">
        <f t="shared" si="0"/>
        <v>10.889891522205417</v>
      </c>
      <c r="K5">
        <f t="shared" si="1"/>
        <v>46.868593358893378</v>
      </c>
      <c r="L5">
        <f t="shared" si="2"/>
        <v>5.0211726603408655</v>
      </c>
    </row>
    <row r="6" spans="1:17" x14ac:dyDescent="0.35">
      <c r="A6">
        <v>24</v>
      </c>
      <c r="B6" t="s">
        <v>59</v>
      </c>
      <c r="C6">
        <v>2.6850000000000001</v>
      </c>
      <c r="D6">
        <v>10205</v>
      </c>
      <c r="E6">
        <v>30153</v>
      </c>
      <c r="F6">
        <v>0.28529796305071231</v>
      </c>
      <c r="G6">
        <v>1.1958579814304668</v>
      </c>
      <c r="H6">
        <v>4.8902124294319522</v>
      </c>
      <c r="J6">
        <f t="shared" si="0"/>
        <v>10.625622459989286</v>
      </c>
      <c r="K6">
        <f t="shared" si="1"/>
        <v>44.538472306535077</v>
      </c>
      <c r="L6">
        <f t="shared" si="2"/>
        <v>4.8902124294319522</v>
      </c>
      <c r="M6">
        <f>AVERAGE(J6:J7)</f>
        <v>10.27916890394612</v>
      </c>
      <c r="N6">
        <f t="shared" ref="N6:O6" si="4">AVERAGE(K6:K7)</f>
        <v>43.39079030786408</v>
      </c>
      <c r="O6">
        <f t="shared" si="4"/>
        <v>4.9259800057448437</v>
      </c>
    </row>
    <row r="7" spans="1:17" x14ac:dyDescent="0.35">
      <c r="A7">
        <v>25</v>
      </c>
      <c r="B7" t="s">
        <v>61</v>
      </c>
      <c r="C7">
        <v>2.5449999999999999</v>
      </c>
      <c r="D7">
        <v>9042</v>
      </c>
      <c r="E7">
        <v>27127</v>
      </c>
      <c r="F7">
        <v>0.25278760560413016</v>
      </c>
      <c r="G7">
        <v>1.0750871064689638</v>
      </c>
      <c r="H7">
        <v>4.961747582057737</v>
      </c>
      <c r="J7">
        <f t="shared" si="0"/>
        <v>9.9327153479029544</v>
      </c>
      <c r="K7">
        <f t="shared" si="1"/>
        <v>42.243108309193076</v>
      </c>
      <c r="L7">
        <f t="shared" si="2"/>
        <v>4.9617475820577361</v>
      </c>
    </row>
    <row r="8" spans="1:17" x14ac:dyDescent="0.35">
      <c r="A8">
        <v>26</v>
      </c>
      <c r="B8" t="s">
        <v>63</v>
      </c>
      <c r="C8">
        <v>2.3639999999999999</v>
      </c>
      <c r="D8">
        <v>8892</v>
      </c>
      <c r="E8">
        <v>27744</v>
      </c>
      <c r="F8">
        <v>0.24859452424816519</v>
      </c>
      <c r="G8">
        <v>1.099712231998127</v>
      </c>
      <c r="H8">
        <v>5.1610050860051651</v>
      </c>
      <c r="J8">
        <f t="shared" si="0"/>
        <v>10.515842819296328</v>
      </c>
      <c r="K8">
        <f t="shared" si="1"/>
        <v>46.51912994915935</v>
      </c>
      <c r="L8">
        <f t="shared" si="2"/>
        <v>5.1610050860051651</v>
      </c>
      <c r="M8">
        <f>AVERAGE(J8:J9)</f>
        <v>10.5067899672907</v>
      </c>
      <c r="N8">
        <f t="shared" ref="N8:O8" si="5">AVERAGE(K8:K9)</f>
        <v>46.456594322914263</v>
      </c>
      <c r="O8">
        <f t="shared" si="5"/>
        <v>5.1585058411596094</v>
      </c>
    </row>
    <row r="9" spans="1:17" x14ac:dyDescent="0.35">
      <c r="A9">
        <v>27</v>
      </c>
      <c r="B9" t="s">
        <v>65</v>
      </c>
      <c r="C9">
        <v>2.2360000000000002</v>
      </c>
      <c r="D9">
        <v>8396</v>
      </c>
      <c r="E9">
        <v>26182</v>
      </c>
      <c r="F9">
        <v>0.23472940189777419</v>
      </c>
      <c r="G9">
        <v>1.0373711524575229</v>
      </c>
      <c r="H9">
        <v>5.1560065963140547</v>
      </c>
      <c r="J9">
        <f t="shared" si="0"/>
        <v>10.497737115285071</v>
      </c>
      <c r="K9">
        <f t="shared" si="1"/>
        <v>46.394058696669177</v>
      </c>
      <c r="L9">
        <f t="shared" si="2"/>
        <v>5.1560065963140547</v>
      </c>
    </row>
    <row r="10" spans="1:17" x14ac:dyDescent="0.35">
      <c r="A10">
        <v>28</v>
      </c>
      <c r="B10" t="s">
        <v>67</v>
      </c>
      <c r="C10">
        <v>2.778</v>
      </c>
      <c r="D10">
        <v>10891</v>
      </c>
      <c r="E10">
        <v>32023</v>
      </c>
      <c r="F10">
        <v>0.30447432178532574</v>
      </c>
      <c r="G10">
        <v>1.2704916682044292</v>
      </c>
      <c r="H10">
        <v>4.8681946999028378</v>
      </c>
      <c r="J10">
        <f t="shared" si="0"/>
        <v>10.960198768370256</v>
      </c>
      <c r="K10">
        <f t="shared" si="1"/>
        <v>45.734041332052882</v>
      </c>
      <c r="L10">
        <f t="shared" si="2"/>
        <v>4.8681946999028378</v>
      </c>
      <c r="M10">
        <f>AVERAGE(J10:J11)</f>
        <v>11.001706147676558</v>
      </c>
      <c r="N10">
        <f t="shared" ref="N10:O10" si="6">AVERAGE(K10:K11)</f>
        <v>45.642309034012264</v>
      </c>
      <c r="O10">
        <f t="shared" si="6"/>
        <v>4.8402058343818286</v>
      </c>
    </row>
    <row r="11" spans="1:17" x14ac:dyDescent="0.35">
      <c r="A11">
        <v>29</v>
      </c>
      <c r="B11" t="s">
        <v>69</v>
      </c>
      <c r="C11">
        <v>2.5859999999999999</v>
      </c>
      <c r="D11">
        <v>10215</v>
      </c>
      <c r="E11">
        <v>29704</v>
      </c>
      <c r="F11">
        <v>0.28557750180777663</v>
      </c>
      <c r="G11">
        <v>1.1779379143922266</v>
      </c>
      <c r="H11">
        <v>4.8122169688608212</v>
      </c>
      <c r="J11">
        <f t="shared" si="0"/>
        <v>11.043213526982857</v>
      </c>
      <c r="K11">
        <f t="shared" si="1"/>
        <v>45.550576735971646</v>
      </c>
      <c r="L11">
        <f t="shared" si="2"/>
        <v>4.8122169688608194</v>
      </c>
    </row>
    <row r="12" spans="1:17" x14ac:dyDescent="0.35">
      <c r="A12">
        <v>30</v>
      </c>
      <c r="B12" t="s">
        <v>71</v>
      </c>
      <c r="C12">
        <v>2.3980000000000001</v>
      </c>
      <c r="D12">
        <v>9379</v>
      </c>
      <c r="E12">
        <v>28037</v>
      </c>
      <c r="F12">
        <v>0.26220806171719824</v>
      </c>
      <c r="G12">
        <v>1.1114061732947957</v>
      </c>
      <c r="H12">
        <v>4.9450826455102401</v>
      </c>
      <c r="J12">
        <f t="shared" si="0"/>
        <v>10.93444794483729</v>
      </c>
      <c r="K12">
        <f t="shared" si="1"/>
        <v>46.347213231642854</v>
      </c>
      <c r="L12">
        <f t="shared" si="2"/>
        <v>4.945082645510241</v>
      </c>
      <c r="M12">
        <f>AVERAGE(J12:J13)</f>
        <v>10.89603680342548</v>
      </c>
      <c r="N12">
        <f t="shared" ref="N12:O12" si="7">AVERAGE(K12:K13)</f>
        <v>46.274520654457682</v>
      </c>
      <c r="O12">
        <f t="shared" si="7"/>
        <v>4.9547660021985802</v>
      </c>
    </row>
    <row r="13" spans="1:17" x14ac:dyDescent="0.35">
      <c r="A13">
        <v>31</v>
      </c>
      <c r="B13" t="s">
        <v>73</v>
      </c>
      <c r="C13">
        <v>2.4420000000000002</v>
      </c>
      <c r="D13">
        <v>9484</v>
      </c>
      <c r="E13">
        <v>28459</v>
      </c>
      <c r="F13">
        <v>0.2651432186663738</v>
      </c>
      <c r="G13">
        <v>1.1282486416469948</v>
      </c>
      <c r="H13">
        <v>4.9644493588869203</v>
      </c>
      <c r="J13">
        <f t="shared" si="0"/>
        <v>10.857625662013669</v>
      </c>
      <c r="K13">
        <f t="shared" si="1"/>
        <v>46.201828077272509</v>
      </c>
      <c r="L13">
        <f t="shared" si="2"/>
        <v>4.9644493588869203</v>
      </c>
    </row>
    <row r="14" spans="1:17" x14ac:dyDescent="0.35">
      <c r="A14">
        <v>32</v>
      </c>
      <c r="B14" t="s">
        <v>75</v>
      </c>
      <c r="C14">
        <v>2.476</v>
      </c>
      <c r="D14">
        <v>9849</v>
      </c>
      <c r="E14">
        <v>28409</v>
      </c>
      <c r="F14">
        <v>0.27534638329922201</v>
      </c>
      <c r="G14">
        <v>1.1262530885246964</v>
      </c>
      <c r="H14">
        <v>4.7720326697890512</v>
      </c>
      <c r="J14">
        <f t="shared" si="0"/>
        <v>11.120613218870034</v>
      </c>
      <c r="K14">
        <f t="shared" si="1"/>
        <v>45.486796790173521</v>
      </c>
      <c r="L14">
        <f t="shared" si="2"/>
        <v>4.7720326697890512</v>
      </c>
      <c r="M14">
        <f>AVERAGE(J14:J15)</f>
        <v>11.155228490028621</v>
      </c>
      <c r="N14">
        <f t="shared" ref="N14:O14" si="8">AVERAGE(K14:K15)</f>
        <v>45.416770124778239</v>
      </c>
      <c r="O14">
        <f t="shared" si="8"/>
        <v>4.7499695394714312</v>
      </c>
    </row>
    <row r="15" spans="1:17" x14ac:dyDescent="0.35">
      <c r="A15">
        <v>33</v>
      </c>
      <c r="B15" t="s">
        <v>77</v>
      </c>
      <c r="C15">
        <v>2.7050000000000001</v>
      </c>
      <c r="D15">
        <v>10827</v>
      </c>
      <c r="E15">
        <v>30924</v>
      </c>
      <c r="F15">
        <v>0.302685273740114</v>
      </c>
      <c r="G15">
        <v>1.2266294105763091</v>
      </c>
      <c r="H15">
        <v>4.7279064091538103</v>
      </c>
      <c r="J15">
        <f t="shared" si="0"/>
        <v>11.189843761187209</v>
      </c>
      <c r="K15">
        <f t="shared" si="1"/>
        <v>45.346743459382957</v>
      </c>
      <c r="L15">
        <f t="shared" si="2"/>
        <v>4.7279064091538103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sqref="A1:H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144</v>
      </c>
      <c r="G1" t="s">
        <v>145</v>
      </c>
      <c r="H1" t="s">
        <v>8</v>
      </c>
    </row>
    <row r="2" spans="1:8" x14ac:dyDescent="0.35">
      <c r="A2">
        <v>63</v>
      </c>
      <c r="B2" t="s">
        <v>132</v>
      </c>
      <c r="C2">
        <v>1</v>
      </c>
      <c r="D2">
        <v>1312</v>
      </c>
      <c r="E2">
        <v>4846</v>
      </c>
      <c r="F2">
        <v>3.6704146393399466E-2</v>
      </c>
      <c r="G2">
        <v>0.18582872411032314</v>
      </c>
      <c r="H2">
        <v>5.9066944591224084</v>
      </c>
    </row>
    <row r="3" spans="1:8" x14ac:dyDescent="0.35">
      <c r="A3">
        <v>38</v>
      </c>
      <c r="B3" t="s">
        <v>84</v>
      </c>
      <c r="C3">
        <v>1</v>
      </c>
      <c r="D3">
        <v>1618</v>
      </c>
      <c r="E3">
        <v>4748</v>
      </c>
      <c r="F3">
        <v>4.5258032359568108E-2</v>
      </c>
      <c r="G3">
        <v>0.18191743999061816</v>
      </c>
      <c r="H3">
        <v>4.6894883020144889</v>
      </c>
    </row>
    <row r="4" spans="1:8" x14ac:dyDescent="0.35">
      <c r="A4">
        <v>39</v>
      </c>
      <c r="B4" t="s">
        <v>86</v>
      </c>
      <c r="C4">
        <v>1</v>
      </c>
      <c r="D4">
        <v>1045</v>
      </c>
      <c r="E4">
        <v>4330</v>
      </c>
      <c r="F4">
        <v>2.9240461579781728E-2</v>
      </c>
      <c r="G4">
        <v>0.16523461588820301</v>
      </c>
      <c r="H4">
        <v>6.5927043596852775</v>
      </c>
    </row>
    <row r="5" spans="1:8" x14ac:dyDescent="0.35">
      <c r="A5">
        <v>40</v>
      </c>
      <c r="B5" t="s">
        <v>88</v>
      </c>
      <c r="C5">
        <v>1</v>
      </c>
      <c r="D5">
        <v>956</v>
      </c>
      <c r="E5">
        <v>3444</v>
      </c>
      <c r="F5">
        <v>2.6752566641909149E-2</v>
      </c>
      <c r="G5">
        <v>0.12987341456107426</v>
      </c>
      <c r="H5">
        <v>5.6637176418514201</v>
      </c>
    </row>
    <row r="6" spans="1:8" x14ac:dyDescent="0.35">
      <c r="A6">
        <v>41</v>
      </c>
      <c r="B6" t="s">
        <v>90</v>
      </c>
      <c r="C6">
        <v>1</v>
      </c>
      <c r="D6">
        <v>1034</v>
      </c>
      <c r="E6">
        <v>3535</v>
      </c>
      <c r="F6">
        <v>2.8932968947010959E-2</v>
      </c>
      <c r="G6">
        <v>0.13350532124365747</v>
      </c>
      <c r="H6">
        <v>5.3833468802617093</v>
      </c>
    </row>
    <row r="7" spans="1:8" x14ac:dyDescent="0.35">
      <c r="A7">
        <v>42</v>
      </c>
      <c r="B7" t="s">
        <v>92</v>
      </c>
      <c r="C7">
        <v>1</v>
      </c>
      <c r="D7">
        <v>442</v>
      </c>
      <c r="E7">
        <v>1986</v>
      </c>
      <c r="F7">
        <v>1.2384274528802345E-2</v>
      </c>
      <c r="G7">
        <v>7.16830855148511E-2</v>
      </c>
      <c r="H7">
        <v>6.7529402904863289</v>
      </c>
    </row>
    <row r="8" spans="1:8" x14ac:dyDescent="0.35">
      <c r="A8">
        <v>43</v>
      </c>
      <c r="B8" t="s">
        <v>94</v>
      </c>
      <c r="C8">
        <v>1</v>
      </c>
      <c r="D8">
        <v>676</v>
      </c>
      <c r="E8">
        <v>2061</v>
      </c>
      <c r="F8">
        <v>1.8925481444107776E-2</v>
      </c>
      <c r="G8">
        <v>7.4676415198298804E-2</v>
      </c>
      <c r="H8">
        <v>4.6034487764716721</v>
      </c>
    </row>
    <row r="9" spans="1:8" x14ac:dyDescent="0.35">
      <c r="A9">
        <v>44</v>
      </c>
      <c r="B9" t="s">
        <v>96</v>
      </c>
      <c r="C9">
        <v>1</v>
      </c>
      <c r="D9">
        <v>484</v>
      </c>
      <c r="E9">
        <v>2282</v>
      </c>
      <c r="F9">
        <v>1.355833730847255E-2</v>
      </c>
      <c r="G9">
        <v>8.3496759998858E-2</v>
      </c>
      <c r="H9">
        <v>7.1847221712400833</v>
      </c>
    </row>
    <row r="10" spans="1:8" x14ac:dyDescent="0.35">
      <c r="A10">
        <v>45</v>
      </c>
      <c r="B10" t="s">
        <v>98</v>
      </c>
      <c r="C10">
        <v>1</v>
      </c>
      <c r="D10">
        <v>629</v>
      </c>
      <c r="E10">
        <v>1985</v>
      </c>
      <c r="F10">
        <v>1.7611649285905404E-2</v>
      </c>
      <c r="G10">
        <v>7.1643174452405131E-2</v>
      </c>
      <c r="H10">
        <v>4.7459327727300362</v>
      </c>
    </row>
    <row r="11" spans="1:8" x14ac:dyDescent="0.35">
      <c r="A11">
        <v>49</v>
      </c>
      <c r="B11" t="s">
        <v>105</v>
      </c>
      <c r="C11">
        <v>1</v>
      </c>
      <c r="D11">
        <v>428</v>
      </c>
      <c r="E11">
        <v>1496</v>
      </c>
      <c r="F11">
        <v>1.1992920268912275E-2</v>
      </c>
      <c r="G11">
        <v>5.2126664916326178E-2</v>
      </c>
      <c r="H11">
        <v>5.0708618950817259</v>
      </c>
    </row>
    <row r="12" spans="1:8" x14ac:dyDescent="0.35">
      <c r="A12">
        <v>50</v>
      </c>
      <c r="B12" t="s">
        <v>107</v>
      </c>
      <c r="C12">
        <v>1</v>
      </c>
      <c r="D12">
        <v>420</v>
      </c>
      <c r="E12">
        <v>1948</v>
      </c>
      <c r="F12">
        <v>1.1769289263260808E-2</v>
      </c>
      <c r="G12">
        <v>7.0166465141904277E-2</v>
      </c>
      <c r="H12">
        <v>6.9554646986565691</v>
      </c>
    </row>
    <row r="13" spans="1:8" x14ac:dyDescent="0.35">
      <c r="A13">
        <v>51</v>
      </c>
      <c r="B13" t="s">
        <v>109</v>
      </c>
      <c r="C13">
        <v>1</v>
      </c>
      <c r="D13">
        <v>995</v>
      </c>
      <c r="E13">
        <v>1940</v>
      </c>
      <c r="F13">
        <v>2.7842767794460054E-2</v>
      </c>
      <c r="G13">
        <v>6.9847176642336514E-2</v>
      </c>
      <c r="H13">
        <v>2.926733913487098</v>
      </c>
    </row>
    <row r="14" spans="1:8" x14ac:dyDescent="0.35">
      <c r="A14">
        <v>52</v>
      </c>
      <c r="B14" t="s">
        <v>111</v>
      </c>
      <c r="C14">
        <v>1</v>
      </c>
      <c r="D14">
        <v>666</v>
      </c>
      <c r="E14">
        <v>1741</v>
      </c>
      <c r="F14">
        <v>1.8645942687043442E-2</v>
      </c>
      <c r="G14">
        <v>6.1904875215588642E-2</v>
      </c>
      <c r="H14">
        <v>3.8733549507460459</v>
      </c>
    </row>
    <row r="15" spans="1:8" x14ac:dyDescent="0.35">
      <c r="A15">
        <v>53</v>
      </c>
      <c r="B15" t="s">
        <v>113</v>
      </c>
      <c r="C15">
        <v>1</v>
      </c>
      <c r="D15">
        <v>748</v>
      </c>
      <c r="E15">
        <v>1724</v>
      </c>
      <c r="F15">
        <v>2.0938160494970985E-2</v>
      </c>
      <c r="G15">
        <v>6.1226387154007161E-2</v>
      </c>
      <c r="H15">
        <v>3.4115119630573516</v>
      </c>
    </row>
    <row r="16" spans="1:8" x14ac:dyDescent="0.35">
      <c r="A16">
        <v>54</v>
      </c>
      <c r="B16" t="s">
        <v>115</v>
      </c>
      <c r="C16">
        <v>1</v>
      </c>
      <c r="D16">
        <v>453</v>
      </c>
      <c r="E16">
        <v>1556</v>
      </c>
      <c r="F16">
        <v>1.2691767161573112E-2</v>
      </c>
      <c r="G16">
        <v>5.4521328663084331E-2</v>
      </c>
      <c r="H16">
        <v>5.0117699106697371</v>
      </c>
    </row>
    <row r="17" spans="1:8" x14ac:dyDescent="0.35">
      <c r="A17">
        <v>55</v>
      </c>
      <c r="B17" t="s">
        <v>117</v>
      </c>
      <c r="C17">
        <v>1</v>
      </c>
      <c r="D17">
        <v>668</v>
      </c>
      <c r="E17">
        <v>2286</v>
      </c>
      <c r="F17">
        <v>1.8701850438456308E-2</v>
      </c>
      <c r="G17">
        <v>8.3656404248641875E-2</v>
      </c>
      <c r="H17">
        <v>5.218688846393011</v>
      </c>
    </row>
    <row r="18" spans="1:8" x14ac:dyDescent="0.35">
      <c r="A18">
        <v>56</v>
      </c>
      <c r="B18" t="s">
        <v>119</v>
      </c>
      <c r="C18">
        <v>1</v>
      </c>
      <c r="D18">
        <v>1000</v>
      </c>
      <c r="E18">
        <v>2760</v>
      </c>
      <c r="F18">
        <v>2.7982537172992223E-2</v>
      </c>
      <c r="G18">
        <v>0.10257424784803131</v>
      </c>
      <c r="H18">
        <v>4.2765941873992936</v>
      </c>
    </row>
    <row r="19" spans="1:8" x14ac:dyDescent="0.35">
      <c r="A19">
        <v>58</v>
      </c>
      <c r="B19" t="s">
        <v>122</v>
      </c>
      <c r="C19">
        <v>1</v>
      </c>
      <c r="D19">
        <v>631</v>
      </c>
      <c r="E19">
        <v>2535</v>
      </c>
      <c r="F19">
        <v>1.766755703731827E-2</v>
      </c>
      <c r="G19">
        <v>9.3594258797688221E-2</v>
      </c>
      <c r="H19">
        <v>6.1804414554877551</v>
      </c>
    </row>
    <row r="20" spans="1:8" x14ac:dyDescent="0.35">
      <c r="A20">
        <v>59</v>
      </c>
      <c r="B20" t="s">
        <v>124</v>
      </c>
      <c r="C20">
        <v>1</v>
      </c>
      <c r="D20">
        <v>686</v>
      </c>
      <c r="E20">
        <v>2639</v>
      </c>
      <c r="F20">
        <v>1.920502020117211E-2</v>
      </c>
      <c r="G20">
        <v>9.7745009292069016E-2</v>
      </c>
      <c r="H20">
        <v>5.9378143308133957</v>
      </c>
    </row>
    <row r="21" spans="1:8" x14ac:dyDescent="0.35">
      <c r="A21">
        <v>60</v>
      </c>
      <c r="B21" t="s">
        <v>126</v>
      </c>
      <c r="C21">
        <v>1</v>
      </c>
      <c r="D21">
        <v>1473</v>
      </c>
      <c r="E21">
        <v>2759</v>
      </c>
      <c r="F21">
        <v>4.1204720382135254E-2</v>
      </c>
      <c r="G21">
        <v>0.10253433678558534</v>
      </c>
      <c r="H21">
        <v>2.9031477900376732</v>
      </c>
    </row>
    <row r="22" spans="1:8" x14ac:dyDescent="0.35">
      <c r="A22">
        <v>61</v>
      </c>
      <c r="B22" t="s">
        <v>128</v>
      </c>
      <c r="C22">
        <v>1</v>
      </c>
      <c r="D22">
        <v>966</v>
      </c>
      <c r="E22">
        <v>3642</v>
      </c>
      <c r="F22">
        <v>2.7032105398973483E-2</v>
      </c>
      <c r="G22">
        <v>0.13777580492537617</v>
      </c>
      <c r="H22">
        <v>5.9462049554493595</v>
      </c>
    </row>
    <row r="23" spans="1:8" x14ac:dyDescent="0.35">
      <c r="A23">
        <v>62</v>
      </c>
      <c r="B23" t="s">
        <v>130</v>
      </c>
      <c r="C23">
        <v>1</v>
      </c>
      <c r="D23">
        <v>1076</v>
      </c>
      <c r="E23">
        <v>5402</v>
      </c>
      <c r="F23">
        <v>3.0107031726681166E-2</v>
      </c>
      <c r="G23">
        <v>0.20801927483028204</v>
      </c>
      <c r="H23">
        <v>8.0608794706782305</v>
      </c>
    </row>
    <row r="24" spans="1:8" x14ac:dyDescent="0.35">
      <c r="A24">
        <v>64</v>
      </c>
      <c r="B24" t="s">
        <v>134</v>
      </c>
      <c r="C24">
        <v>1</v>
      </c>
      <c r="D24">
        <v>1096</v>
      </c>
      <c r="E24">
        <v>5036</v>
      </c>
      <c r="F24">
        <v>3.0666109240809834E-2</v>
      </c>
      <c r="G24">
        <v>0.19341182597505729</v>
      </c>
      <c r="H24">
        <v>7.3581923462252226</v>
      </c>
    </row>
    <row r="25" spans="1:8" x14ac:dyDescent="0.35">
      <c r="A25">
        <v>65</v>
      </c>
      <c r="B25" t="s">
        <v>136</v>
      </c>
      <c r="C25">
        <v>1</v>
      </c>
      <c r="D25">
        <v>1082</v>
      </c>
      <c r="E25">
        <v>5468</v>
      </c>
      <c r="F25">
        <v>3.0274754980919766E-2</v>
      </c>
      <c r="G25">
        <v>0.210653404951716</v>
      </c>
      <c r="H25">
        <v>8.1177306284358099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092022</vt:lpstr>
      <vt:lpstr>Sheet1</vt:lpstr>
      <vt:lpstr>emma</vt:lpstr>
      <vt:lpstr>sandra</vt:lpstr>
      <vt:lpstr>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Klemet</cp:lastModifiedBy>
  <dcterms:created xsi:type="dcterms:W3CDTF">2022-09-21T15:32:39Z</dcterms:created>
  <dcterms:modified xsi:type="dcterms:W3CDTF">2022-11-07T16:00:27Z</dcterms:modified>
</cp:coreProperties>
</file>