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LakeErie_animal-excretion/data/lab-analyses_raw-data/"/>
    </mc:Choice>
  </mc:AlternateContent>
  <xr:revisionPtr revIDLastSave="3" documentId="8_{7C5CB42B-EFD0-4DC0-92F5-3B9D9C8EA0FA}" xr6:coauthVersionLast="47" xr6:coauthVersionMax="47" xr10:uidLastSave="{7B5A6208-9E45-452F-9460-98632B01041D}"/>
  <bookViews>
    <workbookView xWindow="-110" yWindow="-110" windowWidth="19420" windowHeight="10300" xr2:uid="{20F9E724-60B1-4FF4-9DF9-16E65C3CAB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2" i="1" l="1"/>
  <c r="M23" i="1"/>
  <c r="M22" i="1" l="1"/>
  <c r="M21" i="1"/>
  <c r="F9" i="1" l="1"/>
  <c r="G9" i="1" s="1"/>
  <c r="H9" i="1" s="1"/>
  <c r="I9" i="1" s="1"/>
  <c r="F5" i="1"/>
  <c r="G5" i="1" s="1"/>
  <c r="H5" i="1" s="1"/>
  <c r="F12" i="1"/>
  <c r="G12" i="1" s="1"/>
  <c r="H12" i="1" s="1"/>
  <c r="F7" i="1"/>
  <c r="G7" i="1" s="1"/>
  <c r="H7" i="1" s="1"/>
  <c r="F8" i="1"/>
  <c r="G8" i="1" s="1"/>
  <c r="H8" i="1" s="1"/>
  <c r="F11" i="1"/>
  <c r="G11" i="1" s="1"/>
  <c r="H11" i="1" s="1"/>
  <c r="I11" i="1" s="1"/>
  <c r="F4" i="1"/>
  <c r="G4" i="1" s="1"/>
  <c r="H4" i="1" s="1"/>
  <c r="F2" i="1"/>
  <c r="G2" i="1" s="1"/>
  <c r="F6" i="1"/>
  <c r="G6" i="1" s="1"/>
  <c r="H6" i="1" s="1"/>
  <c r="F3" i="1"/>
  <c r="G3" i="1" s="1"/>
  <c r="H3" i="1" s="1"/>
  <c r="F13" i="1"/>
  <c r="G13" i="1" s="1"/>
  <c r="H13" i="1" s="1"/>
  <c r="F10" i="1"/>
  <c r="G10" i="1" s="1"/>
  <c r="H10" i="1" s="1"/>
  <c r="F14" i="1"/>
  <c r="G14" i="1" s="1"/>
  <c r="H14" i="1" s="1"/>
  <c r="I7" i="1" l="1"/>
  <c r="I13" i="1"/>
  <c r="I5" i="1"/>
  <c r="I2" i="1"/>
</calcChain>
</file>

<file path=xl/sharedStrings.xml><?xml version="1.0" encoding="utf-8"?>
<sst xmlns="http://schemas.openxmlformats.org/spreadsheetml/2006/main" count="42" uniqueCount="29">
  <si>
    <t>Sample</t>
  </si>
  <si>
    <t>Weight (mg)</t>
  </si>
  <si>
    <t>Total Vol. (mL)</t>
  </si>
  <si>
    <t>Abs</t>
  </si>
  <si>
    <t>Path Length</t>
  </si>
  <si>
    <t>Conc (ug/L)</t>
  </si>
  <si>
    <t>ug P</t>
  </si>
  <si>
    <t>%P</t>
  </si>
  <si>
    <t>Average %P</t>
  </si>
  <si>
    <t>Notes</t>
  </si>
  <si>
    <t>Conc. (ug/L)</t>
  </si>
  <si>
    <t>Slope</t>
  </si>
  <si>
    <t>Intercept</t>
  </si>
  <si>
    <t>Rsq</t>
  </si>
  <si>
    <t>126_1</t>
  </si>
  <si>
    <t>126_2</t>
  </si>
  <si>
    <t>127_2</t>
  </si>
  <si>
    <t>128_1</t>
  </si>
  <si>
    <t>128_2</t>
  </si>
  <si>
    <t>141_1</t>
  </si>
  <si>
    <t>141_2</t>
  </si>
  <si>
    <t>143_1</t>
  </si>
  <si>
    <t>143_2</t>
  </si>
  <si>
    <t>144_1</t>
  </si>
  <si>
    <t>144_2</t>
  </si>
  <si>
    <t>145_1</t>
  </si>
  <si>
    <t>145_2</t>
  </si>
  <si>
    <t>1cm</t>
  </si>
  <si>
    <t>Standard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</si>
</sst>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54EA-664E-44FE-BBF8-AB2574DC792C}">
  <dimension ref="A1:N23"/>
  <sheetViews>
    <sheetView tabSelected="1" workbookViewId="0">
      <selection activeCell="H16" sqref="H16"/>
    </sheetView>
  </sheetViews>
  <sheetFormatPr defaultRowHeight="14.5" x14ac:dyDescent="0.35"/>
  <cols>
    <col min="2" max="2" width="11" bestFit="1" customWidth="1"/>
    <col min="3" max="3" width="12.90625" bestFit="1" customWidth="1"/>
    <col min="4" max="4" width="8.7265625" customWidth="1"/>
    <col min="5" max="5" width="10.54296875" bestFit="1" customWidth="1"/>
    <col min="6" max="6" width="10.26953125" bestFit="1" customWidth="1"/>
    <col min="9" max="9" width="10.453125" bestFit="1" customWidth="1"/>
    <col min="12" max="12" width="14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28</v>
      </c>
    </row>
    <row r="2" spans="1:14" x14ac:dyDescent="0.35">
      <c r="A2" t="s">
        <v>14</v>
      </c>
      <c r="B2">
        <v>0.66600000000000004</v>
      </c>
      <c r="C2">
        <v>23</v>
      </c>
      <c r="D2">
        <v>0.2303</v>
      </c>
      <c r="E2" t="s">
        <v>27</v>
      </c>
      <c r="F2">
        <f t="shared" ref="F2:F14" si="0">$M$21*D2+$M$22</f>
        <v>382.74024801052587</v>
      </c>
      <c r="G2">
        <f t="shared" ref="G2" si="1">F2*(C2/1000)</f>
        <v>8.8030257042420956</v>
      </c>
      <c r="H2">
        <f>((G2/1000)/B2)*100</f>
        <v>1.3217756312675819</v>
      </c>
      <c r="I2">
        <f t="shared" ref="I2" si="2">AVERAGE(H2:H3)</f>
        <v>1.3334962267205783</v>
      </c>
      <c r="L2" s="2"/>
      <c r="M2" s="2"/>
      <c r="N2" s="2"/>
    </row>
    <row r="3" spans="1:14" x14ac:dyDescent="0.35">
      <c r="A3" t="s">
        <v>15</v>
      </c>
      <c r="B3">
        <v>0.748</v>
      </c>
      <c r="C3">
        <v>23</v>
      </c>
      <c r="D3">
        <v>0.2626</v>
      </c>
      <c r="E3" t="s">
        <v>27</v>
      </c>
      <c r="F3">
        <f t="shared" si="0"/>
        <v>437.48790564601478</v>
      </c>
      <c r="G3">
        <f t="shared" ref="G3:G14" si="3">F3*(C3/1000)</f>
        <v>10.062221829858339</v>
      </c>
      <c r="H3">
        <f t="shared" ref="H3:H14" si="4">((G3/1000)/B3)*100</f>
        <v>1.3452168221735747</v>
      </c>
      <c r="L3" t="s">
        <v>10</v>
      </c>
      <c r="M3" t="s">
        <v>3</v>
      </c>
    </row>
    <row r="4" spans="1:14" x14ac:dyDescent="0.35">
      <c r="A4" t="s">
        <v>16</v>
      </c>
      <c r="B4">
        <v>0.85399999999999998</v>
      </c>
      <c r="C4">
        <v>23</v>
      </c>
      <c r="D4">
        <v>0.30530000000000002</v>
      </c>
      <c r="E4" t="s">
        <v>27</v>
      </c>
      <c r="F4">
        <f t="shared" si="0"/>
        <v>509.86329205577886</v>
      </c>
      <c r="G4">
        <f t="shared" si="3"/>
        <v>11.726855717282913</v>
      </c>
      <c r="H4">
        <f t="shared" si="4"/>
        <v>1.3731681167778587</v>
      </c>
      <c r="L4">
        <v>0</v>
      </c>
      <c r="M4" s="1">
        <v>4.0000000000000002E-4</v>
      </c>
    </row>
    <row r="5" spans="1:14" x14ac:dyDescent="0.35">
      <c r="A5" t="s">
        <v>17</v>
      </c>
      <c r="B5">
        <v>0.96199999999999997</v>
      </c>
      <c r="C5">
        <v>23</v>
      </c>
      <c r="D5">
        <v>0.2959</v>
      </c>
      <c r="E5" t="s">
        <v>27</v>
      </c>
      <c r="F5">
        <f t="shared" si="0"/>
        <v>493.93053720210713</v>
      </c>
      <c r="G5">
        <f t="shared" si="3"/>
        <v>11.360402355648464</v>
      </c>
      <c r="H5">
        <f t="shared" si="4"/>
        <v>1.1809150057846636</v>
      </c>
      <c r="I5">
        <f t="shared" ref="I5" si="5">AVERAGE(H5:H6)</f>
        <v>1.2970090764968623</v>
      </c>
      <c r="L5">
        <v>0</v>
      </c>
      <c r="M5" s="1">
        <v>0</v>
      </c>
    </row>
    <row r="6" spans="1:14" x14ac:dyDescent="0.35">
      <c r="A6" t="s">
        <v>18</v>
      </c>
      <c r="B6">
        <v>0.77</v>
      </c>
      <c r="C6">
        <v>23</v>
      </c>
      <c r="D6">
        <v>0.28360000000000002</v>
      </c>
      <c r="E6" t="s">
        <v>27</v>
      </c>
      <c r="F6">
        <f t="shared" si="0"/>
        <v>473.08235797868565</v>
      </c>
      <c r="G6">
        <f t="shared" si="3"/>
        <v>10.880894233509769</v>
      </c>
      <c r="H6">
        <f t="shared" si="4"/>
        <v>1.4131031472090609</v>
      </c>
      <c r="L6" s="1">
        <v>10.565445599999999</v>
      </c>
      <c r="M6" s="1">
        <v>5.4999999999999997E-3</v>
      </c>
    </row>
    <row r="7" spans="1:14" x14ac:dyDescent="0.35">
      <c r="A7" t="s">
        <v>19</v>
      </c>
      <c r="B7">
        <v>0.79300000000000004</v>
      </c>
      <c r="C7">
        <v>23</v>
      </c>
      <c r="D7">
        <v>0.2959</v>
      </c>
      <c r="E7" t="s">
        <v>27</v>
      </c>
      <c r="F7">
        <f t="shared" si="0"/>
        <v>493.93053720210713</v>
      </c>
      <c r="G7">
        <f t="shared" si="3"/>
        <v>11.360402355648464</v>
      </c>
      <c r="H7">
        <f t="shared" si="4"/>
        <v>1.4325854168535264</v>
      </c>
      <c r="I7">
        <f t="shared" ref="I7" si="6">AVERAGE(H7:H8)</f>
        <v>1.422656205454786</v>
      </c>
      <c r="L7" s="1">
        <v>10.565445599999999</v>
      </c>
      <c r="M7" s="1">
        <v>9.7000000000000003E-3</v>
      </c>
    </row>
    <row r="8" spans="1:14" x14ac:dyDescent="0.35">
      <c r="A8" t="s">
        <v>20</v>
      </c>
      <c r="B8">
        <v>0.77600000000000002</v>
      </c>
      <c r="C8">
        <v>23</v>
      </c>
      <c r="D8">
        <v>0.28570000000000001</v>
      </c>
      <c r="E8" t="s">
        <v>27</v>
      </c>
      <c r="F8">
        <f t="shared" si="0"/>
        <v>476.64180321195272</v>
      </c>
      <c r="G8">
        <f t="shared" si="3"/>
        <v>10.962761473874913</v>
      </c>
      <c r="H8">
        <f t="shared" si="4"/>
        <v>1.4127269940560454</v>
      </c>
      <c r="L8" s="1">
        <v>30.016396800000003</v>
      </c>
      <c r="M8" s="1">
        <v>1.7000000000000001E-2</v>
      </c>
    </row>
    <row r="9" spans="1:14" x14ac:dyDescent="0.35">
      <c r="A9" t="s">
        <v>21</v>
      </c>
      <c r="B9">
        <v>0.88300000000000001</v>
      </c>
      <c r="C9">
        <v>23</v>
      </c>
      <c r="D9">
        <v>0.2712</v>
      </c>
      <c r="E9" t="s">
        <v>27</v>
      </c>
      <c r="F9">
        <f t="shared" si="0"/>
        <v>452.06468136320382</v>
      </c>
      <c r="G9">
        <f t="shared" si="3"/>
        <v>10.397487671353687</v>
      </c>
      <c r="H9">
        <f t="shared" si="4"/>
        <v>1.1775184225768616</v>
      </c>
      <c r="I9">
        <f t="shared" ref="I9" si="7">AVERAGE(H9:H10)</f>
        <v>1.1525255462158601</v>
      </c>
      <c r="L9" s="1">
        <v>30.016396800000003</v>
      </c>
      <c r="M9" s="1">
        <v>1.7500000000000002E-2</v>
      </c>
    </row>
    <row r="10" spans="1:14" x14ac:dyDescent="0.35">
      <c r="A10" t="s">
        <v>22</v>
      </c>
      <c r="B10">
        <v>0.81599999999999995</v>
      </c>
      <c r="C10">
        <v>23</v>
      </c>
      <c r="D10">
        <v>0.24049999999999999</v>
      </c>
      <c r="E10" t="s">
        <v>27</v>
      </c>
      <c r="F10">
        <f t="shared" si="0"/>
        <v>400.02898200068023</v>
      </c>
      <c r="G10">
        <f t="shared" si="3"/>
        <v>9.2006665860156449</v>
      </c>
      <c r="H10">
        <f t="shared" si="4"/>
        <v>1.1275326698548587</v>
      </c>
      <c r="L10" s="1">
        <v>60.545037600000001</v>
      </c>
      <c r="M10" s="1">
        <v>4.4600000000000001E-2</v>
      </c>
    </row>
    <row r="11" spans="1:14" x14ac:dyDescent="0.35">
      <c r="A11" t="s">
        <v>23</v>
      </c>
      <c r="B11">
        <v>0.64700000000000002</v>
      </c>
      <c r="C11">
        <v>23</v>
      </c>
      <c r="D11">
        <v>0.2228</v>
      </c>
      <c r="E11" t="s">
        <v>27</v>
      </c>
      <c r="F11">
        <f t="shared" si="0"/>
        <v>370.02794360600058</v>
      </c>
      <c r="G11">
        <f t="shared" si="3"/>
        <v>8.5106427029380125</v>
      </c>
      <c r="H11">
        <f t="shared" si="4"/>
        <v>1.3154007268837731</v>
      </c>
      <c r="I11">
        <f t="shared" ref="I11" si="8">AVERAGE(H11:H12)</f>
        <v>1.4162833266498689</v>
      </c>
      <c r="L11" s="1">
        <v>60.545037600000001</v>
      </c>
      <c r="M11" s="1">
        <v>3.9399999999999998E-2</v>
      </c>
    </row>
    <row r="12" spans="1:14" x14ac:dyDescent="0.35">
      <c r="A12" t="s">
        <v>24</v>
      </c>
      <c r="B12">
        <v>1.089</v>
      </c>
      <c r="C12">
        <v>23</v>
      </c>
      <c r="D12">
        <v>0.42830000000000001</v>
      </c>
      <c r="E12" t="s">
        <v>27</v>
      </c>
      <c r="F12">
        <f t="shared" si="0"/>
        <v>718.34508428999379</v>
      </c>
      <c r="G12">
        <f t="shared" si="3"/>
        <v>16.521936938669857</v>
      </c>
      <c r="H12">
        <f t="shared" si="4"/>
        <v>1.5171659264159649</v>
      </c>
      <c r="L12" s="1">
        <v>120.30904080000001</v>
      </c>
      <c r="M12" s="1">
        <v>7.46E-2</v>
      </c>
    </row>
    <row r="13" spans="1:14" x14ac:dyDescent="0.35">
      <c r="A13" t="s">
        <v>25</v>
      </c>
      <c r="B13">
        <v>0.91</v>
      </c>
      <c r="C13">
        <v>23</v>
      </c>
      <c r="D13">
        <v>0.21890000000000001</v>
      </c>
      <c r="E13" t="s">
        <v>27</v>
      </c>
      <c r="F13">
        <f t="shared" si="0"/>
        <v>363.41754531564743</v>
      </c>
      <c r="G13">
        <f t="shared" si="3"/>
        <v>8.3586035422598908</v>
      </c>
      <c r="H13">
        <f t="shared" si="4"/>
        <v>0.91852786178680113</v>
      </c>
      <c r="I13">
        <f t="shared" ref="I13" si="9">AVERAGE(H13:H14)</f>
        <v>1.0982607475444324</v>
      </c>
      <c r="L13" s="1">
        <v>120.30904080000001</v>
      </c>
      <c r="M13" s="1">
        <v>7.5300000000000006E-2</v>
      </c>
    </row>
    <row r="14" spans="1:14" x14ac:dyDescent="0.35">
      <c r="A14" t="s">
        <v>26</v>
      </c>
      <c r="B14">
        <v>0.96</v>
      </c>
      <c r="C14">
        <v>23</v>
      </c>
      <c r="D14">
        <v>0.31919999999999998</v>
      </c>
      <c r="E14" t="s">
        <v>27</v>
      </c>
      <c r="F14">
        <f t="shared" si="0"/>
        <v>533.42342955216566</v>
      </c>
      <c r="G14">
        <f t="shared" si="3"/>
        <v>12.268738879699811</v>
      </c>
      <c r="H14">
        <f t="shared" si="4"/>
        <v>1.2779936333020638</v>
      </c>
      <c r="L14" s="1">
        <v>199.92387599999998</v>
      </c>
      <c r="M14" s="1">
        <v>0.12509999999999999</v>
      </c>
    </row>
    <row r="15" spans="1:14" x14ac:dyDescent="0.35">
      <c r="L15" s="1">
        <v>199.92387599999998</v>
      </c>
      <c r="M15" s="1">
        <v>0.12859999999999999</v>
      </c>
    </row>
    <row r="16" spans="1:14" x14ac:dyDescent="0.35">
      <c r="H16">
        <f>(G2/1000)/(B2/1000)</f>
        <v>13.217756312675819</v>
      </c>
      <c r="L16" s="1">
        <v>400.24542960000002</v>
      </c>
      <c r="M16" s="1">
        <v>0.25469999999999998</v>
      </c>
    </row>
    <row r="17" spans="12:13" x14ac:dyDescent="0.35">
      <c r="L17" s="1">
        <v>400.24542960000002</v>
      </c>
      <c r="M17" s="1">
        <v>0.25700000000000001</v>
      </c>
    </row>
    <row r="18" spans="12:13" x14ac:dyDescent="0.35">
      <c r="L18" s="1">
        <v>880.10018639999998</v>
      </c>
      <c r="M18" s="1">
        <v>0.51559999999999995</v>
      </c>
    </row>
    <row r="19" spans="12:13" x14ac:dyDescent="0.35">
      <c r="L19" s="1">
        <v>880.10018639999998</v>
      </c>
      <c r="M19" s="1">
        <v>0.51480000000000004</v>
      </c>
    </row>
    <row r="21" spans="12:13" x14ac:dyDescent="0.35">
      <c r="L21" t="s">
        <v>11</v>
      </c>
      <c r="M21">
        <f>SLOPE(L4:L19, M4:M19)</f>
        <v>1694.9739206033732</v>
      </c>
    </row>
    <row r="22" spans="12:13" x14ac:dyDescent="0.35">
      <c r="L22" t="s">
        <v>12</v>
      </c>
      <c r="M22">
        <f>INTERCEPT(L4:L19,M4:M19)</f>
        <v>-7.6122459044310062</v>
      </c>
    </row>
    <row r="23" spans="12:13" x14ac:dyDescent="0.35">
      <c r="L23" t="s">
        <v>13</v>
      </c>
      <c r="M23">
        <f>RSQ(L4:L19,M4:M19)</f>
        <v>0.99819947364853145</v>
      </c>
    </row>
  </sheetData>
  <mergeCells count="1">
    <mergeCell ref="L2:N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Adam</dc:creator>
  <cp:lastModifiedBy>Sandra Klemet</cp:lastModifiedBy>
  <dcterms:created xsi:type="dcterms:W3CDTF">2021-10-07T21:43:06Z</dcterms:created>
  <dcterms:modified xsi:type="dcterms:W3CDTF">2022-12-08T17:12:51Z</dcterms:modified>
</cp:coreProperties>
</file>