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old-spreadsheets/"/>
    </mc:Choice>
  </mc:AlternateContent>
  <xr:revisionPtr revIDLastSave="0" documentId="13_ncr:1_{EC4FE97A-74FF-46FF-8359-D3DCCFBBFFC8}" xr6:coauthVersionLast="47" xr6:coauthVersionMax="47" xr10:uidLastSave="{00000000-0000-0000-0000-000000000000}"/>
  <bookViews>
    <workbookView xWindow="-110" yWindow="-110" windowWidth="19420" windowHeight="10300" activeTab="5" xr2:uid="{70BA1BFC-5979-412F-9747-5311E2A3C231}"/>
  </bookViews>
  <sheets>
    <sheet name="SRP STD curve" sheetId="1" r:id="rId1"/>
    <sheet name="SRP samples" sheetId="2" r:id="rId2"/>
    <sheet name="TDP STD curve run 1" sheetId="3" r:id="rId3"/>
    <sheet name="TDP samples run 1" sheetId="4" r:id="rId4"/>
    <sheet name="TDP STD curve run 2" sheetId="6" r:id="rId5"/>
    <sheet name="TDP samples run 2" sheetId="5" r:id="rId6"/>
    <sheet name="NH4 STD curve run 1" sheetId="7" r:id="rId7"/>
    <sheet name="NH4 samples run 1" sheetId="9" r:id="rId8"/>
    <sheet name="NH4 STD curve run 2" sheetId="8" r:id="rId9"/>
    <sheet name="NH4 samples run 2" sheetId="10" r:id="rId10"/>
  </sheets>
  <definedNames>
    <definedName name="_xlnm._FilterDatabase" localSheetId="7" hidden="1">'NH4 samples run 1'!$A$1:$J$47</definedName>
    <definedName name="_xlnm._FilterDatabase" localSheetId="3" hidden="1">'TDP samples run 1'!$A$1:$N$32</definedName>
    <definedName name="_xlnm._FilterDatabase" localSheetId="5" hidden="1">'TDP samples run 2'!$A$1:$M$47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9" l="1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6" i="9"/>
  <c r="P7" i="9"/>
  <c r="P8" i="9"/>
  <c r="P3" i="9"/>
  <c r="P4" i="9"/>
  <c r="P5" i="9"/>
  <c r="P2" i="9"/>
  <c r="E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2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2" i="10"/>
  <c r="E34" i="5"/>
  <c r="F34" i="5"/>
  <c r="E35" i="5"/>
  <c r="G35" i="5" s="1"/>
  <c r="I35" i="5" s="1"/>
  <c r="F35" i="5"/>
  <c r="E36" i="5"/>
  <c r="F36" i="5"/>
  <c r="H36" i="5" s="1"/>
  <c r="J36" i="5" s="1"/>
  <c r="E37" i="5"/>
  <c r="F37" i="5"/>
  <c r="E38" i="5"/>
  <c r="F38" i="5"/>
  <c r="E39" i="5"/>
  <c r="G39" i="5" s="1"/>
  <c r="I39" i="5" s="1"/>
  <c r="F39" i="5"/>
  <c r="E40" i="5"/>
  <c r="F40" i="5"/>
  <c r="H40" i="5" s="1"/>
  <c r="J40" i="5" s="1"/>
  <c r="F33" i="5"/>
  <c r="E33" i="5"/>
  <c r="F31" i="5"/>
  <c r="E31" i="5"/>
  <c r="G31" i="5" s="1"/>
  <c r="I31" i="5" s="1"/>
  <c r="F21" i="5"/>
  <c r="E22" i="5"/>
  <c r="F10" i="5"/>
  <c r="F19" i="5"/>
  <c r="E19" i="5"/>
  <c r="G19" i="5" s="1"/>
  <c r="I19" i="5" s="1"/>
  <c r="E10" i="5"/>
  <c r="F3" i="5"/>
  <c r="F4" i="5"/>
  <c r="H4" i="5" s="1"/>
  <c r="J4" i="5" s="1"/>
  <c r="F5" i="5"/>
  <c r="F6" i="5"/>
  <c r="F7" i="5"/>
  <c r="F8" i="5"/>
  <c r="H8" i="5" s="1"/>
  <c r="J8" i="5" s="1"/>
  <c r="F9" i="5"/>
  <c r="F11" i="5"/>
  <c r="F12" i="5"/>
  <c r="H12" i="5" s="1"/>
  <c r="J12" i="5" s="1"/>
  <c r="F13" i="5"/>
  <c r="F14" i="5"/>
  <c r="F15" i="5"/>
  <c r="F16" i="5"/>
  <c r="H16" i="5" s="1"/>
  <c r="J16" i="5" s="1"/>
  <c r="F17" i="5"/>
  <c r="F18" i="5"/>
  <c r="F20" i="5"/>
  <c r="H20" i="5" s="1"/>
  <c r="J20" i="5" s="1"/>
  <c r="F22" i="5"/>
  <c r="F23" i="5"/>
  <c r="F24" i="5"/>
  <c r="H24" i="5" s="1"/>
  <c r="J24" i="5" s="1"/>
  <c r="F25" i="5"/>
  <c r="F26" i="5"/>
  <c r="F27" i="5"/>
  <c r="F28" i="5"/>
  <c r="H28" i="5" s="1"/>
  <c r="J28" i="5" s="1"/>
  <c r="F29" i="5"/>
  <c r="F30" i="5"/>
  <c r="F32" i="5"/>
  <c r="H32" i="5" s="1"/>
  <c r="J32" i="5" s="1"/>
  <c r="F41" i="5"/>
  <c r="F42" i="5"/>
  <c r="F43" i="5"/>
  <c r="F44" i="5"/>
  <c r="H44" i="5" s="1"/>
  <c r="J44" i="5" s="1"/>
  <c r="F45" i="5"/>
  <c r="F46" i="5"/>
  <c r="F47" i="5"/>
  <c r="F2" i="5"/>
  <c r="H2" i="5" s="1"/>
  <c r="J2" i="5" s="1"/>
  <c r="E3" i="5"/>
  <c r="E4" i="5"/>
  <c r="E5" i="5"/>
  <c r="E6" i="5"/>
  <c r="G6" i="5" s="1"/>
  <c r="I6" i="5" s="1"/>
  <c r="E7" i="5"/>
  <c r="E8" i="5"/>
  <c r="E9" i="5"/>
  <c r="E11" i="5"/>
  <c r="G11" i="5" s="1"/>
  <c r="I11" i="5" s="1"/>
  <c r="E12" i="5"/>
  <c r="E13" i="5"/>
  <c r="E14" i="5"/>
  <c r="E15" i="5"/>
  <c r="G15" i="5" s="1"/>
  <c r="I15" i="5" s="1"/>
  <c r="K15" i="5" s="1"/>
  <c r="E16" i="5"/>
  <c r="E17" i="5"/>
  <c r="E18" i="5"/>
  <c r="E20" i="5"/>
  <c r="E21" i="5"/>
  <c r="E23" i="5"/>
  <c r="G23" i="5" s="1"/>
  <c r="I23" i="5" s="1"/>
  <c r="E24" i="5"/>
  <c r="E25" i="5"/>
  <c r="E26" i="5"/>
  <c r="E27" i="5"/>
  <c r="G27" i="5" s="1"/>
  <c r="I27" i="5" s="1"/>
  <c r="E28" i="5"/>
  <c r="E29" i="5"/>
  <c r="E30" i="5"/>
  <c r="E32" i="5"/>
  <c r="E41" i="5"/>
  <c r="E42" i="5"/>
  <c r="E43" i="5"/>
  <c r="G43" i="5" s="1"/>
  <c r="I43" i="5" s="1"/>
  <c r="E44" i="5"/>
  <c r="E45" i="5"/>
  <c r="E46" i="5"/>
  <c r="E47" i="5"/>
  <c r="G47" i="5" s="1"/>
  <c r="I47" i="5" s="1"/>
  <c r="E2" i="5"/>
  <c r="F22" i="4"/>
  <c r="F30" i="4"/>
  <c r="F18" i="4"/>
  <c r="F17" i="4"/>
  <c r="F7" i="4"/>
  <c r="H7" i="4" s="1"/>
  <c r="J7" i="4" s="1"/>
  <c r="F25" i="4"/>
  <c r="F26" i="4"/>
  <c r="F6" i="4"/>
  <c r="H6" i="4" s="1"/>
  <c r="J6" i="4" s="1"/>
  <c r="F21" i="4"/>
  <c r="H21" i="4" s="1"/>
  <c r="J21" i="4" s="1"/>
  <c r="F29" i="4"/>
  <c r="F23" i="4"/>
  <c r="F14" i="4"/>
  <c r="H14" i="4" s="1"/>
  <c r="J14" i="4" s="1"/>
  <c r="F13" i="4"/>
  <c r="F10" i="4"/>
  <c r="F12" i="4"/>
  <c r="F4" i="4"/>
  <c r="H4" i="4" s="1"/>
  <c r="J4" i="4" s="1"/>
  <c r="F8" i="4"/>
  <c r="H8" i="4" s="1"/>
  <c r="J8" i="4" s="1"/>
  <c r="F3" i="4"/>
  <c r="F32" i="4"/>
  <c r="F15" i="4"/>
  <c r="F31" i="4"/>
  <c r="H31" i="4" s="1"/>
  <c r="J31" i="4" s="1"/>
  <c r="F11" i="4"/>
  <c r="F28" i="4"/>
  <c r="F16" i="4"/>
  <c r="H16" i="4" s="1"/>
  <c r="J16" i="4" s="1"/>
  <c r="F2" i="4"/>
  <c r="H2" i="4" s="1"/>
  <c r="J2" i="4" s="1"/>
  <c r="F27" i="4"/>
  <c r="F5" i="4"/>
  <c r="F9" i="4"/>
  <c r="H9" i="4" s="1"/>
  <c r="J9" i="4" s="1"/>
  <c r="F20" i="4"/>
  <c r="H20" i="4" s="1"/>
  <c r="J20" i="4" s="1"/>
  <c r="F19" i="4"/>
  <c r="F24" i="4"/>
  <c r="E22" i="4"/>
  <c r="E30" i="4"/>
  <c r="G30" i="4" s="1"/>
  <c r="I30" i="4" s="1"/>
  <c r="E18" i="4"/>
  <c r="E17" i="4"/>
  <c r="G17" i="4" s="1"/>
  <c r="I17" i="4" s="1"/>
  <c r="E7" i="4"/>
  <c r="E25" i="4"/>
  <c r="G25" i="4" s="1"/>
  <c r="I25" i="4" s="1"/>
  <c r="E26" i="4"/>
  <c r="E6" i="4"/>
  <c r="G6" i="4" s="1"/>
  <c r="I6" i="4" s="1"/>
  <c r="E21" i="4"/>
  <c r="E29" i="4"/>
  <c r="G29" i="4" s="1"/>
  <c r="I29" i="4" s="1"/>
  <c r="E23" i="4"/>
  <c r="E14" i="4"/>
  <c r="G14" i="4" s="1"/>
  <c r="I14" i="4" s="1"/>
  <c r="E13" i="4"/>
  <c r="E10" i="4"/>
  <c r="E12" i="4"/>
  <c r="E4" i="4"/>
  <c r="G4" i="4" s="1"/>
  <c r="I4" i="4" s="1"/>
  <c r="E8" i="4"/>
  <c r="E3" i="4"/>
  <c r="G3" i="4" s="1"/>
  <c r="I3" i="4" s="1"/>
  <c r="E32" i="4"/>
  <c r="E15" i="4"/>
  <c r="G15" i="4" s="1"/>
  <c r="I15" i="4" s="1"/>
  <c r="E31" i="4"/>
  <c r="E11" i="4"/>
  <c r="G11" i="4" s="1"/>
  <c r="I11" i="4" s="1"/>
  <c r="E28" i="4"/>
  <c r="E16" i="4"/>
  <c r="G16" i="4" s="1"/>
  <c r="I16" i="4" s="1"/>
  <c r="E2" i="4"/>
  <c r="E27" i="4"/>
  <c r="G27" i="4" s="1"/>
  <c r="I27" i="4" s="1"/>
  <c r="E5" i="4"/>
  <c r="E9" i="4"/>
  <c r="G9" i="4" s="1"/>
  <c r="I9" i="4" s="1"/>
  <c r="E20" i="4"/>
  <c r="E19" i="4"/>
  <c r="E24" i="4"/>
  <c r="T2" i="5"/>
  <c r="U2" i="5" s="1"/>
  <c r="F22" i="10"/>
  <c r="H22" i="10" s="1"/>
  <c r="F23" i="10"/>
  <c r="H23" i="10" s="1"/>
  <c r="F24" i="10"/>
  <c r="H24" i="10" s="1"/>
  <c r="F25" i="10"/>
  <c r="H25" i="10" s="1"/>
  <c r="F26" i="10"/>
  <c r="F27" i="10"/>
  <c r="F28" i="10"/>
  <c r="H28" i="10" s="1"/>
  <c r="F29" i="10"/>
  <c r="H29" i="10" s="1"/>
  <c r="F30" i="10"/>
  <c r="F31" i="10"/>
  <c r="H31" i="10" s="1"/>
  <c r="F32" i="10"/>
  <c r="H32" i="10" s="1"/>
  <c r="F33" i="10"/>
  <c r="H33" i="10" s="1"/>
  <c r="F34" i="10"/>
  <c r="F35" i="10"/>
  <c r="F36" i="10"/>
  <c r="H36" i="10" s="1"/>
  <c r="F37" i="10"/>
  <c r="H37" i="10" s="1"/>
  <c r="F38" i="10"/>
  <c r="H38" i="10" s="1"/>
  <c r="F39" i="10"/>
  <c r="F40" i="10"/>
  <c r="H40" i="10" s="1"/>
  <c r="F41" i="10"/>
  <c r="H41" i="10" s="1"/>
  <c r="F42" i="10"/>
  <c r="F43" i="10"/>
  <c r="H43" i="10" s="1"/>
  <c r="F44" i="10"/>
  <c r="H44" i="10" s="1"/>
  <c r="F45" i="10"/>
  <c r="H45" i="10" s="1"/>
  <c r="F46" i="10"/>
  <c r="F47" i="10"/>
  <c r="F21" i="10"/>
  <c r="H21" i="10" s="1"/>
  <c r="E22" i="10"/>
  <c r="G22" i="10" s="1"/>
  <c r="E23" i="10"/>
  <c r="G23" i="10" s="1"/>
  <c r="E24" i="10"/>
  <c r="J24" i="10" s="1"/>
  <c r="E25" i="10"/>
  <c r="G25" i="10" s="1"/>
  <c r="E26" i="10"/>
  <c r="G26" i="10" s="1"/>
  <c r="E27" i="10"/>
  <c r="G27" i="10" s="1"/>
  <c r="E28" i="10"/>
  <c r="G28" i="10" s="1"/>
  <c r="E29" i="10"/>
  <c r="G29" i="10" s="1"/>
  <c r="E30" i="10"/>
  <c r="G30" i="10" s="1"/>
  <c r="E31" i="10"/>
  <c r="G31" i="10" s="1"/>
  <c r="E32" i="10"/>
  <c r="E33" i="10"/>
  <c r="G33" i="10" s="1"/>
  <c r="E34" i="10"/>
  <c r="G34" i="10" s="1"/>
  <c r="E35" i="10"/>
  <c r="G35" i="10" s="1"/>
  <c r="E36" i="10"/>
  <c r="G36" i="10" s="1"/>
  <c r="E37" i="10"/>
  <c r="G37" i="10" s="1"/>
  <c r="E38" i="10"/>
  <c r="G38" i="10" s="1"/>
  <c r="E39" i="10"/>
  <c r="G39" i="10" s="1"/>
  <c r="E40" i="10"/>
  <c r="E41" i="10"/>
  <c r="G41" i="10" s="1"/>
  <c r="E42" i="10"/>
  <c r="G42" i="10" s="1"/>
  <c r="E43" i="10"/>
  <c r="G43" i="10" s="1"/>
  <c r="E44" i="10"/>
  <c r="J44" i="10" s="1"/>
  <c r="E45" i="10"/>
  <c r="G45" i="10" s="1"/>
  <c r="E46" i="10"/>
  <c r="G46" i="10" s="1"/>
  <c r="E47" i="10"/>
  <c r="G47" i="10" s="1"/>
  <c r="E21" i="10"/>
  <c r="G21" i="10" s="1"/>
  <c r="F3" i="10"/>
  <c r="H3" i="10" s="1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" i="10"/>
  <c r="H2" i="10" s="1"/>
  <c r="E3" i="10"/>
  <c r="G3" i="10" s="1"/>
  <c r="E4" i="10"/>
  <c r="G4" i="10" s="1"/>
  <c r="E5" i="10"/>
  <c r="G5" i="10" s="1"/>
  <c r="E6" i="10"/>
  <c r="G6" i="10" s="1"/>
  <c r="E7" i="10"/>
  <c r="G7" i="10" s="1"/>
  <c r="E8" i="10"/>
  <c r="G8" i="10" s="1"/>
  <c r="E9" i="10"/>
  <c r="G9" i="10" s="1"/>
  <c r="E10" i="10"/>
  <c r="G10" i="10" s="1"/>
  <c r="E11" i="10"/>
  <c r="G11" i="10" s="1"/>
  <c r="E12" i="10"/>
  <c r="G12" i="10" s="1"/>
  <c r="E13" i="10"/>
  <c r="G13" i="10" s="1"/>
  <c r="E14" i="10"/>
  <c r="G14" i="10" s="1"/>
  <c r="E15" i="10"/>
  <c r="G15" i="10" s="1"/>
  <c r="E16" i="10"/>
  <c r="G16" i="10" s="1"/>
  <c r="E17" i="10"/>
  <c r="G17" i="10" s="1"/>
  <c r="E18" i="10"/>
  <c r="G18" i="10" s="1"/>
  <c r="E19" i="10"/>
  <c r="G19" i="10" s="1"/>
  <c r="E20" i="10"/>
  <c r="G20" i="10" s="1"/>
  <c r="E2" i="10"/>
  <c r="G2" i="10" s="1"/>
  <c r="D13" i="8"/>
  <c r="D14" i="8"/>
  <c r="D15" i="8"/>
  <c r="D16" i="8"/>
  <c r="D17" i="8"/>
  <c r="D18" i="8"/>
  <c r="D19" i="8"/>
  <c r="D20" i="8"/>
  <c r="D12" i="8"/>
  <c r="F21" i="9"/>
  <c r="F22" i="9"/>
  <c r="F23" i="9"/>
  <c r="F42" i="9"/>
  <c r="F43" i="9"/>
  <c r="F24" i="9"/>
  <c r="F25" i="9"/>
  <c r="F26" i="9"/>
  <c r="F27" i="9"/>
  <c r="F44" i="9"/>
  <c r="F28" i="9"/>
  <c r="F45" i="9"/>
  <c r="F29" i="9"/>
  <c r="F30" i="9"/>
  <c r="F31" i="9"/>
  <c r="F32" i="9"/>
  <c r="F33" i="9"/>
  <c r="F34" i="9"/>
  <c r="F35" i="9"/>
  <c r="F36" i="9"/>
  <c r="F37" i="9"/>
  <c r="F38" i="9"/>
  <c r="F46" i="9"/>
  <c r="F39" i="9"/>
  <c r="F40" i="9"/>
  <c r="F41" i="9"/>
  <c r="F47" i="9"/>
  <c r="E22" i="9"/>
  <c r="E23" i="9"/>
  <c r="H23" i="9" s="1"/>
  <c r="E42" i="9"/>
  <c r="E43" i="9"/>
  <c r="E24" i="9"/>
  <c r="E25" i="9"/>
  <c r="G25" i="9" s="1"/>
  <c r="J25" i="9" s="1"/>
  <c r="E26" i="9"/>
  <c r="E27" i="9"/>
  <c r="E44" i="9"/>
  <c r="G44" i="9" s="1"/>
  <c r="J44" i="9" s="1"/>
  <c r="E28" i="9"/>
  <c r="G28" i="9" s="1"/>
  <c r="J28" i="9" s="1"/>
  <c r="E45" i="9"/>
  <c r="E29" i="9"/>
  <c r="G29" i="9" s="1"/>
  <c r="J29" i="9" s="1"/>
  <c r="E30" i="9"/>
  <c r="E31" i="9"/>
  <c r="H31" i="9" s="1"/>
  <c r="E32" i="9"/>
  <c r="E33" i="9"/>
  <c r="E34" i="9"/>
  <c r="E35" i="9"/>
  <c r="H35" i="9" s="1"/>
  <c r="E36" i="9"/>
  <c r="E37" i="9"/>
  <c r="E38" i="9"/>
  <c r="G38" i="9" s="1"/>
  <c r="J38" i="9" s="1"/>
  <c r="E46" i="9"/>
  <c r="H46" i="9" s="1"/>
  <c r="E39" i="9"/>
  <c r="E40" i="9"/>
  <c r="E41" i="9"/>
  <c r="E47" i="9"/>
  <c r="G47" i="9" s="1"/>
  <c r="J47" i="9" s="1"/>
  <c r="E21" i="9"/>
  <c r="G22" i="9"/>
  <c r="J22" i="9" s="1"/>
  <c r="G24" i="9"/>
  <c r="J24" i="9" s="1"/>
  <c r="G26" i="9"/>
  <c r="J26" i="9" s="1"/>
  <c r="G45" i="9"/>
  <c r="J45" i="9" s="1"/>
  <c r="G30" i="9"/>
  <c r="J30" i="9" s="1"/>
  <c r="G34" i="9"/>
  <c r="J34" i="9" s="1"/>
  <c r="G46" i="9"/>
  <c r="J46" i="9" s="1"/>
  <c r="G39" i="9"/>
  <c r="J39" i="9" s="1"/>
  <c r="G41" i="9"/>
  <c r="J41" i="9" s="1"/>
  <c r="F3" i="9"/>
  <c r="F4" i="9"/>
  <c r="F5" i="9"/>
  <c r="F6" i="9"/>
  <c r="F7" i="9"/>
  <c r="F8" i="9"/>
  <c r="F9" i="9"/>
  <c r="F10" i="9"/>
  <c r="F11" i="9"/>
  <c r="F12" i="9"/>
  <c r="F13" i="9"/>
  <c r="F14" i="9"/>
  <c r="G14" i="9" s="1"/>
  <c r="J14" i="9" s="1"/>
  <c r="F15" i="9"/>
  <c r="F16" i="9"/>
  <c r="F17" i="9"/>
  <c r="F18" i="9"/>
  <c r="F19" i="9"/>
  <c r="F20" i="9"/>
  <c r="G20" i="9" s="1"/>
  <c r="J20" i="9" s="1"/>
  <c r="F2" i="9"/>
  <c r="E3" i="9"/>
  <c r="G3" i="9" s="1"/>
  <c r="J3" i="9" s="1"/>
  <c r="E4" i="9"/>
  <c r="E5" i="9"/>
  <c r="E6" i="9"/>
  <c r="E7" i="9"/>
  <c r="E8" i="9"/>
  <c r="E9" i="9"/>
  <c r="G9" i="9" s="1"/>
  <c r="J9" i="9" s="1"/>
  <c r="E10" i="9"/>
  <c r="E11" i="9"/>
  <c r="E12" i="9"/>
  <c r="E13" i="9"/>
  <c r="G13" i="9" s="1"/>
  <c r="J13" i="9" s="1"/>
  <c r="E14" i="9"/>
  <c r="E15" i="9"/>
  <c r="G15" i="9" s="1"/>
  <c r="J15" i="9" s="1"/>
  <c r="E16" i="9"/>
  <c r="G16" i="9" s="1"/>
  <c r="J16" i="9" s="1"/>
  <c r="E17" i="9"/>
  <c r="H17" i="9" s="1"/>
  <c r="E18" i="9"/>
  <c r="E19" i="9"/>
  <c r="E20" i="9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H8" i="9"/>
  <c r="H25" i="9"/>
  <c r="H26" i="9"/>
  <c r="H32" i="9"/>
  <c r="H39" i="9"/>
  <c r="D10" i="8"/>
  <c r="D9" i="8"/>
  <c r="D8" i="8"/>
  <c r="D7" i="8"/>
  <c r="D6" i="8"/>
  <c r="D5" i="8"/>
  <c r="D4" i="8"/>
  <c r="D3" i="8"/>
  <c r="D2" i="8"/>
  <c r="D8" i="6"/>
  <c r="D7" i="6"/>
  <c r="D6" i="6"/>
  <c r="D5" i="6"/>
  <c r="D4" i="6"/>
  <c r="D3" i="6"/>
  <c r="D2" i="6"/>
  <c r="H22" i="4"/>
  <c r="J22" i="4" s="1"/>
  <c r="H10" i="4"/>
  <c r="J10" i="4" s="1"/>
  <c r="H3" i="4"/>
  <c r="J3" i="4" s="1"/>
  <c r="H11" i="4"/>
  <c r="J11" i="4" s="1"/>
  <c r="H27" i="4"/>
  <c r="J27" i="4" s="1"/>
  <c r="H24" i="4"/>
  <c r="J24" i="4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H30" i="4"/>
  <c r="J30" i="4" s="1"/>
  <c r="H18" i="4"/>
  <c r="J18" i="4" s="1"/>
  <c r="H17" i="4"/>
  <c r="J17" i="4" s="1"/>
  <c r="H25" i="4"/>
  <c r="J25" i="4" s="1"/>
  <c r="H26" i="4"/>
  <c r="J26" i="4" s="1"/>
  <c r="H29" i="4"/>
  <c r="J29" i="4" s="1"/>
  <c r="H23" i="4"/>
  <c r="J23" i="4" s="1"/>
  <c r="H13" i="4"/>
  <c r="J13" i="4" s="1"/>
  <c r="H12" i="4"/>
  <c r="J12" i="4" s="1"/>
  <c r="H32" i="4"/>
  <c r="J32" i="4" s="1"/>
  <c r="H15" i="4"/>
  <c r="J15" i="4" s="1"/>
  <c r="H28" i="4"/>
  <c r="J28" i="4" s="1"/>
  <c r="H5" i="4"/>
  <c r="J5" i="4" s="1"/>
  <c r="G22" i="4"/>
  <c r="I22" i="4" s="1"/>
  <c r="G18" i="4"/>
  <c r="I18" i="4" s="1"/>
  <c r="G7" i="4"/>
  <c r="I7" i="4" s="1"/>
  <c r="G26" i="4"/>
  <c r="I26" i="4" s="1"/>
  <c r="G21" i="4"/>
  <c r="I21" i="4" s="1"/>
  <c r="G23" i="4"/>
  <c r="I23" i="4" s="1"/>
  <c r="G13" i="4"/>
  <c r="I13" i="4" s="1"/>
  <c r="G10" i="4"/>
  <c r="I10" i="4" s="1"/>
  <c r="G12" i="4"/>
  <c r="I12" i="4" s="1"/>
  <c r="G8" i="4"/>
  <c r="I8" i="4" s="1"/>
  <c r="G32" i="4"/>
  <c r="I32" i="4" s="1"/>
  <c r="G31" i="4"/>
  <c r="I31" i="4" s="1"/>
  <c r="G28" i="4"/>
  <c r="I28" i="4" s="1"/>
  <c r="G2" i="4"/>
  <c r="I2" i="4" s="1"/>
  <c r="G5" i="4"/>
  <c r="I5" i="4" s="1"/>
  <c r="G20" i="4"/>
  <c r="I20" i="4" s="1"/>
  <c r="G19" i="4"/>
  <c r="I19" i="4" s="1"/>
  <c r="G24" i="4"/>
  <c r="I24" i="4" s="1"/>
  <c r="J34" i="10" l="1"/>
  <c r="J30" i="10"/>
  <c r="J26" i="10"/>
  <c r="G44" i="10"/>
  <c r="G32" i="10"/>
  <c r="G40" i="10"/>
  <c r="G24" i="10"/>
  <c r="H42" i="10"/>
  <c r="H34" i="10"/>
  <c r="H26" i="10"/>
  <c r="H46" i="10"/>
  <c r="H30" i="10"/>
  <c r="J47" i="10"/>
  <c r="J39" i="10"/>
  <c r="J27" i="10"/>
  <c r="H47" i="10"/>
  <c r="H39" i="10"/>
  <c r="H35" i="10"/>
  <c r="H27" i="10"/>
  <c r="J18" i="10"/>
  <c r="J14" i="10"/>
  <c r="J10" i="10"/>
  <c r="J6" i="10"/>
  <c r="J2" i="10"/>
  <c r="J17" i="10"/>
  <c r="J13" i="10"/>
  <c r="J9" i="10"/>
  <c r="J5" i="10"/>
  <c r="J42" i="10"/>
  <c r="J20" i="10"/>
  <c r="J8" i="10"/>
  <c r="J23" i="10"/>
  <c r="J12" i="10"/>
  <c r="J43" i="10"/>
  <c r="J35" i="10"/>
  <c r="J19" i="10"/>
  <c r="J15" i="10"/>
  <c r="J11" i="10"/>
  <c r="J7" i="10"/>
  <c r="J46" i="10"/>
  <c r="J16" i="10"/>
  <c r="J4" i="10"/>
  <c r="J31" i="10"/>
  <c r="J21" i="10"/>
  <c r="J40" i="10"/>
  <c r="J36" i="10"/>
  <c r="J32" i="10"/>
  <c r="J3" i="10"/>
  <c r="J28" i="10"/>
  <c r="J38" i="10"/>
  <c r="J22" i="10"/>
  <c r="H47" i="9"/>
  <c r="G5" i="9"/>
  <c r="J5" i="9" s="1"/>
  <c r="G31" i="9"/>
  <c r="J31" i="9" s="1"/>
  <c r="G21" i="9"/>
  <c r="J21" i="9" s="1"/>
  <c r="H20" i="9"/>
  <c r="G12" i="9"/>
  <c r="J12" i="9" s="1"/>
  <c r="G8" i="9"/>
  <c r="J8" i="9" s="1"/>
  <c r="G4" i="9"/>
  <c r="J4" i="9" s="1"/>
  <c r="H19" i="9"/>
  <c r="H15" i="9"/>
  <c r="G11" i="9"/>
  <c r="J11" i="9" s="1"/>
  <c r="G7" i="9"/>
  <c r="J7" i="9" s="1"/>
  <c r="H3" i="9"/>
  <c r="G23" i="9"/>
  <c r="J23" i="9" s="1"/>
  <c r="G17" i="9"/>
  <c r="J17" i="9" s="1"/>
  <c r="G46" i="5"/>
  <c r="I46" i="5" s="1"/>
  <c r="G42" i="5"/>
  <c r="I42" i="5" s="1"/>
  <c r="K42" i="5" s="1"/>
  <c r="G38" i="5"/>
  <c r="I38" i="5" s="1"/>
  <c r="G34" i="5"/>
  <c r="I34" i="5" s="1"/>
  <c r="G30" i="5"/>
  <c r="I30" i="5" s="1"/>
  <c r="G26" i="5"/>
  <c r="I26" i="5" s="1"/>
  <c r="G22" i="5"/>
  <c r="I22" i="5" s="1"/>
  <c r="K22" i="5" s="1"/>
  <c r="G18" i="5"/>
  <c r="I18" i="5" s="1"/>
  <c r="G14" i="5"/>
  <c r="I14" i="5" s="1"/>
  <c r="G9" i="5"/>
  <c r="I9" i="5" s="1"/>
  <c r="G5" i="5"/>
  <c r="I5" i="5" s="1"/>
  <c r="H47" i="5"/>
  <c r="J47" i="5" s="1"/>
  <c r="K47" i="5" s="1"/>
  <c r="H43" i="5"/>
  <c r="J43" i="5" s="1"/>
  <c r="K43" i="5" s="1"/>
  <c r="H39" i="5"/>
  <c r="J39" i="5" s="1"/>
  <c r="K39" i="5" s="1"/>
  <c r="H35" i="5"/>
  <c r="J35" i="5" s="1"/>
  <c r="K35" i="5" s="1"/>
  <c r="H31" i="5"/>
  <c r="J31" i="5" s="1"/>
  <c r="K31" i="5" s="1"/>
  <c r="H27" i="5"/>
  <c r="J27" i="5" s="1"/>
  <c r="K27" i="5" s="1"/>
  <c r="H23" i="5"/>
  <c r="J23" i="5" s="1"/>
  <c r="K23" i="5" s="1"/>
  <c r="H19" i="5"/>
  <c r="J19" i="5" s="1"/>
  <c r="K19" i="5" s="1"/>
  <c r="H15" i="5"/>
  <c r="J15" i="5" s="1"/>
  <c r="H11" i="5"/>
  <c r="J11" i="5" s="1"/>
  <c r="K11" i="5" s="1"/>
  <c r="H7" i="5"/>
  <c r="J7" i="5" s="1"/>
  <c r="H3" i="5"/>
  <c r="J3" i="5" s="1"/>
  <c r="G45" i="5"/>
  <c r="I45" i="5" s="1"/>
  <c r="G41" i="5"/>
  <c r="I41" i="5" s="1"/>
  <c r="G37" i="5"/>
  <c r="I37" i="5" s="1"/>
  <c r="G33" i="5"/>
  <c r="I33" i="5" s="1"/>
  <c r="G29" i="5"/>
  <c r="I29" i="5" s="1"/>
  <c r="G25" i="5"/>
  <c r="I25" i="5" s="1"/>
  <c r="G21" i="5"/>
  <c r="I21" i="5" s="1"/>
  <c r="G17" i="5"/>
  <c r="I17" i="5" s="1"/>
  <c r="G13" i="5"/>
  <c r="I13" i="5" s="1"/>
  <c r="G8" i="5"/>
  <c r="I8" i="5" s="1"/>
  <c r="K8" i="5" s="1"/>
  <c r="G4" i="5"/>
  <c r="I4" i="5" s="1"/>
  <c r="H46" i="5"/>
  <c r="J46" i="5" s="1"/>
  <c r="H42" i="5"/>
  <c r="J42" i="5" s="1"/>
  <c r="H38" i="5"/>
  <c r="J38" i="5" s="1"/>
  <c r="H34" i="5"/>
  <c r="J34" i="5" s="1"/>
  <c r="H30" i="5"/>
  <c r="J30" i="5" s="1"/>
  <c r="H26" i="5"/>
  <c r="J26" i="5" s="1"/>
  <c r="H22" i="5"/>
  <c r="J22" i="5" s="1"/>
  <c r="H18" i="5"/>
  <c r="J18" i="5" s="1"/>
  <c r="H14" i="5"/>
  <c r="J14" i="5" s="1"/>
  <c r="H10" i="5"/>
  <c r="J10" i="5" s="1"/>
  <c r="H6" i="5"/>
  <c r="J6" i="5" s="1"/>
  <c r="K6" i="5" s="1"/>
  <c r="G2" i="5"/>
  <c r="I2" i="5" s="1"/>
  <c r="G44" i="5"/>
  <c r="I44" i="5" s="1"/>
  <c r="G40" i="5"/>
  <c r="I40" i="5" s="1"/>
  <c r="G36" i="5"/>
  <c r="I36" i="5" s="1"/>
  <c r="G32" i="5"/>
  <c r="I32" i="5" s="1"/>
  <c r="G28" i="5"/>
  <c r="I28" i="5" s="1"/>
  <c r="G24" i="5"/>
  <c r="I24" i="5" s="1"/>
  <c r="G20" i="5"/>
  <c r="I20" i="5" s="1"/>
  <c r="G16" i="5"/>
  <c r="I16" i="5" s="1"/>
  <c r="G12" i="5"/>
  <c r="I12" i="5" s="1"/>
  <c r="G7" i="5"/>
  <c r="I7" i="5" s="1"/>
  <c r="G3" i="5"/>
  <c r="I3" i="5" s="1"/>
  <c r="H45" i="5"/>
  <c r="J45" i="5" s="1"/>
  <c r="H41" i="5"/>
  <c r="J41" i="5" s="1"/>
  <c r="H37" i="5"/>
  <c r="J37" i="5" s="1"/>
  <c r="H33" i="5"/>
  <c r="J33" i="5" s="1"/>
  <c r="H29" i="5"/>
  <c r="J29" i="5" s="1"/>
  <c r="H25" i="5"/>
  <c r="J25" i="5" s="1"/>
  <c r="H21" i="5"/>
  <c r="J21" i="5" s="1"/>
  <c r="K21" i="5" s="1"/>
  <c r="H17" i="5"/>
  <c r="J17" i="5" s="1"/>
  <c r="H13" i="5"/>
  <c r="J13" i="5" s="1"/>
  <c r="H9" i="5"/>
  <c r="J9" i="5" s="1"/>
  <c r="H5" i="5"/>
  <c r="J5" i="5" s="1"/>
  <c r="G10" i="5"/>
  <c r="I10" i="5" s="1"/>
  <c r="H7" i="9"/>
  <c r="G19" i="9"/>
  <c r="J19" i="9" s="1"/>
  <c r="G36" i="9"/>
  <c r="J36" i="9" s="1"/>
  <c r="G32" i="9"/>
  <c r="J32" i="9" s="1"/>
  <c r="H45" i="9"/>
  <c r="G42" i="9"/>
  <c r="J42" i="9" s="1"/>
  <c r="H16" i="9"/>
  <c r="G35" i="9"/>
  <c r="J35" i="9" s="1"/>
  <c r="H28" i="9"/>
  <c r="H12" i="9"/>
  <c r="H4" i="9"/>
  <c r="H11" i="9"/>
  <c r="G2" i="9"/>
  <c r="J2" i="9" s="1"/>
  <c r="J45" i="10"/>
  <c r="J37" i="10"/>
  <c r="J29" i="10"/>
  <c r="J25" i="10"/>
  <c r="J41" i="10"/>
  <c r="J33" i="10"/>
  <c r="H36" i="9"/>
  <c r="H42" i="9"/>
  <c r="H29" i="9"/>
  <c r="G40" i="9"/>
  <c r="J40" i="9" s="1"/>
  <c r="G37" i="9"/>
  <c r="J37" i="9" s="1"/>
  <c r="G33" i="9"/>
  <c r="J33" i="9" s="1"/>
  <c r="G27" i="9"/>
  <c r="J27" i="9" s="1"/>
  <c r="G43" i="9"/>
  <c r="J43" i="9" s="1"/>
  <c r="G6" i="9"/>
  <c r="J6" i="9" s="1"/>
  <c r="G18" i="9"/>
  <c r="J18" i="9" s="1"/>
  <c r="G10" i="9"/>
  <c r="J10" i="9" s="1"/>
  <c r="H40" i="9"/>
  <c r="H37" i="9"/>
  <c r="H33" i="9"/>
  <c r="H27" i="9"/>
  <c r="H43" i="9"/>
  <c r="H21" i="9"/>
  <c r="H13" i="9"/>
  <c r="H9" i="9"/>
  <c r="H5" i="9"/>
  <c r="H41" i="9"/>
  <c r="H34" i="9"/>
  <c r="H44" i="9"/>
  <c r="H22" i="9"/>
  <c r="H10" i="9"/>
  <c r="H38" i="9"/>
  <c r="H30" i="9"/>
  <c r="H24" i="9"/>
  <c r="H18" i="9"/>
  <c r="H14" i="9"/>
  <c r="H6" i="9"/>
  <c r="H2" i="9"/>
  <c r="L5" i="4"/>
  <c r="K5" i="4"/>
  <c r="N5" i="4" s="1"/>
  <c r="L12" i="4"/>
  <c r="K12" i="4"/>
  <c r="N12" i="4" s="1"/>
  <c r="L18" i="4"/>
  <c r="K18" i="4"/>
  <c r="N18" i="4" s="1"/>
  <c r="L3" i="4"/>
  <c r="K3" i="4"/>
  <c r="N3" i="4" s="1"/>
  <c r="L10" i="4"/>
  <c r="K10" i="4"/>
  <c r="N10" i="4" s="1"/>
  <c r="L29" i="4"/>
  <c r="K29" i="4"/>
  <c r="N29" i="4" s="1"/>
  <c r="L25" i="4"/>
  <c r="K25" i="4"/>
  <c r="N25" i="4" s="1"/>
  <c r="L30" i="4"/>
  <c r="K30" i="4"/>
  <c r="N30" i="4" s="1"/>
  <c r="L15" i="4"/>
  <c r="K15" i="4"/>
  <c r="N15" i="4" s="1"/>
  <c r="K17" i="4"/>
  <c r="N17" i="4" s="1"/>
  <c r="L17" i="4"/>
  <c r="L32" i="4"/>
  <c r="K32" i="4"/>
  <c r="N32" i="4" s="1"/>
  <c r="L26" i="4"/>
  <c r="K26" i="4"/>
  <c r="N26" i="4" s="1"/>
  <c r="L6" i="4"/>
  <c r="K6" i="4"/>
  <c r="N6" i="4" s="1"/>
  <c r="L11" i="4"/>
  <c r="K11" i="4"/>
  <c r="N11" i="4" s="1"/>
  <c r="L2" i="4"/>
  <c r="K2" i="4"/>
  <c r="N2" i="4" s="1"/>
  <c r="L8" i="4"/>
  <c r="K8" i="4"/>
  <c r="N8" i="4" s="1"/>
  <c r="L21" i="4"/>
  <c r="K21" i="4"/>
  <c r="N21" i="4" s="1"/>
  <c r="L7" i="4"/>
  <c r="K7" i="4"/>
  <c r="N7" i="4" s="1"/>
  <c r="L4" i="4"/>
  <c r="K4" i="4"/>
  <c r="N4" i="4" s="1"/>
  <c r="L24" i="4"/>
  <c r="K24" i="4"/>
  <c r="N24" i="4" s="1"/>
  <c r="L28" i="4"/>
  <c r="K28" i="4"/>
  <c r="N28" i="4" s="1"/>
  <c r="L23" i="4"/>
  <c r="K23" i="4"/>
  <c r="N23" i="4" s="1"/>
  <c r="L16" i="4"/>
  <c r="K16" i="4"/>
  <c r="N16" i="4" s="1"/>
  <c r="L27" i="4"/>
  <c r="K27" i="4"/>
  <c r="N27" i="4" s="1"/>
  <c r="L20" i="4"/>
  <c r="K20" i="4"/>
  <c r="N20" i="4" s="1"/>
  <c r="L31" i="4"/>
  <c r="K31" i="4"/>
  <c r="N31" i="4" s="1"/>
  <c r="L22" i="4"/>
  <c r="K22" i="4"/>
  <c r="N22" i="4" s="1"/>
  <c r="L9" i="4"/>
  <c r="K9" i="4"/>
  <c r="N9" i="4" s="1"/>
  <c r="L14" i="4"/>
  <c r="K14" i="4"/>
  <c r="N14" i="4" s="1"/>
  <c r="K13" i="4"/>
  <c r="N13" i="4" s="1"/>
  <c r="L13" i="4"/>
  <c r="K10" i="5" l="1"/>
  <c r="L11" i="5"/>
  <c r="L27" i="5"/>
  <c r="L43" i="5"/>
  <c r="L10" i="5"/>
  <c r="L31" i="5"/>
  <c r="L35" i="5"/>
  <c r="L19" i="5"/>
  <c r="L2" i="5"/>
  <c r="K2" i="5"/>
  <c r="L21" i="5"/>
  <c r="K9" i="5"/>
  <c r="L9" i="5"/>
  <c r="K3" i="5"/>
  <c r="L3" i="5"/>
  <c r="K20" i="5"/>
  <c r="L20" i="5"/>
  <c r="K36" i="5"/>
  <c r="L36" i="5"/>
  <c r="L8" i="5"/>
  <c r="K25" i="5"/>
  <c r="L25" i="5"/>
  <c r="K41" i="5"/>
  <c r="L41" i="5"/>
  <c r="L14" i="5"/>
  <c r="K14" i="5"/>
  <c r="K30" i="5"/>
  <c r="L30" i="5"/>
  <c r="K46" i="5"/>
  <c r="L46" i="5"/>
  <c r="K32" i="5"/>
  <c r="L32" i="5"/>
  <c r="K37" i="5"/>
  <c r="L37" i="5"/>
  <c r="K26" i="5"/>
  <c r="L26" i="5"/>
  <c r="K7" i="5"/>
  <c r="L7" i="5"/>
  <c r="K24" i="5"/>
  <c r="L24" i="5"/>
  <c r="K40" i="5"/>
  <c r="L40" i="5"/>
  <c r="K13" i="5"/>
  <c r="L13" i="5"/>
  <c r="K29" i="5"/>
  <c r="L29" i="5"/>
  <c r="K45" i="5"/>
  <c r="L45" i="5"/>
  <c r="K18" i="5"/>
  <c r="L18" i="5"/>
  <c r="K34" i="5"/>
  <c r="L34" i="5"/>
  <c r="L6" i="5"/>
  <c r="L15" i="5"/>
  <c r="L23" i="5"/>
  <c r="L39" i="5"/>
  <c r="L47" i="5"/>
  <c r="K16" i="5"/>
  <c r="L16" i="5"/>
  <c r="K4" i="5"/>
  <c r="L4" i="5"/>
  <c r="L42" i="5"/>
  <c r="K12" i="5"/>
  <c r="L12" i="5"/>
  <c r="K28" i="5"/>
  <c r="L28" i="5"/>
  <c r="K44" i="5"/>
  <c r="L44" i="5"/>
  <c r="K17" i="5"/>
  <c r="L17" i="5"/>
  <c r="K33" i="5"/>
  <c r="L33" i="5"/>
  <c r="K5" i="5"/>
  <c r="L5" i="5"/>
  <c r="L22" i="5"/>
  <c r="K38" i="5"/>
  <c r="L38" i="5"/>
  <c r="H19" i="4" l="1"/>
  <c r="J19" i="4" s="1"/>
  <c r="L19" i="4" l="1"/>
  <c r="K19" i="4"/>
  <c r="N19" i="4" s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<sst xmlns="http://schemas.openxmlformats.org/spreadsheetml/2006/main" count="338" uniqueCount="106">
  <si>
    <t>STDS</t>
  </si>
  <si>
    <t>ABS</t>
  </si>
  <si>
    <t>AVERAGE</t>
  </si>
  <si>
    <t>ID</t>
  </si>
  <si>
    <t>Date</t>
  </si>
  <si>
    <t>16.08.2021</t>
  </si>
  <si>
    <t>DI BLANK</t>
  </si>
  <si>
    <t>CTL1</t>
  </si>
  <si>
    <t>CTL2</t>
  </si>
  <si>
    <t>CTL3</t>
  </si>
  <si>
    <t>TDP</t>
  </si>
  <si>
    <t>ABS 1</t>
  </si>
  <si>
    <t>ABS 2</t>
  </si>
  <si>
    <t>TDP 1 (ug/L)</t>
  </si>
  <si>
    <t>TDP 2 (ug/L)</t>
  </si>
  <si>
    <t>Slope</t>
  </si>
  <si>
    <t>Intercept</t>
  </si>
  <si>
    <t>SRP 1 (ug/L)</t>
  </si>
  <si>
    <t>average SRP (ug/L)</t>
  </si>
  <si>
    <t>average TDP (ug/L)</t>
  </si>
  <si>
    <t>DI correction TDP 1 (ug/L)</t>
  </si>
  <si>
    <t>DI correction TDP 2 (ug/L)</t>
  </si>
  <si>
    <t>Dilution correction TDP 1 (ug/L)</t>
  </si>
  <si>
    <t>Dilution correction TDP 2 (ug/L)</t>
  </si>
  <si>
    <t>1cm cuvette</t>
  </si>
  <si>
    <t>5cm cuvette</t>
  </si>
  <si>
    <t>31.08.2021</t>
  </si>
  <si>
    <t>NH4 1 (ug/L)</t>
  </si>
  <si>
    <t>average NH4 (ug/L)</t>
  </si>
  <si>
    <t>&gt;3.000</t>
  </si>
  <si>
    <t>stdev</t>
  </si>
  <si>
    <t>Slope 1</t>
  </si>
  <si>
    <t>Intercept 1</t>
  </si>
  <si>
    <t>Slope 2</t>
  </si>
  <si>
    <t>Intercept 2</t>
  </si>
  <si>
    <t>1.09.2021</t>
  </si>
  <si>
    <t>1.09.2022</t>
  </si>
  <si>
    <t>1.09.2023</t>
  </si>
  <si>
    <t>1.09.2024</t>
  </si>
  <si>
    <t>1.09.2025</t>
  </si>
  <si>
    <t>1.09.2026</t>
  </si>
  <si>
    <t>1.09.2027</t>
  </si>
  <si>
    <t>1.09.2028</t>
  </si>
  <si>
    <t>1.09.2029</t>
  </si>
  <si>
    <t>1.09.2030</t>
  </si>
  <si>
    <t>1.09.2031</t>
  </si>
  <si>
    <t>1.09.2032</t>
  </si>
  <si>
    <t>1.09.2033</t>
  </si>
  <si>
    <t>1.09.2034</t>
  </si>
  <si>
    <t>1.09.2035</t>
  </si>
  <si>
    <t>1.09.2036</t>
  </si>
  <si>
    <t>1.09.2037</t>
  </si>
  <si>
    <t>1.09.2038</t>
  </si>
  <si>
    <t>1.09.2039</t>
  </si>
  <si>
    <t>1.09.2040</t>
  </si>
  <si>
    <t>1.09.2041</t>
  </si>
  <si>
    <t>1.09.2042</t>
  </si>
  <si>
    <t>1.09.2043</t>
  </si>
  <si>
    <t>1.09.2044</t>
  </si>
  <si>
    <t>1.09.2045</t>
  </si>
  <si>
    <t>1.09.2046</t>
  </si>
  <si>
    <t>1.09.2047</t>
  </si>
  <si>
    <t>1.09.2048</t>
  </si>
  <si>
    <t>1.09.2049</t>
  </si>
  <si>
    <t>1.09.2050</t>
  </si>
  <si>
    <t>1.09.2051</t>
  </si>
  <si>
    <t>1.09.2052</t>
  </si>
  <si>
    <t>1.09.2053</t>
  </si>
  <si>
    <t>1.09.2054</t>
  </si>
  <si>
    <t>1.09.2055</t>
  </si>
  <si>
    <t>1.09.2056</t>
  </si>
  <si>
    <t>1.09.2057</t>
  </si>
  <si>
    <t>1.09.2058</t>
  </si>
  <si>
    <t>1.09.2059</t>
  </si>
  <si>
    <t>1.09.2060</t>
  </si>
  <si>
    <t>1.09.2061</t>
  </si>
  <si>
    <t>1.09.2062</t>
  </si>
  <si>
    <t>1.09.2063</t>
  </si>
  <si>
    <t>1.09.2064</t>
  </si>
  <si>
    <t>1.09.2065</t>
  </si>
  <si>
    <t>1.09.2066</t>
  </si>
  <si>
    <t>notes</t>
  </si>
  <si>
    <t>final NH4 run 2</t>
  </si>
  <si>
    <t>stdev NH4 run 1/run 2</t>
  </si>
  <si>
    <t>CTL4</t>
  </si>
  <si>
    <t>CTL5</t>
  </si>
  <si>
    <t>CTL6</t>
  </si>
  <si>
    <t>03.09.2021</t>
  </si>
  <si>
    <t>average</t>
  </si>
  <si>
    <t>NA</t>
  </si>
  <si>
    <t>Slope run 2</t>
  </si>
  <si>
    <t>Slope run 1</t>
  </si>
  <si>
    <t>Intercept run 1</t>
  </si>
  <si>
    <t>Intercept run 2</t>
  </si>
  <si>
    <t>final TDP run 2</t>
  </si>
  <si>
    <t>stdev TDP run 1/run 2</t>
  </si>
  <si>
    <t>Notes</t>
  </si>
  <si>
    <t>used 1cm cuvette (TDP run 1) STD curve to calculate TDP since used 1cm for that run</t>
  </si>
  <si>
    <t>replaced NA values with results from TDP run 1 since did not have enough water to run it</t>
  </si>
  <si>
    <t>50% dilution on all samples so multiplied results by 2</t>
  </si>
  <si>
    <t>dilution corrected NH4 1 (ug/L)</t>
  </si>
  <si>
    <t>dilution corrected NH4 2 (ug/L)</t>
  </si>
  <si>
    <t>will use CTL values from run 1 because are more consistent</t>
  </si>
  <si>
    <t>NH4 2 (ug/L)</t>
  </si>
  <si>
    <t>ABS average</t>
  </si>
  <si>
    <t>NH4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</si>
</sst>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4" borderId="0" xfId="0" applyFill="1"/>
  </cellXfs>
  <cellStyles count="2">
    <cellStyle name="Normal" xfId="0" builtinId="0"/>
    <cellStyle name="Normal 2" xfId="1" xr:uid="{D5D8E469-6B0E-47CC-A1F7-4C6B1B8CE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430008748906384E-2"/>
                  <c:y val="-4.17633410672853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curve'!$D$2:$D$11</c:f>
              <c:numCache>
                <c:formatCode>General</c:formatCode>
                <c:ptCount val="10"/>
                <c:pt idx="0">
                  <c:v>3.4999999999999983E-5</c:v>
                </c:pt>
                <c:pt idx="1">
                  <c:v>3.6499999999999996E-3</c:v>
                </c:pt>
                <c:pt idx="2">
                  <c:v>1.14E-2</c:v>
                </c:pt>
                <c:pt idx="3">
                  <c:v>1.745E-2</c:v>
                </c:pt>
                <c:pt idx="4">
                  <c:v>3.1550000000000002E-2</c:v>
                </c:pt>
                <c:pt idx="5">
                  <c:v>3.56E-2</c:v>
                </c:pt>
                <c:pt idx="6">
                  <c:v>7.3800000000000004E-2</c:v>
                </c:pt>
                <c:pt idx="7">
                  <c:v>0.1236</c:v>
                </c:pt>
                <c:pt idx="8">
                  <c:v>0.25459999999999999</c:v>
                </c:pt>
                <c:pt idx="9">
                  <c:v>0.55994999999999995</c:v>
                </c:pt>
              </c:numCache>
            </c:numRef>
          </c:xVal>
          <c:yVal>
            <c:numRef>
              <c:f>'SRP STD curve'!$A$2:$A$11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199.9239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7C9-AC1F-6BB71BE8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07360"/>
        <c:axId val="796907688"/>
      </c:scatterChart>
      <c:valAx>
        <c:axId val="796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688"/>
        <c:crosses val="autoZero"/>
        <c:crossBetween val="midCat"/>
      </c:valAx>
      <c:valAx>
        <c:axId val="79690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1'!$D$2:$D$11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3.0499999999999998E-3</c:v>
                </c:pt>
                <c:pt idx="2">
                  <c:v>3.1999999999999997E-3</c:v>
                </c:pt>
                <c:pt idx="3">
                  <c:v>6.5000000000000006E-3</c:v>
                </c:pt>
                <c:pt idx="4">
                  <c:v>1.2799999999999999E-2</c:v>
                </c:pt>
                <c:pt idx="5">
                  <c:v>1.61E-2</c:v>
                </c:pt>
                <c:pt idx="6">
                  <c:v>2.5750000000000002E-2</c:v>
                </c:pt>
                <c:pt idx="7">
                  <c:v>4.1950000000000001E-2</c:v>
                </c:pt>
                <c:pt idx="8">
                  <c:v>9.1350000000000001E-2</c:v>
                </c:pt>
                <c:pt idx="9">
                  <c:v>0.17745</c:v>
                </c:pt>
              </c:numCache>
            </c:numRef>
          </c:xVal>
          <c:yVal>
            <c:numRef>
              <c:f>'TDP STD curve run 1'!$A$2:$A$11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F-488F-88F1-C2062AA0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11064"/>
        <c:axId val="702610080"/>
      </c:scatterChart>
      <c:valAx>
        <c:axId val="7026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0080"/>
        <c:crosses val="autoZero"/>
        <c:crossBetween val="midCat"/>
      </c:valAx>
      <c:valAx>
        <c:axId val="7026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2'!$D$2:$D$8</c:f>
              <c:numCache>
                <c:formatCode>General</c:formatCode>
                <c:ptCount val="7"/>
                <c:pt idx="0">
                  <c:v>8.7500000000000008E-3</c:v>
                </c:pt>
                <c:pt idx="1">
                  <c:v>1.0200000000000001E-2</c:v>
                </c:pt>
                <c:pt idx="2">
                  <c:v>1.9799999999999998E-2</c:v>
                </c:pt>
                <c:pt idx="3">
                  <c:v>5.4150000000000004E-2</c:v>
                </c:pt>
                <c:pt idx="4">
                  <c:v>7.1000000000000008E-2</c:v>
                </c:pt>
                <c:pt idx="5">
                  <c:v>0.126</c:v>
                </c:pt>
                <c:pt idx="6">
                  <c:v>0.21660000000000001</c:v>
                </c:pt>
              </c:numCache>
            </c:numRef>
          </c:xVal>
          <c:yVal>
            <c:numRef>
              <c:f>'TDP STD curve run 2'!$A$2:$A$8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5CE-9DBB-4E14DC9F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69216"/>
        <c:axId val="694469544"/>
      </c:scatterChart>
      <c:valAx>
        <c:axId val="6944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544"/>
        <c:crosses val="autoZero"/>
        <c:crossBetween val="midCat"/>
      </c:valAx>
      <c:valAx>
        <c:axId val="69446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81653141278566E-2"/>
                  <c:y val="-4.7192672344528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1'!$D$2:$D$10</c:f>
              <c:numCache>
                <c:formatCode>General</c:formatCode>
                <c:ptCount val="9"/>
                <c:pt idx="0">
                  <c:v>3.1E-2</c:v>
                </c:pt>
                <c:pt idx="1">
                  <c:v>1.2500000000000001E-2</c:v>
                </c:pt>
                <c:pt idx="2">
                  <c:v>3.4500000000000003E-2</c:v>
                </c:pt>
                <c:pt idx="3">
                  <c:v>6.25E-2</c:v>
                </c:pt>
                <c:pt idx="4">
                  <c:v>0.1095</c:v>
                </c:pt>
                <c:pt idx="5">
                  <c:v>0.19650000000000001</c:v>
                </c:pt>
                <c:pt idx="6">
                  <c:v>0.40250000000000002</c:v>
                </c:pt>
                <c:pt idx="7">
                  <c:v>0.97750000000000004</c:v>
                </c:pt>
                <c:pt idx="8">
                  <c:v>1.8875</c:v>
                </c:pt>
              </c:numCache>
            </c:numRef>
          </c:xVal>
          <c:yVal>
            <c:numRef>
              <c:f>'NH4 STD curve run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F-4966-8BEC-438AF4BB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21864"/>
        <c:axId val="498424160"/>
      </c:scatterChart>
      <c:valAx>
        <c:axId val="4984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4160"/>
        <c:crosses val="autoZero"/>
        <c:crossBetween val="midCat"/>
      </c:valAx>
      <c:valAx>
        <c:axId val="4984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8718285214348E-2"/>
                  <c:y val="-2.288945320350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1'!$D$13:$D$21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1.9000000000000003E-2</c:v>
                </c:pt>
                <c:pt idx="2">
                  <c:v>3.7000000000000005E-2</c:v>
                </c:pt>
                <c:pt idx="3">
                  <c:v>7.9500000000000001E-2</c:v>
                </c:pt>
                <c:pt idx="4">
                  <c:v>0.13900000000000001</c:v>
                </c:pt>
                <c:pt idx="5">
                  <c:v>0.26200000000000001</c:v>
                </c:pt>
                <c:pt idx="6">
                  <c:v>0.52</c:v>
                </c:pt>
                <c:pt idx="7">
                  <c:v>1.2694999999999999</c:v>
                </c:pt>
                <c:pt idx="8">
                  <c:v>2.3520000000000003</c:v>
                </c:pt>
              </c:numCache>
            </c:numRef>
          </c:xVal>
          <c:yVal>
            <c:numRef>
              <c:f>'NH4 STD curve run 1'!$A$13:$A$21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2-4A6B-BE25-7008DDA4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37960"/>
        <c:axId val="692835008"/>
      </c:scatterChart>
      <c:valAx>
        <c:axId val="6928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008"/>
        <c:crosses val="autoZero"/>
        <c:crossBetween val="midCat"/>
      </c:valAx>
      <c:valAx>
        <c:axId val="6928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51987767584098"/>
                  <c:y val="-1.97918284758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2'!$D$2:$D$10</c:f>
              <c:numCache>
                <c:formatCode>General</c:formatCode>
                <c:ptCount val="9"/>
                <c:pt idx="0">
                  <c:v>2.4E-2</c:v>
                </c:pt>
                <c:pt idx="1">
                  <c:v>2.7999999999999997E-2</c:v>
                </c:pt>
                <c:pt idx="2">
                  <c:v>4.2499999999999996E-2</c:v>
                </c:pt>
                <c:pt idx="3">
                  <c:v>9.0499999999999997E-2</c:v>
                </c:pt>
                <c:pt idx="4">
                  <c:v>0.1575</c:v>
                </c:pt>
                <c:pt idx="5">
                  <c:v>0.23500000000000001</c:v>
                </c:pt>
                <c:pt idx="6">
                  <c:v>0.39150000000000001</c:v>
                </c:pt>
                <c:pt idx="7">
                  <c:v>1.0365</c:v>
                </c:pt>
                <c:pt idx="8">
                  <c:v>1.9155</c:v>
                </c:pt>
              </c:numCache>
            </c:numRef>
          </c:xVal>
          <c:yVal>
            <c:numRef>
              <c:f>'NH4 STD curve run 2'!$A$2:$A$10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173-86D4-488705BF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5264"/>
        <c:axId val="790882808"/>
      </c:scatterChart>
      <c:valAx>
        <c:axId val="790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2808"/>
        <c:crosses val="autoZero"/>
        <c:crossBetween val="midCat"/>
      </c:valAx>
      <c:valAx>
        <c:axId val="79088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2'!$D$12:$D$20</c:f>
              <c:numCache>
                <c:formatCode>General</c:formatCode>
                <c:ptCount val="9"/>
                <c:pt idx="0">
                  <c:v>1.15E-2</c:v>
                </c:pt>
                <c:pt idx="1">
                  <c:v>1.3249999999999998E-2</c:v>
                </c:pt>
                <c:pt idx="2">
                  <c:v>2.0499999999999997E-2</c:v>
                </c:pt>
                <c:pt idx="3">
                  <c:v>5.7000000000000002E-2</c:v>
                </c:pt>
                <c:pt idx="4">
                  <c:v>0.12025</c:v>
                </c:pt>
                <c:pt idx="5">
                  <c:v>0.20624999999999999</c:v>
                </c:pt>
                <c:pt idx="6">
                  <c:v>0.39075000000000004</c:v>
                </c:pt>
                <c:pt idx="7">
                  <c:v>0.94825000000000004</c:v>
                </c:pt>
                <c:pt idx="8">
                  <c:v>1.93825</c:v>
                </c:pt>
              </c:numCache>
            </c:numRef>
          </c:xVal>
          <c:yVal>
            <c:numRef>
              <c:f>'NH4 STD curve run 2'!$A$12:$A$20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7-49C0-A30D-0ACAA7EF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8848"/>
        <c:axId val="787670160"/>
      </c:scatterChart>
      <c:valAx>
        <c:axId val="787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0160"/>
        <c:crosses val="autoZero"/>
        <c:crossBetween val="midCat"/>
      </c:valAx>
      <c:valAx>
        <c:axId val="7876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ABC03-069E-4AB8-911B-0B411F2B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BFE38-2869-48CB-BDCE-89731322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A077-6188-4015-A5B4-109EE1AC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16</xdr:col>
      <xdr:colOff>571500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4E-88BF-4CEE-BE67-09261FB0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11</xdr:row>
      <xdr:rowOff>122237</xdr:rowOff>
    </xdr:from>
    <xdr:to>
      <xdr:col>16</xdr:col>
      <xdr:colOff>581025</xdr:colOff>
      <xdr:row>26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287F-76FC-4F5B-B609-A32DED48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596901</xdr:colOff>
      <xdr:row>0</xdr:row>
      <xdr:rowOff>58737</xdr:rowOff>
    </xdr:from>
    <xdr:to>
      <xdr:col>14</xdr:col>
      <xdr:colOff>485775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FDF6-56E3-4E0D-86BA-6DCD0D32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10</xdr:row>
      <xdr:rowOff>76200</xdr:rowOff>
    </xdr:from>
    <xdr:to>
      <xdr:col>14</xdr:col>
      <xdr:colOff>533400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56350-4434-44C0-983A-FB2EA24C2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848-3419-4226-91D0-19DCD08CC4FB}">
  <dimension ref="A1:D11"/>
  <sheetViews>
    <sheetView workbookViewId="0">
      <selection activeCell="E32" sqref="E3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-8.0000000000000004E-4</v>
      </c>
      <c r="C2">
        <v>8.7000000000000001E-4</v>
      </c>
      <c r="D2">
        <f>AVERAGE(B2:C2)</f>
        <v>3.4999999999999983E-5</v>
      </c>
    </row>
    <row r="3" spans="1:4" x14ac:dyDescent="0.35">
      <c r="A3">
        <v>5.0999999999999996</v>
      </c>
      <c r="B3">
        <v>2.5000000000000001E-3</v>
      </c>
      <c r="C3">
        <v>4.7999999999999996E-3</v>
      </c>
      <c r="D3">
        <f t="shared" ref="D3:D11" si="0">AVERAGE(B3:C3)</f>
        <v>3.6499999999999996E-3</v>
      </c>
    </row>
    <row r="4" spans="1:4" x14ac:dyDescent="0.35">
      <c r="A4">
        <v>10.565</v>
      </c>
      <c r="B4">
        <v>1.6199999999999999E-2</v>
      </c>
      <c r="C4">
        <v>6.6E-3</v>
      </c>
      <c r="D4">
        <f t="shared" si="0"/>
        <v>1.14E-2</v>
      </c>
    </row>
    <row r="5" spans="1:4" x14ac:dyDescent="0.35">
      <c r="A5">
        <v>30.016400000000001</v>
      </c>
      <c r="B5">
        <v>1.78E-2</v>
      </c>
      <c r="C5">
        <v>1.7100000000000001E-2</v>
      </c>
      <c r="D5">
        <f t="shared" si="0"/>
        <v>1.745E-2</v>
      </c>
    </row>
    <row r="6" spans="1:4" x14ac:dyDescent="0.35">
      <c r="A6">
        <v>49.88</v>
      </c>
      <c r="B6">
        <v>3.39E-2</v>
      </c>
      <c r="C6">
        <v>2.92E-2</v>
      </c>
      <c r="D6">
        <f t="shared" si="0"/>
        <v>3.1550000000000002E-2</v>
      </c>
    </row>
    <row r="7" spans="1:4" x14ac:dyDescent="0.35">
      <c r="A7">
        <v>60.545000000000002</v>
      </c>
      <c r="B7">
        <v>3.4099999999999998E-2</v>
      </c>
      <c r="C7">
        <v>3.7100000000000001E-2</v>
      </c>
      <c r="D7">
        <f t="shared" si="0"/>
        <v>3.56E-2</v>
      </c>
    </row>
    <row r="8" spans="1:4" x14ac:dyDescent="0.35">
      <c r="A8">
        <v>120.309</v>
      </c>
      <c r="B8">
        <v>7.2099999999999997E-2</v>
      </c>
      <c r="C8">
        <v>7.5499999999999998E-2</v>
      </c>
      <c r="D8">
        <f t="shared" si="0"/>
        <v>7.3800000000000004E-2</v>
      </c>
    </row>
    <row r="9" spans="1:4" x14ac:dyDescent="0.35">
      <c r="A9">
        <v>199.9239</v>
      </c>
      <c r="B9">
        <v>0.1222</v>
      </c>
      <c r="C9">
        <v>0.125</v>
      </c>
      <c r="D9">
        <f t="shared" si="0"/>
        <v>0.1236</v>
      </c>
    </row>
    <row r="10" spans="1:4" x14ac:dyDescent="0.35">
      <c r="A10">
        <v>400.24540000000002</v>
      </c>
      <c r="B10">
        <v>0.25509999999999999</v>
      </c>
      <c r="C10">
        <v>0.25409999999999999</v>
      </c>
      <c r="D10">
        <f t="shared" si="0"/>
        <v>0.25459999999999999</v>
      </c>
    </row>
    <row r="11" spans="1:4" x14ac:dyDescent="0.35">
      <c r="A11">
        <v>880.1</v>
      </c>
      <c r="B11">
        <v>0.55859999999999999</v>
      </c>
      <c r="C11">
        <v>0.56130000000000002</v>
      </c>
      <c r="D11">
        <f t="shared" si="0"/>
        <v>0.55994999999999995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C0BB-C149-4C7F-BB9B-888F354E50E5}">
  <dimension ref="A1:M47"/>
  <sheetViews>
    <sheetView workbookViewId="0">
      <selection activeCell="I2" sqref="I2:I47"/>
    </sheetView>
  </sheetViews>
  <sheetFormatPr defaultRowHeight="14.5" x14ac:dyDescent="0.35"/>
  <cols>
    <col min="11" max="11" width="24.1796875" customWidth="1"/>
  </cols>
  <sheetData>
    <row r="1" spans="1:13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27</v>
      </c>
      <c r="G1" t="s">
        <v>100</v>
      </c>
      <c r="H1" t="s">
        <v>101</v>
      </c>
      <c r="I1" t="s">
        <v>28</v>
      </c>
      <c r="J1" t="s">
        <v>30</v>
      </c>
      <c r="K1" t="s">
        <v>81</v>
      </c>
      <c r="L1" t="s">
        <v>31</v>
      </c>
      <c r="M1">
        <v>262.60000000000002</v>
      </c>
    </row>
    <row r="2" spans="1:13" x14ac:dyDescent="0.35">
      <c r="A2">
        <v>100</v>
      </c>
      <c r="B2" t="s">
        <v>35</v>
      </c>
      <c r="C2">
        <v>1.19</v>
      </c>
      <c r="D2">
        <v>0.98899999999999999</v>
      </c>
      <c r="E2">
        <f>C2*$M$1+$M$2</f>
        <v>302.66680000000002</v>
      </c>
      <c r="F2">
        <f>D2*$M$1+$M$2</f>
        <v>249.88420000000002</v>
      </c>
      <c r="G2">
        <f>E2*2</f>
        <v>605.33360000000005</v>
      </c>
      <c r="H2">
        <f>F2*2</f>
        <v>499.76840000000004</v>
      </c>
      <c r="I2">
        <f>AVERAGE(G2:H2)</f>
        <v>552.55100000000004</v>
      </c>
      <c r="J2">
        <f>STDEV(E2:F2)</f>
        <v>37.322934388657067</v>
      </c>
      <c r="K2" t="s">
        <v>99</v>
      </c>
      <c r="L2" t="s">
        <v>32</v>
      </c>
      <c r="M2">
        <v>-9.8271999999999995</v>
      </c>
    </row>
    <row r="3" spans="1:13" x14ac:dyDescent="0.35">
      <c r="A3">
        <v>101</v>
      </c>
      <c r="B3" t="s">
        <v>36</v>
      </c>
      <c r="C3">
        <v>0.84799999999999998</v>
      </c>
      <c r="D3">
        <v>0.83599999999999997</v>
      </c>
      <c r="E3">
        <f t="shared" ref="E3:E20" si="0">C3*$M$1+$M$2</f>
        <v>212.85760000000002</v>
      </c>
      <c r="F3">
        <f t="shared" ref="F3:F20" si="1">D3*$M$1+$M$2</f>
        <v>209.7064</v>
      </c>
      <c r="G3">
        <f t="shared" ref="G3:G47" si="2">E3*2</f>
        <v>425.71520000000004</v>
      </c>
      <c r="H3">
        <f t="shared" ref="H3:H47" si="3">F3*2</f>
        <v>419.4128</v>
      </c>
      <c r="I3">
        <f t="shared" ref="I3:I47" si="4">AVERAGE(G3:H3)</f>
        <v>422.56400000000002</v>
      </c>
      <c r="J3">
        <f t="shared" ref="J3:J47" si="5">STDEV(E3:F3)</f>
        <v>2.2282348888750607</v>
      </c>
    </row>
    <row r="4" spans="1:13" x14ac:dyDescent="0.35">
      <c r="A4">
        <v>102</v>
      </c>
      <c r="B4" t="s">
        <v>37</v>
      </c>
      <c r="C4">
        <v>0.877</v>
      </c>
      <c r="D4">
        <v>0.73599999999999999</v>
      </c>
      <c r="E4">
        <f t="shared" si="0"/>
        <v>220.47300000000001</v>
      </c>
      <c r="F4">
        <f t="shared" si="1"/>
        <v>183.44640000000001</v>
      </c>
      <c r="G4">
        <f t="shared" si="2"/>
        <v>440.94600000000003</v>
      </c>
      <c r="H4">
        <f t="shared" si="3"/>
        <v>366.89280000000002</v>
      </c>
      <c r="I4">
        <f t="shared" si="4"/>
        <v>403.9194</v>
      </c>
      <c r="J4">
        <f t="shared" si="5"/>
        <v>26.181759944281822</v>
      </c>
      <c r="L4" t="s">
        <v>33</v>
      </c>
      <c r="M4">
        <v>260.27999999999997</v>
      </c>
    </row>
    <row r="5" spans="1:13" x14ac:dyDescent="0.35">
      <c r="A5">
        <v>103</v>
      </c>
      <c r="B5" t="s">
        <v>38</v>
      </c>
      <c r="C5">
        <v>0.81</v>
      </c>
      <c r="D5">
        <v>0.625</v>
      </c>
      <c r="E5">
        <f t="shared" si="0"/>
        <v>202.87880000000004</v>
      </c>
      <c r="F5">
        <f t="shared" si="1"/>
        <v>154.2978</v>
      </c>
      <c r="G5">
        <f t="shared" si="2"/>
        <v>405.75760000000008</v>
      </c>
      <c r="H5">
        <f t="shared" si="3"/>
        <v>308.59559999999999</v>
      </c>
      <c r="I5">
        <f t="shared" si="4"/>
        <v>357.17660000000001</v>
      </c>
      <c r="J5">
        <f t="shared" si="5"/>
        <v>34.351954536823811</v>
      </c>
      <c r="L5" t="s">
        <v>34</v>
      </c>
      <c r="M5">
        <v>-2.6000999999999999</v>
      </c>
    </row>
    <row r="6" spans="1:13" x14ac:dyDescent="0.35">
      <c r="A6">
        <v>104</v>
      </c>
      <c r="B6" t="s">
        <v>39</v>
      </c>
      <c r="C6">
        <v>0.876</v>
      </c>
      <c r="D6">
        <v>0.80700000000000005</v>
      </c>
      <c r="E6">
        <f t="shared" si="0"/>
        <v>220.21040000000002</v>
      </c>
      <c r="F6">
        <f t="shared" si="1"/>
        <v>202.09100000000004</v>
      </c>
      <c r="G6">
        <f t="shared" si="2"/>
        <v>440.42080000000004</v>
      </c>
      <c r="H6">
        <f t="shared" si="3"/>
        <v>404.18200000000007</v>
      </c>
      <c r="I6">
        <f t="shared" si="4"/>
        <v>422.30140000000006</v>
      </c>
      <c r="J6">
        <f t="shared" si="5"/>
        <v>12.812350611031519</v>
      </c>
    </row>
    <row r="7" spans="1:13" x14ac:dyDescent="0.35">
      <c r="A7">
        <v>105</v>
      </c>
      <c r="B7" t="s">
        <v>40</v>
      </c>
      <c r="C7">
        <v>0.73099999999999998</v>
      </c>
      <c r="D7">
        <v>0.70099999999999996</v>
      </c>
      <c r="E7">
        <f t="shared" si="0"/>
        <v>182.13339999999999</v>
      </c>
      <c r="F7">
        <f t="shared" si="1"/>
        <v>174.25540000000001</v>
      </c>
      <c r="G7">
        <f t="shared" si="2"/>
        <v>364.26679999999999</v>
      </c>
      <c r="H7">
        <f t="shared" si="3"/>
        <v>348.51080000000002</v>
      </c>
      <c r="I7">
        <f t="shared" si="4"/>
        <v>356.3888</v>
      </c>
      <c r="J7">
        <f t="shared" si="5"/>
        <v>5.5705872221876112</v>
      </c>
    </row>
    <row r="8" spans="1:13" x14ac:dyDescent="0.35">
      <c r="A8">
        <v>107</v>
      </c>
      <c r="B8" t="s">
        <v>41</v>
      </c>
      <c r="C8">
        <v>1.1180000000000001</v>
      </c>
      <c r="D8">
        <v>1.2070000000000001</v>
      </c>
      <c r="E8">
        <f t="shared" si="0"/>
        <v>283.75960000000003</v>
      </c>
      <c r="F8">
        <f t="shared" si="1"/>
        <v>307.13100000000003</v>
      </c>
      <c r="G8">
        <f t="shared" si="2"/>
        <v>567.51920000000007</v>
      </c>
      <c r="H8">
        <f t="shared" si="3"/>
        <v>614.26200000000006</v>
      </c>
      <c r="I8">
        <f t="shared" si="4"/>
        <v>590.89060000000006</v>
      </c>
      <c r="J8">
        <f t="shared" si="5"/>
        <v>16.526075425823272</v>
      </c>
    </row>
    <row r="9" spans="1:13" x14ac:dyDescent="0.35">
      <c r="A9">
        <v>108</v>
      </c>
      <c r="B9" t="s">
        <v>42</v>
      </c>
      <c r="C9">
        <v>1.54</v>
      </c>
      <c r="D9">
        <v>1.4350000000000001</v>
      </c>
      <c r="E9">
        <f t="shared" si="0"/>
        <v>394.57680000000005</v>
      </c>
      <c r="F9">
        <f t="shared" si="1"/>
        <v>367.00380000000007</v>
      </c>
      <c r="G9">
        <f t="shared" si="2"/>
        <v>789.1536000000001</v>
      </c>
      <c r="H9">
        <f t="shared" si="3"/>
        <v>734.00760000000014</v>
      </c>
      <c r="I9">
        <f t="shared" si="4"/>
        <v>761.58060000000012</v>
      </c>
      <c r="J9">
        <f t="shared" si="5"/>
        <v>19.49705527765666</v>
      </c>
    </row>
    <row r="10" spans="1:13" x14ac:dyDescent="0.35">
      <c r="A10">
        <v>109</v>
      </c>
      <c r="B10" t="s">
        <v>43</v>
      </c>
      <c r="C10">
        <v>1.5069999999999999</v>
      </c>
      <c r="D10">
        <v>1.278</v>
      </c>
      <c r="E10">
        <f t="shared" si="0"/>
        <v>385.911</v>
      </c>
      <c r="F10">
        <f t="shared" si="1"/>
        <v>325.77560000000005</v>
      </c>
      <c r="G10">
        <f t="shared" si="2"/>
        <v>771.822</v>
      </c>
      <c r="H10">
        <f t="shared" si="3"/>
        <v>651.55120000000011</v>
      </c>
      <c r="I10">
        <f t="shared" si="4"/>
        <v>711.6866</v>
      </c>
      <c r="J10">
        <f t="shared" si="5"/>
        <v>42.522149129365474</v>
      </c>
    </row>
    <row r="11" spans="1:13" x14ac:dyDescent="0.35">
      <c r="A11">
        <v>110</v>
      </c>
      <c r="B11" t="s">
        <v>44</v>
      </c>
      <c r="C11">
        <v>1.2110000000000001</v>
      </c>
      <c r="D11">
        <v>1.3740000000000001</v>
      </c>
      <c r="E11">
        <f t="shared" si="0"/>
        <v>308.18140000000005</v>
      </c>
      <c r="F11">
        <f t="shared" si="1"/>
        <v>350.98520000000008</v>
      </c>
      <c r="G11">
        <f t="shared" si="2"/>
        <v>616.36280000000011</v>
      </c>
      <c r="H11">
        <f t="shared" si="3"/>
        <v>701.97040000000015</v>
      </c>
      <c r="I11">
        <f t="shared" si="4"/>
        <v>659.16660000000013</v>
      </c>
      <c r="J11">
        <f t="shared" si="5"/>
        <v>30.26685724055276</v>
      </c>
    </row>
    <row r="12" spans="1:13" x14ac:dyDescent="0.35">
      <c r="A12">
        <v>111</v>
      </c>
      <c r="B12" t="s">
        <v>45</v>
      </c>
      <c r="C12">
        <v>0.94299999999999995</v>
      </c>
      <c r="D12">
        <v>1.2769999999999999</v>
      </c>
      <c r="E12">
        <f t="shared" si="0"/>
        <v>237.80459999999999</v>
      </c>
      <c r="F12">
        <f t="shared" si="1"/>
        <v>325.51299999999998</v>
      </c>
      <c r="G12">
        <f t="shared" si="2"/>
        <v>475.60919999999999</v>
      </c>
      <c r="H12">
        <f t="shared" si="3"/>
        <v>651.02599999999995</v>
      </c>
      <c r="I12">
        <f t="shared" si="4"/>
        <v>563.31759999999997</v>
      </c>
      <c r="J12">
        <f t="shared" si="5"/>
        <v>62.019204407021981</v>
      </c>
    </row>
    <row r="13" spans="1:13" x14ac:dyDescent="0.35">
      <c r="A13">
        <v>112</v>
      </c>
      <c r="B13" t="s">
        <v>46</v>
      </c>
      <c r="C13">
        <v>1.536</v>
      </c>
      <c r="D13">
        <v>1.464</v>
      </c>
      <c r="E13">
        <f t="shared" si="0"/>
        <v>393.52640000000002</v>
      </c>
      <c r="F13">
        <f t="shared" si="1"/>
        <v>374.61920000000003</v>
      </c>
      <c r="G13">
        <f t="shared" si="2"/>
        <v>787.05280000000005</v>
      </c>
      <c r="H13">
        <f t="shared" si="3"/>
        <v>749.23840000000007</v>
      </c>
      <c r="I13">
        <f t="shared" si="4"/>
        <v>768.14560000000006</v>
      </c>
      <c r="J13">
        <f t="shared" si="5"/>
        <v>13.369409333250283</v>
      </c>
    </row>
    <row r="14" spans="1:13" x14ac:dyDescent="0.35">
      <c r="A14">
        <v>113</v>
      </c>
      <c r="B14" t="s">
        <v>47</v>
      </c>
      <c r="C14">
        <v>2.0779999999999998</v>
      </c>
      <c r="D14">
        <v>2.2469999999999999</v>
      </c>
      <c r="E14">
        <f t="shared" si="0"/>
        <v>535.85560000000009</v>
      </c>
      <c r="F14">
        <f t="shared" si="1"/>
        <v>580.23500000000013</v>
      </c>
      <c r="G14">
        <f t="shared" si="2"/>
        <v>1071.7112000000002</v>
      </c>
      <c r="H14">
        <f t="shared" si="3"/>
        <v>1160.4700000000003</v>
      </c>
      <c r="I14">
        <f t="shared" si="4"/>
        <v>1116.0906000000002</v>
      </c>
      <c r="J14">
        <f t="shared" si="5"/>
        <v>31.380974684990289</v>
      </c>
    </row>
    <row r="15" spans="1:13" x14ac:dyDescent="0.35">
      <c r="A15">
        <v>114</v>
      </c>
      <c r="B15" t="s">
        <v>48</v>
      </c>
      <c r="C15">
        <v>0.58199999999999996</v>
      </c>
      <c r="D15">
        <v>0.57099999999999995</v>
      </c>
      <c r="E15">
        <f t="shared" si="0"/>
        <v>143.006</v>
      </c>
      <c r="F15">
        <f t="shared" si="1"/>
        <v>140.1174</v>
      </c>
      <c r="G15">
        <f t="shared" si="2"/>
        <v>286.012</v>
      </c>
      <c r="H15">
        <f t="shared" si="3"/>
        <v>280.23480000000001</v>
      </c>
      <c r="I15">
        <f t="shared" si="4"/>
        <v>283.1234</v>
      </c>
      <c r="J15">
        <f t="shared" si="5"/>
        <v>2.0425486481354591</v>
      </c>
    </row>
    <row r="16" spans="1:13" x14ac:dyDescent="0.35">
      <c r="A16">
        <v>115</v>
      </c>
      <c r="B16" t="s">
        <v>49</v>
      </c>
      <c r="C16">
        <v>2.306</v>
      </c>
      <c r="D16">
        <v>2.2469999999999999</v>
      </c>
      <c r="E16">
        <f t="shared" si="0"/>
        <v>595.72840000000008</v>
      </c>
      <c r="F16">
        <f t="shared" si="1"/>
        <v>580.23500000000013</v>
      </c>
      <c r="G16">
        <f t="shared" si="2"/>
        <v>1191.4568000000002</v>
      </c>
      <c r="H16">
        <f t="shared" si="3"/>
        <v>1160.4700000000003</v>
      </c>
      <c r="I16">
        <f t="shared" si="4"/>
        <v>1175.9634000000001</v>
      </c>
      <c r="J16">
        <f t="shared" si="5"/>
        <v>10.955488203635621</v>
      </c>
    </row>
    <row r="17" spans="1:10" x14ac:dyDescent="0.35">
      <c r="A17">
        <v>116</v>
      </c>
      <c r="B17" t="s">
        <v>50</v>
      </c>
      <c r="C17">
        <v>1.8129999999999999</v>
      </c>
      <c r="D17">
        <v>1.4359999999999999</v>
      </c>
      <c r="E17">
        <f t="shared" si="0"/>
        <v>466.26660000000004</v>
      </c>
      <c r="F17">
        <f t="shared" si="1"/>
        <v>367.26640000000003</v>
      </c>
      <c r="G17">
        <f t="shared" si="2"/>
        <v>932.53320000000008</v>
      </c>
      <c r="H17">
        <f t="shared" si="3"/>
        <v>734.53280000000007</v>
      </c>
      <c r="I17">
        <f t="shared" si="4"/>
        <v>833.53300000000013</v>
      </c>
      <c r="J17">
        <f t="shared" si="5"/>
        <v>70.003712758824264</v>
      </c>
    </row>
    <row r="18" spans="1:10" x14ac:dyDescent="0.35">
      <c r="A18">
        <v>117</v>
      </c>
      <c r="B18" t="s">
        <v>51</v>
      </c>
      <c r="C18">
        <v>1.3740000000000001</v>
      </c>
      <c r="D18">
        <v>1.48</v>
      </c>
      <c r="E18">
        <f t="shared" si="0"/>
        <v>350.98520000000008</v>
      </c>
      <c r="F18">
        <f t="shared" si="1"/>
        <v>378.82080000000002</v>
      </c>
      <c r="G18">
        <f t="shared" si="2"/>
        <v>701.97040000000015</v>
      </c>
      <c r="H18">
        <f t="shared" si="3"/>
        <v>757.64160000000004</v>
      </c>
      <c r="I18">
        <f t="shared" si="4"/>
        <v>729.80600000000004</v>
      </c>
      <c r="J18">
        <f t="shared" si="5"/>
        <v>19.68274151839622</v>
      </c>
    </row>
    <row r="19" spans="1:10" x14ac:dyDescent="0.35">
      <c r="A19">
        <v>118</v>
      </c>
      <c r="B19" t="s">
        <v>52</v>
      </c>
      <c r="C19">
        <v>0.77700000000000002</v>
      </c>
      <c r="D19">
        <v>0.84199999999999997</v>
      </c>
      <c r="E19">
        <f t="shared" si="0"/>
        <v>194.21300000000002</v>
      </c>
      <c r="F19">
        <f t="shared" si="1"/>
        <v>211.28200000000001</v>
      </c>
      <c r="G19">
        <f t="shared" si="2"/>
        <v>388.42600000000004</v>
      </c>
      <c r="H19">
        <f t="shared" si="3"/>
        <v>422.56400000000002</v>
      </c>
      <c r="I19">
        <f t="shared" si="4"/>
        <v>405.495</v>
      </c>
      <c r="J19">
        <f t="shared" si="5"/>
        <v>12.069605648073171</v>
      </c>
    </row>
    <row r="20" spans="1:10" x14ac:dyDescent="0.35">
      <c r="A20">
        <v>119</v>
      </c>
      <c r="B20" t="s">
        <v>53</v>
      </c>
      <c r="C20">
        <v>0.91300000000000003</v>
      </c>
      <c r="D20">
        <v>1.052</v>
      </c>
      <c r="E20">
        <f t="shared" si="0"/>
        <v>229.92660000000004</v>
      </c>
      <c r="F20">
        <f t="shared" si="1"/>
        <v>266.42800000000005</v>
      </c>
      <c r="G20">
        <f t="shared" si="2"/>
        <v>459.85320000000007</v>
      </c>
      <c r="H20">
        <f t="shared" si="3"/>
        <v>532.85600000000011</v>
      </c>
      <c r="I20">
        <f t="shared" si="4"/>
        <v>496.35460000000012</v>
      </c>
      <c r="J20">
        <f t="shared" si="5"/>
        <v>25.810387462802659</v>
      </c>
    </row>
    <row r="21" spans="1:10" x14ac:dyDescent="0.35">
      <c r="A21">
        <v>120</v>
      </c>
      <c r="B21" t="s">
        <v>54</v>
      </c>
      <c r="C21">
        <v>0.81399999999999995</v>
      </c>
      <c r="D21">
        <v>0.83499999999999996</v>
      </c>
      <c r="E21">
        <f>C21*$M$4+$M$5</f>
        <v>209.26781999999997</v>
      </c>
      <c r="F21">
        <f>D21*$M$4+$M$5</f>
        <v>214.73369999999997</v>
      </c>
      <c r="G21">
        <f t="shared" si="2"/>
        <v>418.53563999999994</v>
      </c>
      <c r="H21">
        <f t="shared" si="3"/>
        <v>429.46739999999994</v>
      </c>
      <c r="I21">
        <f t="shared" si="4"/>
        <v>424.00151999999991</v>
      </c>
      <c r="J21">
        <f t="shared" si="5"/>
        <v>3.8649608131519257</v>
      </c>
    </row>
    <row r="22" spans="1:10" x14ac:dyDescent="0.35">
      <c r="A22">
        <v>121</v>
      </c>
      <c r="B22" t="s">
        <v>55</v>
      </c>
      <c r="C22">
        <v>1.528</v>
      </c>
      <c r="D22">
        <v>1.4370000000000001</v>
      </c>
      <c r="E22">
        <f t="shared" ref="E22:E47" si="6">C22*$M$4+$M$5</f>
        <v>395.10773999999998</v>
      </c>
      <c r="F22">
        <f t="shared" ref="F22:F47" si="7">D22*$M$4+$M$5</f>
        <v>371.42225999999999</v>
      </c>
      <c r="G22">
        <f t="shared" si="2"/>
        <v>790.21547999999996</v>
      </c>
      <c r="H22">
        <f t="shared" si="3"/>
        <v>742.84451999999999</v>
      </c>
      <c r="I22">
        <f t="shared" si="4"/>
        <v>766.53</v>
      </c>
      <c r="J22">
        <f t="shared" si="5"/>
        <v>16.748163523658338</v>
      </c>
    </row>
    <row r="23" spans="1:10" x14ac:dyDescent="0.35">
      <c r="A23">
        <v>122</v>
      </c>
      <c r="B23" t="s">
        <v>56</v>
      </c>
      <c r="C23">
        <v>1.393</v>
      </c>
      <c r="D23">
        <v>1.409</v>
      </c>
      <c r="E23">
        <f t="shared" si="6"/>
        <v>359.96993999999995</v>
      </c>
      <c r="F23">
        <f t="shared" si="7"/>
        <v>364.13441999999998</v>
      </c>
      <c r="G23">
        <f t="shared" si="2"/>
        <v>719.9398799999999</v>
      </c>
      <c r="H23">
        <f t="shared" si="3"/>
        <v>728.26883999999995</v>
      </c>
      <c r="I23">
        <f t="shared" si="4"/>
        <v>724.10435999999993</v>
      </c>
      <c r="J23">
        <f t="shared" si="5"/>
        <v>2.9447320481157719</v>
      </c>
    </row>
    <row r="24" spans="1:10" x14ac:dyDescent="0.35">
      <c r="A24" t="s">
        <v>7</v>
      </c>
      <c r="B24" t="s">
        <v>57</v>
      </c>
      <c r="C24">
        <v>0.16</v>
      </c>
      <c r="D24">
        <v>0.10100000000000001</v>
      </c>
      <c r="E24">
        <f t="shared" si="6"/>
        <v>39.044699999999999</v>
      </c>
      <c r="F24">
        <f t="shared" si="7"/>
        <v>23.688179999999999</v>
      </c>
      <c r="G24">
        <f t="shared" si="2"/>
        <v>78.089399999999998</v>
      </c>
      <c r="H24">
        <f t="shared" si="3"/>
        <v>47.376359999999998</v>
      </c>
      <c r="I24">
        <f t="shared" si="4"/>
        <v>62.732879999999994</v>
      </c>
      <c r="J24">
        <f t="shared" si="5"/>
        <v>10.858699427426854</v>
      </c>
    </row>
    <row r="25" spans="1:10" x14ac:dyDescent="0.35">
      <c r="A25" t="s">
        <v>8</v>
      </c>
      <c r="B25" t="s">
        <v>58</v>
      </c>
      <c r="C25">
        <v>0.06</v>
      </c>
      <c r="D25">
        <v>6.7000000000000004E-2</v>
      </c>
      <c r="E25">
        <f t="shared" si="6"/>
        <v>13.016699999999998</v>
      </c>
      <c r="F25">
        <f t="shared" si="7"/>
        <v>14.838659999999999</v>
      </c>
      <c r="G25">
        <f t="shared" si="2"/>
        <v>26.033399999999997</v>
      </c>
      <c r="H25">
        <f t="shared" si="3"/>
        <v>29.677319999999998</v>
      </c>
      <c r="I25">
        <f t="shared" si="4"/>
        <v>27.855359999999997</v>
      </c>
      <c r="J25">
        <f t="shared" si="5"/>
        <v>1.2883202710506425</v>
      </c>
    </row>
    <row r="26" spans="1:10" x14ac:dyDescent="0.35">
      <c r="A26">
        <v>125</v>
      </c>
      <c r="B26" t="s">
        <v>59</v>
      </c>
      <c r="C26">
        <v>1.425</v>
      </c>
      <c r="D26">
        <v>1.5189999999999999</v>
      </c>
      <c r="E26">
        <f t="shared" si="6"/>
        <v>368.2989</v>
      </c>
      <c r="F26">
        <f t="shared" si="7"/>
        <v>392.76521999999994</v>
      </c>
      <c r="G26">
        <f t="shared" si="2"/>
        <v>736.59780000000001</v>
      </c>
      <c r="H26">
        <f t="shared" si="3"/>
        <v>785.53043999999989</v>
      </c>
      <c r="I26">
        <f t="shared" si="4"/>
        <v>761.06412</v>
      </c>
      <c r="J26">
        <f t="shared" si="5"/>
        <v>17.300300782680008</v>
      </c>
    </row>
    <row r="27" spans="1:10" x14ac:dyDescent="0.35">
      <c r="A27">
        <v>126</v>
      </c>
      <c r="B27" t="s">
        <v>60</v>
      </c>
      <c r="C27">
        <v>0.128</v>
      </c>
      <c r="D27">
        <v>0.125</v>
      </c>
      <c r="E27">
        <f t="shared" si="6"/>
        <v>30.715739999999993</v>
      </c>
      <c r="F27">
        <f t="shared" si="7"/>
        <v>29.934899999999995</v>
      </c>
      <c r="G27">
        <f t="shared" si="2"/>
        <v>61.431479999999986</v>
      </c>
      <c r="H27">
        <f t="shared" si="3"/>
        <v>59.869799999999991</v>
      </c>
      <c r="I27">
        <f t="shared" si="4"/>
        <v>60.650639999999989</v>
      </c>
      <c r="J27">
        <f t="shared" si="5"/>
        <v>0.55213725902170219</v>
      </c>
    </row>
    <row r="28" spans="1:10" x14ac:dyDescent="0.35">
      <c r="A28">
        <v>127</v>
      </c>
      <c r="B28" t="s">
        <v>61</v>
      </c>
      <c r="C28">
        <v>0.151</v>
      </c>
      <c r="D28">
        <v>0.115</v>
      </c>
      <c r="E28">
        <f t="shared" si="6"/>
        <v>36.702179999999998</v>
      </c>
      <c r="F28">
        <f t="shared" si="7"/>
        <v>27.332099999999997</v>
      </c>
      <c r="G28">
        <f t="shared" si="2"/>
        <v>73.404359999999997</v>
      </c>
      <c r="H28">
        <f t="shared" si="3"/>
        <v>54.664199999999994</v>
      </c>
      <c r="I28">
        <f t="shared" si="4"/>
        <v>64.034279999999995</v>
      </c>
      <c r="J28">
        <f t="shared" si="5"/>
        <v>6.6256471082604476</v>
      </c>
    </row>
    <row r="29" spans="1:10" x14ac:dyDescent="0.35">
      <c r="A29">
        <v>128</v>
      </c>
      <c r="B29" t="s">
        <v>62</v>
      </c>
      <c r="C29">
        <v>0.11600000000000001</v>
      </c>
      <c r="D29">
        <v>0.11700000000000001</v>
      </c>
      <c r="E29">
        <f t="shared" si="6"/>
        <v>27.592379999999999</v>
      </c>
      <c r="F29">
        <f t="shared" si="7"/>
        <v>27.852659999999997</v>
      </c>
      <c r="G29">
        <f t="shared" si="2"/>
        <v>55.184759999999997</v>
      </c>
      <c r="H29">
        <f t="shared" si="3"/>
        <v>55.705319999999993</v>
      </c>
      <c r="I29">
        <f t="shared" si="4"/>
        <v>55.445039999999992</v>
      </c>
      <c r="J29">
        <f t="shared" si="5"/>
        <v>0.18404575300723322</v>
      </c>
    </row>
    <row r="30" spans="1:10" x14ac:dyDescent="0.35">
      <c r="A30" t="s">
        <v>9</v>
      </c>
      <c r="B30" t="s">
        <v>63</v>
      </c>
      <c r="C30">
        <v>3.7999999999999999E-2</v>
      </c>
      <c r="D30">
        <v>4.2999999999999997E-2</v>
      </c>
      <c r="E30">
        <f t="shared" si="6"/>
        <v>7.29054</v>
      </c>
      <c r="F30">
        <f t="shared" si="7"/>
        <v>8.5919399999999992</v>
      </c>
      <c r="G30">
        <f t="shared" si="2"/>
        <v>14.58108</v>
      </c>
      <c r="H30">
        <f t="shared" si="3"/>
        <v>17.183879999999998</v>
      </c>
      <c r="I30">
        <f t="shared" si="4"/>
        <v>15.882479999999999</v>
      </c>
      <c r="J30">
        <f t="shared" si="5"/>
        <v>0.92022876503617235</v>
      </c>
    </row>
    <row r="31" spans="1:10" x14ac:dyDescent="0.35">
      <c r="A31">
        <v>130</v>
      </c>
      <c r="B31" t="s">
        <v>64</v>
      </c>
      <c r="C31">
        <v>1.26</v>
      </c>
      <c r="D31">
        <v>1.288</v>
      </c>
      <c r="E31">
        <f t="shared" si="6"/>
        <v>325.35269999999997</v>
      </c>
      <c r="F31">
        <f t="shared" si="7"/>
        <v>332.64053999999999</v>
      </c>
      <c r="G31">
        <f t="shared" si="2"/>
        <v>650.70539999999994</v>
      </c>
      <c r="H31">
        <f t="shared" si="3"/>
        <v>665.28107999999997</v>
      </c>
      <c r="I31">
        <f t="shared" si="4"/>
        <v>657.99324000000001</v>
      </c>
      <c r="J31">
        <f t="shared" si="5"/>
        <v>5.1532810842025807</v>
      </c>
    </row>
    <row r="32" spans="1:10" x14ac:dyDescent="0.35">
      <c r="A32" t="s">
        <v>84</v>
      </c>
      <c r="B32" t="s">
        <v>65</v>
      </c>
      <c r="C32">
        <v>3.7999999999999999E-2</v>
      </c>
      <c r="D32">
        <v>3.6999999999999998E-2</v>
      </c>
      <c r="E32">
        <f t="shared" si="6"/>
        <v>7.29054</v>
      </c>
      <c r="F32">
        <f t="shared" si="7"/>
        <v>7.0302599999999984</v>
      </c>
      <c r="G32">
        <f t="shared" si="2"/>
        <v>14.58108</v>
      </c>
      <c r="H32">
        <f t="shared" si="3"/>
        <v>14.060519999999997</v>
      </c>
      <c r="I32">
        <f t="shared" si="4"/>
        <v>14.320799999999998</v>
      </c>
      <c r="J32">
        <f t="shared" si="5"/>
        <v>0.18404575300723575</v>
      </c>
    </row>
    <row r="33" spans="1:10" x14ac:dyDescent="0.35">
      <c r="A33">
        <v>132</v>
      </c>
      <c r="B33" t="s">
        <v>66</v>
      </c>
      <c r="C33">
        <v>2.089</v>
      </c>
      <c r="D33">
        <v>1.9359999999999999</v>
      </c>
      <c r="E33">
        <f t="shared" si="6"/>
        <v>541.12481999999989</v>
      </c>
      <c r="F33">
        <f t="shared" si="7"/>
        <v>501.30197999999996</v>
      </c>
      <c r="G33">
        <f t="shared" si="2"/>
        <v>1082.2496399999998</v>
      </c>
      <c r="H33">
        <f t="shared" si="3"/>
        <v>1002.6039599999999</v>
      </c>
      <c r="I33">
        <f t="shared" si="4"/>
        <v>1042.4267999999997</v>
      </c>
      <c r="J33">
        <f t="shared" si="5"/>
        <v>28.159000210106843</v>
      </c>
    </row>
    <row r="34" spans="1:10" x14ac:dyDescent="0.35">
      <c r="A34">
        <v>133</v>
      </c>
      <c r="B34" t="s">
        <v>67</v>
      </c>
      <c r="C34">
        <v>1.756</v>
      </c>
      <c r="D34">
        <v>1.68</v>
      </c>
      <c r="E34">
        <f t="shared" si="6"/>
        <v>454.45157999999998</v>
      </c>
      <c r="F34">
        <f t="shared" si="7"/>
        <v>434.67029999999994</v>
      </c>
      <c r="G34">
        <f t="shared" si="2"/>
        <v>908.90315999999996</v>
      </c>
      <c r="H34">
        <f t="shared" si="3"/>
        <v>869.34059999999988</v>
      </c>
      <c r="I34">
        <f t="shared" si="4"/>
        <v>889.12187999999992</v>
      </c>
      <c r="J34">
        <f t="shared" si="5"/>
        <v>13.987477228549857</v>
      </c>
    </row>
    <row r="35" spans="1:10" x14ac:dyDescent="0.35">
      <c r="A35">
        <v>134</v>
      </c>
      <c r="B35" t="s">
        <v>68</v>
      </c>
      <c r="C35">
        <v>1.143</v>
      </c>
      <c r="D35">
        <v>1.2889999999999999</v>
      </c>
      <c r="E35">
        <f t="shared" si="6"/>
        <v>294.89993999999996</v>
      </c>
      <c r="F35">
        <f t="shared" si="7"/>
        <v>332.90081999999995</v>
      </c>
      <c r="G35">
        <f t="shared" si="2"/>
        <v>589.79987999999992</v>
      </c>
      <c r="H35">
        <f t="shared" si="3"/>
        <v>665.80163999999991</v>
      </c>
      <c r="I35">
        <f t="shared" si="4"/>
        <v>627.80075999999985</v>
      </c>
      <c r="J35">
        <f t="shared" si="5"/>
        <v>26.870679939056245</v>
      </c>
    </row>
    <row r="36" spans="1:10" x14ac:dyDescent="0.35">
      <c r="A36">
        <v>135</v>
      </c>
      <c r="B36" t="s">
        <v>69</v>
      </c>
      <c r="C36">
        <v>0.93300000000000005</v>
      </c>
      <c r="D36">
        <v>1.0409999999999999</v>
      </c>
      <c r="E36">
        <f t="shared" si="6"/>
        <v>240.24114</v>
      </c>
      <c r="F36">
        <f t="shared" si="7"/>
        <v>268.35137999999995</v>
      </c>
      <c r="G36">
        <f t="shared" si="2"/>
        <v>480.48228</v>
      </c>
      <c r="H36">
        <f t="shared" si="3"/>
        <v>536.7027599999999</v>
      </c>
      <c r="I36">
        <f t="shared" si="4"/>
        <v>508.59251999999992</v>
      </c>
      <c r="J36">
        <f t="shared" si="5"/>
        <v>19.876941324781299</v>
      </c>
    </row>
    <row r="37" spans="1:10" x14ac:dyDescent="0.35">
      <c r="A37">
        <v>136</v>
      </c>
      <c r="B37" t="s">
        <v>70</v>
      </c>
      <c r="C37">
        <v>0.56399999999999995</v>
      </c>
      <c r="D37">
        <v>0.75700000000000001</v>
      </c>
      <c r="E37">
        <f t="shared" si="6"/>
        <v>144.19781999999998</v>
      </c>
      <c r="F37">
        <f t="shared" si="7"/>
        <v>194.43185999999997</v>
      </c>
      <c r="G37">
        <f t="shared" si="2"/>
        <v>288.39563999999996</v>
      </c>
      <c r="H37">
        <f t="shared" si="3"/>
        <v>388.86371999999994</v>
      </c>
      <c r="I37">
        <f t="shared" si="4"/>
        <v>338.62967999999995</v>
      </c>
      <c r="J37">
        <f t="shared" si="5"/>
        <v>35.520830330396272</v>
      </c>
    </row>
    <row r="38" spans="1:10" x14ac:dyDescent="0.35">
      <c r="A38">
        <v>137</v>
      </c>
      <c r="B38" t="s">
        <v>71</v>
      </c>
      <c r="C38">
        <v>0.75600000000000001</v>
      </c>
      <c r="D38">
        <v>0.71799999999999997</v>
      </c>
      <c r="E38">
        <f t="shared" si="6"/>
        <v>194.17157999999998</v>
      </c>
      <c r="F38">
        <f t="shared" si="7"/>
        <v>184.28093999999999</v>
      </c>
      <c r="G38">
        <f t="shared" si="2"/>
        <v>388.34315999999995</v>
      </c>
      <c r="H38">
        <f t="shared" si="3"/>
        <v>368.56187999999997</v>
      </c>
      <c r="I38">
        <f t="shared" si="4"/>
        <v>378.45251999999994</v>
      </c>
      <c r="J38">
        <f t="shared" si="5"/>
        <v>6.9937386142749078</v>
      </c>
    </row>
    <row r="39" spans="1:10" x14ac:dyDescent="0.35">
      <c r="A39">
        <v>138</v>
      </c>
      <c r="B39" t="s">
        <v>72</v>
      </c>
      <c r="C39">
        <v>1.4359999999999999</v>
      </c>
      <c r="D39">
        <v>1.4630000000000001</v>
      </c>
      <c r="E39">
        <f t="shared" si="6"/>
        <v>371.16197999999997</v>
      </c>
      <c r="F39">
        <f t="shared" si="7"/>
        <v>378.18953999999997</v>
      </c>
      <c r="G39">
        <f t="shared" si="2"/>
        <v>742.32395999999994</v>
      </c>
      <c r="H39">
        <f t="shared" si="3"/>
        <v>756.37907999999993</v>
      </c>
      <c r="I39">
        <f t="shared" si="4"/>
        <v>749.35151999999994</v>
      </c>
      <c r="J39">
        <f t="shared" si="5"/>
        <v>4.9692353311953292</v>
      </c>
    </row>
    <row r="40" spans="1:10" x14ac:dyDescent="0.35">
      <c r="A40">
        <v>139</v>
      </c>
      <c r="B40" t="s">
        <v>73</v>
      </c>
      <c r="C40">
        <v>1.081</v>
      </c>
      <c r="D40">
        <v>1.17</v>
      </c>
      <c r="E40">
        <f t="shared" si="6"/>
        <v>278.76257999999996</v>
      </c>
      <c r="F40">
        <f t="shared" si="7"/>
        <v>301.92749999999995</v>
      </c>
      <c r="G40">
        <f t="shared" si="2"/>
        <v>557.52515999999991</v>
      </c>
      <c r="H40">
        <f t="shared" si="3"/>
        <v>603.8549999999999</v>
      </c>
      <c r="I40">
        <f t="shared" si="4"/>
        <v>580.69007999999985</v>
      </c>
      <c r="J40">
        <f t="shared" si="5"/>
        <v>16.380072017643876</v>
      </c>
    </row>
    <row r="41" spans="1:10" x14ac:dyDescent="0.35">
      <c r="A41">
        <v>140</v>
      </c>
      <c r="B41" t="s">
        <v>74</v>
      </c>
      <c r="C41">
        <v>0.32700000000000001</v>
      </c>
      <c r="D41">
        <v>0.40200000000000002</v>
      </c>
      <c r="E41">
        <f t="shared" si="6"/>
        <v>82.51146</v>
      </c>
      <c r="F41">
        <f t="shared" si="7"/>
        <v>102.03246</v>
      </c>
      <c r="G41">
        <f t="shared" si="2"/>
        <v>165.02292</v>
      </c>
      <c r="H41">
        <f t="shared" si="3"/>
        <v>204.06492</v>
      </c>
      <c r="I41">
        <f t="shared" si="4"/>
        <v>184.54392000000001</v>
      </c>
      <c r="J41">
        <f t="shared" si="5"/>
        <v>13.803431475542457</v>
      </c>
    </row>
    <row r="42" spans="1:10" x14ac:dyDescent="0.35">
      <c r="A42">
        <v>141</v>
      </c>
      <c r="B42" t="s">
        <v>75</v>
      </c>
      <c r="C42">
        <v>0.186</v>
      </c>
      <c r="D42">
        <v>0.19400000000000001</v>
      </c>
      <c r="E42">
        <f t="shared" si="6"/>
        <v>45.811979999999998</v>
      </c>
      <c r="F42">
        <f t="shared" si="7"/>
        <v>47.894219999999997</v>
      </c>
      <c r="G42">
        <f t="shared" si="2"/>
        <v>91.623959999999997</v>
      </c>
      <c r="H42">
        <f t="shared" si="3"/>
        <v>95.788439999999994</v>
      </c>
      <c r="I42">
        <f t="shared" si="4"/>
        <v>93.706199999999995</v>
      </c>
      <c r="J42">
        <f t="shared" si="5"/>
        <v>1.472366024057876</v>
      </c>
    </row>
    <row r="43" spans="1:10" x14ac:dyDescent="0.35">
      <c r="A43" t="s">
        <v>85</v>
      </c>
      <c r="B43" t="s">
        <v>76</v>
      </c>
      <c r="C43">
        <v>4.8000000000000001E-2</v>
      </c>
      <c r="D43">
        <v>0.06</v>
      </c>
      <c r="E43">
        <f t="shared" si="6"/>
        <v>9.8933400000000002</v>
      </c>
      <c r="F43">
        <f t="shared" si="7"/>
        <v>13.016699999999998</v>
      </c>
      <c r="G43">
        <f t="shared" si="2"/>
        <v>19.78668</v>
      </c>
      <c r="H43">
        <f t="shared" si="3"/>
        <v>26.033399999999997</v>
      </c>
      <c r="I43">
        <f t="shared" si="4"/>
        <v>22.910039999999999</v>
      </c>
      <c r="J43">
        <f t="shared" si="5"/>
        <v>2.2085490360868132</v>
      </c>
    </row>
    <row r="44" spans="1:10" x14ac:dyDescent="0.35">
      <c r="A44">
        <v>143</v>
      </c>
      <c r="B44" t="s">
        <v>77</v>
      </c>
      <c r="C44">
        <v>0.18</v>
      </c>
      <c r="D44">
        <v>0.18099999999999999</v>
      </c>
      <c r="E44">
        <f t="shared" si="6"/>
        <v>44.250299999999996</v>
      </c>
      <c r="F44">
        <f t="shared" si="7"/>
        <v>44.510579999999997</v>
      </c>
      <c r="G44">
        <f t="shared" si="2"/>
        <v>88.500599999999991</v>
      </c>
      <c r="H44">
        <f t="shared" si="3"/>
        <v>89.021159999999995</v>
      </c>
      <c r="I44">
        <f t="shared" si="4"/>
        <v>88.760879999999986</v>
      </c>
      <c r="J44">
        <f t="shared" si="5"/>
        <v>0.18404575300723575</v>
      </c>
    </row>
    <row r="45" spans="1:10" x14ac:dyDescent="0.35">
      <c r="A45">
        <v>144</v>
      </c>
      <c r="B45" t="s">
        <v>78</v>
      </c>
      <c r="C45">
        <v>0.14499999999999999</v>
      </c>
      <c r="D45">
        <v>0.14699999999999999</v>
      </c>
      <c r="E45">
        <f t="shared" si="6"/>
        <v>35.140499999999996</v>
      </c>
      <c r="F45">
        <f t="shared" si="7"/>
        <v>35.661059999999999</v>
      </c>
      <c r="G45">
        <f t="shared" si="2"/>
        <v>70.280999999999992</v>
      </c>
      <c r="H45">
        <f t="shared" si="3"/>
        <v>71.322119999999998</v>
      </c>
      <c r="I45">
        <f t="shared" si="4"/>
        <v>70.801559999999995</v>
      </c>
      <c r="J45">
        <f t="shared" si="5"/>
        <v>0.36809150601447149</v>
      </c>
    </row>
    <row r="46" spans="1:10" x14ac:dyDescent="0.35">
      <c r="A46">
        <v>145</v>
      </c>
      <c r="B46" t="s">
        <v>79</v>
      </c>
      <c r="C46">
        <v>0.16700000000000001</v>
      </c>
      <c r="D46">
        <v>0.15</v>
      </c>
      <c r="E46">
        <f t="shared" si="6"/>
        <v>40.866660000000003</v>
      </c>
      <c r="F46">
        <f t="shared" si="7"/>
        <v>36.441899999999997</v>
      </c>
      <c r="G46">
        <f t="shared" si="2"/>
        <v>81.733320000000006</v>
      </c>
      <c r="H46">
        <f t="shared" si="3"/>
        <v>72.883799999999994</v>
      </c>
      <c r="I46">
        <f t="shared" si="4"/>
        <v>77.30856</v>
      </c>
      <c r="J46">
        <f t="shared" si="5"/>
        <v>3.1287778011229923</v>
      </c>
    </row>
    <row r="47" spans="1:10" x14ac:dyDescent="0.35">
      <c r="A47" t="s">
        <v>86</v>
      </c>
      <c r="B47" t="s">
        <v>80</v>
      </c>
      <c r="C47">
        <v>6.4000000000000001E-2</v>
      </c>
      <c r="D47">
        <v>6.3E-2</v>
      </c>
      <c r="E47">
        <f t="shared" si="6"/>
        <v>14.057819999999998</v>
      </c>
      <c r="F47">
        <f t="shared" si="7"/>
        <v>13.79754</v>
      </c>
      <c r="G47">
        <f t="shared" si="2"/>
        <v>28.115639999999996</v>
      </c>
      <c r="H47">
        <f t="shared" si="3"/>
        <v>27.595079999999999</v>
      </c>
      <c r="I47">
        <f t="shared" si="4"/>
        <v>27.855359999999997</v>
      </c>
      <c r="J47">
        <f t="shared" si="5"/>
        <v>0.18404575300723322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B30-787C-4C07-854B-7C4B448EFF0D}">
  <dimension ref="A1:L47"/>
  <sheetViews>
    <sheetView workbookViewId="0">
      <selection activeCell="A2" sqref="A2:A47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1</v>
      </c>
      <c r="D1" t="s">
        <v>1</v>
      </c>
      <c r="E1" t="s">
        <v>17</v>
      </c>
      <c r="F1" t="s">
        <v>17</v>
      </c>
      <c r="G1" t="s">
        <v>18</v>
      </c>
      <c r="H1" t="s">
        <v>30</v>
      </c>
    </row>
    <row r="2" spans="1:12" x14ac:dyDescent="0.35">
      <c r="A2">
        <v>100</v>
      </c>
      <c r="B2" t="s">
        <v>5</v>
      </c>
      <c r="C2">
        <v>7.9399999999999998E-2</v>
      </c>
      <c r="D2">
        <v>8.9099999999999999E-2</v>
      </c>
      <c r="E2">
        <f>C2*$L$2+$L$3</f>
        <v>125.73398</v>
      </c>
      <c r="F2">
        <f>D2*$L$2+$L$3</f>
        <v>140.98432</v>
      </c>
      <c r="G2">
        <f>AVERAGE(E2:F2)</f>
        <v>133.35915</v>
      </c>
      <c r="H2">
        <f>STDEV(E2:F2)</f>
        <v>10.783618829400449</v>
      </c>
      <c r="K2" t="s">
        <v>15</v>
      </c>
      <c r="L2">
        <v>1572.2</v>
      </c>
    </row>
    <row r="3" spans="1:12" x14ac:dyDescent="0.35">
      <c r="A3">
        <v>101</v>
      </c>
      <c r="B3" t="s">
        <v>5</v>
      </c>
      <c r="C3">
        <v>3.78E-2</v>
      </c>
      <c r="D3">
        <v>4.8800000000000003E-2</v>
      </c>
      <c r="E3">
        <f t="shared" ref="E3:E47" si="0">C3*$L$2+$L$3</f>
        <v>60.330460000000002</v>
      </c>
      <c r="F3">
        <f t="shared" ref="F3:F47" si="1">D3*$L$2+$L$3</f>
        <v>77.62466000000002</v>
      </c>
      <c r="G3">
        <f t="shared" ref="G3:G47" si="2">AVERAGE(E3:F3)</f>
        <v>68.977560000000011</v>
      </c>
      <c r="H3">
        <f t="shared" ref="H3:H47" si="3">STDEV(E3:F3)</f>
        <v>12.228846095196388</v>
      </c>
      <c r="K3" t="s">
        <v>16</v>
      </c>
      <c r="L3">
        <v>0.90129999999999999</v>
      </c>
    </row>
    <row r="4" spans="1:12" x14ac:dyDescent="0.35">
      <c r="A4">
        <v>102</v>
      </c>
      <c r="B4" t="s">
        <v>5</v>
      </c>
      <c r="C4">
        <v>3.1800000000000002E-2</v>
      </c>
      <c r="D4">
        <v>3.3799999999999997E-2</v>
      </c>
      <c r="E4">
        <f t="shared" si="0"/>
        <v>50.897260000000003</v>
      </c>
      <c r="F4">
        <f t="shared" si="1"/>
        <v>54.041659999999993</v>
      </c>
      <c r="G4">
        <f t="shared" si="2"/>
        <v>52.469459999999998</v>
      </c>
      <c r="H4">
        <f t="shared" si="3"/>
        <v>2.223426562762973</v>
      </c>
    </row>
    <row r="5" spans="1:12" x14ac:dyDescent="0.35">
      <c r="A5">
        <v>103</v>
      </c>
      <c r="B5" t="s">
        <v>5</v>
      </c>
      <c r="C5">
        <v>5.33E-2</v>
      </c>
      <c r="D5">
        <v>4.8500000000000001E-2</v>
      </c>
      <c r="E5">
        <f t="shared" si="0"/>
        <v>84.699560000000005</v>
      </c>
      <c r="F5">
        <f t="shared" si="1"/>
        <v>77.153000000000006</v>
      </c>
      <c r="G5">
        <f t="shared" si="2"/>
        <v>80.926280000000006</v>
      </c>
      <c r="H5">
        <f t="shared" si="3"/>
        <v>5.3362237506311514</v>
      </c>
    </row>
    <row r="6" spans="1:12" x14ac:dyDescent="0.35">
      <c r="A6">
        <v>104</v>
      </c>
      <c r="B6" t="s">
        <v>5</v>
      </c>
      <c r="C6">
        <v>8.1199999999999994E-2</v>
      </c>
      <c r="D6">
        <v>7.4499999999999997E-2</v>
      </c>
      <c r="E6">
        <f t="shared" si="0"/>
        <v>128.56394</v>
      </c>
      <c r="F6">
        <f t="shared" si="1"/>
        <v>118.03020000000001</v>
      </c>
      <c r="G6">
        <f t="shared" si="2"/>
        <v>123.29707000000001</v>
      </c>
      <c r="H6">
        <f t="shared" si="3"/>
        <v>7.4484789852559787</v>
      </c>
    </row>
    <row r="7" spans="1:12" x14ac:dyDescent="0.35">
      <c r="A7">
        <v>105</v>
      </c>
      <c r="B7" t="s">
        <v>5</v>
      </c>
      <c r="C7">
        <v>6.13E-2</v>
      </c>
      <c r="D7">
        <v>5.6000000000000001E-2</v>
      </c>
      <c r="E7">
        <f t="shared" si="0"/>
        <v>97.277160000000009</v>
      </c>
      <c r="F7">
        <f t="shared" si="1"/>
        <v>88.944500000000005</v>
      </c>
      <c r="G7">
        <f t="shared" si="2"/>
        <v>93.110830000000007</v>
      </c>
      <c r="H7">
        <f t="shared" si="3"/>
        <v>5.8920803913219002</v>
      </c>
    </row>
    <row r="8" spans="1:12" x14ac:dyDescent="0.35">
      <c r="A8">
        <v>107</v>
      </c>
      <c r="B8" t="s">
        <v>5</v>
      </c>
      <c r="C8">
        <v>7.1999999999999995E-2</v>
      </c>
      <c r="D8">
        <v>7.0300000000000001E-2</v>
      </c>
      <c r="E8">
        <f t="shared" si="0"/>
        <v>114.0997</v>
      </c>
      <c r="F8">
        <f t="shared" si="1"/>
        <v>111.42696000000001</v>
      </c>
      <c r="G8">
        <f t="shared" si="2"/>
        <v>112.76333</v>
      </c>
      <c r="H8">
        <f t="shared" si="3"/>
        <v>1.8899125783485262</v>
      </c>
    </row>
    <row r="9" spans="1:12" x14ac:dyDescent="0.35">
      <c r="A9">
        <v>108</v>
      </c>
      <c r="B9" t="s">
        <v>5</v>
      </c>
      <c r="C9">
        <v>4.4299999999999999E-2</v>
      </c>
      <c r="D9">
        <v>4.7100000000000003E-2</v>
      </c>
      <c r="E9">
        <f t="shared" si="0"/>
        <v>70.549760000000006</v>
      </c>
      <c r="F9">
        <f t="shared" si="1"/>
        <v>74.951920000000015</v>
      </c>
      <c r="G9">
        <f t="shared" si="2"/>
        <v>72.750840000000011</v>
      </c>
      <c r="H9">
        <f t="shared" si="3"/>
        <v>3.1127971878681784</v>
      </c>
    </row>
    <row r="10" spans="1:12" x14ac:dyDescent="0.35">
      <c r="A10">
        <v>109</v>
      </c>
      <c r="B10" t="s">
        <v>5</v>
      </c>
      <c r="C10">
        <v>0.1225</v>
      </c>
      <c r="D10">
        <v>0.12429999999999999</v>
      </c>
      <c r="E10">
        <f t="shared" si="0"/>
        <v>193.4958</v>
      </c>
      <c r="F10">
        <f t="shared" si="1"/>
        <v>196.32575999999997</v>
      </c>
      <c r="G10">
        <f t="shared" si="2"/>
        <v>194.91077999999999</v>
      </c>
      <c r="H10">
        <f t="shared" si="3"/>
        <v>2.0010839064866617</v>
      </c>
    </row>
    <row r="11" spans="1:12" x14ac:dyDescent="0.35">
      <c r="A11">
        <v>110</v>
      </c>
      <c r="B11" t="s">
        <v>5</v>
      </c>
      <c r="C11">
        <v>6.4699999999999994E-2</v>
      </c>
      <c r="D11">
        <v>6.1499999999999999E-2</v>
      </c>
      <c r="E11">
        <f t="shared" si="0"/>
        <v>102.62264</v>
      </c>
      <c r="F11">
        <f t="shared" si="1"/>
        <v>97.591600000000014</v>
      </c>
      <c r="G11">
        <f t="shared" si="2"/>
        <v>100.10712000000001</v>
      </c>
      <c r="H11">
        <f t="shared" si="3"/>
        <v>3.5574825004207611</v>
      </c>
    </row>
    <row r="12" spans="1:12" x14ac:dyDescent="0.35">
      <c r="A12">
        <v>111</v>
      </c>
      <c r="B12" t="s">
        <v>5</v>
      </c>
      <c r="C12">
        <v>2.2100000000000002E-2</v>
      </c>
      <c r="D12">
        <v>2.6599999999999999E-2</v>
      </c>
      <c r="E12">
        <f t="shared" si="0"/>
        <v>35.646920000000001</v>
      </c>
      <c r="F12">
        <f t="shared" si="1"/>
        <v>42.721820000000001</v>
      </c>
      <c r="G12">
        <f t="shared" si="2"/>
        <v>39.184370000000001</v>
      </c>
      <c r="H12">
        <f t="shared" si="3"/>
        <v>5.0027097662167046</v>
      </c>
    </row>
    <row r="13" spans="1:12" x14ac:dyDescent="0.35">
      <c r="A13">
        <v>112</v>
      </c>
      <c r="B13" t="s">
        <v>5</v>
      </c>
      <c r="C13">
        <v>8.3400000000000002E-2</v>
      </c>
      <c r="D13">
        <v>7.8700000000000006E-2</v>
      </c>
      <c r="E13">
        <f t="shared" si="0"/>
        <v>132.02278000000001</v>
      </c>
      <c r="F13">
        <f t="shared" si="1"/>
        <v>124.63344000000002</v>
      </c>
      <c r="G13">
        <f t="shared" si="2"/>
        <v>128.32811000000001</v>
      </c>
      <c r="H13">
        <f t="shared" si="3"/>
        <v>5.225052422492996</v>
      </c>
    </row>
    <row r="14" spans="1:12" x14ac:dyDescent="0.35">
      <c r="A14">
        <v>113</v>
      </c>
      <c r="B14" t="s">
        <v>5</v>
      </c>
      <c r="C14">
        <v>2.5899999999999999E-2</v>
      </c>
      <c r="D14">
        <v>3.61E-2</v>
      </c>
      <c r="E14">
        <f t="shared" si="0"/>
        <v>41.621279999999999</v>
      </c>
      <c r="F14">
        <f t="shared" si="1"/>
        <v>57.657719999999998</v>
      </c>
      <c r="G14">
        <f t="shared" si="2"/>
        <v>49.639499999999998</v>
      </c>
      <c r="H14">
        <f t="shared" si="3"/>
        <v>11.339475470091228</v>
      </c>
    </row>
    <row r="15" spans="1:12" x14ac:dyDescent="0.35">
      <c r="A15">
        <v>114</v>
      </c>
      <c r="B15" t="s">
        <v>5</v>
      </c>
      <c r="C15">
        <v>2.47E-2</v>
      </c>
      <c r="D15">
        <v>2.5600000000000001E-2</v>
      </c>
      <c r="E15">
        <f t="shared" si="0"/>
        <v>39.734639999999999</v>
      </c>
      <c r="F15">
        <f t="shared" si="1"/>
        <v>41.149619999999999</v>
      </c>
      <c r="G15">
        <f t="shared" si="2"/>
        <v>40.442129999999999</v>
      </c>
      <c r="H15">
        <f t="shared" si="3"/>
        <v>1.0005419532433408</v>
      </c>
    </row>
    <row r="16" spans="1:12" x14ac:dyDescent="0.35">
      <c r="A16">
        <v>115</v>
      </c>
      <c r="B16" t="s">
        <v>5</v>
      </c>
      <c r="C16">
        <v>1.21E-2</v>
      </c>
      <c r="D16">
        <v>1.18E-2</v>
      </c>
      <c r="E16">
        <f t="shared" si="0"/>
        <v>19.92492</v>
      </c>
      <c r="F16">
        <f t="shared" si="1"/>
        <v>19.45326</v>
      </c>
      <c r="G16">
        <f t="shared" si="2"/>
        <v>19.68909</v>
      </c>
      <c r="H16">
        <f t="shared" si="3"/>
        <v>0.33351398441444696</v>
      </c>
    </row>
    <row r="17" spans="1:8" x14ac:dyDescent="0.35">
      <c r="A17">
        <v>116</v>
      </c>
      <c r="B17" t="s">
        <v>5</v>
      </c>
      <c r="C17">
        <v>0.1255</v>
      </c>
      <c r="D17">
        <v>0.125</v>
      </c>
      <c r="E17">
        <f t="shared" si="0"/>
        <v>198.2124</v>
      </c>
      <c r="F17">
        <f t="shared" si="1"/>
        <v>197.4263</v>
      </c>
      <c r="G17">
        <f t="shared" si="2"/>
        <v>197.81934999999999</v>
      </c>
      <c r="H17">
        <f t="shared" si="3"/>
        <v>0.55585664069074836</v>
      </c>
    </row>
    <row r="18" spans="1:8" x14ac:dyDescent="0.35">
      <c r="A18">
        <v>117</v>
      </c>
      <c r="B18" t="s">
        <v>5</v>
      </c>
      <c r="C18">
        <v>3.5400000000000001E-2</v>
      </c>
      <c r="D18">
        <v>3.7600000000000001E-2</v>
      </c>
      <c r="E18">
        <f t="shared" si="0"/>
        <v>56.557180000000002</v>
      </c>
      <c r="F18">
        <f t="shared" si="1"/>
        <v>60.016020000000005</v>
      </c>
      <c r="G18">
        <f t="shared" si="2"/>
        <v>58.286600000000007</v>
      </c>
      <c r="H18">
        <f t="shared" si="3"/>
        <v>2.4457692190392795</v>
      </c>
    </row>
    <row r="19" spans="1:8" x14ac:dyDescent="0.35">
      <c r="A19">
        <v>118</v>
      </c>
      <c r="B19" t="s">
        <v>5</v>
      </c>
      <c r="C19">
        <v>3.2500000000000001E-2</v>
      </c>
      <c r="D19">
        <v>3.5000000000000003E-2</v>
      </c>
      <c r="E19">
        <f t="shared" si="0"/>
        <v>51.997800000000005</v>
      </c>
      <c r="F19">
        <f t="shared" si="1"/>
        <v>55.928300000000007</v>
      </c>
      <c r="G19">
        <f t="shared" si="2"/>
        <v>53.96305000000001</v>
      </c>
      <c r="H19">
        <f t="shared" si="3"/>
        <v>2.7792832034537267</v>
      </c>
    </row>
    <row r="20" spans="1:8" x14ac:dyDescent="0.35">
      <c r="A20">
        <v>119</v>
      </c>
      <c r="B20" t="s">
        <v>5</v>
      </c>
      <c r="C20">
        <v>3.7100000000000001E-2</v>
      </c>
      <c r="D20">
        <v>4.5699999999999998E-2</v>
      </c>
      <c r="E20">
        <f t="shared" si="0"/>
        <v>59.22992</v>
      </c>
      <c r="F20">
        <f t="shared" si="1"/>
        <v>72.750840000000011</v>
      </c>
      <c r="G20">
        <f t="shared" si="2"/>
        <v>65.990380000000002</v>
      </c>
      <c r="H20">
        <f t="shared" si="3"/>
        <v>9.560734219880846</v>
      </c>
    </row>
    <row r="21" spans="1:8" x14ac:dyDescent="0.35">
      <c r="A21">
        <v>120</v>
      </c>
      <c r="B21" t="s">
        <v>5</v>
      </c>
      <c r="C21">
        <v>0.1447</v>
      </c>
      <c r="D21">
        <v>0.14710000000000001</v>
      </c>
      <c r="E21">
        <f t="shared" si="0"/>
        <v>228.39864</v>
      </c>
      <c r="F21">
        <f t="shared" si="1"/>
        <v>232.17192</v>
      </c>
      <c r="G21">
        <f t="shared" si="2"/>
        <v>230.28528</v>
      </c>
      <c r="H21">
        <f t="shared" si="3"/>
        <v>2.6681118753155757</v>
      </c>
    </row>
    <row r="22" spans="1:8" x14ac:dyDescent="0.35">
      <c r="A22">
        <v>121</v>
      </c>
      <c r="B22" t="s">
        <v>5</v>
      </c>
      <c r="C22">
        <v>3.7699999999999997E-2</v>
      </c>
      <c r="D22">
        <v>4.1300000000000003E-2</v>
      </c>
      <c r="E22">
        <f t="shared" si="0"/>
        <v>60.17324</v>
      </c>
      <c r="F22">
        <f t="shared" si="1"/>
        <v>65.833160000000007</v>
      </c>
      <c r="G22">
        <f t="shared" si="2"/>
        <v>63.003200000000007</v>
      </c>
      <c r="H22">
        <f t="shared" si="3"/>
        <v>4.0021678129733687</v>
      </c>
    </row>
    <row r="23" spans="1:8" x14ac:dyDescent="0.35">
      <c r="A23">
        <v>122</v>
      </c>
      <c r="B23" t="s">
        <v>5</v>
      </c>
      <c r="C23">
        <v>0.1017</v>
      </c>
      <c r="D23">
        <v>0.1056</v>
      </c>
      <c r="E23">
        <f t="shared" si="0"/>
        <v>160.79404</v>
      </c>
      <c r="F23">
        <f t="shared" si="1"/>
        <v>166.92562000000001</v>
      </c>
      <c r="G23">
        <f t="shared" si="2"/>
        <v>163.85982999999999</v>
      </c>
      <c r="H23">
        <f t="shared" si="3"/>
        <v>4.3356817973878208</v>
      </c>
    </row>
    <row r="24" spans="1:8" x14ac:dyDescent="0.35">
      <c r="A24" t="s">
        <v>7</v>
      </c>
      <c r="B24" t="s">
        <v>5</v>
      </c>
      <c r="C24">
        <v>4.1000000000000003E-3</v>
      </c>
      <c r="D24">
        <v>3.7000000000000002E-3</v>
      </c>
      <c r="E24">
        <f t="shared" si="0"/>
        <v>7.3473200000000007</v>
      </c>
      <c r="F24">
        <f t="shared" si="1"/>
        <v>6.7184400000000002</v>
      </c>
      <c r="G24">
        <f t="shared" si="2"/>
        <v>7.0328800000000005</v>
      </c>
      <c r="H24">
        <f t="shared" si="3"/>
        <v>0.44468531255259641</v>
      </c>
    </row>
    <row r="25" spans="1:8" x14ac:dyDescent="0.35">
      <c r="A25" t="s">
        <v>8</v>
      </c>
      <c r="B25" t="s">
        <v>5</v>
      </c>
      <c r="C25">
        <v>4.7999999999999996E-3</v>
      </c>
      <c r="D25">
        <v>5.7000000000000002E-3</v>
      </c>
      <c r="E25">
        <f t="shared" si="0"/>
        <v>8.4478599999999986</v>
      </c>
      <c r="F25">
        <f t="shared" si="1"/>
        <v>9.862840000000002</v>
      </c>
      <c r="G25">
        <f t="shared" si="2"/>
        <v>9.1553500000000003</v>
      </c>
      <c r="H25">
        <f t="shared" si="3"/>
        <v>1.0005419532433435</v>
      </c>
    </row>
    <row r="26" spans="1:8" x14ac:dyDescent="0.35">
      <c r="A26">
        <v>125</v>
      </c>
      <c r="B26" t="s">
        <v>5</v>
      </c>
      <c r="C26">
        <v>7.3200000000000001E-2</v>
      </c>
      <c r="D26">
        <v>7.5200000000000003E-2</v>
      </c>
      <c r="E26">
        <f t="shared" si="0"/>
        <v>115.98634000000001</v>
      </c>
      <c r="F26">
        <f t="shared" si="1"/>
        <v>119.13074000000002</v>
      </c>
      <c r="G26">
        <f t="shared" si="2"/>
        <v>117.55854000000002</v>
      </c>
      <c r="H26">
        <f t="shared" si="3"/>
        <v>2.2234265627629832</v>
      </c>
    </row>
    <row r="27" spans="1:8" x14ac:dyDescent="0.35">
      <c r="A27">
        <v>126</v>
      </c>
      <c r="B27" t="s">
        <v>5</v>
      </c>
      <c r="C27">
        <v>1.09E-2</v>
      </c>
      <c r="D27">
        <v>1.0500000000000001E-2</v>
      </c>
      <c r="E27">
        <f t="shared" si="0"/>
        <v>18.03828</v>
      </c>
      <c r="F27">
        <f t="shared" si="1"/>
        <v>17.409400000000002</v>
      </c>
      <c r="G27">
        <f t="shared" si="2"/>
        <v>17.723840000000003</v>
      </c>
      <c r="H27">
        <f t="shared" si="3"/>
        <v>0.44468531255259514</v>
      </c>
    </row>
    <row r="28" spans="1:8" x14ac:dyDescent="0.35">
      <c r="A28">
        <v>127</v>
      </c>
      <c r="B28" t="s">
        <v>5</v>
      </c>
      <c r="C28">
        <v>8.9999999999999993E-3</v>
      </c>
      <c r="D28">
        <v>8.6999999999999994E-3</v>
      </c>
      <c r="E28">
        <f t="shared" si="0"/>
        <v>15.051099999999998</v>
      </c>
      <c r="F28">
        <f t="shared" si="1"/>
        <v>14.579439999999998</v>
      </c>
      <c r="G28">
        <f t="shared" si="2"/>
        <v>14.815269999999998</v>
      </c>
      <c r="H28">
        <f t="shared" si="3"/>
        <v>0.33351398441444696</v>
      </c>
    </row>
    <row r="29" spans="1:8" x14ac:dyDescent="0.35">
      <c r="A29">
        <v>128</v>
      </c>
      <c r="B29" t="s">
        <v>5</v>
      </c>
      <c r="C29">
        <v>6.6E-3</v>
      </c>
      <c r="D29">
        <v>8.3999999999999995E-3</v>
      </c>
      <c r="E29">
        <f t="shared" si="0"/>
        <v>11.277820000000002</v>
      </c>
      <c r="F29">
        <f t="shared" si="1"/>
        <v>14.107779999999998</v>
      </c>
      <c r="G29">
        <f t="shared" si="2"/>
        <v>12.6928</v>
      </c>
      <c r="H29">
        <f t="shared" si="3"/>
        <v>2.0010839064866794</v>
      </c>
    </row>
    <row r="30" spans="1:8" x14ac:dyDescent="0.35">
      <c r="A30" t="s">
        <v>9</v>
      </c>
      <c r="B30" t="s">
        <v>5</v>
      </c>
      <c r="C30">
        <v>1.6000000000000001E-3</v>
      </c>
      <c r="D30">
        <v>3.5999999999999999E-3</v>
      </c>
      <c r="E30">
        <f t="shared" si="0"/>
        <v>3.41682</v>
      </c>
      <c r="F30">
        <f t="shared" si="1"/>
        <v>6.5612199999999996</v>
      </c>
      <c r="G30">
        <f t="shared" si="2"/>
        <v>4.98902</v>
      </c>
      <c r="H30">
        <f t="shared" si="3"/>
        <v>2.2234265627629792</v>
      </c>
    </row>
    <row r="31" spans="1:8" x14ac:dyDescent="0.35">
      <c r="A31">
        <v>130</v>
      </c>
      <c r="B31" t="s">
        <v>5</v>
      </c>
      <c r="C31">
        <v>1.09E-2</v>
      </c>
      <c r="D31">
        <v>1.1900000000000001E-2</v>
      </c>
      <c r="E31">
        <f t="shared" si="0"/>
        <v>18.03828</v>
      </c>
      <c r="F31">
        <f t="shared" si="1"/>
        <v>19.610480000000003</v>
      </c>
      <c r="G31">
        <f t="shared" si="2"/>
        <v>18.824380000000001</v>
      </c>
      <c r="H31">
        <f t="shared" si="3"/>
        <v>1.1117132813814916</v>
      </c>
    </row>
    <row r="32" spans="1:8" x14ac:dyDescent="0.35">
      <c r="A32" t="s">
        <v>84</v>
      </c>
      <c r="B32" t="s">
        <v>5</v>
      </c>
      <c r="C32">
        <v>1.6000000000000001E-3</v>
      </c>
      <c r="D32">
        <v>3.5000000000000001E-3</v>
      </c>
      <c r="E32">
        <f t="shared" si="0"/>
        <v>3.41682</v>
      </c>
      <c r="F32">
        <f t="shared" si="1"/>
        <v>6.4039999999999999</v>
      </c>
      <c r="G32">
        <f t="shared" si="2"/>
        <v>4.9104099999999997</v>
      </c>
      <c r="H32">
        <f t="shared" si="3"/>
        <v>2.1122552346248318</v>
      </c>
    </row>
    <row r="33" spans="1:8" x14ac:dyDescent="0.35">
      <c r="A33">
        <v>132</v>
      </c>
      <c r="B33" t="s">
        <v>5</v>
      </c>
      <c r="C33">
        <v>0.2014</v>
      </c>
      <c r="D33">
        <v>0.20880000000000001</v>
      </c>
      <c r="E33">
        <f t="shared" si="0"/>
        <v>317.54237999999998</v>
      </c>
      <c r="F33">
        <f t="shared" si="1"/>
        <v>329.17666000000003</v>
      </c>
      <c r="G33">
        <f t="shared" si="2"/>
        <v>323.35951999999997</v>
      </c>
      <c r="H33">
        <f t="shared" si="3"/>
        <v>8.2266782822230589</v>
      </c>
    </row>
    <row r="34" spans="1:8" x14ac:dyDescent="0.35">
      <c r="A34">
        <v>133</v>
      </c>
      <c r="B34" t="s">
        <v>5</v>
      </c>
      <c r="C34">
        <v>0.13780000000000001</v>
      </c>
      <c r="D34">
        <v>0.14729999999999999</v>
      </c>
      <c r="E34">
        <f t="shared" si="0"/>
        <v>217.55046000000002</v>
      </c>
      <c r="F34">
        <f t="shared" si="1"/>
        <v>232.48635999999999</v>
      </c>
      <c r="G34">
        <f t="shared" si="2"/>
        <v>225.01841000000002</v>
      </c>
      <c r="H34">
        <f t="shared" si="3"/>
        <v>10.561276173124137</v>
      </c>
    </row>
    <row r="35" spans="1:8" x14ac:dyDescent="0.35">
      <c r="A35">
        <v>134</v>
      </c>
      <c r="B35" t="s">
        <v>5</v>
      </c>
      <c r="C35">
        <v>9.0700000000000003E-2</v>
      </c>
      <c r="D35">
        <v>9.0399999999999994E-2</v>
      </c>
      <c r="E35">
        <f t="shared" si="0"/>
        <v>143.49984000000001</v>
      </c>
      <c r="F35">
        <f t="shared" si="1"/>
        <v>143.02817999999999</v>
      </c>
      <c r="G35">
        <f t="shared" si="2"/>
        <v>143.26400999999998</v>
      </c>
      <c r="H35">
        <f t="shared" si="3"/>
        <v>0.33351398441445701</v>
      </c>
    </row>
    <row r="36" spans="1:8" x14ac:dyDescent="0.35">
      <c r="A36">
        <v>135</v>
      </c>
      <c r="B36" t="s">
        <v>5</v>
      </c>
      <c r="C36">
        <v>0.20780000000000001</v>
      </c>
      <c r="D36">
        <v>0.1938</v>
      </c>
      <c r="E36">
        <f t="shared" si="0"/>
        <v>327.60446000000002</v>
      </c>
      <c r="F36">
        <f t="shared" si="1"/>
        <v>305.59366</v>
      </c>
      <c r="G36">
        <f t="shared" si="2"/>
        <v>316.59906000000001</v>
      </c>
      <c r="H36">
        <f t="shared" si="3"/>
        <v>15.563985939340872</v>
      </c>
    </row>
    <row r="37" spans="1:8" x14ac:dyDescent="0.35">
      <c r="A37">
        <v>136</v>
      </c>
      <c r="B37" t="s">
        <v>5</v>
      </c>
      <c r="C37">
        <v>8.8099999999999998E-2</v>
      </c>
      <c r="D37">
        <v>8.2600000000000007E-2</v>
      </c>
      <c r="E37">
        <f t="shared" si="0"/>
        <v>139.41211999999999</v>
      </c>
      <c r="F37">
        <f t="shared" si="1"/>
        <v>130.76501999999999</v>
      </c>
      <c r="G37">
        <f t="shared" si="2"/>
        <v>135.08857</v>
      </c>
      <c r="H37">
        <f t="shared" si="3"/>
        <v>6.1144230475981916</v>
      </c>
    </row>
    <row r="38" spans="1:8" x14ac:dyDescent="0.35">
      <c r="A38">
        <v>137</v>
      </c>
      <c r="B38" t="s">
        <v>5</v>
      </c>
      <c r="C38">
        <v>0.1066</v>
      </c>
      <c r="D38">
        <v>0.1072</v>
      </c>
      <c r="E38">
        <f t="shared" si="0"/>
        <v>168.49781999999999</v>
      </c>
      <c r="F38">
        <f t="shared" si="1"/>
        <v>169.44113999999999</v>
      </c>
      <c r="G38">
        <f t="shared" si="2"/>
        <v>168.96947999999998</v>
      </c>
      <c r="H38">
        <f t="shared" si="3"/>
        <v>0.66702796882889392</v>
      </c>
    </row>
    <row r="39" spans="1:8" x14ac:dyDescent="0.35">
      <c r="A39">
        <v>138</v>
      </c>
      <c r="B39" t="s">
        <v>5</v>
      </c>
      <c r="C39">
        <v>0.155</v>
      </c>
      <c r="D39">
        <v>0.16650000000000001</v>
      </c>
      <c r="E39">
        <f t="shared" si="0"/>
        <v>244.59229999999999</v>
      </c>
      <c r="F39">
        <f t="shared" si="1"/>
        <v>262.67259999999999</v>
      </c>
      <c r="G39">
        <f t="shared" si="2"/>
        <v>253.63245000000001</v>
      </c>
      <c r="H39">
        <f t="shared" si="3"/>
        <v>12.78470273588713</v>
      </c>
    </row>
    <row r="40" spans="1:8" x14ac:dyDescent="0.35">
      <c r="A40">
        <v>139</v>
      </c>
      <c r="B40" t="s">
        <v>5</v>
      </c>
      <c r="C40">
        <v>6.9599999999999995E-2</v>
      </c>
      <c r="D40">
        <v>6.9099999999999995E-2</v>
      </c>
      <c r="E40">
        <f t="shared" si="0"/>
        <v>110.32642</v>
      </c>
      <c r="F40">
        <f t="shared" si="1"/>
        <v>109.54031999999999</v>
      </c>
      <c r="G40">
        <f t="shared" si="2"/>
        <v>109.93337</v>
      </c>
      <c r="H40">
        <f t="shared" si="3"/>
        <v>0.55585664069074836</v>
      </c>
    </row>
    <row r="41" spans="1:8" x14ac:dyDescent="0.35">
      <c r="A41">
        <v>140</v>
      </c>
      <c r="B41" t="s">
        <v>5</v>
      </c>
      <c r="C41">
        <v>0.03</v>
      </c>
      <c r="D41">
        <v>3.6600000000000001E-2</v>
      </c>
      <c r="E41">
        <f t="shared" si="0"/>
        <v>48.067299999999996</v>
      </c>
      <c r="F41">
        <f t="shared" si="1"/>
        <v>58.443820000000002</v>
      </c>
      <c r="G41">
        <f t="shared" si="2"/>
        <v>53.255560000000003</v>
      </c>
      <c r="H41">
        <f t="shared" si="3"/>
        <v>7.3373076571178393</v>
      </c>
    </row>
    <row r="42" spans="1:8" x14ac:dyDescent="0.35">
      <c r="A42">
        <v>141</v>
      </c>
      <c r="B42" t="s">
        <v>5</v>
      </c>
      <c r="C42">
        <v>7.0000000000000001E-3</v>
      </c>
      <c r="D42">
        <v>6.3E-3</v>
      </c>
      <c r="E42">
        <f t="shared" si="0"/>
        <v>11.906700000000001</v>
      </c>
      <c r="F42">
        <f t="shared" si="1"/>
        <v>10.806160000000002</v>
      </c>
      <c r="G42">
        <f t="shared" si="2"/>
        <v>11.356430000000001</v>
      </c>
      <c r="H42">
        <f t="shared" si="3"/>
        <v>0.77819929696704215</v>
      </c>
    </row>
    <row r="43" spans="1:8" x14ac:dyDescent="0.35">
      <c r="A43" t="s">
        <v>85</v>
      </c>
      <c r="B43" t="s">
        <v>5</v>
      </c>
      <c r="C43">
        <v>5.4999999999999997E-3</v>
      </c>
      <c r="D43">
        <v>1.8E-3</v>
      </c>
      <c r="E43">
        <f t="shared" si="0"/>
        <v>9.5484000000000009</v>
      </c>
      <c r="F43">
        <f t="shared" si="1"/>
        <v>3.7312599999999998</v>
      </c>
      <c r="G43">
        <f t="shared" si="2"/>
        <v>6.6398299999999999</v>
      </c>
      <c r="H43">
        <f t="shared" si="3"/>
        <v>4.1133391411115152</v>
      </c>
    </row>
    <row r="44" spans="1:8" x14ac:dyDescent="0.35">
      <c r="A44">
        <v>143</v>
      </c>
      <c r="B44" t="s">
        <v>5</v>
      </c>
      <c r="C44">
        <v>7.9000000000000008E-3</v>
      </c>
      <c r="D44">
        <v>6.3E-3</v>
      </c>
      <c r="E44">
        <f t="shared" si="0"/>
        <v>13.321680000000001</v>
      </c>
      <c r="F44">
        <f t="shared" si="1"/>
        <v>10.806160000000002</v>
      </c>
      <c r="G44">
        <f t="shared" si="2"/>
        <v>12.063920000000001</v>
      </c>
      <c r="H44">
        <f t="shared" si="3"/>
        <v>1.7787412502103834</v>
      </c>
    </row>
    <row r="45" spans="1:8" x14ac:dyDescent="0.35">
      <c r="A45">
        <v>144</v>
      </c>
      <c r="B45" t="s">
        <v>5</v>
      </c>
      <c r="C45">
        <v>9.7999999999999997E-3</v>
      </c>
      <c r="D45">
        <v>6.4000000000000003E-3</v>
      </c>
      <c r="E45">
        <f t="shared" si="0"/>
        <v>16.308859999999999</v>
      </c>
      <c r="F45">
        <f t="shared" si="1"/>
        <v>10.963380000000001</v>
      </c>
      <c r="G45">
        <f t="shared" si="2"/>
        <v>13.63612</v>
      </c>
      <c r="H45">
        <f t="shared" si="3"/>
        <v>3.779825156697064</v>
      </c>
    </row>
    <row r="46" spans="1:8" x14ac:dyDescent="0.35">
      <c r="A46">
        <v>145</v>
      </c>
      <c r="B46" t="s">
        <v>5</v>
      </c>
      <c r="C46">
        <v>5.1999999999999998E-3</v>
      </c>
      <c r="D46">
        <v>6.4000000000000003E-3</v>
      </c>
      <c r="E46">
        <f t="shared" si="0"/>
        <v>9.0767400000000009</v>
      </c>
      <c r="F46">
        <f t="shared" si="1"/>
        <v>10.963380000000001</v>
      </c>
      <c r="G46">
        <f t="shared" si="2"/>
        <v>10.020060000000001</v>
      </c>
      <c r="H46">
        <f t="shared" si="3"/>
        <v>1.3340559376577878</v>
      </c>
    </row>
    <row r="47" spans="1:8" x14ac:dyDescent="0.35">
      <c r="A47" t="s">
        <v>86</v>
      </c>
      <c r="B47" t="s">
        <v>5</v>
      </c>
      <c r="C47">
        <v>3.3E-3</v>
      </c>
      <c r="D47">
        <v>2.8999999999999998E-3</v>
      </c>
      <c r="E47">
        <f t="shared" si="0"/>
        <v>6.0895600000000005</v>
      </c>
      <c r="F47">
        <f t="shared" si="1"/>
        <v>5.46068</v>
      </c>
      <c r="G47">
        <f t="shared" si="2"/>
        <v>5.7751200000000003</v>
      </c>
      <c r="H47">
        <f t="shared" si="3"/>
        <v>0.44468531255259641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E9D-EC49-402C-AC6F-DB3793641976}">
  <dimension ref="A1:G11"/>
  <sheetViews>
    <sheetView workbookViewId="0">
      <selection activeCell="F15" sqref="F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G1" s="1" t="s">
        <v>24</v>
      </c>
    </row>
    <row r="2" spans="1:7" x14ac:dyDescent="0.35">
      <c r="A2">
        <v>0</v>
      </c>
      <c r="B2">
        <v>1.1999999999999999E-3</v>
      </c>
      <c r="C2">
        <v>1.4E-3</v>
      </c>
      <c r="D2">
        <v>1.2999999999999999E-3</v>
      </c>
    </row>
    <row r="3" spans="1:7" x14ac:dyDescent="0.35">
      <c r="A3">
        <v>5.0999999999999996</v>
      </c>
      <c r="B3">
        <v>2.0999999999999999E-3</v>
      </c>
      <c r="C3">
        <v>4.0000000000000001E-3</v>
      </c>
      <c r="D3">
        <v>3.0499999999999998E-3</v>
      </c>
    </row>
    <row r="4" spans="1:7" x14ac:dyDescent="0.35">
      <c r="A4">
        <v>10.565</v>
      </c>
      <c r="B4">
        <v>3.5000000000000001E-3</v>
      </c>
      <c r="C4">
        <v>2.8999999999999998E-3</v>
      </c>
      <c r="D4">
        <v>3.1999999999999997E-3</v>
      </c>
    </row>
    <row r="5" spans="1:7" x14ac:dyDescent="0.35">
      <c r="A5">
        <v>30.016400000000001</v>
      </c>
      <c r="B5">
        <v>6.6E-3</v>
      </c>
      <c r="C5">
        <v>6.4000000000000003E-3</v>
      </c>
      <c r="D5">
        <v>6.5000000000000006E-3</v>
      </c>
    </row>
    <row r="6" spans="1:7" x14ac:dyDescent="0.35">
      <c r="A6">
        <v>49.88</v>
      </c>
      <c r="B6">
        <v>1.0999999999999999E-2</v>
      </c>
      <c r="C6">
        <v>1.46E-2</v>
      </c>
      <c r="D6">
        <v>1.2799999999999999E-2</v>
      </c>
    </row>
    <row r="7" spans="1:7" x14ac:dyDescent="0.35">
      <c r="A7">
        <v>60.545000000000002</v>
      </c>
      <c r="B7">
        <v>1.8499999999999999E-2</v>
      </c>
      <c r="C7">
        <v>1.37E-2</v>
      </c>
      <c r="D7">
        <v>1.61E-2</v>
      </c>
    </row>
    <row r="8" spans="1:7" x14ac:dyDescent="0.35">
      <c r="A8">
        <v>120.309</v>
      </c>
      <c r="B8">
        <v>2.64E-2</v>
      </c>
      <c r="C8">
        <v>2.5100000000000001E-2</v>
      </c>
      <c r="D8">
        <v>2.5750000000000002E-2</v>
      </c>
    </row>
    <row r="9" spans="1:7" x14ac:dyDescent="0.35">
      <c r="A9">
        <v>199.239</v>
      </c>
      <c r="B9">
        <v>4.2700000000000002E-2</v>
      </c>
      <c r="C9">
        <v>4.1200000000000001E-2</v>
      </c>
      <c r="D9">
        <v>4.1950000000000001E-2</v>
      </c>
    </row>
    <row r="10" spans="1:7" x14ac:dyDescent="0.35">
      <c r="A10">
        <v>400.24540000000002</v>
      </c>
      <c r="B10">
        <v>9.6799999999999997E-2</v>
      </c>
      <c r="C10">
        <v>8.5900000000000004E-2</v>
      </c>
      <c r="D10">
        <v>9.1350000000000001E-2</v>
      </c>
    </row>
    <row r="11" spans="1:7" x14ac:dyDescent="0.35">
      <c r="A11">
        <v>880.1</v>
      </c>
      <c r="B11">
        <v>0.17699999999999999</v>
      </c>
      <c r="C11">
        <v>0.1779</v>
      </c>
      <c r="D11">
        <v>0.17745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A966-F5FD-4646-8979-EA568A8787E2}">
  <dimension ref="A1:Q32"/>
  <sheetViews>
    <sheetView zoomScale="120" zoomScaleNormal="120" workbookViewId="0">
      <selection activeCell="E8" sqref="E8:F8"/>
    </sheetView>
  </sheetViews>
  <sheetFormatPr defaultRowHeight="14.5" x14ac:dyDescent="0.35"/>
  <cols>
    <col min="11" max="11" width="8.7265625" style="3"/>
    <col min="13" max="13" width="8.7265625" style="3"/>
  </cols>
  <sheetData>
    <row r="1" spans="1:17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s="3" t="s">
        <v>19</v>
      </c>
      <c r="L1" t="s">
        <v>30</v>
      </c>
      <c r="M1" s="4" t="s">
        <v>94</v>
      </c>
      <c r="N1" t="s">
        <v>95</v>
      </c>
    </row>
    <row r="2" spans="1:17" x14ac:dyDescent="0.35">
      <c r="A2">
        <v>126</v>
      </c>
      <c r="C2">
        <v>1.6E-2</v>
      </c>
      <c r="D2">
        <v>8.2000000000000007E-3</v>
      </c>
      <c r="E2">
        <f t="shared" ref="E2:E32" si="0">C2*$Q$2+$Q$3</f>
        <v>67.658200000000008</v>
      </c>
      <c r="F2">
        <f t="shared" ref="F2:F32" si="1">D2*$Q$2+$Q$3</f>
        <v>29.292339999999999</v>
      </c>
      <c r="G2">
        <f t="shared" ref="G2:G18" si="2">E2</f>
        <v>67.658200000000008</v>
      </c>
      <c r="H2">
        <f t="shared" ref="H2:H18" si="3">F2</f>
        <v>29.292339999999999</v>
      </c>
      <c r="I2">
        <f t="shared" ref="I2:I32" si="4">G2*1.5</f>
        <v>101.4873</v>
      </c>
      <c r="J2">
        <f t="shared" ref="J2:J32" si="5">H2*1.5</f>
        <v>43.938510000000001</v>
      </c>
      <c r="K2" s="3">
        <f t="shared" ref="K2:K32" si="6">AVERAGE(I2:J2)</f>
        <v>72.712905000000006</v>
      </c>
      <c r="L2">
        <f t="shared" ref="L2:L32" si="7">STDEV(I2:J2)</f>
        <v>40.693139658080575</v>
      </c>
      <c r="M2" s="4">
        <v>25.568419500000001</v>
      </c>
      <c r="N2">
        <f t="shared" ref="N2:N32" si="8">STDEV(K2,M2)</f>
        <v>33.336185392600861</v>
      </c>
      <c r="P2" t="s">
        <v>15</v>
      </c>
      <c r="Q2">
        <v>4918.7</v>
      </c>
    </row>
    <row r="3" spans="1:17" x14ac:dyDescent="0.35">
      <c r="A3">
        <v>119</v>
      </c>
      <c r="C3">
        <v>1.23E-2</v>
      </c>
      <c r="D3">
        <v>1.77E-2</v>
      </c>
      <c r="E3">
        <f t="shared" si="0"/>
        <v>49.459009999999992</v>
      </c>
      <c r="F3">
        <f t="shared" si="1"/>
        <v>76.019990000000007</v>
      </c>
      <c r="G3">
        <f t="shared" si="2"/>
        <v>49.459009999999992</v>
      </c>
      <c r="H3">
        <f t="shared" si="3"/>
        <v>76.019990000000007</v>
      </c>
      <c r="I3">
        <f t="shared" si="4"/>
        <v>74.188514999999995</v>
      </c>
      <c r="J3">
        <f t="shared" si="5"/>
        <v>114.02998500000001</v>
      </c>
      <c r="K3" s="3">
        <f t="shared" si="6"/>
        <v>94.109250000000003</v>
      </c>
      <c r="L3">
        <f t="shared" si="7"/>
        <v>28.172173609440417</v>
      </c>
      <c r="M3" s="4">
        <v>115.53137700000001</v>
      </c>
      <c r="N3">
        <f t="shared" si="8"/>
        <v>15.147731269139438</v>
      </c>
      <c r="P3" t="s">
        <v>16</v>
      </c>
      <c r="Q3">
        <v>-11.041</v>
      </c>
    </row>
    <row r="4" spans="1:17" x14ac:dyDescent="0.35">
      <c r="A4">
        <v>117</v>
      </c>
      <c r="C4">
        <v>1.6299999999999999E-2</v>
      </c>
      <c r="D4">
        <v>1.26E-2</v>
      </c>
      <c r="E4">
        <f t="shared" si="0"/>
        <v>69.133809999999997</v>
      </c>
      <c r="F4">
        <f t="shared" si="1"/>
        <v>50.934619999999995</v>
      </c>
      <c r="G4">
        <f t="shared" si="2"/>
        <v>69.133809999999997</v>
      </c>
      <c r="H4">
        <f t="shared" si="3"/>
        <v>50.934619999999995</v>
      </c>
      <c r="I4">
        <f t="shared" si="4"/>
        <v>103.700715</v>
      </c>
      <c r="J4">
        <f t="shared" si="5"/>
        <v>76.401929999999993</v>
      </c>
      <c r="K4" s="3">
        <f t="shared" si="6"/>
        <v>90.051322499999998</v>
      </c>
      <c r="L4">
        <f t="shared" si="7"/>
        <v>19.303155991653529</v>
      </c>
      <c r="M4" s="4">
        <v>100.52541000000001</v>
      </c>
      <c r="N4">
        <f t="shared" si="8"/>
        <v>7.4062982979912597</v>
      </c>
    </row>
    <row r="5" spans="1:17" x14ac:dyDescent="0.35">
      <c r="A5">
        <v>128</v>
      </c>
      <c r="C5">
        <v>3.5000000000000001E-3</v>
      </c>
      <c r="D5">
        <v>6.8999999999999999E-3</v>
      </c>
      <c r="E5">
        <f t="shared" si="0"/>
        <v>6.1744500000000002</v>
      </c>
      <c r="F5">
        <f t="shared" si="1"/>
        <v>22.898029999999995</v>
      </c>
      <c r="G5">
        <f t="shared" si="2"/>
        <v>6.1744500000000002</v>
      </c>
      <c r="H5">
        <f t="shared" si="3"/>
        <v>22.898029999999995</v>
      </c>
      <c r="I5">
        <f t="shared" si="4"/>
        <v>9.2616750000000003</v>
      </c>
      <c r="J5">
        <f t="shared" si="5"/>
        <v>34.347044999999994</v>
      </c>
      <c r="K5" s="3">
        <f t="shared" si="6"/>
        <v>21.804359999999996</v>
      </c>
      <c r="L5">
        <f t="shared" si="7"/>
        <v>17.738035235573584</v>
      </c>
      <c r="M5" s="4">
        <v>9.178407</v>
      </c>
      <c r="N5">
        <f t="shared" si="8"/>
        <v>8.9278969852426311</v>
      </c>
    </row>
    <row r="6" spans="1:17" x14ac:dyDescent="0.35">
      <c r="A6">
        <v>109</v>
      </c>
      <c r="C6">
        <v>5.2200000000000003E-2</v>
      </c>
      <c r="D6">
        <v>5.5E-2</v>
      </c>
      <c r="E6">
        <f t="shared" si="0"/>
        <v>245.71514000000002</v>
      </c>
      <c r="F6">
        <f t="shared" si="1"/>
        <v>259.48750000000001</v>
      </c>
      <c r="G6">
        <f t="shared" si="2"/>
        <v>245.71514000000002</v>
      </c>
      <c r="H6">
        <f t="shared" si="3"/>
        <v>259.48750000000001</v>
      </c>
      <c r="I6">
        <f t="shared" si="4"/>
        <v>368.57271000000003</v>
      </c>
      <c r="J6">
        <f t="shared" si="5"/>
        <v>389.23125000000005</v>
      </c>
      <c r="K6" s="3">
        <f t="shared" si="6"/>
        <v>378.90198000000004</v>
      </c>
      <c r="L6">
        <f t="shared" si="7"/>
        <v>14.60779372341355</v>
      </c>
      <c r="M6" s="4">
        <v>479.45712149999997</v>
      </c>
      <c r="N6">
        <f t="shared" si="8"/>
        <v>71.103222437822936</v>
      </c>
    </row>
    <row r="7" spans="1:17" x14ac:dyDescent="0.35">
      <c r="A7">
        <v>105</v>
      </c>
      <c r="C7">
        <v>1.8800000000000001E-2</v>
      </c>
      <c r="D7">
        <v>2.1600000000000001E-2</v>
      </c>
      <c r="E7">
        <f t="shared" si="0"/>
        <v>81.43056</v>
      </c>
      <c r="F7">
        <f t="shared" si="1"/>
        <v>95.202920000000006</v>
      </c>
      <c r="G7">
        <f t="shared" si="2"/>
        <v>81.43056</v>
      </c>
      <c r="H7">
        <f t="shared" si="3"/>
        <v>95.202920000000006</v>
      </c>
      <c r="I7">
        <f t="shared" si="4"/>
        <v>122.14583999999999</v>
      </c>
      <c r="J7">
        <f t="shared" si="5"/>
        <v>142.80438000000001</v>
      </c>
      <c r="K7" s="3">
        <f t="shared" si="6"/>
        <v>132.47511</v>
      </c>
      <c r="L7">
        <f t="shared" si="7"/>
        <v>14.60779372341355</v>
      </c>
      <c r="M7" s="4">
        <v>104.3861685</v>
      </c>
      <c r="N7">
        <f t="shared" si="8"/>
        <v>19.861881011002154</v>
      </c>
    </row>
    <row r="8" spans="1:17" x14ac:dyDescent="0.35">
      <c r="A8">
        <v>118</v>
      </c>
      <c r="C8">
        <v>1.2800000000000001E-2</v>
      </c>
      <c r="D8">
        <v>1.5299999999999999E-2</v>
      </c>
      <c r="E8">
        <f t="shared" si="0"/>
        <v>51.918360000000007</v>
      </c>
      <c r="F8">
        <f t="shared" si="1"/>
        <v>64.215109999999996</v>
      </c>
      <c r="G8">
        <f t="shared" si="2"/>
        <v>51.918360000000007</v>
      </c>
      <c r="H8">
        <f t="shared" si="3"/>
        <v>64.215109999999996</v>
      </c>
      <c r="I8">
        <f t="shared" si="4"/>
        <v>77.87754000000001</v>
      </c>
      <c r="J8">
        <f t="shared" si="5"/>
        <v>96.322665000000001</v>
      </c>
      <c r="K8" s="3">
        <f t="shared" si="6"/>
        <v>87.100102500000006</v>
      </c>
      <c r="L8">
        <f t="shared" si="7"/>
        <v>13.04267296733353</v>
      </c>
      <c r="M8" s="4">
        <v>79.935714000000004</v>
      </c>
      <c r="N8">
        <f t="shared" si="8"/>
        <v>5.065987691404918</v>
      </c>
    </row>
    <row r="9" spans="1:17" x14ac:dyDescent="0.35">
      <c r="A9" t="s">
        <v>9</v>
      </c>
      <c r="C9">
        <v>4.0000000000000001E-3</v>
      </c>
      <c r="D9">
        <v>6.4999999999999997E-3</v>
      </c>
      <c r="E9">
        <f t="shared" si="0"/>
        <v>8.6338000000000008</v>
      </c>
      <c r="F9">
        <f t="shared" si="1"/>
        <v>20.930549999999997</v>
      </c>
      <c r="G9">
        <f t="shared" si="2"/>
        <v>8.6338000000000008</v>
      </c>
      <c r="H9">
        <f t="shared" si="3"/>
        <v>20.930549999999997</v>
      </c>
      <c r="I9">
        <f t="shared" si="4"/>
        <v>12.950700000000001</v>
      </c>
      <c r="J9">
        <f t="shared" si="5"/>
        <v>31.395824999999995</v>
      </c>
      <c r="K9" s="3">
        <f t="shared" si="6"/>
        <v>22.1732625</v>
      </c>
      <c r="L9">
        <f t="shared" si="7"/>
        <v>13.042672967333504</v>
      </c>
      <c r="M9" s="4">
        <v>6.9202274999999984</v>
      </c>
      <c r="N9">
        <f t="shared" si="8"/>
        <v>10.785524482175752</v>
      </c>
    </row>
    <row r="10" spans="1:17" x14ac:dyDescent="0.35">
      <c r="A10">
        <v>115</v>
      </c>
      <c r="C10">
        <v>9.5999999999999992E-3</v>
      </c>
      <c r="D10">
        <v>1.2E-2</v>
      </c>
      <c r="E10">
        <f t="shared" si="0"/>
        <v>36.178519999999992</v>
      </c>
      <c r="F10">
        <f t="shared" si="1"/>
        <v>47.983400000000003</v>
      </c>
      <c r="G10">
        <f t="shared" si="2"/>
        <v>36.178519999999992</v>
      </c>
      <c r="H10">
        <f t="shared" si="3"/>
        <v>47.983400000000003</v>
      </c>
      <c r="I10">
        <f t="shared" si="4"/>
        <v>54.267779999999988</v>
      </c>
      <c r="J10">
        <f t="shared" si="5"/>
        <v>71.975099999999998</v>
      </c>
      <c r="K10" s="3">
        <f t="shared" si="6"/>
        <v>63.121439999999993</v>
      </c>
      <c r="L10">
        <f t="shared" si="7"/>
        <v>12.52096604864019</v>
      </c>
      <c r="M10" s="4">
        <v>62.354892000000007</v>
      </c>
      <c r="N10">
        <f t="shared" si="8"/>
        <v>0.54203128890497576</v>
      </c>
    </row>
    <row r="11" spans="1:17" x14ac:dyDescent="0.35">
      <c r="A11" t="s">
        <v>7</v>
      </c>
      <c r="C11">
        <v>1.6999999999999999E-3</v>
      </c>
      <c r="D11">
        <v>4.1000000000000003E-3</v>
      </c>
      <c r="E11">
        <f t="shared" si="0"/>
        <v>-2.6792100000000012</v>
      </c>
      <c r="F11">
        <f t="shared" si="1"/>
        <v>9.1256699999999995</v>
      </c>
      <c r="G11">
        <f t="shared" si="2"/>
        <v>-2.6792100000000012</v>
      </c>
      <c r="H11">
        <f t="shared" si="3"/>
        <v>9.1256699999999995</v>
      </c>
      <c r="I11">
        <f t="shared" si="4"/>
        <v>-4.0188150000000018</v>
      </c>
      <c r="J11">
        <f t="shared" si="5"/>
        <v>13.688504999999999</v>
      </c>
      <c r="K11" s="3">
        <f t="shared" si="6"/>
        <v>4.8348449999999987</v>
      </c>
      <c r="L11">
        <f t="shared" si="7"/>
        <v>12.520966048640178</v>
      </c>
      <c r="M11" s="4">
        <v>7.0659165000000002</v>
      </c>
      <c r="N11">
        <f t="shared" si="8"/>
        <v>1.5776057869620475</v>
      </c>
    </row>
    <row r="12" spans="1:17" x14ac:dyDescent="0.35">
      <c r="A12">
        <v>116</v>
      </c>
      <c r="C12">
        <v>3.8699999999999998E-2</v>
      </c>
      <c r="D12">
        <v>3.6400000000000002E-2</v>
      </c>
      <c r="E12">
        <f t="shared" si="0"/>
        <v>179.31268999999998</v>
      </c>
      <c r="F12">
        <f t="shared" si="1"/>
        <v>167.99968000000001</v>
      </c>
      <c r="G12">
        <f t="shared" si="2"/>
        <v>179.31268999999998</v>
      </c>
      <c r="H12">
        <f t="shared" si="3"/>
        <v>167.99968000000001</v>
      </c>
      <c r="I12">
        <f t="shared" si="4"/>
        <v>268.96903499999996</v>
      </c>
      <c r="J12">
        <f t="shared" si="5"/>
        <v>251.99952000000002</v>
      </c>
      <c r="K12" s="3">
        <f t="shared" si="6"/>
        <v>260.48427749999996</v>
      </c>
      <c r="L12">
        <f t="shared" si="7"/>
        <v>11.999259129946797</v>
      </c>
      <c r="M12" s="4">
        <v>266.46518099999997</v>
      </c>
      <c r="N12">
        <f t="shared" si="8"/>
        <v>4.2291374224723635</v>
      </c>
    </row>
    <row r="13" spans="1:17" x14ac:dyDescent="0.35">
      <c r="A13">
        <v>114</v>
      </c>
      <c r="C13">
        <v>1.3599999999999999E-2</v>
      </c>
      <c r="D13">
        <v>1.1900000000000001E-2</v>
      </c>
      <c r="E13">
        <f t="shared" si="0"/>
        <v>55.853319999999997</v>
      </c>
      <c r="F13">
        <f t="shared" si="1"/>
        <v>47.491529999999997</v>
      </c>
      <c r="G13">
        <f t="shared" si="2"/>
        <v>55.853319999999997</v>
      </c>
      <c r="H13">
        <f t="shared" si="3"/>
        <v>47.491529999999997</v>
      </c>
      <c r="I13">
        <f t="shared" si="4"/>
        <v>83.779979999999995</v>
      </c>
      <c r="J13">
        <f t="shared" si="5"/>
        <v>71.237294999999989</v>
      </c>
      <c r="K13" s="3">
        <f t="shared" si="6"/>
        <v>77.508637499999992</v>
      </c>
      <c r="L13">
        <f t="shared" si="7"/>
        <v>8.8690176177867954</v>
      </c>
      <c r="M13" s="4">
        <v>115.31284350000001</v>
      </c>
      <c r="N13">
        <f t="shared" si="8"/>
        <v>26.731610419973151</v>
      </c>
    </row>
    <row r="14" spans="1:17" x14ac:dyDescent="0.35">
      <c r="A14">
        <v>113</v>
      </c>
      <c r="C14">
        <v>1.0699999999999999E-2</v>
      </c>
      <c r="D14">
        <v>1.24E-2</v>
      </c>
      <c r="E14">
        <f t="shared" si="0"/>
        <v>41.589089999999999</v>
      </c>
      <c r="F14">
        <f t="shared" si="1"/>
        <v>49.950879999999998</v>
      </c>
      <c r="G14">
        <f t="shared" si="2"/>
        <v>41.589089999999999</v>
      </c>
      <c r="H14">
        <f t="shared" si="3"/>
        <v>49.950879999999998</v>
      </c>
      <c r="I14">
        <f t="shared" si="4"/>
        <v>62.383634999999998</v>
      </c>
      <c r="J14">
        <f t="shared" si="5"/>
        <v>74.926320000000004</v>
      </c>
      <c r="K14" s="3">
        <f t="shared" si="6"/>
        <v>68.654977500000001</v>
      </c>
      <c r="L14">
        <f t="shared" si="7"/>
        <v>8.8690176177867954</v>
      </c>
      <c r="M14" s="4">
        <v>77.94361499999998</v>
      </c>
      <c r="N14">
        <f t="shared" si="8"/>
        <v>6.5680585642336444</v>
      </c>
    </row>
    <row r="15" spans="1:17" x14ac:dyDescent="0.35">
      <c r="A15">
        <v>121</v>
      </c>
      <c r="C15">
        <v>1.8499999999999999E-2</v>
      </c>
      <c r="D15">
        <v>1.7000000000000001E-2</v>
      </c>
      <c r="E15">
        <f t="shared" si="0"/>
        <v>79.954949999999997</v>
      </c>
      <c r="F15">
        <f t="shared" si="1"/>
        <v>72.576900000000009</v>
      </c>
      <c r="G15">
        <f t="shared" si="2"/>
        <v>79.954949999999997</v>
      </c>
      <c r="H15">
        <f t="shared" si="3"/>
        <v>72.576900000000009</v>
      </c>
      <c r="I15">
        <f t="shared" si="4"/>
        <v>119.93242499999999</v>
      </c>
      <c r="J15">
        <f t="shared" si="5"/>
        <v>108.86535000000001</v>
      </c>
      <c r="K15" s="3">
        <f t="shared" si="6"/>
        <v>114.3988875</v>
      </c>
      <c r="L15">
        <f t="shared" si="7"/>
        <v>7.8256037804001028</v>
      </c>
      <c r="M15" s="4">
        <v>92.002603499999992</v>
      </c>
      <c r="N15">
        <f t="shared" si="8"/>
        <v>15.836564289779709</v>
      </c>
    </row>
    <row r="16" spans="1:17" x14ac:dyDescent="0.35">
      <c r="A16">
        <v>125</v>
      </c>
      <c r="C16">
        <v>2.3400000000000001E-2</v>
      </c>
      <c r="D16">
        <v>2.47E-2</v>
      </c>
      <c r="E16">
        <f t="shared" si="0"/>
        <v>104.05658</v>
      </c>
      <c r="F16">
        <f t="shared" si="1"/>
        <v>110.45089</v>
      </c>
      <c r="G16">
        <f t="shared" si="2"/>
        <v>104.05658</v>
      </c>
      <c r="H16">
        <f t="shared" si="3"/>
        <v>110.45089</v>
      </c>
      <c r="I16">
        <f t="shared" si="4"/>
        <v>156.08487</v>
      </c>
      <c r="J16">
        <f t="shared" si="5"/>
        <v>165.67633499999999</v>
      </c>
      <c r="K16" s="3">
        <f t="shared" si="6"/>
        <v>160.88060250000001</v>
      </c>
      <c r="L16">
        <f t="shared" si="7"/>
        <v>6.782189943013428</v>
      </c>
      <c r="M16" s="4">
        <v>149.18553600000001</v>
      </c>
      <c r="N16">
        <f t="shared" si="8"/>
        <v>8.269660828577619</v>
      </c>
    </row>
    <row r="17" spans="1:14" x14ac:dyDescent="0.35">
      <c r="A17">
        <v>104</v>
      </c>
      <c r="C17">
        <v>2.41E-2</v>
      </c>
      <c r="D17">
        <v>2.3E-2</v>
      </c>
      <c r="E17">
        <f t="shared" si="0"/>
        <v>107.49966999999999</v>
      </c>
      <c r="F17">
        <f t="shared" si="1"/>
        <v>102.0891</v>
      </c>
      <c r="G17">
        <f t="shared" si="2"/>
        <v>107.49966999999999</v>
      </c>
      <c r="H17">
        <f t="shared" si="3"/>
        <v>102.0891</v>
      </c>
      <c r="I17">
        <f t="shared" si="4"/>
        <v>161.249505</v>
      </c>
      <c r="J17">
        <f t="shared" si="5"/>
        <v>153.13364999999999</v>
      </c>
      <c r="K17" s="3">
        <f t="shared" si="6"/>
        <v>157.19157749999999</v>
      </c>
      <c r="L17">
        <f t="shared" si="7"/>
        <v>5.738776105626755</v>
      </c>
      <c r="M17" s="4">
        <v>129.8817435</v>
      </c>
      <c r="N17">
        <f t="shared" si="8"/>
        <v>19.310968814478933</v>
      </c>
    </row>
    <row r="18" spans="1:14" x14ac:dyDescent="0.35">
      <c r="A18">
        <v>103</v>
      </c>
      <c r="C18">
        <v>1.7100000000000001E-2</v>
      </c>
      <c r="D18">
        <v>1.8200000000000001E-2</v>
      </c>
      <c r="E18">
        <f t="shared" si="0"/>
        <v>73.068770000000001</v>
      </c>
      <c r="F18">
        <f t="shared" si="1"/>
        <v>78.479340000000008</v>
      </c>
      <c r="G18">
        <f t="shared" si="2"/>
        <v>73.068770000000001</v>
      </c>
      <c r="H18">
        <f t="shared" si="3"/>
        <v>78.479340000000008</v>
      </c>
      <c r="I18">
        <f t="shared" si="4"/>
        <v>109.603155</v>
      </c>
      <c r="J18">
        <f t="shared" si="5"/>
        <v>117.71901000000001</v>
      </c>
      <c r="K18" s="3">
        <f t="shared" si="6"/>
        <v>113.66108250000001</v>
      </c>
      <c r="L18">
        <f t="shared" si="7"/>
        <v>5.738776105626755</v>
      </c>
      <c r="M18" s="4">
        <v>100.81678800000002</v>
      </c>
      <c r="N18">
        <f t="shared" si="8"/>
        <v>9.0822877405070681</v>
      </c>
    </row>
    <row r="19" spans="1:14" x14ac:dyDescent="0.35">
      <c r="A19" t="s">
        <v>6</v>
      </c>
      <c r="B19">
        <v>2.3999999999999998E-3</v>
      </c>
      <c r="C19">
        <v>2.2000000000000001E-3</v>
      </c>
      <c r="E19">
        <f t="shared" si="0"/>
        <v>-0.21986000000000061</v>
      </c>
      <c r="F19">
        <f t="shared" si="1"/>
        <v>-11.041</v>
      </c>
      <c r="G19">
        <f t="shared" ref="G19:G32" si="9">E19</f>
        <v>-0.21986000000000061</v>
      </c>
      <c r="H19">
        <f>AVERAGE(E19:F19)</f>
        <v>-5.6304300000000005</v>
      </c>
      <c r="I19">
        <f t="shared" si="4"/>
        <v>-0.32979000000000092</v>
      </c>
      <c r="J19">
        <f t="shared" si="5"/>
        <v>-8.4456450000000007</v>
      </c>
      <c r="K19" s="3">
        <f t="shared" si="6"/>
        <v>-4.3877175000000008</v>
      </c>
      <c r="L19">
        <f t="shared" si="7"/>
        <v>5.738776105626747</v>
      </c>
      <c r="M19" s="4">
        <v>-2.4038684999999993</v>
      </c>
      <c r="N19">
        <f t="shared" si="8"/>
        <v>1.4027930807501516</v>
      </c>
    </row>
    <row r="20" spans="1:14" x14ac:dyDescent="0.35">
      <c r="A20">
        <v>130</v>
      </c>
      <c r="C20">
        <v>1.0500000000000001E-2</v>
      </c>
      <c r="D20">
        <v>9.4999999999999998E-3</v>
      </c>
      <c r="E20">
        <f t="shared" si="0"/>
        <v>40.605350000000001</v>
      </c>
      <c r="F20">
        <f t="shared" si="1"/>
        <v>35.68665</v>
      </c>
      <c r="G20">
        <f t="shared" si="9"/>
        <v>40.605350000000001</v>
      </c>
      <c r="H20">
        <f t="shared" ref="H20:H32" si="10">F20</f>
        <v>35.68665</v>
      </c>
      <c r="I20">
        <f t="shared" si="4"/>
        <v>60.908025000000002</v>
      </c>
      <c r="J20">
        <f t="shared" si="5"/>
        <v>53.529975</v>
      </c>
      <c r="K20" s="3">
        <f t="shared" si="6"/>
        <v>57.219000000000001</v>
      </c>
      <c r="L20">
        <f t="shared" si="7"/>
        <v>5.2170691869334078</v>
      </c>
      <c r="M20" s="4">
        <v>50.054611500000007</v>
      </c>
      <c r="N20">
        <f t="shared" si="8"/>
        <v>5.0659876914049127</v>
      </c>
    </row>
    <row r="21" spans="1:14" x14ac:dyDescent="0.35">
      <c r="A21">
        <v>110</v>
      </c>
      <c r="C21">
        <v>2.18E-2</v>
      </c>
      <c r="D21">
        <v>2.2800000000000001E-2</v>
      </c>
      <c r="E21">
        <f t="shared" si="0"/>
        <v>96.186660000000003</v>
      </c>
      <c r="F21">
        <f t="shared" si="1"/>
        <v>101.10536</v>
      </c>
      <c r="G21">
        <f t="shared" si="9"/>
        <v>96.186660000000003</v>
      </c>
      <c r="H21">
        <f t="shared" si="10"/>
        <v>101.10536</v>
      </c>
      <c r="I21">
        <f t="shared" si="4"/>
        <v>144.27999</v>
      </c>
      <c r="J21">
        <f t="shared" si="5"/>
        <v>151.65804</v>
      </c>
      <c r="K21" s="3">
        <f t="shared" si="6"/>
        <v>147.96901500000001</v>
      </c>
      <c r="L21">
        <f t="shared" si="7"/>
        <v>5.2170691869334078</v>
      </c>
      <c r="M21" s="4">
        <v>145.106244</v>
      </c>
      <c r="N21">
        <f t="shared" si="8"/>
        <v>2.0242847870842002</v>
      </c>
    </row>
    <row r="22" spans="1:14" x14ac:dyDescent="0.35">
      <c r="A22">
        <v>101</v>
      </c>
      <c r="C22">
        <v>1.6199999999999999E-2</v>
      </c>
      <c r="D22">
        <v>1.52E-2</v>
      </c>
      <c r="E22">
        <f t="shared" si="0"/>
        <v>68.641939999999991</v>
      </c>
      <c r="F22">
        <f t="shared" si="1"/>
        <v>63.723240000000004</v>
      </c>
      <c r="G22">
        <f t="shared" si="9"/>
        <v>68.641939999999991</v>
      </c>
      <c r="H22">
        <f t="shared" si="10"/>
        <v>63.723240000000004</v>
      </c>
      <c r="I22">
        <f t="shared" si="4"/>
        <v>102.96290999999999</v>
      </c>
      <c r="J22">
        <f t="shared" si="5"/>
        <v>95.584860000000006</v>
      </c>
      <c r="K22" s="3">
        <f t="shared" si="6"/>
        <v>99.273885000000007</v>
      </c>
      <c r="L22">
        <f t="shared" si="7"/>
        <v>5.2170691869333981</v>
      </c>
      <c r="M22" s="4">
        <v>97.684474500000007</v>
      </c>
      <c r="N22">
        <f t="shared" si="8"/>
        <v>1.1238829426391008</v>
      </c>
    </row>
    <row r="23" spans="1:14" x14ac:dyDescent="0.35">
      <c r="A23">
        <v>112</v>
      </c>
      <c r="C23">
        <v>2.6700000000000002E-2</v>
      </c>
      <c r="D23">
        <v>2.7699999999999999E-2</v>
      </c>
      <c r="E23">
        <f t="shared" si="0"/>
        <v>120.28829000000002</v>
      </c>
      <c r="F23">
        <f t="shared" si="1"/>
        <v>125.20698999999999</v>
      </c>
      <c r="G23">
        <f t="shared" si="9"/>
        <v>120.28829000000002</v>
      </c>
      <c r="H23">
        <f t="shared" si="10"/>
        <v>125.20698999999999</v>
      </c>
      <c r="I23">
        <f t="shared" si="4"/>
        <v>180.43243500000003</v>
      </c>
      <c r="J23">
        <f t="shared" si="5"/>
        <v>187.81048499999997</v>
      </c>
      <c r="K23" s="3">
        <f t="shared" si="6"/>
        <v>184.12146000000001</v>
      </c>
      <c r="L23">
        <f t="shared" si="7"/>
        <v>5.2170691869333679</v>
      </c>
      <c r="M23" s="4">
        <v>195.51463799999999</v>
      </c>
      <c r="N23">
        <f t="shared" si="8"/>
        <v>8.0561934230653716</v>
      </c>
    </row>
    <row r="24" spans="1:14" x14ac:dyDescent="0.35">
      <c r="A24">
        <v>100</v>
      </c>
      <c r="C24">
        <v>2.9000000000000001E-2</v>
      </c>
      <c r="D24">
        <v>2.81E-2</v>
      </c>
      <c r="E24">
        <f t="shared" si="0"/>
        <v>131.60130000000001</v>
      </c>
      <c r="F24">
        <f t="shared" si="1"/>
        <v>127.17446999999999</v>
      </c>
      <c r="G24">
        <f t="shared" si="9"/>
        <v>131.60130000000001</v>
      </c>
      <c r="H24">
        <f t="shared" si="10"/>
        <v>127.17446999999999</v>
      </c>
      <c r="I24">
        <f t="shared" si="4"/>
        <v>197.40195</v>
      </c>
      <c r="J24">
        <f t="shared" si="5"/>
        <v>190.76170499999998</v>
      </c>
      <c r="K24" s="3">
        <f t="shared" si="6"/>
        <v>194.08182749999997</v>
      </c>
      <c r="L24">
        <f t="shared" si="7"/>
        <v>4.6953622682400811</v>
      </c>
      <c r="M24" s="4">
        <v>185.89916399999998</v>
      </c>
      <c r="N24">
        <f t="shared" si="8"/>
        <v>5.786016849017642</v>
      </c>
    </row>
    <row r="25" spans="1:14" x14ac:dyDescent="0.35">
      <c r="A25">
        <v>107</v>
      </c>
      <c r="C25">
        <v>2.1100000000000001E-2</v>
      </c>
      <c r="D25">
        <v>2.0299999999999999E-2</v>
      </c>
      <c r="E25">
        <f t="shared" si="0"/>
        <v>92.743570000000005</v>
      </c>
      <c r="F25">
        <f t="shared" si="1"/>
        <v>88.808609999999987</v>
      </c>
      <c r="G25">
        <f t="shared" si="9"/>
        <v>92.743570000000005</v>
      </c>
      <c r="H25">
        <f t="shared" si="10"/>
        <v>88.808609999999987</v>
      </c>
      <c r="I25">
        <f t="shared" si="4"/>
        <v>139.11535500000002</v>
      </c>
      <c r="J25">
        <f t="shared" si="5"/>
        <v>133.21291499999998</v>
      </c>
      <c r="K25" s="3">
        <f t="shared" si="6"/>
        <v>136.16413499999999</v>
      </c>
      <c r="L25">
        <f t="shared" si="7"/>
        <v>4.1736553495467552</v>
      </c>
      <c r="M25" s="4">
        <v>129.0076095</v>
      </c>
      <c r="N25">
        <f t="shared" si="8"/>
        <v>5.0604277107844382</v>
      </c>
    </row>
    <row r="26" spans="1:14" x14ac:dyDescent="0.35">
      <c r="A26">
        <v>108</v>
      </c>
      <c r="C26">
        <v>1.6799999999999999E-2</v>
      </c>
      <c r="D26">
        <v>1.6E-2</v>
      </c>
      <c r="E26">
        <f t="shared" si="0"/>
        <v>71.593159999999997</v>
      </c>
      <c r="F26">
        <f t="shared" si="1"/>
        <v>67.658200000000008</v>
      </c>
      <c r="G26">
        <f t="shared" si="9"/>
        <v>71.593159999999997</v>
      </c>
      <c r="H26">
        <f t="shared" si="10"/>
        <v>67.658200000000008</v>
      </c>
      <c r="I26">
        <f t="shared" si="4"/>
        <v>107.38973999999999</v>
      </c>
      <c r="J26">
        <f t="shared" si="5"/>
        <v>101.4873</v>
      </c>
      <c r="K26" s="3">
        <f t="shared" si="6"/>
        <v>104.43852</v>
      </c>
      <c r="L26">
        <f t="shared" si="7"/>
        <v>4.1736553495467144</v>
      </c>
      <c r="M26" s="4">
        <v>108.246927</v>
      </c>
      <c r="N26">
        <f t="shared" si="8"/>
        <v>2.6929504152183177</v>
      </c>
    </row>
    <row r="27" spans="1:14" x14ac:dyDescent="0.35">
      <c r="A27">
        <v>127</v>
      </c>
      <c r="C27">
        <v>4.1000000000000003E-3</v>
      </c>
      <c r="D27">
        <v>4.7000000000000002E-3</v>
      </c>
      <c r="E27">
        <f t="shared" si="0"/>
        <v>9.1256699999999995</v>
      </c>
      <c r="F27">
        <f t="shared" si="1"/>
        <v>12.076889999999999</v>
      </c>
      <c r="G27">
        <f t="shared" si="9"/>
        <v>9.1256699999999995</v>
      </c>
      <c r="H27">
        <f t="shared" si="10"/>
        <v>12.076889999999999</v>
      </c>
      <c r="I27">
        <f t="shared" si="4"/>
        <v>13.688504999999999</v>
      </c>
      <c r="J27">
        <f t="shared" si="5"/>
        <v>18.115334999999998</v>
      </c>
      <c r="K27" s="3">
        <f t="shared" si="6"/>
        <v>15.901919999999999</v>
      </c>
      <c r="L27">
        <f t="shared" si="7"/>
        <v>3.1302415121600475</v>
      </c>
      <c r="M27" s="4">
        <v>21.926194500000001</v>
      </c>
      <c r="N27">
        <f t="shared" si="8"/>
        <v>4.2598053506792022</v>
      </c>
    </row>
    <row r="28" spans="1:14" x14ac:dyDescent="0.35">
      <c r="A28" t="s">
        <v>8</v>
      </c>
      <c r="C28">
        <v>4.3E-3</v>
      </c>
      <c r="D28">
        <v>4.0000000000000001E-3</v>
      </c>
      <c r="E28">
        <f t="shared" si="0"/>
        <v>10.10941</v>
      </c>
      <c r="F28">
        <f t="shared" si="1"/>
        <v>8.6338000000000008</v>
      </c>
      <c r="G28">
        <f t="shared" si="9"/>
        <v>10.10941</v>
      </c>
      <c r="H28">
        <f t="shared" si="10"/>
        <v>8.6338000000000008</v>
      </c>
      <c r="I28">
        <f t="shared" si="4"/>
        <v>15.164115000000001</v>
      </c>
      <c r="J28">
        <f t="shared" si="5"/>
        <v>12.950700000000001</v>
      </c>
      <c r="K28" s="3">
        <f t="shared" si="6"/>
        <v>14.0574075</v>
      </c>
      <c r="L28">
        <f t="shared" si="7"/>
        <v>1.5651207560800218</v>
      </c>
      <c r="M28" s="4">
        <v>9.9068520000000007</v>
      </c>
      <c r="N28">
        <f t="shared" si="8"/>
        <v>2.934885939741124</v>
      </c>
    </row>
    <row r="29" spans="1:14" x14ac:dyDescent="0.35">
      <c r="A29">
        <v>111</v>
      </c>
      <c r="C29">
        <v>9.7999999999999997E-3</v>
      </c>
      <c r="D29">
        <v>9.4999999999999998E-3</v>
      </c>
      <c r="E29">
        <f t="shared" si="0"/>
        <v>37.162259999999989</v>
      </c>
      <c r="F29">
        <f t="shared" si="1"/>
        <v>35.68665</v>
      </c>
      <c r="G29">
        <f t="shared" si="9"/>
        <v>37.162259999999989</v>
      </c>
      <c r="H29">
        <f t="shared" si="10"/>
        <v>35.68665</v>
      </c>
      <c r="I29">
        <f t="shared" si="4"/>
        <v>55.743389999999984</v>
      </c>
      <c r="J29">
        <f t="shared" si="5"/>
        <v>53.529975</v>
      </c>
      <c r="K29" s="3">
        <f t="shared" si="6"/>
        <v>54.636682499999992</v>
      </c>
      <c r="L29">
        <f t="shared" si="7"/>
        <v>1.5651207560800104</v>
      </c>
      <c r="M29" s="4">
        <v>61.844980499999998</v>
      </c>
      <c r="N29">
        <f t="shared" si="8"/>
        <v>5.0970363966134329</v>
      </c>
    </row>
    <row r="30" spans="1:14" x14ac:dyDescent="0.35">
      <c r="A30">
        <v>102</v>
      </c>
      <c r="C30">
        <v>1.46E-2</v>
      </c>
      <c r="D30">
        <v>1.43E-2</v>
      </c>
      <c r="E30">
        <f t="shared" si="0"/>
        <v>60.772019999999998</v>
      </c>
      <c r="F30">
        <f t="shared" si="1"/>
        <v>59.296410000000009</v>
      </c>
      <c r="G30">
        <f t="shared" si="9"/>
        <v>60.772019999999998</v>
      </c>
      <c r="H30">
        <f t="shared" si="10"/>
        <v>59.296410000000009</v>
      </c>
      <c r="I30">
        <f t="shared" si="4"/>
        <v>91.158029999999997</v>
      </c>
      <c r="J30">
        <f t="shared" si="5"/>
        <v>88.944615000000013</v>
      </c>
      <c r="K30" s="3">
        <f t="shared" si="6"/>
        <v>90.051322499999998</v>
      </c>
      <c r="L30">
        <f t="shared" si="7"/>
        <v>1.5651207560800104</v>
      </c>
      <c r="M30" s="4">
        <v>90.181491000000022</v>
      </c>
      <c r="N30">
        <f t="shared" si="8"/>
        <v>9.2043029046898636E-2</v>
      </c>
    </row>
    <row r="31" spans="1:14" x14ac:dyDescent="0.35">
      <c r="A31">
        <v>122</v>
      </c>
      <c r="C31">
        <v>2.8500000000000001E-2</v>
      </c>
      <c r="D31">
        <v>2.8799999999999999E-2</v>
      </c>
      <c r="E31">
        <f t="shared" si="0"/>
        <v>129.14195000000001</v>
      </c>
      <c r="F31">
        <f t="shared" si="1"/>
        <v>130.61756</v>
      </c>
      <c r="G31">
        <f t="shared" si="9"/>
        <v>129.14195000000001</v>
      </c>
      <c r="H31">
        <f t="shared" si="10"/>
        <v>130.61756</v>
      </c>
      <c r="I31">
        <f t="shared" si="4"/>
        <v>193.71292500000001</v>
      </c>
      <c r="J31">
        <f t="shared" si="5"/>
        <v>195.92633999999998</v>
      </c>
      <c r="K31" s="3">
        <f t="shared" si="6"/>
        <v>194.81963250000001</v>
      </c>
      <c r="L31">
        <f t="shared" si="7"/>
        <v>1.5651207560800002</v>
      </c>
      <c r="M31" s="4">
        <v>201.487887</v>
      </c>
      <c r="N31">
        <f t="shared" si="8"/>
        <v>4.7151679756277032</v>
      </c>
    </row>
    <row r="32" spans="1:14" x14ac:dyDescent="0.35">
      <c r="A32">
        <v>120</v>
      </c>
      <c r="C32">
        <v>4.2599999999999999E-2</v>
      </c>
      <c r="D32">
        <v>4.2599999999999999E-2</v>
      </c>
      <c r="E32">
        <f t="shared" si="0"/>
        <v>198.49562</v>
      </c>
      <c r="F32">
        <f t="shared" si="1"/>
        <v>198.49562</v>
      </c>
      <c r="G32">
        <f t="shared" si="9"/>
        <v>198.49562</v>
      </c>
      <c r="H32">
        <f t="shared" si="10"/>
        <v>198.49562</v>
      </c>
      <c r="I32">
        <f t="shared" si="4"/>
        <v>297.74342999999999</v>
      </c>
      <c r="J32">
        <f t="shared" si="5"/>
        <v>297.74342999999999</v>
      </c>
      <c r="K32" s="3">
        <f t="shared" si="6"/>
        <v>297.74342999999999</v>
      </c>
      <c r="L32">
        <f t="shared" si="7"/>
        <v>0</v>
      </c>
      <c r="M32" s="4">
        <v>373.21320149999997</v>
      </c>
      <c r="N32">
        <f t="shared" si="8"/>
        <v>53.365187202249139</v>
      </c>
    </row>
  </sheetData>
  <autoFilter ref="A1:N32" xr:uid="{65BEA966-F5FD-4646-8979-EA568A8787E2}">
    <sortState xmlns:xlrd2="http://schemas.microsoft.com/office/spreadsheetml/2017/richdata2" ref="A2:N32">
      <sortCondition descending="1" ref="L1:L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5D08-D0C8-4BF5-9663-F901B8B09191}">
  <dimension ref="A1:H8"/>
  <sheetViews>
    <sheetView workbookViewId="0">
      <selection activeCell="M33" sqref="M3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1</v>
      </c>
      <c r="D1" t="s">
        <v>2</v>
      </c>
      <c r="H1" s="1" t="s">
        <v>25</v>
      </c>
    </row>
    <row r="2" spans="1:8" x14ac:dyDescent="0.35">
      <c r="A2">
        <v>0</v>
      </c>
      <c r="B2">
        <v>7.7999999999999996E-3</v>
      </c>
      <c r="C2">
        <v>9.7000000000000003E-3</v>
      </c>
      <c r="D2">
        <f>AVERAGE(B2:C2)</f>
        <v>8.7500000000000008E-3</v>
      </c>
    </row>
    <row r="3" spans="1:8" x14ac:dyDescent="0.35">
      <c r="A3">
        <v>5.0999999999999996</v>
      </c>
      <c r="B3">
        <v>1.0200000000000001E-2</v>
      </c>
      <c r="C3">
        <v>3.1399999999999997E-2</v>
      </c>
      <c r="D3">
        <f>B3</f>
        <v>1.0200000000000001E-2</v>
      </c>
    </row>
    <row r="4" spans="1:8" x14ac:dyDescent="0.35">
      <c r="A4">
        <v>10.565</v>
      </c>
      <c r="B4">
        <v>1.54E-2</v>
      </c>
      <c r="C4">
        <v>2.4199999999999999E-2</v>
      </c>
      <c r="D4">
        <f t="shared" ref="D4:D8" si="0">AVERAGE(B4:C4)</f>
        <v>1.9799999999999998E-2</v>
      </c>
    </row>
    <row r="5" spans="1:8" x14ac:dyDescent="0.35">
      <c r="A5">
        <v>30.016400000000001</v>
      </c>
      <c r="B5">
        <v>5.0200000000000002E-2</v>
      </c>
      <c r="C5">
        <v>5.8099999999999999E-2</v>
      </c>
      <c r="D5">
        <f t="shared" si="0"/>
        <v>5.4150000000000004E-2</v>
      </c>
    </row>
    <row r="6" spans="1:8" x14ac:dyDescent="0.35">
      <c r="A6">
        <v>60.545000000000002</v>
      </c>
      <c r="B6">
        <v>7.4200000000000002E-2</v>
      </c>
      <c r="C6">
        <v>6.7799999999999999E-2</v>
      </c>
      <c r="D6">
        <f t="shared" si="0"/>
        <v>7.1000000000000008E-2</v>
      </c>
    </row>
    <row r="7" spans="1:8" x14ac:dyDescent="0.35">
      <c r="A7">
        <v>120.309</v>
      </c>
      <c r="B7">
        <v>0.12909999999999999</v>
      </c>
      <c r="C7">
        <v>0.1229</v>
      </c>
      <c r="D7">
        <f t="shared" si="0"/>
        <v>0.126</v>
      </c>
    </row>
    <row r="8" spans="1:8" x14ac:dyDescent="0.35">
      <c r="A8">
        <v>199.239</v>
      </c>
      <c r="B8">
        <v>0.21410000000000001</v>
      </c>
      <c r="C8">
        <v>0.21909999999999999</v>
      </c>
      <c r="D8">
        <f t="shared" si="0"/>
        <v>0.21660000000000001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76D9-D551-4D21-B140-6BE14DDCFAEB}">
  <dimension ref="A1:U47"/>
  <sheetViews>
    <sheetView tabSelected="1" zoomScale="110" zoomScaleNormal="110" workbookViewId="0">
      <selection activeCell="K47" sqref="K47"/>
    </sheetView>
  </sheetViews>
  <sheetFormatPr defaultRowHeight="14.5" x14ac:dyDescent="0.35"/>
  <sheetData>
    <row r="1" spans="1:21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t="s">
        <v>19</v>
      </c>
      <c r="L1" t="s">
        <v>30</v>
      </c>
      <c r="M1" t="s">
        <v>96</v>
      </c>
      <c r="N1" t="s">
        <v>91</v>
      </c>
      <c r="O1">
        <v>971.26</v>
      </c>
      <c r="R1" t="s">
        <v>11</v>
      </c>
      <c r="S1" t="s">
        <v>12</v>
      </c>
      <c r="T1" t="s">
        <v>88</v>
      </c>
      <c r="U1" t="s">
        <v>10</v>
      </c>
    </row>
    <row r="2" spans="1:21" x14ac:dyDescent="0.35">
      <c r="A2">
        <v>100</v>
      </c>
      <c r="B2" t="s">
        <v>87</v>
      </c>
      <c r="C2">
        <v>0.14130000000000001</v>
      </c>
      <c r="D2">
        <v>0.14319999999999999</v>
      </c>
      <c r="E2">
        <f t="shared" ref="E2:F9" si="0">C2*$O$1+$O$2</f>
        <v>127.786338</v>
      </c>
      <c r="F2">
        <f t="shared" si="0"/>
        <v>129.631732</v>
      </c>
      <c r="G2">
        <f t="shared" ref="G2:G47" si="1">E2-$U$2</f>
        <v>123.010079</v>
      </c>
      <c r="H2">
        <f t="shared" ref="H2:H47" si="2">F2-$U$2</f>
        <v>124.855473</v>
      </c>
      <c r="I2">
        <f t="shared" ref="I2:I47" si="3">G2*1.5</f>
        <v>184.5151185</v>
      </c>
      <c r="J2">
        <f t="shared" ref="J2:J47" si="4">H2*1.5</f>
        <v>187.2832095</v>
      </c>
      <c r="K2">
        <f t="shared" ref="K2:K7" si="5">AVERAGE(I2:J2)</f>
        <v>185.89916399999998</v>
      </c>
      <c r="L2">
        <f t="shared" ref="L2:L47" si="6">STDEV(I2:J2)</f>
        <v>1.9573359170414504</v>
      </c>
      <c r="N2" t="s">
        <v>92</v>
      </c>
      <c r="O2">
        <v>-9.4527000000000001</v>
      </c>
      <c r="Q2" t="s">
        <v>6</v>
      </c>
      <c r="R2">
        <v>1.2699999999999999E-2</v>
      </c>
      <c r="S2">
        <v>1.66E-2</v>
      </c>
      <c r="T2">
        <f>AVERAGE(R2:S2)</f>
        <v>1.465E-2</v>
      </c>
      <c r="U2">
        <f>T2*O1+O2</f>
        <v>4.7762589999999996</v>
      </c>
    </row>
    <row r="3" spans="1:21" x14ac:dyDescent="0.35">
      <c r="A3">
        <v>101</v>
      </c>
      <c r="B3" t="s">
        <v>87</v>
      </c>
      <c r="C3">
        <v>8.0199999999999994E-2</v>
      </c>
      <c r="D3">
        <v>8.3199999999999996E-2</v>
      </c>
      <c r="E3">
        <f t="shared" si="0"/>
        <v>68.442352</v>
      </c>
      <c r="F3">
        <f t="shared" si="0"/>
        <v>71.356132000000002</v>
      </c>
      <c r="G3">
        <f t="shared" si="1"/>
        <v>63.666093000000004</v>
      </c>
      <c r="H3">
        <f t="shared" si="2"/>
        <v>66.579873000000006</v>
      </c>
      <c r="I3">
        <f t="shared" si="3"/>
        <v>95.499139500000013</v>
      </c>
      <c r="J3">
        <f t="shared" si="4"/>
        <v>99.869809500000002</v>
      </c>
      <c r="K3">
        <f t="shared" si="5"/>
        <v>97.684474500000007</v>
      </c>
      <c r="L3">
        <f t="shared" si="6"/>
        <v>3.0905303953286003</v>
      </c>
    </row>
    <row r="4" spans="1:21" x14ac:dyDescent="0.35">
      <c r="A4">
        <v>102</v>
      </c>
      <c r="B4" t="s">
        <v>87</v>
      </c>
      <c r="C4">
        <v>7.6700000000000004E-2</v>
      </c>
      <c r="D4">
        <v>7.6399999999999996E-2</v>
      </c>
      <c r="E4">
        <f t="shared" si="0"/>
        <v>65.042942000000011</v>
      </c>
      <c r="F4">
        <f t="shared" si="0"/>
        <v>64.751564000000002</v>
      </c>
      <c r="G4">
        <f t="shared" si="1"/>
        <v>60.266683000000015</v>
      </c>
      <c r="H4">
        <f t="shared" si="2"/>
        <v>59.975305000000006</v>
      </c>
      <c r="I4">
        <f t="shared" si="3"/>
        <v>90.400024500000029</v>
      </c>
      <c r="J4">
        <f t="shared" si="4"/>
        <v>89.962957500000016</v>
      </c>
      <c r="K4">
        <f t="shared" si="5"/>
        <v>90.181491000000022</v>
      </c>
      <c r="L4">
        <f t="shared" si="6"/>
        <v>0.30905303953287011</v>
      </c>
      <c r="N4" t="s">
        <v>90</v>
      </c>
      <c r="O4">
        <v>4918.7</v>
      </c>
    </row>
    <row r="5" spans="1:21" x14ac:dyDescent="0.35">
      <c r="A5">
        <v>103</v>
      </c>
      <c r="B5" t="s">
        <v>87</v>
      </c>
      <c r="C5">
        <v>9.0999999999999998E-2</v>
      </c>
      <c r="D5">
        <v>7.6700000000000004E-2</v>
      </c>
      <c r="E5">
        <f t="shared" si="0"/>
        <v>78.931960000000004</v>
      </c>
      <c r="F5">
        <f t="shared" si="0"/>
        <v>65.042942000000011</v>
      </c>
      <c r="G5">
        <f t="shared" si="1"/>
        <v>74.155701000000008</v>
      </c>
      <c r="H5">
        <f t="shared" si="2"/>
        <v>60.266683000000015</v>
      </c>
      <c r="I5">
        <f t="shared" si="3"/>
        <v>111.2335515</v>
      </c>
      <c r="J5">
        <f t="shared" si="4"/>
        <v>90.400024500000029</v>
      </c>
      <c r="K5">
        <f t="shared" si="5"/>
        <v>100.81678800000002</v>
      </c>
      <c r="L5">
        <f t="shared" si="6"/>
        <v>14.731528217732908</v>
      </c>
      <c r="N5" t="s">
        <v>93</v>
      </c>
      <c r="O5">
        <v>-11.041</v>
      </c>
    </row>
    <row r="6" spans="1:21" x14ac:dyDescent="0.35">
      <c r="A6">
        <v>104</v>
      </c>
      <c r="B6" t="s">
        <v>87</v>
      </c>
      <c r="C6">
        <v>0.10630000000000001</v>
      </c>
      <c r="D6">
        <v>0.1013</v>
      </c>
      <c r="E6">
        <f t="shared" si="0"/>
        <v>93.792237999999998</v>
      </c>
      <c r="F6">
        <f t="shared" si="0"/>
        <v>88.935937999999993</v>
      </c>
      <c r="G6">
        <f t="shared" si="1"/>
        <v>89.015979000000002</v>
      </c>
      <c r="H6">
        <f t="shared" si="2"/>
        <v>84.159678999999997</v>
      </c>
      <c r="I6">
        <f t="shared" si="3"/>
        <v>133.5239685</v>
      </c>
      <c r="J6">
        <f t="shared" si="4"/>
        <v>126.2395185</v>
      </c>
      <c r="K6">
        <f t="shared" si="5"/>
        <v>129.8817435</v>
      </c>
      <c r="L6">
        <f t="shared" si="6"/>
        <v>5.1508839922143412</v>
      </c>
    </row>
    <row r="7" spans="1:21" x14ac:dyDescent="0.35">
      <c r="A7">
        <v>105</v>
      </c>
      <c r="B7" t="s">
        <v>87</v>
      </c>
      <c r="C7">
        <v>8.3599999999999994E-2</v>
      </c>
      <c r="D7">
        <v>8.8999999999999996E-2</v>
      </c>
      <c r="E7">
        <f t="shared" si="0"/>
        <v>71.744635999999986</v>
      </c>
      <c r="F7">
        <f t="shared" si="0"/>
        <v>76.989440000000002</v>
      </c>
      <c r="G7">
        <f t="shared" si="1"/>
        <v>66.96837699999999</v>
      </c>
      <c r="H7">
        <f t="shared" si="2"/>
        <v>72.213181000000006</v>
      </c>
      <c r="I7">
        <f t="shared" si="3"/>
        <v>100.45256549999999</v>
      </c>
      <c r="J7">
        <f t="shared" si="4"/>
        <v>108.3197715</v>
      </c>
      <c r="K7">
        <f t="shared" si="5"/>
        <v>104.3861685</v>
      </c>
      <c r="L7">
        <f t="shared" si="6"/>
        <v>5.5629547115915008</v>
      </c>
    </row>
    <row r="8" spans="1:21" x14ac:dyDescent="0.35">
      <c r="A8">
        <v>107</v>
      </c>
      <c r="B8" t="s">
        <v>87</v>
      </c>
      <c r="C8">
        <v>0.1032</v>
      </c>
      <c r="D8" t="s">
        <v>89</v>
      </c>
      <c r="E8">
        <f t="shared" si="0"/>
        <v>90.781331999999992</v>
      </c>
      <c r="F8" t="e">
        <f t="shared" si="0"/>
        <v>#VALUE!</v>
      </c>
      <c r="G8">
        <f t="shared" si="1"/>
        <v>86.005072999999996</v>
      </c>
      <c r="H8" t="e">
        <f t="shared" si="2"/>
        <v>#VALUE!</v>
      </c>
      <c r="I8">
        <f t="shared" si="3"/>
        <v>129.0076095</v>
      </c>
      <c r="J8" t="e">
        <f t="shared" si="4"/>
        <v>#VALUE!</v>
      </c>
      <c r="K8">
        <f>I8</f>
        <v>129.0076095</v>
      </c>
      <c r="L8" t="e">
        <f t="shared" si="6"/>
        <v>#VALUE!</v>
      </c>
    </row>
    <row r="9" spans="1:21" x14ac:dyDescent="0.35">
      <c r="A9">
        <v>108</v>
      </c>
      <c r="B9" t="s">
        <v>87</v>
      </c>
      <c r="C9">
        <v>8.9099999999999999E-2</v>
      </c>
      <c r="D9">
        <v>8.8800000000000004E-2</v>
      </c>
      <c r="E9">
        <f t="shared" si="0"/>
        <v>77.086566000000005</v>
      </c>
      <c r="F9">
        <f t="shared" si="0"/>
        <v>76.795187999999996</v>
      </c>
      <c r="G9">
        <f t="shared" si="1"/>
        <v>72.310307000000009</v>
      </c>
      <c r="H9">
        <f t="shared" si="2"/>
        <v>72.018929</v>
      </c>
      <c r="I9">
        <f t="shared" si="3"/>
        <v>108.46546050000001</v>
      </c>
      <c r="J9">
        <f t="shared" si="4"/>
        <v>108.02839349999999</v>
      </c>
      <c r="K9">
        <f t="shared" ref="K9:K14" si="7">AVERAGE(I9:J9)</f>
        <v>108.246927</v>
      </c>
      <c r="L9">
        <f t="shared" si="6"/>
        <v>0.30905303953287011</v>
      </c>
    </row>
    <row r="10" spans="1:21" x14ac:dyDescent="0.35">
      <c r="A10" s="2">
        <v>109</v>
      </c>
      <c r="B10" t="s">
        <v>87</v>
      </c>
      <c r="C10">
        <v>6.8599999999999994E-2</v>
      </c>
      <c r="D10">
        <v>6.7799999999999999E-2</v>
      </c>
      <c r="E10">
        <f>C10*$O$4+$O$5</f>
        <v>326.38181999999995</v>
      </c>
      <c r="F10">
        <f>D10*$O$4+$O$5</f>
        <v>322.44685999999996</v>
      </c>
      <c r="G10">
        <f t="shared" si="1"/>
        <v>321.60556099999997</v>
      </c>
      <c r="H10">
        <f t="shared" si="2"/>
        <v>317.67060099999998</v>
      </c>
      <c r="I10">
        <f t="shared" si="3"/>
        <v>482.40834149999995</v>
      </c>
      <c r="J10">
        <f t="shared" si="4"/>
        <v>476.50590149999994</v>
      </c>
      <c r="K10">
        <f t="shared" si="7"/>
        <v>479.45712149999997</v>
      </c>
      <c r="L10">
        <f t="shared" si="6"/>
        <v>4.1736553495467348</v>
      </c>
      <c r="M10" t="s">
        <v>97</v>
      </c>
    </row>
    <row r="11" spans="1:21" x14ac:dyDescent="0.35">
      <c r="A11">
        <v>110</v>
      </c>
      <c r="B11" t="s">
        <v>87</v>
      </c>
      <c r="C11">
        <v>0.11600000000000001</v>
      </c>
      <c r="D11">
        <v>0.1125</v>
      </c>
      <c r="E11">
        <f t="shared" ref="E11:F18" si="8">C11*$O$1+$O$2</f>
        <v>103.21346</v>
      </c>
      <c r="F11">
        <f t="shared" si="8"/>
        <v>99.814050000000009</v>
      </c>
      <c r="G11">
        <f t="shared" si="1"/>
        <v>98.437201000000002</v>
      </c>
      <c r="H11">
        <f t="shared" si="2"/>
        <v>95.037791000000013</v>
      </c>
      <c r="I11">
        <f t="shared" si="3"/>
        <v>147.6558015</v>
      </c>
      <c r="J11">
        <f t="shared" si="4"/>
        <v>142.55668650000001</v>
      </c>
      <c r="K11">
        <f t="shared" si="7"/>
        <v>145.106244</v>
      </c>
      <c r="L11">
        <f t="shared" si="6"/>
        <v>3.6056187945500304</v>
      </c>
    </row>
    <row r="12" spans="1:21" x14ac:dyDescent="0.35">
      <c r="A12">
        <v>111</v>
      </c>
      <c r="B12" t="s">
        <v>87</v>
      </c>
      <c r="C12">
        <v>5.2400000000000002E-2</v>
      </c>
      <c r="D12">
        <v>6.1800000000000001E-2</v>
      </c>
      <c r="E12">
        <f t="shared" si="8"/>
        <v>41.441324000000002</v>
      </c>
      <c r="F12">
        <f t="shared" si="8"/>
        <v>50.571168</v>
      </c>
      <c r="G12">
        <f t="shared" si="1"/>
        <v>36.665064999999998</v>
      </c>
      <c r="H12">
        <f t="shared" si="2"/>
        <v>45.794909000000004</v>
      </c>
      <c r="I12">
        <f t="shared" si="3"/>
        <v>54.997597499999998</v>
      </c>
      <c r="J12">
        <f t="shared" si="4"/>
        <v>68.692363499999999</v>
      </c>
      <c r="K12">
        <f t="shared" si="7"/>
        <v>61.844980499999998</v>
      </c>
      <c r="L12">
        <f t="shared" si="6"/>
        <v>9.6836619053629658</v>
      </c>
    </row>
    <row r="13" spans="1:21" x14ac:dyDescent="0.35">
      <c r="A13">
        <v>112</v>
      </c>
      <c r="B13" t="s">
        <v>87</v>
      </c>
      <c r="C13">
        <v>0.14449999999999999</v>
      </c>
      <c r="D13">
        <v>0.1532</v>
      </c>
      <c r="E13">
        <f t="shared" si="8"/>
        <v>130.89437000000001</v>
      </c>
      <c r="F13">
        <f t="shared" si="8"/>
        <v>139.34433200000001</v>
      </c>
      <c r="G13">
        <f t="shared" si="1"/>
        <v>126.11811100000001</v>
      </c>
      <c r="H13">
        <f t="shared" si="2"/>
        <v>134.568073</v>
      </c>
      <c r="I13">
        <f t="shared" si="3"/>
        <v>189.17716650000003</v>
      </c>
      <c r="J13">
        <f t="shared" si="4"/>
        <v>201.85210949999998</v>
      </c>
      <c r="K13">
        <f t="shared" si="7"/>
        <v>195.51463799999999</v>
      </c>
      <c r="L13">
        <f t="shared" si="6"/>
        <v>8.9625381464529319</v>
      </c>
    </row>
    <row r="14" spans="1:21" x14ac:dyDescent="0.35">
      <c r="A14">
        <v>113</v>
      </c>
      <c r="B14" t="s">
        <v>87</v>
      </c>
      <c r="C14">
        <v>6.9099999999999995E-2</v>
      </c>
      <c r="D14">
        <v>6.7199999999999996E-2</v>
      </c>
      <c r="E14">
        <f t="shared" si="8"/>
        <v>57.661365999999994</v>
      </c>
      <c r="F14">
        <f t="shared" si="8"/>
        <v>55.815971999999995</v>
      </c>
      <c r="G14">
        <f t="shared" si="1"/>
        <v>52.885106999999991</v>
      </c>
      <c r="H14">
        <f t="shared" si="2"/>
        <v>51.039712999999992</v>
      </c>
      <c r="I14">
        <f t="shared" si="3"/>
        <v>79.327660499999979</v>
      </c>
      <c r="J14">
        <f t="shared" si="4"/>
        <v>76.559569499999981</v>
      </c>
      <c r="K14">
        <f t="shared" si="7"/>
        <v>77.94361499999998</v>
      </c>
      <c r="L14">
        <f t="shared" si="6"/>
        <v>1.9573359170414504</v>
      </c>
    </row>
    <row r="15" spans="1:21" x14ac:dyDescent="0.35">
      <c r="A15">
        <v>114</v>
      </c>
      <c r="B15" t="s">
        <v>87</v>
      </c>
      <c r="C15">
        <v>9.3799999999999994E-2</v>
      </c>
      <c r="D15" t="s">
        <v>89</v>
      </c>
      <c r="E15">
        <f t="shared" si="8"/>
        <v>81.651488000000001</v>
      </c>
      <c r="F15" t="e">
        <f t="shared" si="8"/>
        <v>#VALUE!</v>
      </c>
      <c r="G15">
        <f t="shared" si="1"/>
        <v>76.875229000000004</v>
      </c>
      <c r="H15" t="e">
        <f t="shared" si="2"/>
        <v>#VALUE!</v>
      </c>
      <c r="I15">
        <f t="shared" si="3"/>
        <v>115.31284350000001</v>
      </c>
      <c r="J15" t="e">
        <f t="shared" si="4"/>
        <v>#VALUE!</v>
      </c>
      <c r="K15">
        <f>I15</f>
        <v>115.31284350000001</v>
      </c>
      <c r="L15" t="e">
        <f t="shared" si="6"/>
        <v>#VALUE!</v>
      </c>
    </row>
    <row r="16" spans="1:21" x14ac:dyDescent="0.35">
      <c r="A16">
        <v>115</v>
      </c>
      <c r="B16" t="s">
        <v>87</v>
      </c>
      <c r="C16">
        <v>5.7500000000000002E-2</v>
      </c>
      <c r="D16">
        <v>5.74E-2</v>
      </c>
      <c r="E16">
        <f t="shared" si="8"/>
        <v>46.394750000000002</v>
      </c>
      <c r="F16">
        <f t="shared" si="8"/>
        <v>46.297623999999999</v>
      </c>
      <c r="G16">
        <f t="shared" si="1"/>
        <v>41.618491000000006</v>
      </c>
      <c r="H16">
        <f t="shared" si="2"/>
        <v>41.521365000000003</v>
      </c>
      <c r="I16">
        <f t="shared" si="3"/>
        <v>62.427736500000009</v>
      </c>
      <c r="J16">
        <f t="shared" si="4"/>
        <v>62.282047500000004</v>
      </c>
      <c r="K16">
        <f>AVERAGE(I16:J16)</f>
        <v>62.354892000000007</v>
      </c>
      <c r="L16">
        <f t="shared" si="6"/>
        <v>0.10301767984429003</v>
      </c>
    </row>
    <row r="17" spans="1:13" x14ac:dyDescent="0.35">
      <c r="A17">
        <v>116</v>
      </c>
      <c r="B17" t="s">
        <v>87</v>
      </c>
      <c r="C17">
        <v>0.19589999999999999</v>
      </c>
      <c r="D17">
        <v>0.19919999999999999</v>
      </c>
      <c r="E17">
        <f t="shared" si="8"/>
        <v>180.81713400000001</v>
      </c>
      <c r="F17">
        <f t="shared" si="8"/>
        <v>184.02229199999999</v>
      </c>
      <c r="G17">
        <f t="shared" si="1"/>
        <v>176.040875</v>
      </c>
      <c r="H17">
        <f t="shared" si="2"/>
        <v>179.24603299999998</v>
      </c>
      <c r="I17">
        <f t="shared" si="3"/>
        <v>264.06131249999999</v>
      </c>
      <c r="J17">
        <f t="shared" si="4"/>
        <v>268.86904949999996</v>
      </c>
      <c r="K17">
        <f>AVERAGE(I17:J17)</f>
        <v>266.46518099999997</v>
      </c>
      <c r="L17">
        <f t="shared" si="6"/>
        <v>3.3995834348614506</v>
      </c>
    </row>
    <row r="18" spans="1:13" x14ac:dyDescent="0.35">
      <c r="A18">
        <v>117</v>
      </c>
      <c r="B18" t="s">
        <v>87</v>
      </c>
      <c r="C18">
        <v>8.5199999999999998E-2</v>
      </c>
      <c r="D18">
        <v>8.2100000000000006E-2</v>
      </c>
      <c r="E18">
        <f t="shared" si="8"/>
        <v>73.298652000000004</v>
      </c>
      <c r="F18">
        <f t="shared" si="8"/>
        <v>70.287745999999999</v>
      </c>
      <c r="G18">
        <f t="shared" si="1"/>
        <v>68.522393000000008</v>
      </c>
      <c r="H18">
        <f t="shared" si="2"/>
        <v>65.511487000000002</v>
      </c>
      <c r="I18">
        <f t="shared" si="3"/>
        <v>102.78358950000001</v>
      </c>
      <c r="J18">
        <f t="shared" si="4"/>
        <v>98.267230500000011</v>
      </c>
      <c r="K18">
        <f>AVERAGE(I18:J18)</f>
        <v>100.52541000000001</v>
      </c>
      <c r="L18">
        <f t="shared" si="6"/>
        <v>3.1935480751728904</v>
      </c>
    </row>
    <row r="19" spans="1:13" x14ac:dyDescent="0.35">
      <c r="A19" s="5">
        <v>118</v>
      </c>
      <c r="B19" t="s">
        <v>87</v>
      </c>
      <c r="C19">
        <v>1.2800000000000001E-2</v>
      </c>
      <c r="D19">
        <v>1.5299999999999999E-2</v>
      </c>
      <c r="E19">
        <f>C19*$O$4+$O$5</f>
        <v>51.918360000000007</v>
      </c>
      <c r="F19">
        <f>D19*$O$4+$O$5</f>
        <v>64.215109999999996</v>
      </c>
      <c r="G19">
        <f t="shared" si="1"/>
        <v>47.142101000000011</v>
      </c>
      <c r="H19">
        <f t="shared" si="2"/>
        <v>59.438851</v>
      </c>
      <c r="I19">
        <f t="shared" si="3"/>
        <v>70.713151500000009</v>
      </c>
      <c r="J19">
        <f t="shared" si="4"/>
        <v>89.158276499999999</v>
      </c>
      <c r="K19">
        <f>AVERAGE(I19:J19)</f>
        <v>79.935714000000004</v>
      </c>
      <c r="L19">
        <f t="shared" si="6"/>
        <v>13.04267296733353</v>
      </c>
      <c r="M19" t="s">
        <v>98</v>
      </c>
    </row>
    <row r="20" spans="1:13" x14ac:dyDescent="0.35">
      <c r="A20">
        <v>119</v>
      </c>
      <c r="B20" t="s">
        <v>87</v>
      </c>
      <c r="C20">
        <v>8.72E-2</v>
      </c>
      <c r="D20">
        <v>0.1007</v>
      </c>
      <c r="E20">
        <f>C20*$O$1+$O$2</f>
        <v>75.241172000000006</v>
      </c>
      <c r="F20">
        <f>D20*$O$1+$O$2</f>
        <v>88.353182000000004</v>
      </c>
      <c r="G20">
        <f t="shared" si="1"/>
        <v>70.46491300000001</v>
      </c>
      <c r="H20">
        <f t="shared" si="2"/>
        <v>83.576923000000008</v>
      </c>
      <c r="I20">
        <f t="shared" si="3"/>
        <v>105.69736950000001</v>
      </c>
      <c r="J20">
        <f t="shared" si="4"/>
        <v>125.3653845</v>
      </c>
      <c r="K20">
        <f>AVERAGE(I20:J20)</f>
        <v>115.53137700000001</v>
      </c>
      <c r="L20">
        <f t="shared" si="6"/>
        <v>13.907386778978733</v>
      </c>
    </row>
    <row r="21" spans="1:13" x14ac:dyDescent="0.35">
      <c r="A21" s="2">
        <v>120</v>
      </c>
      <c r="B21" t="s">
        <v>87</v>
      </c>
      <c r="C21" t="s">
        <v>89</v>
      </c>
      <c r="D21">
        <v>5.3800000000000001E-2</v>
      </c>
      <c r="E21" t="e">
        <f t="shared" ref="E21:E30" si="9">C21*$O$1+$O$2</f>
        <v>#VALUE!</v>
      </c>
      <c r="F21">
        <f>D21*$O$4+$O$5</f>
        <v>253.58506</v>
      </c>
      <c r="G21" t="e">
        <f t="shared" si="1"/>
        <v>#VALUE!</v>
      </c>
      <c r="H21">
        <f t="shared" si="2"/>
        <v>248.80880099999999</v>
      </c>
      <c r="I21" t="e">
        <f t="shared" si="3"/>
        <v>#VALUE!</v>
      </c>
      <c r="J21">
        <f t="shared" si="4"/>
        <v>373.21320149999997</v>
      </c>
      <c r="K21">
        <f>J21</f>
        <v>373.21320149999997</v>
      </c>
      <c r="L21" t="e">
        <f t="shared" si="6"/>
        <v>#VALUE!</v>
      </c>
    </row>
    <row r="22" spans="1:13" x14ac:dyDescent="0.35">
      <c r="A22">
        <v>121</v>
      </c>
      <c r="B22" t="s">
        <v>87</v>
      </c>
      <c r="C22">
        <v>7.7799999999999994E-2</v>
      </c>
      <c r="D22" t="s">
        <v>89</v>
      </c>
      <c r="E22">
        <f t="shared" si="9"/>
        <v>66.111327999999986</v>
      </c>
      <c r="F22" t="e">
        <f t="shared" ref="F22:F30" si="10">D22*$O$1+$O$2</f>
        <v>#VALUE!</v>
      </c>
      <c r="G22">
        <f t="shared" si="1"/>
        <v>61.33506899999999</v>
      </c>
      <c r="H22" t="e">
        <f t="shared" si="2"/>
        <v>#VALUE!</v>
      </c>
      <c r="I22">
        <f t="shared" si="3"/>
        <v>92.002603499999992</v>
      </c>
      <c r="J22" t="e">
        <f t="shared" si="4"/>
        <v>#VALUE!</v>
      </c>
      <c r="K22">
        <f>I22</f>
        <v>92.002603499999992</v>
      </c>
      <c r="L22" t="e">
        <f t="shared" si="6"/>
        <v>#VALUE!</v>
      </c>
    </row>
    <row r="23" spans="1:13" x14ac:dyDescent="0.35">
      <c r="A23">
        <v>122</v>
      </c>
      <c r="B23" t="s">
        <v>87</v>
      </c>
      <c r="C23">
        <v>0.13700000000000001</v>
      </c>
      <c r="D23">
        <v>0.16889999999999999</v>
      </c>
      <c r="E23">
        <f t="shared" si="9"/>
        <v>123.60992000000002</v>
      </c>
      <c r="F23">
        <f t="shared" si="10"/>
        <v>154.59311400000001</v>
      </c>
      <c r="G23">
        <f t="shared" si="1"/>
        <v>118.83366100000002</v>
      </c>
      <c r="H23">
        <f t="shared" si="2"/>
        <v>149.816855</v>
      </c>
      <c r="I23">
        <f t="shared" si="3"/>
        <v>178.25049150000004</v>
      </c>
      <c r="J23">
        <f t="shared" si="4"/>
        <v>224.72528249999999</v>
      </c>
      <c r="K23">
        <f t="shared" ref="K23:K41" si="11">AVERAGE(I23:J23)</f>
        <v>201.487887</v>
      </c>
      <c r="L23">
        <f t="shared" si="6"/>
        <v>32.862639870327669</v>
      </c>
    </row>
    <row r="24" spans="1:13" x14ac:dyDescent="0.35">
      <c r="A24">
        <v>123</v>
      </c>
      <c r="B24" t="s">
        <v>87</v>
      </c>
      <c r="C24">
        <v>2.0500000000000001E-2</v>
      </c>
      <c r="D24">
        <v>1.8499999999999999E-2</v>
      </c>
      <c r="E24">
        <f t="shared" si="9"/>
        <v>10.458130000000001</v>
      </c>
      <c r="F24">
        <f t="shared" si="10"/>
        <v>8.5156099999999988</v>
      </c>
      <c r="G24">
        <f t="shared" si="1"/>
        <v>5.681871000000001</v>
      </c>
      <c r="H24">
        <f t="shared" si="2"/>
        <v>3.7393509999999992</v>
      </c>
      <c r="I24">
        <f t="shared" si="3"/>
        <v>8.5228065000000015</v>
      </c>
      <c r="J24">
        <f t="shared" si="4"/>
        <v>5.6090264999999988</v>
      </c>
      <c r="K24">
        <f t="shared" si="11"/>
        <v>7.0659165000000002</v>
      </c>
      <c r="L24">
        <f t="shared" si="6"/>
        <v>2.0603535968857387</v>
      </c>
    </row>
    <row r="25" spans="1:13" x14ac:dyDescent="0.35">
      <c r="A25">
        <v>124</v>
      </c>
      <c r="B25" t="s">
        <v>87</v>
      </c>
      <c r="C25">
        <v>2.1700000000000001E-2</v>
      </c>
      <c r="D25">
        <v>2.12E-2</v>
      </c>
      <c r="E25">
        <f t="shared" si="9"/>
        <v>11.623642</v>
      </c>
      <c r="F25">
        <f t="shared" si="10"/>
        <v>11.138012</v>
      </c>
      <c r="G25">
        <f t="shared" si="1"/>
        <v>6.8473830000000007</v>
      </c>
      <c r="H25">
        <f t="shared" si="2"/>
        <v>6.3617530000000002</v>
      </c>
      <c r="I25">
        <f t="shared" si="3"/>
        <v>10.271074500000001</v>
      </c>
      <c r="J25">
        <f t="shared" si="4"/>
        <v>9.5426295000000003</v>
      </c>
      <c r="K25">
        <f t="shared" si="11"/>
        <v>9.9068520000000007</v>
      </c>
      <c r="L25">
        <f t="shared" si="6"/>
        <v>0.51508839922143512</v>
      </c>
    </row>
    <row r="26" spans="1:13" x14ac:dyDescent="0.35">
      <c r="A26">
        <v>125</v>
      </c>
      <c r="B26" t="s">
        <v>87</v>
      </c>
      <c r="C26">
        <v>0.1193</v>
      </c>
      <c r="D26">
        <v>0.1148</v>
      </c>
      <c r="E26">
        <f t="shared" si="9"/>
        <v>106.41861800000001</v>
      </c>
      <c r="F26">
        <f t="shared" si="10"/>
        <v>102.04794799999999</v>
      </c>
      <c r="G26">
        <f t="shared" si="1"/>
        <v>101.64235900000001</v>
      </c>
      <c r="H26">
        <f t="shared" si="2"/>
        <v>97.271688999999995</v>
      </c>
      <c r="I26">
        <f t="shared" si="3"/>
        <v>152.46353850000003</v>
      </c>
      <c r="J26">
        <f t="shared" si="4"/>
        <v>145.9075335</v>
      </c>
      <c r="K26">
        <f t="shared" si="11"/>
        <v>149.18553600000001</v>
      </c>
      <c r="L26">
        <f t="shared" si="6"/>
        <v>4.6357955929929311</v>
      </c>
    </row>
    <row r="27" spans="1:13" x14ac:dyDescent="0.35">
      <c r="A27">
        <v>126</v>
      </c>
      <c r="B27" t="s">
        <v>87</v>
      </c>
      <c r="C27">
        <v>3.2500000000000001E-2</v>
      </c>
      <c r="D27">
        <v>3.1899999999999998E-2</v>
      </c>
      <c r="E27">
        <f t="shared" si="9"/>
        <v>22.113250000000001</v>
      </c>
      <c r="F27">
        <f t="shared" si="10"/>
        <v>21.530493999999997</v>
      </c>
      <c r="G27">
        <f t="shared" si="1"/>
        <v>17.336991000000001</v>
      </c>
      <c r="H27">
        <f t="shared" si="2"/>
        <v>16.754234999999998</v>
      </c>
      <c r="I27">
        <f t="shared" si="3"/>
        <v>26.005486500000004</v>
      </c>
      <c r="J27">
        <f t="shared" si="4"/>
        <v>25.131352499999998</v>
      </c>
      <c r="K27">
        <f t="shared" si="11"/>
        <v>25.568419500000001</v>
      </c>
      <c r="L27">
        <f t="shared" si="6"/>
        <v>0.61810607906572512</v>
      </c>
    </row>
    <row r="28" spans="1:13" x14ac:dyDescent="0.35">
      <c r="A28">
        <v>127</v>
      </c>
      <c r="B28" t="s">
        <v>87</v>
      </c>
      <c r="C28">
        <v>3.6299999999999999E-2</v>
      </c>
      <c r="D28">
        <v>2.3099999999999999E-2</v>
      </c>
      <c r="E28">
        <f t="shared" si="9"/>
        <v>25.804037999999998</v>
      </c>
      <c r="F28">
        <f t="shared" si="10"/>
        <v>12.983405999999999</v>
      </c>
      <c r="G28">
        <f t="shared" si="1"/>
        <v>21.027778999999999</v>
      </c>
      <c r="H28">
        <f t="shared" si="2"/>
        <v>8.2071469999999991</v>
      </c>
      <c r="I28">
        <f t="shared" si="3"/>
        <v>31.5416685</v>
      </c>
      <c r="J28">
        <f t="shared" si="4"/>
        <v>12.310720499999999</v>
      </c>
      <c r="K28">
        <f t="shared" si="11"/>
        <v>21.926194500000001</v>
      </c>
      <c r="L28">
        <f t="shared" si="6"/>
        <v>13.598333739445867</v>
      </c>
    </row>
    <row r="29" spans="1:13" x14ac:dyDescent="0.35">
      <c r="A29">
        <v>128</v>
      </c>
      <c r="B29" t="s">
        <v>87</v>
      </c>
      <c r="C29">
        <v>2.3099999999999999E-2</v>
      </c>
      <c r="D29">
        <v>1.8800000000000001E-2</v>
      </c>
      <c r="E29">
        <f t="shared" si="9"/>
        <v>12.983405999999999</v>
      </c>
      <c r="F29">
        <f t="shared" si="10"/>
        <v>8.8069880000000005</v>
      </c>
      <c r="G29">
        <f t="shared" si="1"/>
        <v>8.2071469999999991</v>
      </c>
      <c r="H29">
        <f t="shared" si="2"/>
        <v>4.0307290000000009</v>
      </c>
      <c r="I29">
        <f t="shared" si="3"/>
        <v>12.310720499999999</v>
      </c>
      <c r="J29">
        <f t="shared" si="4"/>
        <v>6.0460935000000013</v>
      </c>
      <c r="K29">
        <f t="shared" si="11"/>
        <v>9.178407</v>
      </c>
      <c r="L29">
        <f t="shared" si="6"/>
        <v>4.4297602333043367</v>
      </c>
    </row>
    <row r="30" spans="1:13" x14ac:dyDescent="0.35">
      <c r="A30">
        <v>129</v>
      </c>
      <c r="B30" t="s">
        <v>87</v>
      </c>
      <c r="C30">
        <v>2.3099999999999999E-2</v>
      </c>
      <c r="D30">
        <v>1.5699999999999999E-2</v>
      </c>
      <c r="E30">
        <f t="shared" si="9"/>
        <v>12.983405999999999</v>
      </c>
      <c r="F30">
        <f t="shared" si="10"/>
        <v>5.7960819999999984</v>
      </c>
      <c r="G30">
        <f t="shared" si="1"/>
        <v>8.2071469999999991</v>
      </c>
      <c r="H30">
        <f t="shared" si="2"/>
        <v>1.0198229999999988</v>
      </c>
      <c r="I30">
        <f t="shared" si="3"/>
        <v>12.310720499999999</v>
      </c>
      <c r="J30">
        <f t="shared" si="4"/>
        <v>1.5297344999999982</v>
      </c>
      <c r="K30">
        <f t="shared" si="11"/>
        <v>6.9202274999999984</v>
      </c>
      <c r="L30">
        <f t="shared" si="6"/>
        <v>7.6233083084772337</v>
      </c>
    </row>
    <row r="31" spans="1:13" x14ac:dyDescent="0.35">
      <c r="A31" s="5">
        <v>130</v>
      </c>
      <c r="B31" t="s">
        <v>87</v>
      </c>
      <c r="C31">
        <v>1.0500000000000001E-2</v>
      </c>
      <c r="D31">
        <v>9.4999999999999998E-3</v>
      </c>
      <c r="E31">
        <f>C31*$O$4+$O$5</f>
        <v>40.605350000000001</v>
      </c>
      <c r="F31">
        <f>D31*$O$4+$O$5</f>
        <v>35.68665</v>
      </c>
      <c r="G31">
        <f t="shared" si="1"/>
        <v>35.829091000000005</v>
      </c>
      <c r="H31">
        <f t="shared" si="2"/>
        <v>30.910391000000001</v>
      </c>
      <c r="I31">
        <f t="shared" si="3"/>
        <v>53.743636500000008</v>
      </c>
      <c r="J31">
        <f t="shared" si="4"/>
        <v>46.365586499999999</v>
      </c>
      <c r="K31">
        <f t="shared" si="11"/>
        <v>50.054611500000007</v>
      </c>
      <c r="L31">
        <f t="shared" si="6"/>
        <v>5.2170691869334131</v>
      </c>
      <c r="M31" t="s">
        <v>98</v>
      </c>
    </row>
    <row r="32" spans="1:13" x14ac:dyDescent="0.35">
      <c r="A32">
        <v>131</v>
      </c>
      <c r="B32" t="s">
        <v>87</v>
      </c>
      <c r="C32">
        <v>1.32E-2</v>
      </c>
      <c r="D32">
        <v>1.2800000000000001E-2</v>
      </c>
      <c r="E32">
        <f>C32*$O$1+$O$2</f>
        <v>3.3679319999999997</v>
      </c>
      <c r="F32">
        <f>D32*$O$1+$O$2</f>
        <v>2.9794280000000004</v>
      </c>
      <c r="G32">
        <f t="shared" si="1"/>
        <v>-1.4083269999999999</v>
      </c>
      <c r="H32">
        <f t="shared" si="2"/>
        <v>-1.7968309999999992</v>
      </c>
      <c r="I32">
        <f t="shared" si="3"/>
        <v>-2.1124904999999998</v>
      </c>
      <c r="J32">
        <f t="shared" si="4"/>
        <v>-2.6952464999999988</v>
      </c>
      <c r="K32">
        <f t="shared" si="11"/>
        <v>-2.4038684999999993</v>
      </c>
      <c r="L32">
        <f t="shared" si="6"/>
        <v>0.41207071937714707</v>
      </c>
    </row>
    <row r="33" spans="1:13" x14ac:dyDescent="0.35">
      <c r="A33" s="2">
        <v>132</v>
      </c>
      <c r="B33" t="s">
        <v>87</v>
      </c>
      <c r="C33">
        <v>9.0200000000000002E-2</v>
      </c>
      <c r="D33">
        <v>9.0899999999999995E-2</v>
      </c>
      <c r="E33">
        <f t="shared" ref="E33:F40" si="12">C33*$O$4+$O$5</f>
        <v>432.62574000000001</v>
      </c>
      <c r="F33">
        <f t="shared" si="12"/>
        <v>436.06882999999993</v>
      </c>
      <c r="G33">
        <f t="shared" si="1"/>
        <v>427.84948100000003</v>
      </c>
      <c r="H33">
        <f t="shared" si="2"/>
        <v>431.29257099999995</v>
      </c>
      <c r="I33">
        <f t="shared" si="3"/>
        <v>641.77422150000007</v>
      </c>
      <c r="J33">
        <f t="shared" si="4"/>
        <v>646.93885649999993</v>
      </c>
      <c r="K33">
        <f t="shared" si="11"/>
        <v>644.356539</v>
      </c>
      <c r="L33">
        <f t="shared" si="6"/>
        <v>3.6519484308532872</v>
      </c>
      <c r="M33" t="s">
        <v>97</v>
      </c>
    </row>
    <row r="34" spans="1:13" x14ac:dyDescent="0.35">
      <c r="A34" s="2">
        <v>133</v>
      </c>
      <c r="B34" t="s">
        <v>87</v>
      </c>
      <c r="C34">
        <v>6.4500000000000002E-2</v>
      </c>
      <c r="D34">
        <v>6.1499999999999999E-2</v>
      </c>
      <c r="E34">
        <f t="shared" si="12"/>
        <v>306.21514999999999</v>
      </c>
      <c r="F34">
        <f t="shared" si="12"/>
        <v>291.45904999999999</v>
      </c>
      <c r="G34">
        <f t="shared" si="1"/>
        <v>301.43889100000001</v>
      </c>
      <c r="H34">
        <f t="shared" si="2"/>
        <v>286.68279100000001</v>
      </c>
      <c r="I34">
        <f t="shared" si="3"/>
        <v>452.15833650000002</v>
      </c>
      <c r="J34">
        <f t="shared" si="4"/>
        <v>430.02418650000004</v>
      </c>
      <c r="K34">
        <f t="shared" si="11"/>
        <v>441.09126150000003</v>
      </c>
      <c r="L34">
        <f t="shared" si="6"/>
        <v>15.651207560800206</v>
      </c>
      <c r="M34" t="s">
        <v>97</v>
      </c>
    </row>
    <row r="35" spans="1:13" x14ac:dyDescent="0.35">
      <c r="A35" s="2">
        <v>134</v>
      </c>
      <c r="B35" t="s">
        <v>87</v>
      </c>
      <c r="C35">
        <v>4.36E-2</v>
      </c>
      <c r="D35">
        <v>4.9500000000000002E-2</v>
      </c>
      <c r="E35">
        <f t="shared" si="12"/>
        <v>203.41432</v>
      </c>
      <c r="F35">
        <f t="shared" si="12"/>
        <v>232.43465</v>
      </c>
      <c r="G35">
        <f t="shared" si="1"/>
        <v>198.63806099999999</v>
      </c>
      <c r="H35">
        <f t="shared" si="2"/>
        <v>227.65839099999999</v>
      </c>
      <c r="I35">
        <f t="shared" si="3"/>
        <v>297.95709149999999</v>
      </c>
      <c r="J35">
        <f t="shared" si="4"/>
        <v>341.48758650000002</v>
      </c>
      <c r="K35">
        <f t="shared" si="11"/>
        <v>319.72233900000003</v>
      </c>
      <c r="L35">
        <f t="shared" si="6"/>
        <v>30.780708202907121</v>
      </c>
      <c r="M35" t="s">
        <v>97</v>
      </c>
    </row>
    <row r="36" spans="1:13" x14ac:dyDescent="0.35">
      <c r="A36" s="2">
        <v>135</v>
      </c>
      <c r="B36" t="s">
        <v>87</v>
      </c>
      <c r="C36">
        <v>8.2699999999999996E-2</v>
      </c>
      <c r="D36">
        <v>8.2400000000000001E-2</v>
      </c>
      <c r="E36">
        <f t="shared" si="12"/>
        <v>395.73548999999997</v>
      </c>
      <c r="F36">
        <f t="shared" si="12"/>
        <v>394.25988000000001</v>
      </c>
      <c r="G36">
        <f t="shared" si="1"/>
        <v>390.95923099999999</v>
      </c>
      <c r="H36">
        <f t="shared" si="2"/>
        <v>389.48362100000003</v>
      </c>
      <c r="I36">
        <f t="shared" si="3"/>
        <v>586.43884649999995</v>
      </c>
      <c r="J36">
        <f t="shared" si="4"/>
        <v>584.22543150000001</v>
      </c>
      <c r="K36">
        <f t="shared" si="11"/>
        <v>585.33213899999998</v>
      </c>
      <c r="L36">
        <f t="shared" si="6"/>
        <v>1.5651207560799802</v>
      </c>
      <c r="M36" t="s">
        <v>97</v>
      </c>
    </row>
    <row r="37" spans="1:13" x14ac:dyDescent="0.35">
      <c r="A37" s="2">
        <v>136</v>
      </c>
      <c r="B37" t="s">
        <v>87</v>
      </c>
      <c r="C37">
        <v>4.7300000000000002E-2</v>
      </c>
      <c r="D37">
        <v>4.3200000000000002E-2</v>
      </c>
      <c r="E37">
        <f t="shared" si="12"/>
        <v>221.61350999999999</v>
      </c>
      <c r="F37">
        <f t="shared" si="12"/>
        <v>201.44684000000001</v>
      </c>
      <c r="G37">
        <f t="shared" si="1"/>
        <v>216.83725099999998</v>
      </c>
      <c r="H37">
        <f t="shared" si="2"/>
        <v>196.670581</v>
      </c>
      <c r="I37">
        <f t="shared" si="3"/>
        <v>325.2558765</v>
      </c>
      <c r="J37">
        <f t="shared" si="4"/>
        <v>295.00587150000001</v>
      </c>
      <c r="K37">
        <f t="shared" si="11"/>
        <v>310.13087400000001</v>
      </c>
      <c r="L37">
        <f t="shared" si="6"/>
        <v>21.389983666426961</v>
      </c>
      <c r="M37" t="s">
        <v>97</v>
      </c>
    </row>
    <row r="38" spans="1:13" x14ac:dyDescent="0.35">
      <c r="A38" s="2">
        <v>137</v>
      </c>
      <c r="B38" t="s">
        <v>87</v>
      </c>
      <c r="C38">
        <v>5.2400000000000002E-2</v>
      </c>
      <c r="D38">
        <v>5.6300000000000003E-2</v>
      </c>
      <c r="E38">
        <f t="shared" si="12"/>
        <v>246.69888000000003</v>
      </c>
      <c r="F38">
        <f t="shared" si="12"/>
        <v>265.88181000000003</v>
      </c>
      <c r="G38">
        <f t="shared" si="1"/>
        <v>241.92262100000002</v>
      </c>
      <c r="H38">
        <f t="shared" si="2"/>
        <v>261.10555100000005</v>
      </c>
      <c r="I38">
        <f t="shared" si="3"/>
        <v>362.88393150000002</v>
      </c>
      <c r="J38">
        <f t="shared" si="4"/>
        <v>391.65832650000004</v>
      </c>
      <c r="K38">
        <f t="shared" si="11"/>
        <v>377.27112900000003</v>
      </c>
      <c r="L38">
        <f t="shared" si="6"/>
        <v>20.346569829040305</v>
      </c>
      <c r="M38" t="s">
        <v>97</v>
      </c>
    </row>
    <row r="39" spans="1:13" x14ac:dyDescent="0.35">
      <c r="A39" s="2">
        <v>138</v>
      </c>
      <c r="B39" t="s">
        <v>87</v>
      </c>
      <c r="C39">
        <v>8.3599999999999994E-2</v>
      </c>
      <c r="D39">
        <v>8.1900000000000001E-2</v>
      </c>
      <c r="E39">
        <f t="shared" si="12"/>
        <v>400.16231999999997</v>
      </c>
      <c r="F39">
        <f t="shared" si="12"/>
        <v>391.80052999999998</v>
      </c>
      <c r="G39">
        <f t="shared" si="1"/>
        <v>395.38606099999998</v>
      </c>
      <c r="H39">
        <f t="shared" si="2"/>
        <v>387.024271</v>
      </c>
      <c r="I39">
        <f t="shared" si="3"/>
        <v>593.0790915</v>
      </c>
      <c r="J39">
        <f t="shared" si="4"/>
        <v>580.5364065</v>
      </c>
      <c r="K39">
        <f t="shared" si="11"/>
        <v>586.80774900000006</v>
      </c>
      <c r="L39">
        <f t="shared" si="6"/>
        <v>8.8690176177867954</v>
      </c>
      <c r="M39" t="s">
        <v>97</v>
      </c>
    </row>
    <row r="40" spans="1:13" x14ac:dyDescent="0.35">
      <c r="A40" s="2">
        <v>139</v>
      </c>
      <c r="B40" t="s">
        <v>87</v>
      </c>
      <c r="C40">
        <v>4.1000000000000002E-2</v>
      </c>
      <c r="D40">
        <v>4.1300000000000003E-2</v>
      </c>
      <c r="E40">
        <f t="shared" si="12"/>
        <v>190.62569999999999</v>
      </c>
      <c r="F40">
        <f t="shared" si="12"/>
        <v>192.10131000000001</v>
      </c>
      <c r="G40">
        <f t="shared" si="1"/>
        <v>185.84944099999998</v>
      </c>
      <c r="H40">
        <f t="shared" si="2"/>
        <v>187.325051</v>
      </c>
      <c r="I40">
        <f t="shared" si="3"/>
        <v>278.77416149999999</v>
      </c>
      <c r="J40">
        <f t="shared" si="4"/>
        <v>280.98757649999999</v>
      </c>
      <c r="K40">
        <f t="shared" si="11"/>
        <v>279.88086899999996</v>
      </c>
      <c r="L40">
        <f t="shared" si="6"/>
        <v>1.5651207560800204</v>
      </c>
      <c r="M40" t="s">
        <v>97</v>
      </c>
    </row>
    <row r="41" spans="1:13" x14ac:dyDescent="0.35">
      <c r="A41">
        <v>140</v>
      </c>
      <c r="B41" t="s">
        <v>87</v>
      </c>
      <c r="C41">
        <v>5.79E-2</v>
      </c>
      <c r="D41">
        <v>5.9700000000000003E-2</v>
      </c>
      <c r="E41">
        <f t="shared" ref="E41:F47" si="13">C41*$O$1+$O$2</f>
        <v>46.783253999999999</v>
      </c>
      <c r="F41">
        <f t="shared" si="13"/>
        <v>48.531522000000002</v>
      </c>
      <c r="G41">
        <f t="shared" si="1"/>
        <v>42.006995000000003</v>
      </c>
      <c r="H41">
        <f t="shared" si="2"/>
        <v>43.755262999999999</v>
      </c>
      <c r="I41">
        <f t="shared" si="3"/>
        <v>63.010492500000005</v>
      </c>
      <c r="J41">
        <f t="shared" si="4"/>
        <v>65.632894499999992</v>
      </c>
      <c r="K41">
        <f t="shared" si="11"/>
        <v>64.321693499999995</v>
      </c>
      <c r="L41">
        <f t="shared" si="6"/>
        <v>1.8543182371971554</v>
      </c>
      <c r="M41" t="s">
        <v>97</v>
      </c>
    </row>
    <row r="42" spans="1:13" x14ac:dyDescent="0.35">
      <c r="A42">
        <v>141</v>
      </c>
      <c r="B42" t="s">
        <v>87</v>
      </c>
      <c r="C42">
        <v>1.52E-2</v>
      </c>
      <c r="D42">
        <v>1.3599999999999999E-2</v>
      </c>
      <c r="E42">
        <f t="shared" si="13"/>
        <v>5.3104519999999997</v>
      </c>
      <c r="F42">
        <f t="shared" si="13"/>
        <v>3.756435999999999</v>
      </c>
      <c r="G42">
        <f t="shared" si="1"/>
        <v>0.53419300000000014</v>
      </c>
      <c r="H42">
        <f t="shared" si="2"/>
        <v>-1.0198230000000006</v>
      </c>
      <c r="I42">
        <f t="shared" si="3"/>
        <v>0.80128950000000021</v>
      </c>
      <c r="J42">
        <f t="shared" si="4"/>
        <v>-1.5297345000000009</v>
      </c>
      <c r="K42">
        <f>I42</f>
        <v>0.80128950000000021</v>
      </c>
      <c r="L42">
        <f t="shared" si="6"/>
        <v>1.6482828775085916</v>
      </c>
    </row>
    <row r="43" spans="1:13" x14ac:dyDescent="0.35">
      <c r="A43">
        <v>142</v>
      </c>
      <c r="B43" t="s">
        <v>87</v>
      </c>
      <c r="C43">
        <v>2.1899999999999999E-2</v>
      </c>
      <c r="D43">
        <v>1.9900000000000001E-2</v>
      </c>
      <c r="E43">
        <f t="shared" si="13"/>
        <v>11.817893999999999</v>
      </c>
      <c r="F43">
        <f t="shared" si="13"/>
        <v>9.8753740000000008</v>
      </c>
      <c r="G43">
        <f t="shared" si="1"/>
        <v>7.0416349999999994</v>
      </c>
      <c r="H43">
        <f t="shared" si="2"/>
        <v>5.0991150000000012</v>
      </c>
      <c r="I43">
        <f t="shared" si="3"/>
        <v>10.562452499999999</v>
      </c>
      <c r="J43">
        <f t="shared" si="4"/>
        <v>7.6486725000000018</v>
      </c>
      <c r="K43">
        <f>AVERAGE(I43:J43)</f>
        <v>9.1055625000000013</v>
      </c>
      <c r="L43">
        <f t="shared" si="6"/>
        <v>2.0603535968857249</v>
      </c>
    </row>
    <row r="44" spans="1:13" x14ac:dyDescent="0.35">
      <c r="A44">
        <v>143</v>
      </c>
      <c r="B44" t="s">
        <v>87</v>
      </c>
      <c r="C44">
        <v>1.9599999999999999E-2</v>
      </c>
      <c r="D44">
        <v>2.12E-2</v>
      </c>
      <c r="E44">
        <f t="shared" si="13"/>
        <v>9.5839959999999991</v>
      </c>
      <c r="F44">
        <f t="shared" si="13"/>
        <v>11.138012</v>
      </c>
      <c r="G44">
        <f t="shared" si="1"/>
        <v>4.8077369999999995</v>
      </c>
      <c r="H44">
        <f t="shared" si="2"/>
        <v>6.3617530000000002</v>
      </c>
      <c r="I44">
        <f t="shared" si="3"/>
        <v>7.2116054999999992</v>
      </c>
      <c r="J44">
        <f t="shared" si="4"/>
        <v>9.5426295000000003</v>
      </c>
      <c r="K44">
        <f>AVERAGE(I44:J44)</f>
        <v>8.3771175000000007</v>
      </c>
      <c r="L44">
        <f t="shared" si="6"/>
        <v>1.6482828775085883</v>
      </c>
    </row>
    <row r="45" spans="1:13" x14ac:dyDescent="0.35">
      <c r="A45">
        <v>144</v>
      </c>
      <c r="B45" t="s">
        <v>87</v>
      </c>
      <c r="C45">
        <v>2.8799999999999999E-2</v>
      </c>
      <c r="D45">
        <v>3.5000000000000003E-2</v>
      </c>
      <c r="E45">
        <f t="shared" si="13"/>
        <v>18.519587999999999</v>
      </c>
      <c r="F45">
        <f t="shared" si="13"/>
        <v>24.541400000000003</v>
      </c>
      <c r="G45">
        <f t="shared" si="1"/>
        <v>13.743328999999999</v>
      </c>
      <c r="H45">
        <f t="shared" si="2"/>
        <v>19.765141000000003</v>
      </c>
      <c r="I45">
        <f t="shared" si="3"/>
        <v>20.614993499999997</v>
      </c>
      <c r="J45">
        <f t="shared" si="4"/>
        <v>29.647711500000007</v>
      </c>
      <c r="K45">
        <f>AVERAGE(I45:J45)</f>
        <v>25.131352500000002</v>
      </c>
      <c r="L45">
        <f t="shared" si="6"/>
        <v>6.3870961503458021</v>
      </c>
    </row>
    <row r="46" spans="1:13" x14ac:dyDescent="0.35">
      <c r="A46">
        <v>145</v>
      </c>
      <c r="B46" t="s">
        <v>87</v>
      </c>
      <c r="C46">
        <v>2.4799999999999999E-2</v>
      </c>
      <c r="D46">
        <v>2.1499999999999998E-2</v>
      </c>
      <c r="E46">
        <f t="shared" si="13"/>
        <v>14.634547999999999</v>
      </c>
      <c r="F46">
        <f t="shared" si="13"/>
        <v>11.429389999999998</v>
      </c>
      <c r="G46">
        <f t="shared" si="1"/>
        <v>9.8582889999999992</v>
      </c>
      <c r="H46">
        <f t="shared" si="2"/>
        <v>6.6531309999999984</v>
      </c>
      <c r="I46">
        <f t="shared" si="3"/>
        <v>14.787433499999999</v>
      </c>
      <c r="J46">
        <f t="shared" si="4"/>
        <v>9.9796964999999975</v>
      </c>
      <c r="K46">
        <f>AVERAGE(I46:J46)</f>
        <v>12.383564999999997</v>
      </c>
      <c r="L46">
        <f t="shared" si="6"/>
        <v>3.3995834348614737</v>
      </c>
    </row>
    <row r="47" spans="1:13" x14ac:dyDescent="0.35">
      <c r="A47">
        <v>146</v>
      </c>
      <c r="B47" t="s">
        <v>87</v>
      </c>
      <c r="C47">
        <v>1.11E-2</v>
      </c>
      <c r="D47">
        <v>1.03E-2</v>
      </c>
      <c r="E47">
        <f t="shared" si="13"/>
        <v>1.3282860000000003</v>
      </c>
      <c r="F47">
        <f t="shared" si="13"/>
        <v>0.55127799999999993</v>
      </c>
      <c r="G47">
        <f t="shared" si="1"/>
        <v>-3.4479729999999993</v>
      </c>
      <c r="H47">
        <f t="shared" si="2"/>
        <v>-4.2249809999999997</v>
      </c>
      <c r="I47">
        <f t="shared" si="3"/>
        <v>-5.1719594999999989</v>
      </c>
      <c r="J47">
        <f t="shared" si="4"/>
        <v>-6.3374714999999995</v>
      </c>
      <c r="K47">
        <f>AVERAGE(I47:J47)</f>
        <v>-5.7547154999999997</v>
      </c>
      <c r="L47">
        <f t="shared" si="6"/>
        <v>0.82414143875429413</v>
      </c>
    </row>
  </sheetData>
  <autoFilter ref="A1:M47" xr:uid="{FA9976D9-D551-4D21-B140-6BE14DDCFAEB}">
    <sortState xmlns:xlrd2="http://schemas.microsoft.com/office/spreadsheetml/2017/richdata2" ref="A2:M47">
      <sortCondition ref="A1:A4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8618-DCCE-497F-97F4-AFE58BEAE2FA}">
  <dimension ref="A1:D21"/>
  <sheetViews>
    <sheetView workbookViewId="0">
      <selection activeCell="J14" sqref="J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0.04</v>
      </c>
      <c r="C2">
        <v>2.1999999999999999E-2</v>
      </c>
      <c r="D2">
        <v>3.1E-2</v>
      </c>
    </row>
    <row r="3" spans="1:4" x14ac:dyDescent="0.35">
      <c r="A3">
        <v>2.0700341955000003</v>
      </c>
      <c r="B3">
        <v>2.3E-2</v>
      </c>
      <c r="C3">
        <v>2E-3</v>
      </c>
      <c r="D3">
        <v>1.2500000000000001E-2</v>
      </c>
    </row>
    <row r="4" spans="1:4" x14ac:dyDescent="0.35">
      <c r="A4">
        <v>5.0377960100000001</v>
      </c>
      <c r="B4">
        <v>4.8000000000000001E-2</v>
      </c>
      <c r="C4">
        <v>2.1000000000000001E-2</v>
      </c>
      <c r="D4">
        <v>3.4500000000000003E-2</v>
      </c>
    </row>
    <row r="5" spans="1:4" x14ac:dyDescent="0.35">
      <c r="A5">
        <v>10.293950057500002</v>
      </c>
      <c r="B5">
        <v>5.3999999999999999E-2</v>
      </c>
      <c r="C5">
        <v>7.0999999999999994E-2</v>
      </c>
      <c r="D5">
        <v>6.25E-2</v>
      </c>
    </row>
    <row r="6" spans="1:4" x14ac:dyDescent="0.35">
      <c r="A6">
        <v>25.231145739999999</v>
      </c>
      <c r="B6">
        <v>0.1</v>
      </c>
      <c r="C6">
        <v>0.11899999999999999</v>
      </c>
      <c r="D6">
        <v>0.1095</v>
      </c>
    </row>
    <row r="7" spans="1:4" x14ac:dyDescent="0.35">
      <c r="A7">
        <v>50.830789492250005</v>
      </c>
      <c r="B7">
        <v>0.19700000000000001</v>
      </c>
      <c r="C7">
        <v>0.19600000000000001</v>
      </c>
      <c r="D7">
        <v>0.19650000000000001</v>
      </c>
    </row>
    <row r="8" spans="1:4" x14ac:dyDescent="0.35">
      <c r="A8">
        <v>101.34724380500002</v>
      </c>
      <c r="B8">
        <v>0.39900000000000002</v>
      </c>
      <c r="C8">
        <v>0.40600000000000003</v>
      </c>
      <c r="D8">
        <v>0.40250000000000002</v>
      </c>
    </row>
    <row r="9" spans="1:4" x14ac:dyDescent="0.35">
      <c r="A9">
        <v>249.997364175</v>
      </c>
      <c r="B9">
        <v>0.96</v>
      </c>
      <c r="C9">
        <v>0.995</v>
      </c>
      <c r="D9">
        <v>0.97750000000000004</v>
      </c>
    </row>
    <row r="10" spans="1:4" x14ac:dyDescent="0.35">
      <c r="A10">
        <v>501.97250000000003</v>
      </c>
      <c r="B10">
        <v>1.871</v>
      </c>
      <c r="C10">
        <v>1.9039999999999999</v>
      </c>
      <c r="D10">
        <v>1.8875</v>
      </c>
    </row>
    <row r="13" spans="1:4" x14ac:dyDescent="0.35">
      <c r="A13">
        <v>0</v>
      </c>
      <c r="B13">
        <v>2.4E-2</v>
      </c>
      <c r="C13">
        <v>4.2000000000000003E-2</v>
      </c>
      <c r="D13">
        <v>3.3000000000000002E-2</v>
      </c>
    </row>
    <row r="14" spans="1:4" x14ac:dyDescent="0.35">
      <c r="A14">
        <v>2.0700341955000003</v>
      </c>
      <c r="B14">
        <v>2.1000000000000001E-2</v>
      </c>
      <c r="C14">
        <v>1.7000000000000001E-2</v>
      </c>
      <c r="D14">
        <v>1.9000000000000003E-2</v>
      </c>
    </row>
    <row r="15" spans="1:4" x14ac:dyDescent="0.35">
      <c r="A15">
        <v>5.0377960100000001</v>
      </c>
      <c r="B15">
        <v>4.1000000000000002E-2</v>
      </c>
      <c r="C15">
        <v>3.3000000000000002E-2</v>
      </c>
      <c r="D15">
        <v>3.7000000000000005E-2</v>
      </c>
    </row>
    <row r="16" spans="1:4" x14ac:dyDescent="0.35">
      <c r="A16">
        <v>10.293950057500002</v>
      </c>
      <c r="B16">
        <v>0.08</v>
      </c>
      <c r="C16">
        <v>7.9000000000000001E-2</v>
      </c>
      <c r="D16">
        <v>7.9500000000000001E-2</v>
      </c>
    </row>
    <row r="17" spans="1:4" x14ac:dyDescent="0.35">
      <c r="A17">
        <v>25.231145739999999</v>
      </c>
      <c r="B17">
        <v>0.128</v>
      </c>
      <c r="C17">
        <v>0.15</v>
      </c>
      <c r="D17">
        <v>0.13900000000000001</v>
      </c>
    </row>
    <row r="18" spans="1:4" x14ac:dyDescent="0.35">
      <c r="A18">
        <v>50.830789492250005</v>
      </c>
      <c r="B18">
        <v>0.26</v>
      </c>
      <c r="C18">
        <v>0.26400000000000001</v>
      </c>
      <c r="D18">
        <v>0.26200000000000001</v>
      </c>
    </row>
    <row r="19" spans="1:4" x14ac:dyDescent="0.35">
      <c r="A19">
        <v>101.34724380500002</v>
      </c>
      <c r="B19">
        <v>0.51500000000000001</v>
      </c>
      <c r="C19">
        <v>0.52500000000000002</v>
      </c>
      <c r="D19">
        <v>0.52</v>
      </c>
    </row>
    <row r="20" spans="1:4" x14ac:dyDescent="0.35">
      <c r="A20">
        <v>249.997364175</v>
      </c>
      <c r="B20">
        <v>1.262</v>
      </c>
      <c r="C20">
        <v>1.2769999999999999</v>
      </c>
      <c r="D20">
        <v>1.2694999999999999</v>
      </c>
    </row>
    <row r="21" spans="1:4" x14ac:dyDescent="0.35">
      <c r="A21">
        <v>501.97250000000003</v>
      </c>
      <c r="B21">
        <v>2.351</v>
      </c>
      <c r="C21">
        <v>2.3530000000000002</v>
      </c>
      <c r="D21">
        <v>2.3520000000000003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F0FB-065D-4BFC-B186-825EBFFEA252}">
  <dimension ref="A1:P47"/>
  <sheetViews>
    <sheetView workbookViewId="0">
      <selection activeCell="J2" sqref="J2"/>
    </sheetView>
  </sheetViews>
  <sheetFormatPr defaultRowHeight="14.5" x14ac:dyDescent="0.35"/>
  <cols>
    <col min="7" max="7" width="8.7265625" style="3"/>
    <col min="9" max="9" width="8.7265625" style="3"/>
  </cols>
  <sheetData>
    <row r="1" spans="1:16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103</v>
      </c>
      <c r="G1" s="3" t="s">
        <v>28</v>
      </c>
      <c r="H1" t="s">
        <v>30</v>
      </c>
      <c r="I1" s="3" t="s">
        <v>82</v>
      </c>
      <c r="J1" t="s">
        <v>83</v>
      </c>
      <c r="K1" s="3" t="s">
        <v>96</v>
      </c>
      <c r="L1" t="s">
        <v>31</v>
      </c>
      <c r="M1">
        <v>266.99</v>
      </c>
      <c r="O1" t="s">
        <v>104</v>
      </c>
      <c r="P1" t="s">
        <v>105</v>
      </c>
    </row>
    <row r="2" spans="1:16" x14ac:dyDescent="0.35">
      <c r="A2">
        <v>100</v>
      </c>
      <c r="B2" t="s">
        <v>26</v>
      </c>
      <c r="C2">
        <v>1.504</v>
      </c>
      <c r="D2">
        <v>1.571</v>
      </c>
      <c r="E2">
        <f>C2*$M$1+$M$2</f>
        <v>396.57296000000002</v>
      </c>
      <c r="F2">
        <f t="shared" ref="F2:F20" si="0">D2*$M$1+$M$2</f>
        <v>414.46128999999996</v>
      </c>
      <c r="G2" s="3">
        <f t="shared" ref="G2:G13" si="1">AVERAGE(E2:F2)</f>
        <v>405.51712499999996</v>
      </c>
      <c r="H2">
        <f t="shared" ref="H2:H47" si="2">STDEV(E2:F2)</f>
        <v>12.64895944710271</v>
      </c>
      <c r="I2" s="3">
        <v>552.55100000000004</v>
      </c>
      <c r="J2">
        <f t="shared" ref="J2:J47" si="3">STDEV(G2,I2)</f>
        <v>103.96865007663531</v>
      </c>
      <c r="L2" t="s">
        <v>32</v>
      </c>
      <c r="M2">
        <v>-4.9800000000000004</v>
      </c>
      <c r="O2">
        <f>AVERAGE(C2:D2)</f>
        <v>1.5375000000000001</v>
      </c>
      <c r="P2">
        <f>O2*$M$1+$M$2</f>
        <v>405.51712500000002</v>
      </c>
    </row>
    <row r="3" spans="1:16" x14ac:dyDescent="0.35">
      <c r="A3">
        <v>101</v>
      </c>
      <c r="B3" t="s">
        <v>26</v>
      </c>
      <c r="C3">
        <v>1.24</v>
      </c>
      <c r="D3">
        <v>2.016</v>
      </c>
      <c r="E3">
        <f t="shared" ref="E3:E20" si="4">C3*$M$1+$M$2</f>
        <v>326.08760000000001</v>
      </c>
      <c r="F3">
        <f t="shared" si="0"/>
        <v>533.27184</v>
      </c>
      <c r="G3" s="3">
        <f t="shared" si="1"/>
        <v>429.67971999999997</v>
      </c>
      <c r="H3">
        <f t="shared" si="2"/>
        <v>146.50138105898142</v>
      </c>
      <c r="I3" s="3">
        <v>422.56400000000002</v>
      </c>
      <c r="J3">
        <f t="shared" si="3"/>
        <v>5.0315738650247068</v>
      </c>
      <c r="O3">
        <f t="shared" ref="O3:O47" si="5">AVERAGE(C3:D3)</f>
        <v>1.6280000000000001</v>
      </c>
      <c r="P3">
        <f t="shared" ref="P3:P47" si="6">O3*$M$1+$M$2</f>
        <v>429.67972000000003</v>
      </c>
    </row>
    <row r="4" spans="1:16" x14ac:dyDescent="0.35">
      <c r="A4">
        <v>102</v>
      </c>
      <c r="B4" t="s">
        <v>26</v>
      </c>
      <c r="C4">
        <v>1.302</v>
      </c>
      <c r="D4">
        <v>1.232</v>
      </c>
      <c r="E4">
        <f t="shared" si="4"/>
        <v>342.64098000000001</v>
      </c>
      <c r="F4">
        <f t="shared" si="0"/>
        <v>323.95168000000001</v>
      </c>
      <c r="G4" s="3">
        <f t="shared" si="1"/>
        <v>333.29633000000001</v>
      </c>
      <c r="H4">
        <f t="shared" si="2"/>
        <v>13.215330765629744</v>
      </c>
      <c r="I4" s="3">
        <v>403.9194</v>
      </c>
      <c r="J4">
        <f t="shared" si="3"/>
        <v>49.938051705212217</v>
      </c>
      <c r="L4" t="s">
        <v>33</v>
      </c>
      <c r="M4">
        <v>212.68</v>
      </c>
      <c r="O4">
        <f t="shared" si="5"/>
        <v>1.2669999999999999</v>
      </c>
      <c r="P4">
        <f t="shared" si="6"/>
        <v>333.29632999999995</v>
      </c>
    </row>
    <row r="5" spans="1:16" x14ac:dyDescent="0.35">
      <c r="A5">
        <v>103</v>
      </c>
      <c r="B5" t="s">
        <v>26</v>
      </c>
      <c r="C5">
        <v>0.92400000000000004</v>
      </c>
      <c r="D5">
        <v>1.2050000000000001</v>
      </c>
      <c r="E5">
        <f t="shared" si="4"/>
        <v>241.71876000000003</v>
      </c>
      <c r="F5">
        <f t="shared" si="0"/>
        <v>316.74295000000001</v>
      </c>
      <c r="G5" s="3">
        <f t="shared" si="1"/>
        <v>279.23085500000002</v>
      </c>
      <c r="H5">
        <f t="shared" si="2"/>
        <v>53.050113502028132</v>
      </c>
      <c r="I5" s="3">
        <v>357.17660000000001</v>
      </c>
      <c r="J5">
        <f t="shared" si="3"/>
        <v>55.115964854137665</v>
      </c>
      <c r="L5" t="s">
        <v>34</v>
      </c>
      <c r="M5">
        <v>-6.1285999999999996</v>
      </c>
      <c r="O5">
        <f t="shared" si="5"/>
        <v>1.0645</v>
      </c>
      <c r="P5">
        <f t="shared" si="6"/>
        <v>279.23085500000002</v>
      </c>
    </row>
    <row r="6" spans="1:16" x14ac:dyDescent="0.35">
      <c r="A6">
        <v>104</v>
      </c>
      <c r="B6" t="s">
        <v>26</v>
      </c>
      <c r="C6">
        <v>1.6259999999999999</v>
      </c>
      <c r="D6">
        <v>1.536</v>
      </c>
      <c r="E6">
        <f t="shared" si="4"/>
        <v>429.14573999999999</v>
      </c>
      <c r="F6">
        <f t="shared" si="0"/>
        <v>405.11664000000002</v>
      </c>
      <c r="G6" s="3">
        <f t="shared" si="1"/>
        <v>417.13119</v>
      </c>
      <c r="H6">
        <f t="shared" si="2"/>
        <v>16.991139555809649</v>
      </c>
      <c r="I6" s="3">
        <v>422.30140000000006</v>
      </c>
      <c r="J6">
        <f t="shared" si="3"/>
        <v>3.6558905511585378</v>
      </c>
      <c r="O6">
        <f t="shared" si="5"/>
        <v>1.581</v>
      </c>
      <c r="P6">
        <f>O6*$M$1+$M$2</f>
        <v>417.13119</v>
      </c>
    </row>
    <row r="7" spans="1:16" x14ac:dyDescent="0.35">
      <c r="A7">
        <v>105</v>
      </c>
      <c r="B7" t="s">
        <v>26</v>
      </c>
      <c r="C7">
        <v>1.1259999999999999</v>
      </c>
      <c r="D7">
        <v>1.496</v>
      </c>
      <c r="E7">
        <f t="shared" si="4"/>
        <v>295.65073999999998</v>
      </c>
      <c r="F7">
        <f t="shared" si="0"/>
        <v>394.43703999999997</v>
      </c>
      <c r="G7" s="3">
        <f t="shared" si="1"/>
        <v>345.04388999999998</v>
      </c>
      <c r="H7">
        <f t="shared" si="2"/>
        <v>69.852462618328389</v>
      </c>
      <c r="I7" s="3">
        <v>356.3888</v>
      </c>
      <c r="J7">
        <f t="shared" si="3"/>
        <v>8.022062792951095</v>
      </c>
      <c r="O7">
        <f t="shared" si="5"/>
        <v>1.3109999999999999</v>
      </c>
      <c r="P7">
        <f t="shared" si="6"/>
        <v>345.04388999999998</v>
      </c>
    </row>
    <row r="8" spans="1:16" x14ac:dyDescent="0.35">
      <c r="A8">
        <v>107</v>
      </c>
      <c r="B8" t="s">
        <v>26</v>
      </c>
      <c r="C8">
        <v>2.0779999999999998</v>
      </c>
      <c r="D8">
        <v>1.77</v>
      </c>
      <c r="E8">
        <f t="shared" si="4"/>
        <v>549.82521999999994</v>
      </c>
      <c r="F8">
        <f t="shared" si="0"/>
        <v>467.59230000000002</v>
      </c>
      <c r="G8" s="3">
        <f t="shared" si="1"/>
        <v>508.70875999999998</v>
      </c>
      <c r="H8">
        <f t="shared" si="2"/>
        <v>58.147455368770814</v>
      </c>
      <c r="I8" s="3">
        <v>590.89060000000006</v>
      </c>
      <c r="J8">
        <f t="shared" si="3"/>
        <v>58.111336354387916</v>
      </c>
      <c r="O8">
        <f t="shared" si="5"/>
        <v>1.9239999999999999</v>
      </c>
      <c r="P8">
        <f t="shared" si="6"/>
        <v>508.70875999999998</v>
      </c>
    </row>
    <row r="9" spans="1:16" x14ac:dyDescent="0.35">
      <c r="A9">
        <v>108</v>
      </c>
      <c r="B9" t="s">
        <v>26</v>
      </c>
      <c r="C9">
        <v>2.1419999999999999</v>
      </c>
      <c r="D9">
        <v>2.36</v>
      </c>
      <c r="E9">
        <f t="shared" si="4"/>
        <v>566.91257999999993</v>
      </c>
      <c r="F9">
        <f t="shared" si="0"/>
        <v>625.1164</v>
      </c>
      <c r="G9" s="3">
        <f t="shared" si="1"/>
        <v>596.01449000000002</v>
      </c>
      <c r="H9">
        <f t="shared" si="2"/>
        <v>41.156315812961239</v>
      </c>
      <c r="I9" s="3">
        <v>761.58060000000012</v>
      </c>
      <c r="J9">
        <f t="shared" si="3"/>
        <v>117.07291911567731</v>
      </c>
      <c r="O9">
        <f t="shared" si="5"/>
        <v>2.2509999999999999</v>
      </c>
      <c r="P9">
        <f t="shared" si="6"/>
        <v>596.01449000000002</v>
      </c>
    </row>
    <row r="10" spans="1:16" x14ac:dyDescent="0.35">
      <c r="A10">
        <v>109</v>
      </c>
      <c r="B10" t="s">
        <v>26</v>
      </c>
      <c r="C10">
        <v>2.5670000000000002</v>
      </c>
      <c r="D10">
        <v>2.79</v>
      </c>
      <c r="E10">
        <f t="shared" si="4"/>
        <v>680.38333</v>
      </c>
      <c r="F10">
        <f t="shared" si="0"/>
        <v>739.9221</v>
      </c>
      <c r="G10" s="3">
        <f t="shared" si="1"/>
        <v>710.15271499999994</v>
      </c>
      <c r="H10">
        <f t="shared" si="2"/>
        <v>42.100268010506177</v>
      </c>
      <c r="I10" s="3">
        <v>711.6866</v>
      </c>
      <c r="J10">
        <f t="shared" si="3"/>
        <v>1.0846204850603662</v>
      </c>
      <c r="O10">
        <f t="shared" si="5"/>
        <v>2.6785000000000001</v>
      </c>
      <c r="P10">
        <f t="shared" si="6"/>
        <v>710.15271500000006</v>
      </c>
    </row>
    <row r="11" spans="1:16" x14ac:dyDescent="0.35">
      <c r="A11">
        <v>110</v>
      </c>
      <c r="B11" t="s">
        <v>26</v>
      </c>
      <c r="C11">
        <v>2.37</v>
      </c>
      <c r="D11">
        <v>2.3879999999999999</v>
      </c>
      <c r="E11">
        <f t="shared" si="4"/>
        <v>627.78629999999998</v>
      </c>
      <c r="F11">
        <f t="shared" si="0"/>
        <v>632.59212000000002</v>
      </c>
      <c r="G11" s="3">
        <f t="shared" si="1"/>
        <v>630.18921</v>
      </c>
      <c r="H11">
        <f t="shared" si="2"/>
        <v>3.3982279111619622</v>
      </c>
      <c r="I11" s="3">
        <v>659.16660000000013</v>
      </c>
      <c r="J11">
        <f t="shared" si="3"/>
        <v>20.490108970087341</v>
      </c>
      <c r="O11">
        <f t="shared" si="5"/>
        <v>2.379</v>
      </c>
      <c r="P11">
        <f t="shared" si="6"/>
        <v>630.18921</v>
      </c>
    </row>
    <row r="12" spans="1:16" x14ac:dyDescent="0.35">
      <c r="A12">
        <v>111</v>
      </c>
      <c r="B12" t="s">
        <v>26</v>
      </c>
      <c r="C12">
        <v>2.4159999999999999</v>
      </c>
      <c r="D12">
        <v>1.9550000000000001</v>
      </c>
      <c r="E12">
        <f t="shared" si="4"/>
        <v>640.06783999999993</v>
      </c>
      <c r="F12">
        <f t="shared" si="0"/>
        <v>516.98545000000001</v>
      </c>
      <c r="G12" s="3">
        <f t="shared" si="1"/>
        <v>578.52664499999992</v>
      </c>
      <c r="H12">
        <f t="shared" si="2"/>
        <v>87.032392613648128</v>
      </c>
      <c r="I12" s="3">
        <v>563.31759999999997</v>
      </c>
      <c r="J12">
        <f t="shared" si="3"/>
        <v>10.754418854871316</v>
      </c>
      <c r="O12">
        <f t="shared" si="5"/>
        <v>2.1855000000000002</v>
      </c>
      <c r="P12">
        <f t="shared" si="6"/>
        <v>578.52664500000003</v>
      </c>
    </row>
    <row r="13" spans="1:16" x14ac:dyDescent="0.35">
      <c r="A13">
        <v>112</v>
      </c>
      <c r="B13" t="s">
        <v>26</v>
      </c>
      <c r="C13">
        <v>1.369</v>
      </c>
      <c r="D13">
        <v>2.109</v>
      </c>
      <c r="E13">
        <f t="shared" si="4"/>
        <v>360.52931000000001</v>
      </c>
      <c r="F13">
        <f t="shared" si="0"/>
        <v>558.10190999999998</v>
      </c>
      <c r="G13" s="3">
        <f t="shared" si="1"/>
        <v>459.31560999999999</v>
      </c>
      <c r="H13">
        <f t="shared" si="2"/>
        <v>139.7049252366574</v>
      </c>
      <c r="I13" s="3">
        <v>768.14560000000006</v>
      </c>
      <c r="J13">
        <f t="shared" si="3"/>
        <v>218.37578016277405</v>
      </c>
      <c r="O13">
        <f t="shared" si="5"/>
        <v>1.7389999999999999</v>
      </c>
      <c r="P13">
        <f t="shared" si="6"/>
        <v>459.31560999999999</v>
      </c>
    </row>
    <row r="14" spans="1:16" x14ac:dyDescent="0.35">
      <c r="A14">
        <v>113</v>
      </c>
      <c r="B14" t="s">
        <v>26</v>
      </c>
      <c r="C14" t="s">
        <v>29</v>
      </c>
      <c r="D14">
        <v>2.7240000000000002</v>
      </c>
      <c r="E14" t="e">
        <f t="shared" si="4"/>
        <v>#VALUE!</v>
      </c>
      <c r="F14">
        <f t="shared" si="0"/>
        <v>722.30076000000008</v>
      </c>
      <c r="G14" s="3">
        <f>F14</f>
        <v>722.30076000000008</v>
      </c>
      <c r="H14" t="e">
        <f t="shared" si="2"/>
        <v>#VALUE!</v>
      </c>
      <c r="I14" s="3">
        <v>1116.0906000000002</v>
      </c>
      <c r="J14">
        <f t="shared" si="3"/>
        <v>278.45146622636543</v>
      </c>
      <c r="O14">
        <f t="shared" si="5"/>
        <v>2.7240000000000002</v>
      </c>
      <c r="P14">
        <f t="shared" si="6"/>
        <v>722.30076000000008</v>
      </c>
    </row>
    <row r="15" spans="1:16" x14ac:dyDescent="0.35">
      <c r="A15">
        <v>114</v>
      </c>
      <c r="B15" t="s">
        <v>26</v>
      </c>
      <c r="C15">
        <v>0.995</v>
      </c>
      <c r="D15">
        <v>0.6</v>
      </c>
      <c r="E15">
        <f t="shared" si="4"/>
        <v>260.67505</v>
      </c>
      <c r="F15">
        <f t="shared" si="0"/>
        <v>155.214</v>
      </c>
      <c r="G15" s="3">
        <f t="shared" ref="G15:G47" si="7">AVERAGE(E15:F15)</f>
        <v>207.944525</v>
      </c>
      <c r="H15">
        <f t="shared" si="2"/>
        <v>74.572223606053498</v>
      </c>
      <c r="I15" s="3">
        <v>283.1234</v>
      </c>
      <c r="J15">
        <f t="shared" si="3"/>
        <v>53.159492314475806</v>
      </c>
      <c r="O15">
        <f t="shared" si="5"/>
        <v>0.79749999999999999</v>
      </c>
      <c r="P15">
        <f t="shared" si="6"/>
        <v>207.94452500000003</v>
      </c>
    </row>
    <row r="16" spans="1:16" x14ac:dyDescent="0.35">
      <c r="A16">
        <v>115</v>
      </c>
      <c r="B16" t="s">
        <v>26</v>
      </c>
      <c r="C16" t="s">
        <v>29</v>
      </c>
      <c r="D16" t="s">
        <v>29</v>
      </c>
      <c r="E16" t="e">
        <f t="shared" si="4"/>
        <v>#VALUE!</v>
      </c>
      <c r="F16" t="e">
        <f t="shared" si="0"/>
        <v>#VALUE!</v>
      </c>
      <c r="G16" s="3" t="e">
        <f t="shared" si="7"/>
        <v>#VALUE!</v>
      </c>
      <c r="H16" t="e">
        <f t="shared" si="2"/>
        <v>#VALUE!</v>
      </c>
      <c r="I16" s="3">
        <v>1175.9634000000001</v>
      </c>
      <c r="J16" t="e">
        <f t="shared" si="3"/>
        <v>#VALUE!</v>
      </c>
      <c r="O16" t="e">
        <f t="shared" si="5"/>
        <v>#DIV/0!</v>
      </c>
      <c r="P16" t="e">
        <f t="shared" si="6"/>
        <v>#DIV/0!</v>
      </c>
    </row>
    <row r="17" spans="1:16" x14ac:dyDescent="0.35">
      <c r="A17">
        <v>116</v>
      </c>
      <c r="B17" t="s">
        <v>26</v>
      </c>
      <c r="C17" t="s">
        <v>29</v>
      </c>
      <c r="D17" t="s">
        <v>29</v>
      </c>
      <c r="E17" t="e">
        <f t="shared" si="4"/>
        <v>#VALUE!</v>
      </c>
      <c r="F17" t="e">
        <f t="shared" si="0"/>
        <v>#VALUE!</v>
      </c>
      <c r="G17" s="3" t="e">
        <f t="shared" si="7"/>
        <v>#VALUE!</v>
      </c>
      <c r="H17" t="e">
        <f t="shared" si="2"/>
        <v>#VALUE!</v>
      </c>
      <c r="I17" s="3">
        <v>833.53300000000013</v>
      </c>
      <c r="J17" t="e">
        <f t="shared" si="3"/>
        <v>#VALUE!</v>
      </c>
      <c r="O17" t="e">
        <f t="shared" si="5"/>
        <v>#DIV/0!</v>
      </c>
      <c r="P17" t="e">
        <f t="shared" si="6"/>
        <v>#DIV/0!</v>
      </c>
    </row>
    <row r="18" spans="1:16" x14ac:dyDescent="0.35">
      <c r="A18">
        <v>117</v>
      </c>
      <c r="B18" t="s">
        <v>26</v>
      </c>
      <c r="C18">
        <v>2.0310000000000001</v>
      </c>
      <c r="D18">
        <v>2.2610000000000001</v>
      </c>
      <c r="E18">
        <f t="shared" si="4"/>
        <v>537.27669000000003</v>
      </c>
      <c r="F18">
        <f t="shared" si="0"/>
        <v>598.68439000000001</v>
      </c>
      <c r="G18" s="3">
        <f t="shared" si="7"/>
        <v>567.98054000000002</v>
      </c>
      <c r="H18">
        <f t="shared" si="2"/>
        <v>43.421801087069134</v>
      </c>
      <c r="I18" s="3">
        <v>729.80600000000004</v>
      </c>
      <c r="J18">
        <f t="shared" si="3"/>
        <v>114.42788013463235</v>
      </c>
      <c r="O18">
        <f t="shared" si="5"/>
        <v>2.1459999999999999</v>
      </c>
      <c r="P18">
        <f t="shared" si="6"/>
        <v>567.98054000000002</v>
      </c>
    </row>
    <row r="19" spans="1:16" x14ac:dyDescent="0.35">
      <c r="A19">
        <v>118</v>
      </c>
      <c r="B19" t="s">
        <v>26</v>
      </c>
      <c r="C19">
        <v>1.9239999999999999</v>
      </c>
      <c r="D19">
        <v>1.37</v>
      </c>
      <c r="E19">
        <f t="shared" si="4"/>
        <v>508.70875999999998</v>
      </c>
      <c r="F19">
        <f t="shared" si="0"/>
        <v>360.79630000000003</v>
      </c>
      <c r="G19" s="3">
        <f t="shared" si="7"/>
        <v>434.75252999999998</v>
      </c>
      <c r="H19">
        <f t="shared" si="2"/>
        <v>104.58990348798434</v>
      </c>
      <c r="I19" s="3">
        <v>405.495</v>
      </c>
      <c r="J19">
        <f t="shared" si="3"/>
        <v>20.688197863768831</v>
      </c>
      <c r="O19">
        <f t="shared" si="5"/>
        <v>1.647</v>
      </c>
      <c r="P19">
        <f t="shared" si="6"/>
        <v>434.75252999999998</v>
      </c>
    </row>
    <row r="20" spans="1:16" x14ac:dyDescent="0.35">
      <c r="A20">
        <v>119</v>
      </c>
      <c r="B20" t="s">
        <v>26</v>
      </c>
      <c r="C20">
        <v>1.5640000000000001</v>
      </c>
      <c r="D20">
        <v>1.55</v>
      </c>
      <c r="E20">
        <f t="shared" si="4"/>
        <v>412.59235999999999</v>
      </c>
      <c r="F20">
        <f t="shared" si="0"/>
        <v>408.85450000000003</v>
      </c>
      <c r="G20" s="3">
        <f t="shared" si="7"/>
        <v>410.72343000000001</v>
      </c>
      <c r="H20">
        <f t="shared" si="2"/>
        <v>2.643066153125917</v>
      </c>
      <c r="I20" s="3">
        <v>496.35460000000012</v>
      </c>
      <c r="J20">
        <f t="shared" si="3"/>
        <v>60.550380987938134</v>
      </c>
      <c r="O20">
        <f t="shared" si="5"/>
        <v>1.5569999999999999</v>
      </c>
      <c r="P20">
        <f t="shared" si="6"/>
        <v>410.72343000000001</v>
      </c>
    </row>
    <row r="21" spans="1:16" x14ac:dyDescent="0.35">
      <c r="A21">
        <v>120</v>
      </c>
      <c r="B21" t="s">
        <v>26</v>
      </c>
      <c r="C21">
        <v>1.4159999999999999</v>
      </c>
      <c r="D21">
        <v>1.296</v>
      </c>
      <c r="E21">
        <f t="shared" ref="E21:E47" si="8">C21*$M$4+$M$5</f>
        <v>295.02627999999999</v>
      </c>
      <c r="F21">
        <f t="shared" ref="F21:F47" si="9">D21*$M$4+$M$5</f>
        <v>269.50468000000001</v>
      </c>
      <c r="G21" s="3">
        <f t="shared" si="7"/>
        <v>282.26548000000003</v>
      </c>
      <c r="H21">
        <f t="shared" si="2"/>
        <v>18.046496426730574</v>
      </c>
      <c r="I21" s="3">
        <v>424.00151999999991</v>
      </c>
      <c r="J21">
        <f t="shared" si="3"/>
        <v>100.2225150225275</v>
      </c>
      <c r="O21">
        <f t="shared" si="5"/>
        <v>1.3559999999999999</v>
      </c>
      <c r="P21">
        <f t="shared" si="6"/>
        <v>357.05843999999996</v>
      </c>
    </row>
    <row r="22" spans="1:16" x14ac:dyDescent="0.35">
      <c r="A22">
        <v>121</v>
      </c>
      <c r="B22" t="s">
        <v>26</v>
      </c>
      <c r="C22">
        <v>2.41</v>
      </c>
      <c r="D22">
        <v>2.9950000000000001</v>
      </c>
      <c r="E22">
        <f t="shared" si="8"/>
        <v>506.43020000000001</v>
      </c>
      <c r="F22">
        <f t="shared" si="9"/>
        <v>630.84800000000007</v>
      </c>
      <c r="G22" s="3">
        <f t="shared" si="7"/>
        <v>568.6391000000001</v>
      </c>
      <c r="H22">
        <f t="shared" si="2"/>
        <v>87.976670080311138</v>
      </c>
      <c r="I22" s="3">
        <v>766.53</v>
      </c>
      <c r="J22">
        <f t="shared" si="3"/>
        <v>139.92999732510887</v>
      </c>
      <c r="O22">
        <f t="shared" si="5"/>
        <v>2.7025000000000001</v>
      </c>
      <c r="P22">
        <f t="shared" si="6"/>
        <v>716.560475</v>
      </c>
    </row>
    <row r="23" spans="1:16" x14ac:dyDescent="0.35">
      <c r="A23">
        <v>122</v>
      </c>
      <c r="B23" t="s">
        <v>26</v>
      </c>
      <c r="C23">
        <v>2.7120000000000002</v>
      </c>
      <c r="D23">
        <v>2.72</v>
      </c>
      <c r="E23">
        <f t="shared" si="8"/>
        <v>570.65956000000006</v>
      </c>
      <c r="F23">
        <f t="shared" si="9"/>
        <v>572.3610000000001</v>
      </c>
      <c r="G23" s="3">
        <f t="shared" si="7"/>
        <v>571.51028000000008</v>
      </c>
      <c r="H23">
        <f t="shared" si="2"/>
        <v>1.2030997617820733</v>
      </c>
      <c r="I23" s="3">
        <v>724.10435999999993</v>
      </c>
      <c r="J23">
        <f t="shared" si="3"/>
        <v>107.9003087369219</v>
      </c>
      <c r="O23">
        <f t="shared" si="5"/>
        <v>2.7160000000000002</v>
      </c>
      <c r="P23">
        <f t="shared" si="6"/>
        <v>720.16484000000003</v>
      </c>
    </row>
    <row r="24" spans="1:16" x14ac:dyDescent="0.35">
      <c r="A24">
        <v>125</v>
      </c>
      <c r="B24" t="s">
        <v>26</v>
      </c>
      <c r="C24">
        <v>2.1179999999999999</v>
      </c>
      <c r="D24">
        <v>1.885</v>
      </c>
      <c r="E24">
        <f t="shared" si="8"/>
        <v>444.32763999999997</v>
      </c>
      <c r="F24">
        <f t="shared" si="9"/>
        <v>394.77320000000003</v>
      </c>
      <c r="G24" s="3">
        <f t="shared" si="7"/>
        <v>419.55042000000003</v>
      </c>
      <c r="H24">
        <f t="shared" si="2"/>
        <v>35.040280561901859</v>
      </c>
      <c r="I24" s="3">
        <v>761.06412</v>
      </c>
      <c r="J24">
        <f t="shared" si="3"/>
        <v>241.48665313810827</v>
      </c>
      <c r="O24">
        <f t="shared" si="5"/>
        <v>2.0015000000000001</v>
      </c>
      <c r="P24">
        <f t="shared" si="6"/>
        <v>529.400485</v>
      </c>
    </row>
    <row r="25" spans="1:16" x14ac:dyDescent="0.35">
      <c r="A25">
        <v>126</v>
      </c>
      <c r="B25" t="s">
        <v>26</v>
      </c>
      <c r="C25">
        <v>0.28000000000000003</v>
      </c>
      <c r="D25">
        <v>0.28399999999999997</v>
      </c>
      <c r="E25">
        <f t="shared" si="8"/>
        <v>53.421800000000012</v>
      </c>
      <c r="F25">
        <f t="shared" si="9"/>
        <v>54.27252</v>
      </c>
      <c r="G25" s="3">
        <f t="shared" si="7"/>
        <v>53.847160000000002</v>
      </c>
      <c r="H25">
        <f t="shared" si="2"/>
        <v>0.60154988089101147</v>
      </c>
      <c r="I25" s="3">
        <v>60.650639999999989</v>
      </c>
      <c r="J25">
        <f t="shared" si="3"/>
        <v>4.8107868436670422</v>
      </c>
      <c r="O25">
        <f t="shared" si="5"/>
        <v>0.28200000000000003</v>
      </c>
      <c r="P25">
        <f t="shared" si="6"/>
        <v>70.311180000000007</v>
      </c>
    </row>
    <row r="26" spans="1:16" x14ac:dyDescent="0.35">
      <c r="A26">
        <v>127</v>
      </c>
      <c r="B26" t="s">
        <v>26</v>
      </c>
      <c r="C26">
        <v>0.316</v>
      </c>
      <c r="D26">
        <v>0.34399999999999997</v>
      </c>
      <c r="E26">
        <f t="shared" si="8"/>
        <v>61.078279999999999</v>
      </c>
      <c r="F26">
        <f t="shared" si="9"/>
        <v>67.033319999999989</v>
      </c>
      <c r="G26" s="3">
        <f t="shared" si="7"/>
        <v>64.055799999999991</v>
      </c>
      <c r="H26">
        <f t="shared" si="2"/>
        <v>4.2108491662371312</v>
      </c>
      <c r="I26" s="3">
        <v>64.034279999999995</v>
      </c>
      <c r="J26">
        <f t="shared" si="3"/>
        <v>1.5216937931131193E-2</v>
      </c>
      <c r="O26">
        <f t="shared" si="5"/>
        <v>0.32999999999999996</v>
      </c>
      <c r="P26">
        <f t="shared" si="6"/>
        <v>83.126699999999985</v>
      </c>
    </row>
    <row r="27" spans="1:16" x14ac:dyDescent="0.35">
      <c r="A27">
        <v>128</v>
      </c>
      <c r="B27" t="s">
        <v>26</v>
      </c>
      <c r="C27">
        <v>0.25900000000000001</v>
      </c>
      <c r="D27">
        <v>0.29799999999999999</v>
      </c>
      <c r="E27">
        <f t="shared" si="8"/>
        <v>48.955520000000007</v>
      </c>
      <c r="F27">
        <f t="shared" si="9"/>
        <v>57.250039999999998</v>
      </c>
      <c r="G27" s="3">
        <f t="shared" si="7"/>
        <v>53.102780000000003</v>
      </c>
      <c r="H27">
        <f t="shared" si="2"/>
        <v>5.8651113386874361</v>
      </c>
      <c r="I27" s="3">
        <v>55.445039999999992</v>
      </c>
      <c r="J27">
        <f t="shared" si="3"/>
        <v>1.6562279293019948</v>
      </c>
      <c r="O27">
        <f t="shared" si="5"/>
        <v>0.27849999999999997</v>
      </c>
      <c r="P27">
        <f t="shared" si="6"/>
        <v>69.37671499999999</v>
      </c>
    </row>
    <row r="28" spans="1:16" x14ac:dyDescent="0.35">
      <c r="A28">
        <v>130</v>
      </c>
      <c r="B28" t="s">
        <v>26</v>
      </c>
      <c r="C28">
        <v>1.929</v>
      </c>
      <c r="D28">
        <v>1.268</v>
      </c>
      <c r="E28">
        <f t="shared" si="8"/>
        <v>404.13112000000001</v>
      </c>
      <c r="F28">
        <f t="shared" si="9"/>
        <v>263.54964000000001</v>
      </c>
      <c r="G28" s="3">
        <f t="shared" si="7"/>
        <v>333.84037999999998</v>
      </c>
      <c r="H28">
        <f t="shared" si="2"/>
        <v>99.406117817241281</v>
      </c>
      <c r="I28" s="3">
        <v>657.99324000000001</v>
      </c>
      <c r="J28">
        <f t="shared" si="3"/>
        <v>229.2106854470135</v>
      </c>
      <c r="O28">
        <f t="shared" si="5"/>
        <v>1.5985</v>
      </c>
      <c r="P28">
        <f t="shared" si="6"/>
        <v>421.803515</v>
      </c>
    </row>
    <row r="29" spans="1:16" x14ac:dyDescent="0.35">
      <c r="A29">
        <v>132</v>
      </c>
      <c r="B29" t="s">
        <v>26</v>
      </c>
      <c r="C29" t="s">
        <v>29</v>
      </c>
      <c r="D29" t="s">
        <v>29</v>
      </c>
      <c r="E29" t="e">
        <f t="shared" si="8"/>
        <v>#VALUE!</v>
      </c>
      <c r="F29" t="e">
        <f t="shared" si="9"/>
        <v>#VALUE!</v>
      </c>
      <c r="G29" s="3" t="e">
        <f t="shared" si="7"/>
        <v>#VALUE!</v>
      </c>
      <c r="H29" t="e">
        <f t="shared" si="2"/>
        <v>#VALUE!</v>
      </c>
      <c r="I29" s="3">
        <v>1042.4267999999997</v>
      </c>
      <c r="J29" t="e">
        <f t="shared" si="3"/>
        <v>#VALUE!</v>
      </c>
      <c r="O29" t="e">
        <f t="shared" si="5"/>
        <v>#DIV/0!</v>
      </c>
      <c r="P29" t="e">
        <f t="shared" si="6"/>
        <v>#DIV/0!</v>
      </c>
    </row>
    <row r="30" spans="1:16" x14ac:dyDescent="0.35">
      <c r="A30">
        <v>133</v>
      </c>
      <c r="B30" t="s">
        <v>26</v>
      </c>
      <c r="C30">
        <v>2.226</v>
      </c>
      <c r="D30">
        <v>2.7</v>
      </c>
      <c r="E30">
        <f t="shared" si="8"/>
        <v>467.29707999999999</v>
      </c>
      <c r="F30">
        <f t="shared" si="9"/>
        <v>568.1074000000001</v>
      </c>
      <c r="G30" s="3">
        <f t="shared" si="7"/>
        <v>517.70224000000007</v>
      </c>
      <c r="H30">
        <f t="shared" si="2"/>
        <v>71.283660885585903</v>
      </c>
      <c r="I30" s="3">
        <v>889.12187999999992</v>
      </c>
      <c r="J30">
        <f t="shared" si="3"/>
        <v>262.63334610986607</v>
      </c>
      <c r="O30">
        <f t="shared" si="5"/>
        <v>2.4630000000000001</v>
      </c>
      <c r="P30">
        <f t="shared" si="6"/>
        <v>652.61637000000007</v>
      </c>
    </row>
    <row r="31" spans="1:16" x14ac:dyDescent="0.35">
      <c r="A31">
        <v>134</v>
      </c>
      <c r="B31" t="s">
        <v>26</v>
      </c>
      <c r="C31">
        <v>1.9339999999999999</v>
      </c>
      <c r="D31">
        <v>1.966</v>
      </c>
      <c r="E31">
        <f t="shared" si="8"/>
        <v>405.19452000000001</v>
      </c>
      <c r="F31">
        <f t="shared" si="9"/>
        <v>412.00027999999998</v>
      </c>
      <c r="G31" s="3">
        <f t="shared" si="7"/>
        <v>408.59739999999999</v>
      </c>
      <c r="H31">
        <f t="shared" si="2"/>
        <v>4.8123990471281317</v>
      </c>
      <c r="I31" s="3">
        <v>627.80075999999985</v>
      </c>
      <c r="J31">
        <f t="shared" si="3"/>
        <v>155.0001823148767</v>
      </c>
      <c r="O31">
        <f t="shared" si="5"/>
        <v>1.95</v>
      </c>
      <c r="P31">
        <f t="shared" si="6"/>
        <v>515.65049999999997</v>
      </c>
    </row>
    <row r="32" spans="1:16" x14ac:dyDescent="0.35">
      <c r="A32">
        <v>135</v>
      </c>
      <c r="B32" t="s">
        <v>26</v>
      </c>
      <c r="C32">
        <v>1.306</v>
      </c>
      <c r="D32">
        <v>1.716</v>
      </c>
      <c r="E32">
        <f t="shared" si="8"/>
        <v>271.63148000000001</v>
      </c>
      <c r="F32">
        <f t="shared" si="9"/>
        <v>358.83028000000002</v>
      </c>
      <c r="G32" s="3">
        <f t="shared" si="7"/>
        <v>315.23088000000001</v>
      </c>
      <c r="H32">
        <f t="shared" si="2"/>
        <v>61.658862791329582</v>
      </c>
      <c r="I32" s="3">
        <v>508.59251999999992</v>
      </c>
      <c r="J32">
        <f t="shared" si="3"/>
        <v>136.72732686535181</v>
      </c>
      <c r="O32">
        <f t="shared" si="5"/>
        <v>1.5110000000000001</v>
      </c>
      <c r="P32">
        <f t="shared" si="6"/>
        <v>398.44189</v>
      </c>
    </row>
    <row r="33" spans="1:16" x14ac:dyDescent="0.35">
      <c r="A33">
        <v>136</v>
      </c>
      <c r="B33" t="s">
        <v>26</v>
      </c>
      <c r="C33">
        <v>1.19</v>
      </c>
      <c r="D33">
        <v>1.179</v>
      </c>
      <c r="E33">
        <f t="shared" si="8"/>
        <v>246.9606</v>
      </c>
      <c r="F33">
        <f t="shared" si="9"/>
        <v>244.62112000000002</v>
      </c>
      <c r="G33" s="3">
        <f t="shared" si="7"/>
        <v>245.79086000000001</v>
      </c>
      <c r="H33">
        <f t="shared" si="2"/>
        <v>1.6542621724502904</v>
      </c>
      <c r="I33" s="3">
        <v>338.62967999999995</v>
      </c>
      <c r="J33">
        <f t="shared" si="3"/>
        <v>65.646959179357353</v>
      </c>
      <c r="O33">
        <f t="shared" si="5"/>
        <v>1.1844999999999999</v>
      </c>
      <c r="P33">
        <f t="shared" si="6"/>
        <v>311.26965499999994</v>
      </c>
    </row>
    <row r="34" spans="1:16" x14ac:dyDescent="0.35">
      <c r="A34">
        <v>137</v>
      </c>
      <c r="B34" t="s">
        <v>26</v>
      </c>
      <c r="C34">
        <v>1.1739999999999999</v>
      </c>
      <c r="D34">
        <v>1.262</v>
      </c>
      <c r="E34">
        <f t="shared" si="8"/>
        <v>243.55771999999999</v>
      </c>
      <c r="F34">
        <f t="shared" si="9"/>
        <v>262.27356000000003</v>
      </c>
      <c r="G34" s="3">
        <f t="shared" si="7"/>
        <v>252.91564</v>
      </c>
      <c r="H34">
        <f t="shared" si="2"/>
        <v>13.234097379602463</v>
      </c>
      <c r="I34" s="3">
        <v>378.45251999999994</v>
      </c>
      <c r="J34">
        <f t="shared" si="3"/>
        <v>88.767979137001532</v>
      </c>
      <c r="O34">
        <f t="shared" si="5"/>
        <v>1.218</v>
      </c>
      <c r="P34">
        <f t="shared" si="6"/>
        <v>320.21382</v>
      </c>
    </row>
    <row r="35" spans="1:16" x14ac:dyDescent="0.35">
      <c r="A35">
        <v>138</v>
      </c>
      <c r="B35" t="s">
        <v>26</v>
      </c>
      <c r="C35">
        <v>2.6389999999999998</v>
      </c>
      <c r="D35">
        <v>2.956</v>
      </c>
      <c r="E35">
        <f t="shared" si="8"/>
        <v>555.13391999999999</v>
      </c>
      <c r="F35">
        <f t="shared" si="9"/>
        <v>622.55348000000004</v>
      </c>
      <c r="G35" s="3">
        <f t="shared" si="7"/>
        <v>588.84370000000001</v>
      </c>
      <c r="H35">
        <f t="shared" si="2"/>
        <v>47.672828060613348</v>
      </c>
      <c r="I35" s="3">
        <v>749.35151999999994</v>
      </c>
      <c r="J35">
        <f t="shared" si="3"/>
        <v>113.49616795546908</v>
      </c>
      <c r="O35">
        <f t="shared" si="5"/>
        <v>2.7974999999999999</v>
      </c>
      <c r="P35">
        <f t="shared" si="6"/>
        <v>741.92452500000002</v>
      </c>
    </row>
    <row r="36" spans="1:16" x14ac:dyDescent="0.35">
      <c r="A36">
        <v>139</v>
      </c>
      <c r="B36" t="s">
        <v>26</v>
      </c>
      <c r="C36">
        <v>2.1829999999999998</v>
      </c>
      <c r="D36">
        <v>2.0960000000000001</v>
      </c>
      <c r="E36">
        <f t="shared" si="8"/>
        <v>458.15183999999999</v>
      </c>
      <c r="F36">
        <f t="shared" si="9"/>
        <v>439.64868000000001</v>
      </c>
      <c r="G36" s="3">
        <f t="shared" si="7"/>
        <v>448.90026</v>
      </c>
      <c r="H36">
        <f t="shared" si="2"/>
        <v>13.083709909379664</v>
      </c>
      <c r="I36" s="3">
        <v>580.69007999999985</v>
      </c>
      <c r="J36">
        <f t="shared" si="3"/>
        <v>93.189475413355552</v>
      </c>
      <c r="O36">
        <f t="shared" si="5"/>
        <v>2.1395</v>
      </c>
      <c r="P36">
        <f t="shared" si="6"/>
        <v>566.24510499999997</v>
      </c>
    </row>
    <row r="37" spans="1:16" x14ac:dyDescent="0.35">
      <c r="A37">
        <v>140</v>
      </c>
      <c r="B37" t="s">
        <v>26</v>
      </c>
      <c r="C37">
        <v>0.72399999999999998</v>
      </c>
      <c r="D37">
        <v>0.61</v>
      </c>
      <c r="E37">
        <f t="shared" si="8"/>
        <v>147.85172</v>
      </c>
      <c r="F37">
        <f t="shared" si="9"/>
        <v>123.6062</v>
      </c>
      <c r="G37" s="3">
        <f t="shared" si="7"/>
        <v>135.72896</v>
      </c>
      <c r="H37">
        <f t="shared" si="2"/>
        <v>17.14417160539406</v>
      </c>
      <c r="I37" s="3">
        <v>184.54392000000001</v>
      </c>
      <c r="J37">
        <f t="shared" si="3"/>
        <v>34.51738923935028</v>
      </c>
      <c r="O37">
        <f t="shared" si="5"/>
        <v>0.66700000000000004</v>
      </c>
      <c r="P37">
        <f t="shared" si="6"/>
        <v>173.10233000000002</v>
      </c>
    </row>
    <row r="38" spans="1:16" x14ac:dyDescent="0.35">
      <c r="A38">
        <v>141</v>
      </c>
      <c r="B38" t="s">
        <v>26</v>
      </c>
      <c r="C38">
        <v>0.36599999999999999</v>
      </c>
      <c r="D38">
        <v>0.39300000000000002</v>
      </c>
      <c r="E38">
        <f t="shared" si="8"/>
        <v>71.712279999999993</v>
      </c>
      <c r="F38">
        <f t="shared" si="9"/>
        <v>77.454639999999998</v>
      </c>
      <c r="G38" s="3">
        <f t="shared" si="7"/>
        <v>74.583460000000002</v>
      </c>
      <c r="H38">
        <f t="shared" si="2"/>
        <v>4.0604616960143867</v>
      </c>
      <c r="I38" s="3">
        <v>93.706199999999995</v>
      </c>
      <c r="J38">
        <f t="shared" si="3"/>
        <v>13.521819128867199</v>
      </c>
      <c r="O38">
        <f t="shared" si="5"/>
        <v>0.3795</v>
      </c>
      <c r="P38">
        <f t="shared" si="6"/>
        <v>96.342704999999995</v>
      </c>
    </row>
    <row r="39" spans="1:16" x14ac:dyDescent="0.35">
      <c r="A39">
        <v>143</v>
      </c>
      <c r="B39" t="s">
        <v>26</v>
      </c>
      <c r="C39">
        <v>0.27300000000000002</v>
      </c>
      <c r="D39">
        <v>0.35099999999999998</v>
      </c>
      <c r="E39">
        <f t="shared" si="8"/>
        <v>51.933040000000005</v>
      </c>
      <c r="F39">
        <f t="shared" si="9"/>
        <v>68.522079999999988</v>
      </c>
      <c r="G39" s="3">
        <f t="shared" si="7"/>
        <v>60.227559999999997</v>
      </c>
      <c r="H39">
        <f t="shared" si="2"/>
        <v>11.730222677374877</v>
      </c>
      <c r="I39" s="3">
        <v>88.760879999999986</v>
      </c>
      <c r="J39">
        <f t="shared" si="3"/>
        <v>20.176104061765837</v>
      </c>
      <c r="O39">
        <f t="shared" si="5"/>
        <v>0.312</v>
      </c>
      <c r="P39">
        <f t="shared" si="6"/>
        <v>78.320880000000002</v>
      </c>
    </row>
    <row r="40" spans="1:16" x14ac:dyDescent="0.35">
      <c r="A40">
        <v>144</v>
      </c>
      <c r="B40" t="s">
        <v>26</v>
      </c>
      <c r="C40">
        <v>0.26200000000000001</v>
      </c>
      <c r="D40">
        <v>0.29899999999999999</v>
      </c>
      <c r="E40">
        <f t="shared" si="8"/>
        <v>49.593560000000004</v>
      </c>
      <c r="F40">
        <f t="shared" si="9"/>
        <v>57.462719999999997</v>
      </c>
      <c r="G40" s="3">
        <f t="shared" si="7"/>
        <v>53.52814</v>
      </c>
      <c r="H40">
        <f t="shared" si="2"/>
        <v>5.5643363982419283</v>
      </c>
      <c r="I40" s="3">
        <v>70.801559999999995</v>
      </c>
      <c r="J40">
        <f t="shared" si="3"/>
        <v>12.214152416283328</v>
      </c>
      <c r="O40">
        <f t="shared" si="5"/>
        <v>0.28049999999999997</v>
      </c>
      <c r="P40">
        <f t="shared" si="6"/>
        <v>69.91069499999999</v>
      </c>
    </row>
    <row r="41" spans="1:16" x14ac:dyDescent="0.35">
      <c r="A41">
        <v>145</v>
      </c>
      <c r="B41" t="s">
        <v>26</v>
      </c>
      <c r="C41">
        <v>0.30199999999999999</v>
      </c>
      <c r="D41">
        <v>0.34499999999999997</v>
      </c>
      <c r="E41">
        <f t="shared" si="8"/>
        <v>58.100760000000001</v>
      </c>
      <c r="F41">
        <f t="shared" si="9"/>
        <v>67.245999999999995</v>
      </c>
      <c r="G41" s="3">
        <f t="shared" si="7"/>
        <v>62.673379999999995</v>
      </c>
      <c r="H41">
        <f t="shared" si="2"/>
        <v>6.4666612195784579</v>
      </c>
      <c r="I41" s="3">
        <v>77.30856</v>
      </c>
      <c r="J41">
        <f t="shared" si="3"/>
        <v>10.348635021885615</v>
      </c>
      <c r="O41">
        <f t="shared" si="5"/>
        <v>0.32350000000000001</v>
      </c>
      <c r="P41">
        <f t="shared" si="6"/>
        <v>81.391265000000004</v>
      </c>
    </row>
    <row r="42" spans="1:16" x14ac:dyDescent="0.35">
      <c r="A42" t="s">
        <v>7</v>
      </c>
      <c r="B42" t="s">
        <v>26</v>
      </c>
      <c r="C42">
        <v>0.127</v>
      </c>
      <c r="D42">
        <v>0.11</v>
      </c>
      <c r="E42">
        <f t="shared" si="8"/>
        <v>20.881760000000003</v>
      </c>
      <c r="F42">
        <f t="shared" si="9"/>
        <v>17.266200000000001</v>
      </c>
      <c r="G42" s="3">
        <f t="shared" si="7"/>
        <v>19.073980000000002</v>
      </c>
      <c r="H42">
        <f t="shared" si="2"/>
        <v>2.5565869937868353</v>
      </c>
      <c r="I42" s="3">
        <v>62.732879999999994</v>
      </c>
      <c r="J42">
        <f t="shared" si="3"/>
        <v>30.871504249145353</v>
      </c>
      <c r="K42" t="s">
        <v>102</v>
      </c>
      <c r="O42">
        <f t="shared" si="5"/>
        <v>0.11849999999999999</v>
      </c>
      <c r="P42">
        <f t="shared" si="6"/>
        <v>26.658314999999998</v>
      </c>
    </row>
    <row r="43" spans="1:16" x14ac:dyDescent="0.35">
      <c r="A43" t="s">
        <v>8</v>
      </c>
      <c r="B43" t="s">
        <v>26</v>
      </c>
      <c r="C43">
        <v>0.14599999999999999</v>
      </c>
      <c r="D43">
        <v>0.182</v>
      </c>
      <c r="E43">
        <f t="shared" si="8"/>
        <v>24.92268</v>
      </c>
      <c r="F43">
        <f t="shared" si="9"/>
        <v>32.579160000000002</v>
      </c>
      <c r="G43" s="3">
        <f t="shared" si="7"/>
        <v>28.750920000000001</v>
      </c>
      <c r="H43">
        <f t="shared" si="2"/>
        <v>5.4139489280191881</v>
      </c>
      <c r="I43" s="3">
        <v>27.855359999999997</v>
      </c>
      <c r="J43">
        <f t="shared" si="3"/>
        <v>0.63325654895942673</v>
      </c>
      <c r="K43" t="s">
        <v>102</v>
      </c>
      <c r="O43">
        <f t="shared" si="5"/>
        <v>0.16399999999999998</v>
      </c>
      <c r="P43">
        <f t="shared" si="6"/>
        <v>38.806359999999998</v>
      </c>
    </row>
    <row r="44" spans="1:16" x14ac:dyDescent="0.35">
      <c r="A44" t="s">
        <v>9</v>
      </c>
      <c r="B44" t="s">
        <v>26</v>
      </c>
      <c r="C44">
        <v>0.104</v>
      </c>
      <c r="D44">
        <v>0.12</v>
      </c>
      <c r="E44">
        <f t="shared" si="8"/>
        <v>15.990120000000001</v>
      </c>
      <c r="F44">
        <f t="shared" si="9"/>
        <v>19.393000000000001</v>
      </c>
      <c r="G44" s="3">
        <f t="shared" si="7"/>
        <v>17.691560000000003</v>
      </c>
      <c r="H44">
        <f t="shared" si="2"/>
        <v>2.4061995235640787</v>
      </c>
      <c r="I44" s="3">
        <v>15.882479999999999</v>
      </c>
      <c r="J44">
        <f t="shared" si="3"/>
        <v>1.2792127357089618</v>
      </c>
      <c r="K44" t="s">
        <v>102</v>
      </c>
      <c r="O44">
        <f t="shared" si="5"/>
        <v>0.11199999999999999</v>
      </c>
      <c r="P44">
        <f t="shared" si="6"/>
        <v>24.922879999999999</v>
      </c>
    </row>
    <row r="45" spans="1:16" x14ac:dyDescent="0.35">
      <c r="A45" t="s">
        <v>84</v>
      </c>
      <c r="B45" t="s">
        <v>26</v>
      </c>
      <c r="C45">
        <v>9.6000000000000002E-2</v>
      </c>
      <c r="D45">
        <v>0.11700000000000001</v>
      </c>
      <c r="E45">
        <f t="shared" si="8"/>
        <v>14.288680000000003</v>
      </c>
      <c r="F45">
        <f t="shared" si="9"/>
        <v>18.754960000000004</v>
      </c>
      <c r="G45" s="3">
        <f t="shared" si="7"/>
        <v>16.521820000000005</v>
      </c>
      <c r="H45">
        <f t="shared" si="2"/>
        <v>3.1581368746778304</v>
      </c>
      <c r="I45" s="3">
        <v>14.320799999999998</v>
      </c>
      <c r="J45">
        <f t="shared" si="3"/>
        <v>1.5563561675272197</v>
      </c>
      <c r="K45" t="s">
        <v>102</v>
      </c>
      <c r="O45">
        <f t="shared" si="5"/>
        <v>0.10650000000000001</v>
      </c>
      <c r="P45">
        <f t="shared" si="6"/>
        <v>23.454435000000004</v>
      </c>
    </row>
    <row r="46" spans="1:16" x14ac:dyDescent="0.35">
      <c r="A46" t="s">
        <v>85</v>
      </c>
      <c r="B46" t="s">
        <v>26</v>
      </c>
      <c r="C46">
        <v>0.114</v>
      </c>
      <c r="D46">
        <v>0.122</v>
      </c>
      <c r="E46">
        <f t="shared" si="8"/>
        <v>18.116920000000004</v>
      </c>
      <c r="F46">
        <f t="shared" si="9"/>
        <v>19.818360000000002</v>
      </c>
      <c r="G46" s="3">
        <f t="shared" si="7"/>
        <v>18.967640000000003</v>
      </c>
      <c r="H46">
        <f t="shared" si="2"/>
        <v>1.203099761782038</v>
      </c>
      <c r="I46" s="3">
        <v>22.910039999999999</v>
      </c>
      <c r="J46">
        <f t="shared" si="3"/>
        <v>2.7876977741498421</v>
      </c>
      <c r="K46" t="s">
        <v>102</v>
      </c>
      <c r="O46">
        <f t="shared" si="5"/>
        <v>0.11799999999999999</v>
      </c>
      <c r="P46">
        <f t="shared" si="6"/>
        <v>26.524819999999998</v>
      </c>
    </row>
    <row r="47" spans="1:16" x14ac:dyDescent="0.35">
      <c r="A47" t="s">
        <v>86</v>
      </c>
      <c r="B47" t="s">
        <v>26</v>
      </c>
      <c r="C47">
        <v>0.14299999999999999</v>
      </c>
      <c r="D47">
        <v>0.14299999999999999</v>
      </c>
      <c r="E47">
        <f t="shared" si="8"/>
        <v>24.28464</v>
      </c>
      <c r="F47">
        <f t="shared" si="9"/>
        <v>24.28464</v>
      </c>
      <c r="G47" s="3">
        <f t="shared" si="7"/>
        <v>24.28464</v>
      </c>
      <c r="H47">
        <f t="shared" si="2"/>
        <v>0</v>
      </c>
      <c r="I47" s="3">
        <v>27.855359999999997</v>
      </c>
      <c r="J47">
        <f t="shared" si="3"/>
        <v>2.5248803257184274</v>
      </c>
      <c r="K47" t="s">
        <v>102</v>
      </c>
      <c r="O47">
        <f t="shared" si="5"/>
        <v>0.14299999999999999</v>
      </c>
      <c r="P47">
        <f t="shared" si="6"/>
        <v>33.199569999999994</v>
      </c>
    </row>
  </sheetData>
  <autoFilter ref="A1:J47" xr:uid="{BDD9F0FB-065D-4BFC-B186-825EBFFEA252}">
    <sortState xmlns:xlrd2="http://schemas.microsoft.com/office/spreadsheetml/2017/richdata2" ref="A2:J47">
      <sortCondition ref="A1:A4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9A0A-7FBC-4693-9364-C14E459F3884}">
  <dimension ref="A1:D20"/>
  <sheetViews>
    <sheetView workbookViewId="0">
      <selection activeCell="A26" sqref="A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2.3E-2</v>
      </c>
      <c r="C2">
        <v>2.5000000000000001E-2</v>
      </c>
      <c r="D2">
        <f>AVERAGE(B2:C2)</f>
        <v>2.4E-2</v>
      </c>
    </row>
    <row r="3" spans="1:4" x14ac:dyDescent="0.35">
      <c r="A3">
        <v>2.0640000000000001</v>
      </c>
      <c r="B3">
        <v>0.03</v>
      </c>
      <c r="C3">
        <v>2.5999999999999999E-2</v>
      </c>
      <c r="D3">
        <f t="shared" ref="D3:D10" si="0">AVERAGE(B3:C3)</f>
        <v>2.7999999999999997E-2</v>
      </c>
    </row>
    <row r="4" spans="1:4" x14ac:dyDescent="0.35">
      <c r="A4">
        <v>5.0410000000000004</v>
      </c>
      <c r="B4">
        <v>0.04</v>
      </c>
      <c r="C4">
        <v>4.4999999999999998E-2</v>
      </c>
      <c r="D4">
        <f t="shared" si="0"/>
        <v>4.2499999999999996E-2</v>
      </c>
    </row>
    <row r="5" spans="1:4" x14ac:dyDescent="0.35">
      <c r="A5">
        <v>10.25</v>
      </c>
      <c r="B5">
        <v>8.7999999999999995E-2</v>
      </c>
      <c r="C5">
        <v>9.2999999999999999E-2</v>
      </c>
      <c r="D5">
        <f t="shared" si="0"/>
        <v>9.0499999999999997E-2</v>
      </c>
    </row>
    <row r="6" spans="1:4" x14ac:dyDescent="0.35">
      <c r="A6">
        <v>25.119</v>
      </c>
      <c r="B6">
        <v>0.126</v>
      </c>
      <c r="C6">
        <v>0.189</v>
      </c>
      <c r="D6">
        <f t="shared" si="0"/>
        <v>0.1575</v>
      </c>
    </row>
    <row r="7" spans="1:4" x14ac:dyDescent="0.35">
      <c r="A7">
        <v>50.152000000000001</v>
      </c>
      <c r="B7">
        <v>0.193</v>
      </c>
      <c r="C7">
        <v>0.27700000000000002</v>
      </c>
      <c r="D7">
        <f t="shared" si="0"/>
        <v>0.23500000000000001</v>
      </c>
    </row>
    <row r="8" spans="1:4" x14ac:dyDescent="0.35">
      <c r="A8">
        <v>100.127</v>
      </c>
      <c r="B8">
        <v>0.38100000000000001</v>
      </c>
      <c r="C8">
        <v>0.40200000000000002</v>
      </c>
      <c r="D8">
        <f t="shared" si="0"/>
        <v>0.39150000000000001</v>
      </c>
    </row>
    <row r="9" spans="1:4" x14ac:dyDescent="0.35">
      <c r="A9">
        <v>248.52799999999999</v>
      </c>
      <c r="B9">
        <v>1.006</v>
      </c>
      <c r="C9">
        <v>1.0669999999999999</v>
      </c>
      <c r="D9">
        <f t="shared" si="0"/>
        <v>1.0365</v>
      </c>
    </row>
    <row r="10" spans="1:4" x14ac:dyDescent="0.35">
      <c r="A10">
        <v>499.92399999999998</v>
      </c>
      <c r="B10">
        <v>1.9039999999999999</v>
      </c>
      <c r="C10">
        <v>1.927</v>
      </c>
      <c r="D10">
        <f t="shared" si="0"/>
        <v>1.9155</v>
      </c>
    </row>
    <row r="12" spans="1:4" x14ac:dyDescent="0.35">
      <c r="A12">
        <v>0</v>
      </c>
      <c r="B12">
        <v>1.0999999999999999E-2</v>
      </c>
      <c r="C12">
        <v>1.2E-2</v>
      </c>
      <c r="D12">
        <f>AVERAGE(B11:C12)</f>
        <v>1.15E-2</v>
      </c>
    </row>
    <row r="13" spans="1:4" x14ac:dyDescent="0.35">
      <c r="A13">
        <v>2.0640000000000001</v>
      </c>
      <c r="B13">
        <v>1.7999999999999999E-2</v>
      </c>
      <c r="C13">
        <v>1.2E-2</v>
      </c>
      <c r="D13">
        <f t="shared" ref="D13:D20" si="1">AVERAGE(B12:C13)</f>
        <v>1.3249999999999998E-2</v>
      </c>
    </row>
    <row r="14" spans="1:4" x14ac:dyDescent="0.35">
      <c r="A14">
        <v>5.0410000000000004</v>
      </c>
      <c r="B14">
        <v>2.1999999999999999E-2</v>
      </c>
      <c r="C14">
        <v>0.03</v>
      </c>
      <c r="D14">
        <f t="shared" si="1"/>
        <v>2.0499999999999997E-2</v>
      </c>
    </row>
    <row r="15" spans="1:4" x14ac:dyDescent="0.35">
      <c r="A15">
        <v>10.25</v>
      </c>
      <c r="B15">
        <v>8.4000000000000005E-2</v>
      </c>
      <c r="C15">
        <v>9.1999999999999998E-2</v>
      </c>
      <c r="D15">
        <f t="shared" si="1"/>
        <v>5.7000000000000002E-2</v>
      </c>
    </row>
    <row r="16" spans="1:4" x14ac:dyDescent="0.35">
      <c r="A16">
        <v>25.119</v>
      </c>
      <c r="B16">
        <v>0.13500000000000001</v>
      </c>
      <c r="C16">
        <v>0.17</v>
      </c>
      <c r="D16">
        <f t="shared" si="1"/>
        <v>0.12025</v>
      </c>
    </row>
    <row r="17" spans="1:4" x14ac:dyDescent="0.35">
      <c r="A17">
        <v>50.152000000000001</v>
      </c>
      <c r="B17">
        <v>0.23</v>
      </c>
      <c r="C17">
        <v>0.28999999999999998</v>
      </c>
      <c r="D17">
        <f t="shared" si="1"/>
        <v>0.20624999999999999</v>
      </c>
    </row>
    <row r="18" spans="1:4" x14ac:dyDescent="0.35">
      <c r="A18">
        <v>100.127</v>
      </c>
      <c r="B18">
        <v>0.53600000000000003</v>
      </c>
      <c r="C18">
        <v>0.50700000000000001</v>
      </c>
      <c r="D18">
        <f t="shared" si="1"/>
        <v>0.39075000000000004</v>
      </c>
    </row>
    <row r="19" spans="1:4" x14ac:dyDescent="0.35">
      <c r="A19">
        <v>248.52799999999999</v>
      </c>
      <c r="B19">
        <v>1.383</v>
      </c>
      <c r="C19">
        <v>1.367</v>
      </c>
      <c r="D19">
        <f t="shared" si="1"/>
        <v>0.94825000000000004</v>
      </c>
    </row>
    <row r="20" spans="1:4" x14ac:dyDescent="0.35">
      <c r="A20">
        <v>499.92399999999998</v>
      </c>
      <c r="B20">
        <v>2.5329999999999999</v>
      </c>
      <c r="C20">
        <v>2.4700000000000002</v>
      </c>
      <c r="D20">
        <f t="shared" si="1"/>
        <v>1.93825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SRP STD curve</vt:lpstr>
      <vt:lpstr>SRP samples</vt:lpstr>
      <vt:lpstr>TDP STD curve run 1</vt:lpstr>
      <vt:lpstr>TDP samples run 1</vt:lpstr>
      <vt:lpstr>TDP STD curve run 2</vt:lpstr>
      <vt:lpstr>TDP samples run 2</vt:lpstr>
      <vt:lpstr>NH4 STD curve run 1</vt:lpstr>
      <vt:lpstr>NH4 samples run 1</vt:lpstr>
      <vt:lpstr>NH4 STD curve run 2</vt:lpstr>
      <vt:lpstr>NH4 samples 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2021-08-17T19:31:45Z</dcterms:created>
  <dcterms:modified xsi:type="dcterms:W3CDTF">2022-12-20T20:13:38Z</dcterms:modified>
</cp:coreProperties>
</file>