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ECC_Erie_P_loading/"/>
    </mc:Choice>
  </mc:AlternateContent>
  <xr:revisionPtr revIDLastSave="0" documentId="8_{42FCA07D-2E64-4A2C-91F8-5D56572CFFF5}" xr6:coauthVersionLast="47" xr6:coauthVersionMax="47" xr10:uidLastSave="{00000000-0000-0000-0000-000000000000}"/>
  <bookViews>
    <workbookView xWindow="-110" yWindow="-110" windowWidth="19420" windowHeight="10300"/>
  </bookViews>
  <sheets>
    <sheet name="total-p-loading-lake-erie-2008-" sheetId="1" r:id="rId1"/>
  </sheets>
  <calcPr calcId="0"/>
</workbook>
</file>

<file path=xl/calcChain.xml><?xml version="1.0" encoding="utf-8"?>
<calcChain xmlns="http://schemas.openxmlformats.org/spreadsheetml/2006/main">
  <c r="J12" i="1" l="1"/>
  <c r="I12" i="1"/>
  <c r="J6" i="1"/>
  <c r="J7" i="1"/>
  <c r="J8" i="1"/>
  <c r="J9" i="1"/>
  <c r="I7" i="1"/>
  <c r="I8" i="1"/>
  <c r="I9" i="1"/>
  <c r="H15" i="1"/>
  <c r="I6" i="1"/>
  <c r="I5" i="1"/>
  <c r="J5" i="1"/>
  <c r="G15" i="1" l="1"/>
  <c r="G5" i="1"/>
  <c r="F8" i="1"/>
  <c r="F7" i="1"/>
  <c r="F6" i="1"/>
  <c r="F5" i="1"/>
  <c r="F4" i="1"/>
  <c r="F15" i="1"/>
</calcChain>
</file>

<file path=xl/sharedStrings.xml><?xml version="1.0" encoding="utf-8"?>
<sst xmlns="http://schemas.openxmlformats.org/spreadsheetml/2006/main" count="17" uniqueCount="17">
  <si>
    <t>Total estimated phosphorus loading to Lake Erie, 2008 to 2020</t>
  </si>
  <si>
    <t>Year</t>
  </si>
  <si>
    <t>Total phosphorus loading, United States portion (tonnes per year)</t>
  </si>
  <si>
    <t>Total phosphorus loading, Canada portion (tonnes per year)</t>
  </si>
  <si>
    <t>Total phosphorus loading, Basin total, (tonnes per year)</t>
  </si>
  <si>
    <t>Note: Values are rounded to the nearest whole number. Totals may not add up due to rounding. Basin total values include loadings from runoff and tributaries in Canada and the United States, flows from Lake Huron and atmospheric sources of phosphorus. Half of the total phosphorus loadings from atmospheric sources and half of those from Lake Huron were allocated to each country.</t>
  </si>
  <si>
    <t>Source: Environment and Climate Change Canada (2021).</t>
  </si>
  <si>
    <t>Available on the Environmental indicators website (www.canada.ca/environmental-indicators).</t>
  </si>
  <si>
    <t>US SRP portion of TP</t>
  </si>
  <si>
    <t>Total SRP portion of TP</t>
  </si>
  <si>
    <t>US SRP</t>
  </si>
  <si>
    <t>Total TP</t>
  </si>
  <si>
    <t>US TP</t>
  </si>
  <si>
    <t>Total SRP</t>
  </si>
  <si>
    <t>US SRP to US TP</t>
  </si>
  <si>
    <t>Total SRP to total TP</t>
  </si>
  <si>
    <t>SRP based proportion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</si>
</sst>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abSelected="1" workbookViewId="0">
      <selection activeCell="I15" sqref="I15"/>
    </sheetView>
  </sheetViews>
  <sheetFormatPr defaultRowHeight="14.5" x14ac:dyDescent="0.35"/>
  <sheetData>
    <row r="1" spans="1:14" x14ac:dyDescent="0.35">
      <c r="A1" t="s">
        <v>0</v>
      </c>
    </row>
    <row r="3" spans="1:14" x14ac:dyDescent="0.35">
      <c r="A3" t="s">
        <v>1</v>
      </c>
      <c r="B3" t="s">
        <v>2</v>
      </c>
      <c r="C3" t="s">
        <v>3</v>
      </c>
      <c r="D3" t="s">
        <v>4</v>
      </c>
      <c r="F3" t="s">
        <v>8</v>
      </c>
      <c r="G3" t="s">
        <v>9</v>
      </c>
      <c r="I3" t="s">
        <v>14</v>
      </c>
      <c r="J3" t="s">
        <v>15</v>
      </c>
      <c r="K3" t="s">
        <v>10</v>
      </c>
      <c r="L3" t="s">
        <v>12</v>
      </c>
      <c r="M3" t="s">
        <v>13</v>
      </c>
      <c r="N3" t="s">
        <v>11</v>
      </c>
    </row>
    <row r="4" spans="1:14" x14ac:dyDescent="0.35">
      <c r="A4">
        <v>2008</v>
      </c>
      <c r="B4">
        <v>9026</v>
      </c>
      <c r="C4">
        <v>1509</v>
      </c>
      <c r="D4">
        <v>10535</v>
      </c>
      <c r="F4">
        <f>0.259*B4</f>
        <v>2337.7339999999999</v>
      </c>
    </row>
    <row r="5" spans="1:14" x14ac:dyDescent="0.35">
      <c r="A5">
        <v>2009</v>
      </c>
      <c r="B5">
        <v>6242</v>
      </c>
      <c r="C5">
        <v>2156</v>
      </c>
      <c r="D5">
        <v>8398</v>
      </c>
      <c r="F5">
        <f>0.402*B5</f>
        <v>2509.2840000000001</v>
      </c>
      <c r="G5">
        <f>0.4*D5</f>
        <v>3359.2000000000003</v>
      </c>
      <c r="I5">
        <f>K5/L5</f>
        <v>0.33233900684330586</v>
      </c>
      <c r="J5">
        <f>M5/N5</f>
        <v>0.34373187985619852</v>
      </c>
      <c r="K5">
        <v>1894</v>
      </c>
      <c r="L5">
        <v>5699</v>
      </c>
      <c r="M5">
        <v>2964</v>
      </c>
      <c r="N5">
        <v>8623</v>
      </c>
    </row>
    <row r="6" spans="1:14" x14ac:dyDescent="0.35">
      <c r="A6">
        <v>2010</v>
      </c>
      <c r="B6">
        <v>4768</v>
      </c>
      <c r="C6">
        <v>903</v>
      </c>
      <c r="D6">
        <v>5672</v>
      </c>
      <c r="F6">
        <f>0.276*B6</f>
        <v>1315.9680000000001</v>
      </c>
      <c r="I6">
        <f>K6/L6</f>
        <v>0.37725592520113066</v>
      </c>
      <c r="J6">
        <f t="shared" ref="J6:J9" si="0">M6/N6</f>
        <v>0.37506422332591199</v>
      </c>
      <c r="K6">
        <v>1735</v>
      </c>
      <c r="L6">
        <v>4599</v>
      </c>
      <c r="M6">
        <v>2190</v>
      </c>
      <c r="N6">
        <v>5839</v>
      </c>
    </row>
    <row r="7" spans="1:14" x14ac:dyDescent="0.35">
      <c r="A7">
        <v>2011</v>
      </c>
      <c r="B7">
        <v>8817</v>
      </c>
      <c r="C7">
        <v>2758</v>
      </c>
      <c r="D7">
        <v>11575</v>
      </c>
      <c r="F7">
        <f>0.267*B7</f>
        <v>2354.1390000000001</v>
      </c>
      <c r="I7">
        <f t="shared" ref="I7:I9" si="1">K7/L7</f>
        <v>0.28627404417003088</v>
      </c>
      <c r="J7">
        <f t="shared" si="0"/>
        <v>0.2914783191026285</v>
      </c>
      <c r="K7">
        <v>2411</v>
      </c>
      <c r="L7">
        <v>8422</v>
      </c>
      <c r="M7">
        <v>3482</v>
      </c>
      <c r="N7">
        <v>11946</v>
      </c>
    </row>
    <row r="8" spans="1:14" x14ac:dyDescent="0.35">
      <c r="A8">
        <v>2012</v>
      </c>
      <c r="B8">
        <v>7161</v>
      </c>
      <c r="C8">
        <v>1305</v>
      </c>
      <c r="D8">
        <v>8466</v>
      </c>
      <c r="F8">
        <f>0.213*B8</f>
        <v>1525.2929999999999</v>
      </c>
      <c r="I8">
        <f t="shared" si="1"/>
        <v>0.3062004114017044</v>
      </c>
      <c r="J8">
        <f t="shared" si="0"/>
        <v>0.31461077844311375</v>
      </c>
      <c r="K8">
        <v>2084</v>
      </c>
      <c r="L8">
        <v>6806</v>
      </c>
      <c r="M8">
        <v>2627</v>
      </c>
      <c r="N8">
        <v>8350</v>
      </c>
    </row>
    <row r="9" spans="1:14" x14ac:dyDescent="0.35">
      <c r="A9">
        <v>2013</v>
      </c>
      <c r="B9">
        <v>6648</v>
      </c>
      <c r="C9">
        <v>1987</v>
      </c>
      <c r="D9">
        <v>8634</v>
      </c>
      <c r="I9">
        <f t="shared" si="1"/>
        <v>0.28585240090235259</v>
      </c>
      <c r="J9">
        <f t="shared" si="0"/>
        <v>0.31019423054821282</v>
      </c>
      <c r="K9">
        <v>1774</v>
      </c>
      <c r="L9">
        <v>6206</v>
      </c>
      <c r="M9">
        <v>2699</v>
      </c>
      <c r="N9">
        <v>8701</v>
      </c>
    </row>
    <row r="10" spans="1:14" x14ac:dyDescent="0.35">
      <c r="A10">
        <v>2014</v>
      </c>
      <c r="B10">
        <v>6497</v>
      </c>
      <c r="C10">
        <v>2594</v>
      </c>
      <c r="D10">
        <v>9092</v>
      </c>
    </row>
    <row r="11" spans="1:14" x14ac:dyDescent="0.35">
      <c r="A11">
        <v>2015</v>
      </c>
      <c r="B11">
        <v>5342</v>
      </c>
      <c r="C11">
        <v>1458</v>
      </c>
      <c r="D11">
        <v>6800</v>
      </c>
    </row>
    <row r="12" spans="1:14" x14ac:dyDescent="0.35">
      <c r="A12">
        <v>2016</v>
      </c>
      <c r="B12">
        <v>4613</v>
      </c>
      <c r="C12">
        <v>1133</v>
      </c>
      <c r="D12">
        <v>5747</v>
      </c>
      <c r="I12">
        <f>AVERAGE(I5:I9)</f>
        <v>0.31758435770370491</v>
      </c>
      <c r="J12">
        <f>AVERAGE(J5:J9)</f>
        <v>0.32701588625521316</v>
      </c>
    </row>
    <row r="13" spans="1:14" x14ac:dyDescent="0.35">
      <c r="A13">
        <v>2017</v>
      </c>
      <c r="B13">
        <v>8998</v>
      </c>
      <c r="C13">
        <v>1792</v>
      </c>
      <c r="D13">
        <v>10789</v>
      </c>
    </row>
    <row r="14" spans="1:14" x14ac:dyDescent="0.35">
      <c r="A14">
        <v>2018</v>
      </c>
      <c r="B14">
        <v>9395</v>
      </c>
      <c r="C14">
        <v>2266</v>
      </c>
      <c r="D14">
        <v>11661</v>
      </c>
      <c r="I14" t="s">
        <v>16</v>
      </c>
    </row>
    <row r="15" spans="1:14" x14ac:dyDescent="0.35">
      <c r="A15">
        <v>2019</v>
      </c>
      <c r="B15">
        <v>10944</v>
      </c>
      <c r="C15">
        <v>2599</v>
      </c>
      <c r="D15">
        <v>13544</v>
      </c>
      <c r="F15">
        <f>0.297*B15</f>
        <v>3250.3679999999999</v>
      </c>
      <c r="G15">
        <f>0.297*D15</f>
        <v>4022.5679999999998</v>
      </c>
      <c r="H15">
        <f>0.33*D15</f>
        <v>4469.5200000000004</v>
      </c>
      <c r="I15">
        <v>4577</v>
      </c>
    </row>
    <row r="16" spans="1:14" x14ac:dyDescent="0.35">
      <c r="A16">
        <v>2020</v>
      </c>
      <c r="B16">
        <v>7486</v>
      </c>
      <c r="C16">
        <v>1849</v>
      </c>
      <c r="D16">
        <v>9336</v>
      </c>
    </row>
    <row r="18" spans="1:1" x14ac:dyDescent="0.35">
      <c r="A18" t="s">
        <v>5</v>
      </c>
    </row>
    <row r="19" spans="1:1" x14ac:dyDescent="0.35">
      <c r="A19" t="s">
        <v>6</v>
      </c>
    </row>
    <row r="20" spans="1:1" x14ac:dyDescent="0.35">
      <c r="A20"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total-p-loading-lake-erie-2008-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Klemet-N'guessan</cp:lastModifiedBy>
  <dcterms:created xsi:type="dcterms:W3CDTF">2024-01-27T16:22:41Z</dcterms:created>
  <dcterms:modified xsi:type="dcterms:W3CDTF">2024-01-27T16:22:41Z</dcterms:modified>
</cp:coreProperties>
</file>