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Lake Erie &amp; animal excretion\Data\"/>
    </mc:Choice>
  </mc:AlternateContent>
  <xr:revisionPtr revIDLastSave="0" documentId="13_ncr:1_{7C8BF3FC-06BC-4E3E-A3F0-E9F8B77F733C}" xr6:coauthVersionLast="47" xr6:coauthVersionMax="47" xr10:uidLastSave="{00000000-0000-0000-0000-000000000000}"/>
  <bookViews>
    <workbookView xWindow="-110" yWindow="490" windowWidth="19420" windowHeight="10420" activeTab="3" xr2:uid="{C52185F6-50D3-4B58-B3B1-F9E06922E42E}"/>
  </bookViews>
  <sheets>
    <sheet name="SRP STD curve" sheetId="1" r:id="rId1"/>
    <sheet name="SRP samples" sheetId="4" r:id="rId2"/>
    <sheet name="NH4 STD curve" sheetId="2" r:id="rId3"/>
    <sheet name="NH4 samples" sheetId="3" r:id="rId4"/>
    <sheet name="TDP STD curve" sheetId="5" r:id="rId5"/>
  </sheets>
  <definedNames>
    <definedName name="_xlnm._FilterDatabase" localSheetId="3" hidden="1">'NH4 samples'!$A$1:$F$116</definedName>
    <definedName name="_xlnm._FilterDatabase" localSheetId="1" hidden="1">'SRP samples'!$A$1:$F$114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2" i="3"/>
  <c r="E60" i="3" l="1"/>
  <c r="F60" i="3" s="1"/>
  <c r="E75" i="3"/>
  <c r="F75" i="3" s="1"/>
  <c r="E59" i="3"/>
  <c r="F59" i="3" s="1"/>
  <c r="E68" i="3"/>
  <c r="F68" i="3" s="1"/>
  <c r="E89" i="3"/>
  <c r="F89" i="3" s="1"/>
  <c r="E66" i="3"/>
  <c r="F66" i="3" s="1"/>
  <c r="E45" i="3"/>
  <c r="F45" i="3" s="1"/>
  <c r="E69" i="3"/>
  <c r="F69" i="3" s="1"/>
  <c r="E4" i="3"/>
  <c r="F4" i="3" s="1"/>
  <c r="E51" i="3"/>
  <c r="F51" i="3" s="1"/>
  <c r="E53" i="3"/>
  <c r="F53" i="3" s="1"/>
  <c r="E91" i="3"/>
  <c r="F91" i="3" s="1"/>
  <c r="E67" i="3"/>
  <c r="F67" i="3" s="1"/>
  <c r="E70" i="3"/>
  <c r="F70" i="3" s="1"/>
  <c r="E57" i="3"/>
  <c r="F57" i="3" s="1"/>
  <c r="E74" i="3"/>
  <c r="F74" i="3" s="1"/>
  <c r="E21" i="3"/>
  <c r="F21" i="3" s="1"/>
  <c r="E104" i="3"/>
  <c r="F104" i="3" s="1"/>
  <c r="E25" i="3"/>
  <c r="F25" i="3" s="1"/>
  <c r="E115" i="3"/>
  <c r="F115" i="3" s="1"/>
  <c r="E5" i="3"/>
  <c r="F5" i="3" s="1"/>
  <c r="E61" i="3"/>
  <c r="F61" i="3" s="1"/>
  <c r="E64" i="3"/>
  <c r="F64" i="3" s="1"/>
  <c r="E108" i="3"/>
  <c r="F108" i="3" s="1"/>
  <c r="E109" i="3"/>
  <c r="F109" i="3" s="1"/>
  <c r="E34" i="3"/>
  <c r="F34" i="3" s="1"/>
  <c r="E72" i="3"/>
  <c r="F72" i="3" s="1"/>
  <c r="E6" i="3"/>
  <c r="F6" i="3" s="1"/>
  <c r="E63" i="3"/>
  <c r="F63" i="3" s="1"/>
  <c r="E2" i="3"/>
  <c r="F2" i="3" s="1"/>
  <c r="E36" i="3"/>
  <c r="F36" i="3" s="1"/>
  <c r="E110" i="3"/>
  <c r="F110" i="3" s="1"/>
  <c r="E56" i="3"/>
  <c r="F56" i="3" s="1"/>
  <c r="E40" i="3"/>
  <c r="F40" i="3" s="1"/>
  <c r="E102" i="3"/>
  <c r="F102" i="3" s="1"/>
  <c r="E54" i="3"/>
  <c r="F54" i="3" s="1"/>
  <c r="E48" i="3"/>
  <c r="F48" i="3" s="1"/>
  <c r="E24" i="3"/>
  <c r="F24" i="3" s="1"/>
  <c r="E58" i="3"/>
  <c r="F58" i="3" s="1"/>
  <c r="E97" i="3"/>
  <c r="F97" i="3" s="1"/>
  <c r="E46" i="3"/>
  <c r="F46" i="3" s="1"/>
  <c r="E73" i="3"/>
  <c r="F73" i="3" s="1"/>
  <c r="E87" i="3"/>
  <c r="F87" i="3" s="1"/>
  <c r="E65" i="3"/>
  <c r="F65" i="3" s="1"/>
  <c r="E71" i="3"/>
  <c r="F71" i="3" s="1"/>
  <c r="E33" i="3"/>
  <c r="F33" i="3" s="1"/>
  <c r="E96" i="3"/>
  <c r="F96" i="3" s="1"/>
  <c r="E49" i="3"/>
  <c r="F49" i="3" s="1"/>
  <c r="E26" i="3"/>
  <c r="F26" i="3" s="1"/>
  <c r="E90" i="3"/>
  <c r="F90" i="3" s="1"/>
  <c r="E88" i="3"/>
  <c r="F88" i="3" s="1"/>
  <c r="E103" i="3"/>
  <c r="F103" i="3" s="1"/>
  <c r="E52" i="3"/>
  <c r="F52" i="3" s="1"/>
  <c r="E62" i="3"/>
  <c r="F62" i="3" s="1"/>
  <c r="E22" i="3"/>
  <c r="F22" i="3" s="1"/>
  <c r="E7" i="3"/>
  <c r="F7" i="3" s="1"/>
  <c r="E114" i="3"/>
  <c r="F114" i="3" s="1"/>
  <c r="E11" i="3"/>
  <c r="F11" i="3" s="1"/>
  <c r="E3" i="3"/>
  <c r="F3" i="3" s="1"/>
  <c r="E42" i="3"/>
  <c r="F42" i="3" s="1"/>
  <c r="E94" i="3"/>
  <c r="F94" i="3" s="1"/>
  <c r="E107" i="3"/>
  <c r="F107" i="3" s="1"/>
  <c r="E106" i="3"/>
  <c r="F106" i="3" s="1"/>
  <c r="E92" i="3"/>
  <c r="F92" i="3" s="1"/>
  <c r="E86" i="3"/>
  <c r="F86" i="3" s="1"/>
  <c r="E83" i="3"/>
  <c r="F83" i="3" s="1"/>
  <c r="E79" i="3"/>
  <c r="F79" i="3" s="1"/>
  <c r="E78" i="3"/>
  <c r="F78" i="3" s="1"/>
  <c r="E77" i="3"/>
  <c r="F77" i="3" s="1"/>
  <c r="E113" i="3"/>
  <c r="F113" i="3" s="1"/>
  <c r="E85" i="3"/>
  <c r="F85" i="3" s="1"/>
  <c r="E82" i="3"/>
  <c r="F82" i="3" s="1"/>
  <c r="E84" i="3"/>
  <c r="F84" i="3" s="1"/>
  <c r="E80" i="3"/>
  <c r="F80" i="3" s="1"/>
  <c r="E76" i="3"/>
  <c r="F76" i="3" s="1"/>
  <c r="E81" i="3"/>
  <c r="F81" i="3" s="1"/>
  <c r="E101" i="3"/>
  <c r="F101" i="3" s="1"/>
  <c r="E105" i="3"/>
  <c r="F105" i="3" s="1"/>
  <c r="E99" i="3"/>
  <c r="F99" i="3" s="1"/>
  <c r="E8" i="3"/>
  <c r="F8" i="3" s="1"/>
  <c r="E32" i="3"/>
  <c r="F32" i="3" s="1"/>
  <c r="E12" i="3"/>
  <c r="F12" i="3" s="1"/>
  <c r="E55" i="3"/>
  <c r="F55" i="3" s="1"/>
  <c r="E50" i="3"/>
  <c r="F50" i="3" s="1"/>
  <c r="E100" i="3"/>
  <c r="F100" i="3" s="1"/>
  <c r="E116" i="3"/>
  <c r="F116" i="3" s="1"/>
  <c r="E47" i="3"/>
  <c r="F47" i="3" s="1"/>
  <c r="E43" i="3"/>
  <c r="F43" i="3" s="1"/>
  <c r="E27" i="3"/>
  <c r="F27" i="3" s="1"/>
  <c r="E17" i="3"/>
  <c r="F17" i="3" s="1"/>
  <c r="E13" i="3"/>
  <c r="F13" i="3" s="1"/>
  <c r="E20" i="3"/>
  <c r="F20" i="3" s="1"/>
  <c r="E16" i="3"/>
  <c r="F16" i="3" s="1"/>
  <c r="E31" i="3"/>
  <c r="F31" i="3" s="1"/>
  <c r="E19" i="3"/>
  <c r="F19" i="3" s="1"/>
  <c r="E93" i="3"/>
  <c r="F93" i="3" s="1"/>
  <c r="E39" i="3"/>
  <c r="F39" i="3" s="1"/>
  <c r="E111" i="3"/>
  <c r="F111" i="3" s="1"/>
  <c r="E41" i="3"/>
  <c r="F41" i="3" s="1"/>
  <c r="E18" i="3"/>
  <c r="F18" i="3" s="1"/>
  <c r="E37" i="3"/>
  <c r="F37" i="3" s="1"/>
  <c r="E15" i="3"/>
  <c r="F15" i="3" s="1"/>
  <c r="E14" i="3"/>
  <c r="F14" i="3" s="1"/>
  <c r="E23" i="3"/>
  <c r="F23" i="3" s="1"/>
  <c r="E112" i="3"/>
  <c r="F112" i="3" s="1"/>
  <c r="E28" i="3"/>
  <c r="F28" i="3" s="1"/>
  <c r="E30" i="3"/>
  <c r="F30" i="3" s="1"/>
  <c r="E44" i="3"/>
  <c r="F44" i="3" s="1"/>
  <c r="E38" i="3"/>
  <c r="F38" i="3" s="1"/>
  <c r="E35" i="3"/>
  <c r="F35" i="3" s="1"/>
  <c r="E29" i="3"/>
  <c r="F29" i="3" s="1"/>
  <c r="E10" i="3"/>
  <c r="F10" i="3" s="1"/>
  <c r="E9" i="3"/>
  <c r="F9" i="3" s="1"/>
  <c r="E98" i="3"/>
  <c r="F98" i="3" s="1"/>
  <c r="E95" i="3"/>
  <c r="F95" i="3" s="1"/>
  <c r="E23" i="4"/>
  <c r="F23" i="4" s="1"/>
  <c r="E4" i="4"/>
  <c r="F4" i="4" s="1"/>
  <c r="E83" i="4"/>
  <c r="F83" i="4" s="1"/>
  <c r="E75" i="4"/>
  <c r="F75" i="4" s="1"/>
  <c r="E85" i="4"/>
  <c r="F85" i="4" s="1"/>
  <c r="E3" i="4"/>
  <c r="F3" i="4" s="1"/>
  <c r="E89" i="4"/>
  <c r="F89" i="4" s="1"/>
  <c r="E98" i="4"/>
  <c r="F98" i="4" s="1"/>
  <c r="E80" i="4"/>
  <c r="F80" i="4" s="1"/>
  <c r="E42" i="4"/>
  <c r="F42" i="4" s="1"/>
  <c r="E43" i="4"/>
  <c r="F43" i="4" s="1"/>
  <c r="E108" i="4"/>
  <c r="F108" i="4" s="1"/>
  <c r="E33" i="4"/>
  <c r="F33" i="4" s="1"/>
  <c r="E35" i="4"/>
  <c r="F35" i="4" s="1"/>
  <c r="E41" i="4"/>
  <c r="F41" i="4" s="1"/>
  <c r="E2" i="4"/>
  <c r="F2" i="4" s="1"/>
  <c r="E28" i="4"/>
  <c r="F28" i="4" s="1"/>
  <c r="E95" i="4"/>
  <c r="F95" i="4" s="1"/>
  <c r="E5" i="4"/>
  <c r="F5" i="4" s="1"/>
  <c r="E101" i="4"/>
  <c r="F101" i="4" s="1"/>
  <c r="E34" i="4"/>
  <c r="F34" i="4" s="1"/>
  <c r="E71" i="4"/>
  <c r="F71" i="4" s="1"/>
  <c r="E51" i="4"/>
  <c r="F51" i="4" s="1"/>
  <c r="E109" i="4"/>
  <c r="F109" i="4" s="1"/>
  <c r="E31" i="4"/>
  <c r="F31" i="4" s="1"/>
  <c r="E110" i="4"/>
  <c r="F110" i="4" s="1"/>
  <c r="E74" i="4"/>
  <c r="F74" i="4" s="1"/>
  <c r="E16" i="4"/>
  <c r="F16" i="4" s="1"/>
  <c r="E105" i="4"/>
  <c r="F105" i="4" s="1"/>
  <c r="E37" i="4"/>
  <c r="F37" i="4" s="1"/>
  <c r="E111" i="4"/>
  <c r="F111" i="4" s="1"/>
  <c r="E65" i="4"/>
  <c r="F65" i="4" s="1"/>
  <c r="E94" i="4"/>
  <c r="F94" i="4" s="1"/>
  <c r="E114" i="4"/>
  <c r="F114" i="4" s="1"/>
  <c r="E52" i="4"/>
  <c r="F52" i="4" s="1"/>
  <c r="E53" i="4"/>
  <c r="F53" i="4" s="1"/>
  <c r="E67" i="4"/>
  <c r="F67" i="4" s="1"/>
  <c r="E49" i="4"/>
  <c r="F49" i="4" s="1"/>
  <c r="E62" i="4"/>
  <c r="F62" i="4" s="1"/>
  <c r="E66" i="4"/>
  <c r="F66" i="4" s="1"/>
  <c r="E86" i="4"/>
  <c r="F86" i="4" s="1"/>
  <c r="E96" i="4"/>
  <c r="F96" i="4" s="1"/>
  <c r="E100" i="4"/>
  <c r="F100" i="4" s="1"/>
  <c r="E106" i="4"/>
  <c r="F106" i="4" s="1"/>
  <c r="E93" i="4"/>
  <c r="F93" i="4" s="1"/>
  <c r="E92" i="4"/>
  <c r="F92" i="4" s="1"/>
  <c r="E88" i="4"/>
  <c r="F88" i="4" s="1"/>
  <c r="E6" i="4"/>
  <c r="F6" i="4" s="1"/>
  <c r="E97" i="4"/>
  <c r="F97" i="4" s="1"/>
  <c r="E56" i="4"/>
  <c r="F56" i="4" s="1"/>
  <c r="E11" i="4"/>
  <c r="F11" i="4" s="1"/>
  <c r="E46" i="4"/>
  <c r="F46" i="4" s="1"/>
  <c r="E77" i="4"/>
  <c r="F77" i="4" s="1"/>
  <c r="E58" i="4"/>
  <c r="F58" i="4" s="1"/>
  <c r="E55" i="4"/>
  <c r="F55" i="4" s="1"/>
  <c r="E48" i="4"/>
  <c r="F48" i="4" s="1"/>
  <c r="E64" i="4"/>
  <c r="F64" i="4" s="1"/>
  <c r="E68" i="4"/>
  <c r="F68" i="4" s="1"/>
  <c r="E50" i="4"/>
  <c r="F50" i="4" s="1"/>
  <c r="E9" i="4"/>
  <c r="F9" i="4" s="1"/>
  <c r="E87" i="4"/>
  <c r="F87" i="4" s="1"/>
  <c r="E21" i="4"/>
  <c r="F21" i="4" s="1"/>
  <c r="E107" i="4"/>
  <c r="F107" i="4" s="1"/>
  <c r="E54" i="4"/>
  <c r="F54" i="4" s="1"/>
  <c r="E70" i="4"/>
  <c r="F70" i="4" s="1"/>
  <c r="E69" i="4"/>
  <c r="F69" i="4" s="1"/>
  <c r="E15" i="4"/>
  <c r="F15" i="4" s="1"/>
  <c r="E36" i="4"/>
  <c r="F36" i="4" s="1"/>
  <c r="E99" i="4"/>
  <c r="F99" i="4" s="1"/>
  <c r="E22" i="4"/>
  <c r="F22" i="4" s="1"/>
  <c r="E10" i="4"/>
  <c r="F10" i="4" s="1"/>
  <c r="E25" i="4"/>
  <c r="F25" i="4" s="1"/>
  <c r="E82" i="4"/>
  <c r="F82" i="4" s="1"/>
  <c r="E14" i="4"/>
  <c r="F14" i="4" s="1"/>
  <c r="E72" i="4"/>
  <c r="F72" i="4" s="1"/>
  <c r="E47" i="4"/>
  <c r="F47" i="4" s="1"/>
  <c r="E24" i="4"/>
  <c r="F24" i="4" s="1"/>
  <c r="E38" i="4"/>
  <c r="F38" i="4" s="1"/>
  <c r="E44" i="4"/>
  <c r="F44" i="4" s="1"/>
  <c r="E45" i="4"/>
  <c r="F45" i="4" s="1"/>
  <c r="E40" i="4"/>
  <c r="F40" i="4" s="1"/>
  <c r="E20" i="4"/>
  <c r="F20" i="4" s="1"/>
  <c r="E17" i="4"/>
  <c r="F17" i="4" s="1"/>
  <c r="E78" i="4"/>
  <c r="F78" i="4" s="1"/>
  <c r="E26" i="4"/>
  <c r="F26" i="4" s="1"/>
  <c r="E7" i="4"/>
  <c r="F7" i="4" s="1"/>
  <c r="E29" i="4"/>
  <c r="F29" i="4" s="1"/>
  <c r="E8" i="4"/>
  <c r="F8" i="4" s="1"/>
  <c r="E59" i="4"/>
  <c r="F59" i="4" s="1"/>
  <c r="E57" i="4"/>
  <c r="F57" i="4" s="1"/>
  <c r="E61" i="4"/>
  <c r="F61" i="4" s="1"/>
  <c r="E63" i="4"/>
  <c r="F63" i="4" s="1"/>
  <c r="E60" i="4"/>
  <c r="F60" i="4" s="1"/>
  <c r="E84" i="4"/>
  <c r="F84" i="4" s="1"/>
  <c r="E112" i="4"/>
  <c r="F112" i="4" s="1"/>
  <c r="E79" i="4"/>
  <c r="F79" i="4" s="1"/>
  <c r="E81" i="4"/>
  <c r="F81" i="4" s="1"/>
  <c r="E18" i="4"/>
  <c r="F18" i="4" s="1"/>
  <c r="E103" i="4"/>
  <c r="F103" i="4" s="1"/>
  <c r="E32" i="4"/>
  <c r="F32" i="4" s="1"/>
  <c r="E39" i="4"/>
  <c r="F39" i="4" s="1"/>
  <c r="E104" i="4"/>
  <c r="F104" i="4" s="1"/>
  <c r="E27" i="4"/>
  <c r="F27" i="4" s="1"/>
  <c r="E12" i="4"/>
  <c r="F12" i="4" s="1"/>
  <c r="E91" i="4"/>
  <c r="F91" i="4" s="1"/>
  <c r="E102" i="4"/>
  <c r="F102" i="4" s="1"/>
  <c r="E13" i="4"/>
  <c r="F13" i="4" s="1"/>
  <c r="E30" i="4"/>
  <c r="F30" i="4" s="1"/>
  <c r="E76" i="4"/>
  <c r="F76" i="4" s="1"/>
  <c r="E73" i="4"/>
  <c r="F73" i="4" s="1"/>
  <c r="E19" i="4"/>
  <c r="F19" i="4" s="1"/>
  <c r="E113" i="4"/>
  <c r="F113" i="4" s="1"/>
  <c r="E90" i="4"/>
  <c r="F90" i="4" s="1"/>
  <c r="D12" i="5"/>
  <c r="D13" i="5"/>
  <c r="D14" i="5"/>
  <c r="D15" i="5"/>
  <c r="D16" i="5"/>
  <c r="D17" i="5"/>
  <c r="D11" i="5"/>
  <c r="D3" i="5"/>
  <c r="D4" i="5"/>
  <c r="D5" i="5"/>
  <c r="D6" i="5"/>
  <c r="D7" i="5"/>
  <c r="D8" i="5"/>
  <c r="D2" i="5"/>
  <c r="D9" i="1"/>
  <c r="D3" i="1"/>
  <c r="D4" i="1"/>
  <c r="D5" i="1"/>
  <c r="D6" i="1"/>
  <c r="D7" i="1"/>
  <c r="D8" i="1"/>
  <c r="D2" i="1"/>
  <c r="D21" i="1" l="1"/>
  <c r="D14" i="1"/>
  <c r="D15" i="1"/>
  <c r="D16" i="1"/>
  <c r="D17" i="1"/>
  <c r="D18" i="1"/>
  <c r="D19" i="1"/>
  <c r="D20" i="1"/>
  <c r="D13" i="1"/>
  <c r="A43" i="2" l="1"/>
  <c r="A21" i="2"/>
  <c r="A37" i="2"/>
  <c r="A36" i="2"/>
  <c r="D43" i="2"/>
  <c r="D42" i="2"/>
  <c r="A42" i="2"/>
  <c r="D41" i="2"/>
  <c r="A41" i="2"/>
  <c r="D40" i="2"/>
  <c r="A40" i="2"/>
  <c r="D39" i="2"/>
  <c r="A39" i="2"/>
  <c r="D38" i="2"/>
  <c r="A38" i="2"/>
  <c r="D37" i="2"/>
  <c r="D36" i="2"/>
  <c r="D35" i="2"/>
  <c r="A32" i="2"/>
  <c r="A31" i="2"/>
  <c r="A30" i="2"/>
  <c r="A29" i="2"/>
  <c r="A28" i="2"/>
  <c r="A27" i="2"/>
  <c r="A26" i="2"/>
  <c r="A25" i="2"/>
  <c r="G2" i="2"/>
  <c r="A15" i="2"/>
  <c r="A14" i="2"/>
  <c r="D32" i="2"/>
  <c r="D31" i="2"/>
  <c r="D30" i="2"/>
  <c r="D29" i="2"/>
  <c r="D28" i="2"/>
  <c r="D27" i="2"/>
  <c r="D26" i="2"/>
  <c r="D25" i="2"/>
  <c r="D24" i="2"/>
  <c r="D21" i="2"/>
  <c r="D20" i="2"/>
  <c r="A20" i="2"/>
  <c r="D19" i="2"/>
  <c r="A19" i="2"/>
  <c r="D18" i="2"/>
  <c r="A18" i="2"/>
  <c r="D17" i="2"/>
  <c r="A17" i="2"/>
  <c r="D16" i="2"/>
  <c r="A16" i="2"/>
  <c r="D15" i="2"/>
  <c r="D14" i="2"/>
  <c r="D13" i="2"/>
  <c r="D3" i="2"/>
  <c r="D4" i="2"/>
  <c r="D5" i="2"/>
  <c r="D6" i="2"/>
  <c r="D7" i="2"/>
  <c r="D8" i="2"/>
  <c r="D9" i="2"/>
  <c r="D10" i="2"/>
  <c r="D2" i="2"/>
  <c r="A10" i="2"/>
  <c r="A9" i="2"/>
  <c r="A8" i="2"/>
  <c r="A7" i="2"/>
  <c r="A6" i="2"/>
  <c r="A5" i="2"/>
  <c r="A4" i="2"/>
  <c r="A3" i="2"/>
  <c r="G1" i="2"/>
</calcChain>
</file>

<file path=xl/sharedStrings.xml><?xml version="1.0" encoding="utf-8"?>
<sst xmlns="http://schemas.openxmlformats.org/spreadsheetml/2006/main" count="331" uniqueCount="138">
  <si>
    <t>STDS</t>
  </si>
  <si>
    <t>ABS</t>
  </si>
  <si>
    <t>AVERAGE</t>
  </si>
  <si>
    <t>Date</t>
  </si>
  <si>
    <t>10/25/2021</t>
  </si>
  <si>
    <t>10/26/2021</t>
  </si>
  <si>
    <t>NA</t>
  </si>
  <si>
    <t>ID</t>
  </si>
  <si>
    <t>25.10.2021</t>
  </si>
  <si>
    <t xml:space="preserve">ABS </t>
  </si>
  <si>
    <t>NH4 (ug/L)</t>
  </si>
  <si>
    <t>average</t>
  </si>
  <si>
    <t>SRP (ug/L)</t>
  </si>
  <si>
    <t>CTL1</t>
  </si>
  <si>
    <t>CTL2</t>
  </si>
  <si>
    <t>CTL3</t>
  </si>
  <si>
    <t>CTL6</t>
  </si>
  <si>
    <t>CTL4</t>
  </si>
  <si>
    <t>CTL5</t>
  </si>
  <si>
    <t>STD</t>
  </si>
  <si>
    <t>STD (20 mL + 2mL reagent)</t>
  </si>
  <si>
    <t>STD (30 mL + 3mL reagent)</t>
  </si>
  <si>
    <t>22.10.2021</t>
  </si>
  <si>
    <t>22.10.2022</t>
  </si>
  <si>
    <t>22.10.2023</t>
  </si>
  <si>
    <t>22.10.2024</t>
  </si>
  <si>
    <t>22.10.2025</t>
  </si>
  <si>
    <t>22.10.2026</t>
  </si>
  <si>
    <t>22.10.2027</t>
  </si>
  <si>
    <t>22.10.2028</t>
  </si>
  <si>
    <t>22.10.2029</t>
  </si>
  <si>
    <t>22.10.2030</t>
  </si>
  <si>
    <t>22.10.2031</t>
  </si>
  <si>
    <t>22.10.2032</t>
  </si>
  <si>
    <t>22.10.2033</t>
  </si>
  <si>
    <t>22.10.2034</t>
  </si>
  <si>
    <t>22.10.2035</t>
  </si>
  <si>
    <t>22.10.2036</t>
  </si>
  <si>
    <t>22.10.2037</t>
  </si>
  <si>
    <t>22.10.2038</t>
  </si>
  <si>
    <t>22.10.2039</t>
  </si>
  <si>
    <t>22.10.2040</t>
  </si>
  <si>
    <t>22.10.2041</t>
  </si>
  <si>
    <t>22.10.2042</t>
  </si>
  <si>
    <t>22.10.2043</t>
  </si>
  <si>
    <t>22.10.2044</t>
  </si>
  <si>
    <t>22.10.2045</t>
  </si>
  <si>
    <t>22.10.2046</t>
  </si>
  <si>
    <t>22.10.2047</t>
  </si>
  <si>
    <t>22.10.2048</t>
  </si>
  <si>
    <t>22.10.2049</t>
  </si>
  <si>
    <t>22.10.2050</t>
  </si>
  <si>
    <t>22.10.2051</t>
  </si>
  <si>
    <t>22.10.2052</t>
  </si>
  <si>
    <t>22.10.2053</t>
  </si>
  <si>
    <t>22.10.2054</t>
  </si>
  <si>
    <t>22.10.2055</t>
  </si>
  <si>
    <t>22.10.2056</t>
  </si>
  <si>
    <t>22.10.2057</t>
  </si>
  <si>
    <t>22.10.2058</t>
  </si>
  <si>
    <t>22.10.2059</t>
  </si>
  <si>
    <t>22.10.2060</t>
  </si>
  <si>
    <t>22.10.2061</t>
  </si>
  <si>
    <t>22.10.2062</t>
  </si>
  <si>
    <t>22.10.2063</t>
  </si>
  <si>
    <t>22.10.2064</t>
  </si>
  <si>
    <t>22.10.2065</t>
  </si>
  <si>
    <t>22.10.2066</t>
  </si>
  <si>
    <t>22.10.2067</t>
  </si>
  <si>
    <t>22.10.2068</t>
  </si>
  <si>
    <t>22.10.2069</t>
  </si>
  <si>
    <t>22.10.2070</t>
  </si>
  <si>
    <t>22.10.2071</t>
  </si>
  <si>
    <t>22.10.2072</t>
  </si>
  <si>
    <t>22.10.2073</t>
  </si>
  <si>
    <t>22.10.2074</t>
  </si>
  <si>
    <t>22.10.2075</t>
  </si>
  <si>
    <t>22.10.2076</t>
  </si>
  <si>
    <t>22.10.2077</t>
  </si>
  <si>
    <t>22.10.2078</t>
  </si>
  <si>
    <t>22.10.2079</t>
  </si>
  <si>
    <t>22.10.2080</t>
  </si>
  <si>
    <t>22.10.2081</t>
  </si>
  <si>
    <t>22.10.2082</t>
  </si>
  <si>
    <t>22.10.2083</t>
  </si>
  <si>
    <t>22.10.2084</t>
  </si>
  <si>
    <t>22.10.2085</t>
  </si>
  <si>
    <t>22.10.2086</t>
  </si>
  <si>
    <t>22.10.2087</t>
  </si>
  <si>
    <t>22.10.2088</t>
  </si>
  <si>
    <t>22.10.2089</t>
  </si>
  <si>
    <t>22.10.2090</t>
  </si>
  <si>
    <t>22.10.2091</t>
  </si>
  <si>
    <t>22.10.2092</t>
  </si>
  <si>
    <t>22.10.2093</t>
  </si>
  <si>
    <t>22.10.2094</t>
  </si>
  <si>
    <t>22.10.2095</t>
  </si>
  <si>
    <t>22.10.2096</t>
  </si>
  <si>
    <t>22.10.2097</t>
  </si>
  <si>
    <t>22.10.2098</t>
  </si>
  <si>
    <t>22.10.2099</t>
  </si>
  <si>
    <t>22.10.2100</t>
  </si>
  <si>
    <t>22.10.2101</t>
  </si>
  <si>
    <t>22.10.2102</t>
  </si>
  <si>
    <t>22.10.2103</t>
  </si>
  <si>
    <t>22.10.2104</t>
  </si>
  <si>
    <t>22.10.2105</t>
  </si>
  <si>
    <t>22.10.2106</t>
  </si>
  <si>
    <t>22.10.2107</t>
  </si>
  <si>
    <t>22.10.2108</t>
  </si>
  <si>
    <t>22.10.2109</t>
  </si>
  <si>
    <t>22.10.2110</t>
  </si>
  <si>
    <t>22.10.2111</t>
  </si>
  <si>
    <t>22.10.2112</t>
  </si>
  <si>
    <t>22.10.2113</t>
  </si>
  <si>
    <t>22.10.2114</t>
  </si>
  <si>
    <t>22.10.2115</t>
  </si>
  <si>
    <t>22.10.2116</t>
  </si>
  <si>
    <t>22.10.2117</t>
  </si>
  <si>
    <t>22.10.2118</t>
  </si>
  <si>
    <t>22.10.2119</t>
  </si>
  <si>
    <t>22.10.2120</t>
  </si>
  <si>
    <t>22.10.2121</t>
  </si>
  <si>
    <t>22.10.2122</t>
  </si>
  <si>
    <t>22.10.2123</t>
  </si>
  <si>
    <t>22.10.2124</t>
  </si>
  <si>
    <t>22.10.2125</t>
  </si>
  <si>
    <t>22.10.2126</t>
  </si>
  <si>
    <t>22.10.2127</t>
  </si>
  <si>
    <t>22.10.2128</t>
  </si>
  <si>
    <t>22.10.2129</t>
  </si>
  <si>
    <t>22.10.2130</t>
  </si>
  <si>
    <t>22.10.2131</t>
  </si>
  <si>
    <t>22.10.2132</t>
  </si>
  <si>
    <t>22.10.2133</t>
  </si>
  <si>
    <t>DET002</t>
  </si>
  <si>
    <t>26.10.2021</t>
  </si>
  <si>
    <t>NH4 50% DILUTION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</si>
</sst>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curve'!$D$13:$D$21</c:f>
              <c:numCache>
                <c:formatCode>General</c:formatCode>
                <c:ptCount val="9"/>
                <c:pt idx="0">
                  <c:v>2.3E-3</c:v>
                </c:pt>
                <c:pt idx="1">
                  <c:v>4.5999999999999999E-3</c:v>
                </c:pt>
                <c:pt idx="2">
                  <c:v>1.0150000000000001E-2</c:v>
                </c:pt>
                <c:pt idx="3">
                  <c:v>5.7999999999999996E-3</c:v>
                </c:pt>
                <c:pt idx="4">
                  <c:v>1.515E-2</c:v>
                </c:pt>
                <c:pt idx="5">
                  <c:v>2.6450000000000001E-2</c:v>
                </c:pt>
                <c:pt idx="6">
                  <c:v>4.2550000000000004E-2</c:v>
                </c:pt>
                <c:pt idx="7">
                  <c:v>8.5100000000000009E-2</c:v>
                </c:pt>
                <c:pt idx="8">
                  <c:v>0.15115000000000001</c:v>
                </c:pt>
              </c:numCache>
            </c:numRef>
          </c:xVal>
          <c:yVal>
            <c:numRef>
              <c:f>'SRP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  <c:pt idx="7">
                  <c:v>400.24540000000002</c:v>
                </c:pt>
                <c:pt idx="8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E-4C71-BC5B-1CBFD38F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3496"/>
        <c:axId val="669334480"/>
      </c:scatterChart>
      <c:valAx>
        <c:axId val="6693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4480"/>
        <c:crosses val="autoZero"/>
        <c:crossBetween val="midCat"/>
      </c:valAx>
      <c:valAx>
        <c:axId val="6693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curve'!$D$35:$D$43</c:f>
              <c:numCache>
                <c:formatCode>General</c:formatCode>
                <c:ptCount val="9"/>
                <c:pt idx="0">
                  <c:v>0.01</c:v>
                </c:pt>
                <c:pt idx="1">
                  <c:v>2.5500000000000002E-2</c:v>
                </c:pt>
                <c:pt idx="2">
                  <c:v>3.4500000000000003E-2</c:v>
                </c:pt>
                <c:pt idx="3">
                  <c:v>6.7500000000000004E-2</c:v>
                </c:pt>
                <c:pt idx="4">
                  <c:v>0.13450000000000001</c:v>
                </c:pt>
                <c:pt idx="5">
                  <c:v>0.26900000000000002</c:v>
                </c:pt>
                <c:pt idx="6">
                  <c:v>0.52100000000000002</c:v>
                </c:pt>
                <c:pt idx="7">
                  <c:v>1.3969999999999998</c:v>
                </c:pt>
                <c:pt idx="8">
                  <c:v>2.5840000000000001</c:v>
                </c:pt>
              </c:numCache>
            </c:numRef>
          </c:xVal>
          <c:yVal>
            <c:numRef>
              <c:f>'NH4 STD curve'!$A$35:$A$43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9-4F12-90B4-E6833ED5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curve'!$D$11:$D$17</c:f>
              <c:numCache>
                <c:formatCode>General</c:formatCode>
                <c:ptCount val="7"/>
                <c:pt idx="0">
                  <c:v>2.2500000000000003E-3</c:v>
                </c:pt>
                <c:pt idx="1">
                  <c:v>-4.0000000000000001E-3</c:v>
                </c:pt>
                <c:pt idx="2">
                  <c:v>1.405E-2</c:v>
                </c:pt>
                <c:pt idx="3">
                  <c:v>2.4250000000000001E-2</c:v>
                </c:pt>
                <c:pt idx="4">
                  <c:v>0.12619999999999998</c:v>
                </c:pt>
                <c:pt idx="5">
                  <c:v>0.20165</c:v>
                </c:pt>
                <c:pt idx="6">
                  <c:v>0.41980000000000001</c:v>
                </c:pt>
              </c:numCache>
            </c:numRef>
          </c:xVal>
          <c:yVal>
            <c:numRef>
              <c:f>'TDP STD curve'!$A$11:$A$17</c:f>
              <c:numCache>
                <c:formatCode>General</c:formatCode>
                <c:ptCount val="7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120.309</c:v>
                </c:pt>
                <c:pt idx="5">
                  <c:v>199.239</c:v>
                </c:pt>
                <c:pt idx="6">
                  <c:v>400.24540000000002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5-47B6-BAFA-650B5A88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13408"/>
        <c:axId val="675813736"/>
      </c:scatterChart>
      <c:valAx>
        <c:axId val="6758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3736"/>
        <c:crosses val="autoZero"/>
        <c:crossBetween val="midCat"/>
      </c:valAx>
      <c:valAx>
        <c:axId val="67581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271675643591922E-2"/>
                  <c:y val="-2.072538860103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curve'!$D$2:$D$9</c:f>
              <c:numCache>
                <c:formatCode>General</c:formatCode>
                <c:ptCount val="8"/>
                <c:pt idx="0">
                  <c:v>-2.7000000000000001E-3</c:v>
                </c:pt>
                <c:pt idx="1">
                  <c:v>-6.0000000000000006E-4</c:v>
                </c:pt>
                <c:pt idx="2">
                  <c:v>1.255E-2</c:v>
                </c:pt>
                <c:pt idx="3">
                  <c:v>3.04E-2</c:v>
                </c:pt>
                <c:pt idx="4">
                  <c:v>6.334999999999999E-2</c:v>
                </c:pt>
                <c:pt idx="5">
                  <c:v>0.1134</c:v>
                </c:pt>
                <c:pt idx="6">
                  <c:v>0.1986</c:v>
                </c:pt>
                <c:pt idx="7">
                  <c:v>0.40769999999999995</c:v>
                </c:pt>
              </c:numCache>
            </c:numRef>
          </c:xVal>
          <c:yVal>
            <c:numRef>
              <c:f>'SRP STD curve'!$A$2:$A$9</c:f>
              <c:numCache>
                <c:formatCode>General</c:formatCode>
                <c:ptCount val="8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  <c:pt idx="7">
                  <c:v>400.24540000000002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E-49E9-A1BD-D9A7176B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3496"/>
        <c:axId val="669334480"/>
      </c:scatterChart>
      <c:valAx>
        <c:axId val="6693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4480"/>
        <c:crosses val="autoZero"/>
        <c:crossBetween val="midCat"/>
      </c:valAx>
      <c:valAx>
        <c:axId val="6693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curve'!$D$2:$D$10</c:f>
              <c:numCache>
                <c:formatCode>General</c:formatCode>
                <c:ptCount val="9"/>
                <c:pt idx="0">
                  <c:v>6.5500000000000003E-2</c:v>
                </c:pt>
                <c:pt idx="1">
                  <c:v>5.3499999999999999E-2</c:v>
                </c:pt>
                <c:pt idx="2">
                  <c:v>5.3499999999999999E-2</c:v>
                </c:pt>
                <c:pt idx="3">
                  <c:v>8.6999999999999994E-2</c:v>
                </c:pt>
                <c:pt idx="4">
                  <c:v>0.14399999999999999</c:v>
                </c:pt>
                <c:pt idx="5">
                  <c:v>0.28999999999999998</c:v>
                </c:pt>
                <c:pt idx="6">
                  <c:v>0.53699999999999992</c:v>
                </c:pt>
                <c:pt idx="7">
                  <c:v>1.2770000000000001</c:v>
                </c:pt>
                <c:pt idx="8">
                  <c:v>2.4085000000000001</c:v>
                </c:pt>
              </c:numCache>
            </c:numRef>
          </c:xVal>
          <c:yVal>
            <c:numRef>
              <c:f>'NH4 STD curve'!$A$2:$A$10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C-443B-8005-4FECFC30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curve'!$D$13:$D$21</c:f>
              <c:numCache>
                <c:formatCode>General</c:formatCode>
                <c:ptCount val="9"/>
                <c:pt idx="0">
                  <c:v>9.3200000000000005E-2</c:v>
                </c:pt>
                <c:pt idx="1">
                  <c:v>8.0500000000000002E-2</c:v>
                </c:pt>
                <c:pt idx="2">
                  <c:v>7.6499999999999999E-2</c:v>
                </c:pt>
                <c:pt idx="3">
                  <c:v>0.11799999999999999</c:v>
                </c:pt>
                <c:pt idx="4">
                  <c:v>0.20649999999999999</c:v>
                </c:pt>
                <c:pt idx="5">
                  <c:v>0.35</c:v>
                </c:pt>
                <c:pt idx="6">
                  <c:v>0.63900000000000001</c:v>
                </c:pt>
                <c:pt idx="7">
                  <c:v>1.5335000000000001</c:v>
                </c:pt>
                <c:pt idx="8">
                  <c:v>2.8410000000000002</c:v>
                </c:pt>
              </c:numCache>
            </c:numRef>
          </c:xVal>
          <c:yVal>
            <c:numRef>
              <c:f>'NH4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7-4852-81CE-51CC7189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curve'!$D$24:$D$32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5.1999999999999998E-2</c:v>
                </c:pt>
                <c:pt idx="4">
                  <c:v>0.10150000000000001</c:v>
                </c:pt>
                <c:pt idx="5">
                  <c:v>0.20700000000000002</c:v>
                </c:pt>
                <c:pt idx="6">
                  <c:v>0.3785</c:v>
                </c:pt>
                <c:pt idx="7">
                  <c:v>0.996</c:v>
                </c:pt>
                <c:pt idx="8">
                  <c:v>2.0155000000000003</c:v>
                </c:pt>
              </c:numCache>
            </c:numRef>
          </c:xVal>
          <c:yVal>
            <c:numRef>
              <c:f>'NH4 STD curve'!$A$24:$A$32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F-48D8-BEB0-297BC93E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curve'!$D$35:$D$43</c:f>
              <c:numCache>
                <c:formatCode>General</c:formatCode>
                <c:ptCount val="9"/>
                <c:pt idx="0">
                  <c:v>0.01</c:v>
                </c:pt>
                <c:pt idx="1">
                  <c:v>2.5500000000000002E-2</c:v>
                </c:pt>
                <c:pt idx="2">
                  <c:v>3.4500000000000003E-2</c:v>
                </c:pt>
                <c:pt idx="3">
                  <c:v>6.7500000000000004E-2</c:v>
                </c:pt>
                <c:pt idx="4">
                  <c:v>0.13450000000000001</c:v>
                </c:pt>
                <c:pt idx="5">
                  <c:v>0.26900000000000002</c:v>
                </c:pt>
                <c:pt idx="6">
                  <c:v>0.52100000000000002</c:v>
                </c:pt>
                <c:pt idx="7">
                  <c:v>1.3969999999999998</c:v>
                </c:pt>
                <c:pt idx="8">
                  <c:v>2.5840000000000001</c:v>
                </c:pt>
              </c:numCache>
            </c:numRef>
          </c:xVal>
          <c:yVal>
            <c:numRef>
              <c:f>'NH4 STD curve'!$A$35:$A$43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4-4372-8A42-59F6800C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curve'!$D$2:$D$10</c:f>
              <c:numCache>
                <c:formatCode>General</c:formatCode>
                <c:ptCount val="9"/>
                <c:pt idx="0">
                  <c:v>6.5500000000000003E-2</c:v>
                </c:pt>
                <c:pt idx="1">
                  <c:v>5.3499999999999999E-2</c:v>
                </c:pt>
                <c:pt idx="2">
                  <c:v>5.3499999999999999E-2</c:v>
                </c:pt>
                <c:pt idx="3">
                  <c:v>8.6999999999999994E-2</c:v>
                </c:pt>
                <c:pt idx="4">
                  <c:v>0.14399999999999999</c:v>
                </c:pt>
                <c:pt idx="5">
                  <c:v>0.28999999999999998</c:v>
                </c:pt>
                <c:pt idx="6">
                  <c:v>0.53699999999999992</c:v>
                </c:pt>
                <c:pt idx="7">
                  <c:v>1.2770000000000001</c:v>
                </c:pt>
                <c:pt idx="8">
                  <c:v>2.4085000000000001</c:v>
                </c:pt>
              </c:numCache>
            </c:numRef>
          </c:xVal>
          <c:yVal>
            <c:numRef>
              <c:f>'NH4 STD curve'!$A$2:$A$10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1-4FA3-8FEE-D9366583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curve'!$D$13:$D$21</c:f>
              <c:numCache>
                <c:formatCode>General</c:formatCode>
                <c:ptCount val="9"/>
                <c:pt idx="0">
                  <c:v>9.3200000000000005E-2</c:v>
                </c:pt>
                <c:pt idx="1">
                  <c:v>8.0500000000000002E-2</c:v>
                </c:pt>
                <c:pt idx="2">
                  <c:v>7.6499999999999999E-2</c:v>
                </c:pt>
                <c:pt idx="3">
                  <c:v>0.11799999999999999</c:v>
                </c:pt>
                <c:pt idx="4">
                  <c:v>0.20649999999999999</c:v>
                </c:pt>
                <c:pt idx="5">
                  <c:v>0.35</c:v>
                </c:pt>
                <c:pt idx="6">
                  <c:v>0.63900000000000001</c:v>
                </c:pt>
                <c:pt idx="7">
                  <c:v>1.5335000000000001</c:v>
                </c:pt>
                <c:pt idx="8">
                  <c:v>2.8410000000000002</c:v>
                </c:pt>
              </c:numCache>
            </c:numRef>
          </c:xVal>
          <c:yVal>
            <c:numRef>
              <c:f>'NH4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9-41B5-963A-E50AC052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curve'!$D$24:$D$32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5.1999999999999998E-2</c:v>
                </c:pt>
                <c:pt idx="4">
                  <c:v>0.10150000000000001</c:v>
                </c:pt>
                <c:pt idx="5">
                  <c:v>0.20700000000000002</c:v>
                </c:pt>
                <c:pt idx="6">
                  <c:v>0.3785</c:v>
                </c:pt>
                <c:pt idx="7">
                  <c:v>0.996</c:v>
                </c:pt>
                <c:pt idx="8">
                  <c:v>2.0155000000000003</c:v>
                </c:pt>
              </c:numCache>
            </c:numRef>
          </c:xVal>
          <c:yVal>
            <c:numRef>
              <c:f>'NH4 STD curve'!$A$24:$A$32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8-4E0C-A82A-70823A84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355599</xdr:colOff>
      <xdr:row>12</xdr:row>
      <xdr:rowOff>63499</xdr:rowOff>
    </xdr:from>
    <xdr:to>
      <xdr:col>13</xdr:col>
      <xdr:colOff>47624</xdr:colOff>
      <xdr:row>22</xdr:row>
      <xdr:rowOff>60324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0858-1433-4EB5-968E-09D6C90E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11</xdr:col>
      <xdr:colOff>301625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014A4-55DB-4586-9DBF-F2C5B4456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549275</xdr:colOff>
      <xdr:row>0</xdr:row>
      <xdr:rowOff>3175</xdr:rowOff>
    </xdr:from>
    <xdr:to>
      <xdr:col>13</xdr:col>
      <xdr:colOff>63500</xdr:colOff>
      <xdr:row>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706FB-6F5F-4064-B309-6A2D80FD9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13</xdr:col>
      <xdr:colOff>123825</xdr:colOff>
      <xdr:row>20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6CC79-E813-4C3A-BB28-6B25607E3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123825</xdr:colOff>
      <xdr:row>31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F00641-E9B1-46CB-A0E5-009487826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13</xdr:col>
      <xdr:colOff>123825</xdr:colOff>
      <xdr:row>42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12946-429E-4C45-86FA-77908F6F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127000</xdr:colOff>
      <xdr:row>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82C81-A96A-42D8-8FA9-359CDD037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14</xdr:col>
      <xdr:colOff>120650</xdr:colOff>
      <xdr:row>20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2E64B-3200-4E61-A600-E0623A54E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15</xdr:col>
      <xdr:colOff>120650</xdr:colOff>
      <xdr:row>74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C5F0F-C696-4E86-BDFE-88ABB306F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100</xdr:row>
      <xdr:rowOff>0</xdr:rowOff>
    </xdr:from>
    <xdr:to>
      <xdr:col>15</xdr:col>
      <xdr:colOff>120650</xdr:colOff>
      <xdr:row>109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3D0A93-5702-44BC-B554-235C650A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2</xdr:row>
      <xdr:rowOff>142875</xdr:rowOff>
    </xdr:from>
    <xdr:to>
      <xdr:col>13</xdr:col>
      <xdr:colOff>212725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F6602-1B81-420E-B9FD-86A1CE786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745F-DF61-4CB0-8B74-7218B0444D96}">
  <dimension ref="A1:D21"/>
  <sheetViews>
    <sheetView workbookViewId="0">
      <selection activeCell="A2" sqref="A2:A9"/>
    </sheetView>
  </sheetViews>
  <sheetFormatPr defaultRowHeight="14.5" x14ac:dyDescent="0.35"/>
  <sheetData>
    <row r="1" spans="1:4" x14ac:dyDescent="0.35">
      <c r="A1" t="s">
        <v>19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-2.8E-3</v>
      </c>
      <c r="C2">
        <v>-2.5999999999999999E-3</v>
      </c>
      <c r="D2">
        <f>AVERAGE(B2:C2)</f>
        <v>-2.7000000000000001E-3</v>
      </c>
    </row>
    <row r="3" spans="1:4" x14ac:dyDescent="0.35">
      <c r="A3">
        <v>5.0999999999999996</v>
      </c>
      <c r="B3">
        <v>-2E-3</v>
      </c>
      <c r="C3">
        <v>8.0000000000000004E-4</v>
      </c>
      <c r="D3">
        <f t="shared" ref="D3:D9" si="0">AVERAGE(B3:C3)</f>
        <v>-6.0000000000000006E-4</v>
      </c>
    </row>
    <row r="4" spans="1:4" x14ac:dyDescent="0.35">
      <c r="A4">
        <v>10.565</v>
      </c>
      <c r="B4">
        <v>1.4500000000000001E-2</v>
      </c>
      <c r="C4">
        <v>1.06E-2</v>
      </c>
      <c r="D4">
        <f t="shared" si="0"/>
        <v>1.255E-2</v>
      </c>
    </row>
    <row r="5" spans="1:4" x14ac:dyDescent="0.35">
      <c r="A5">
        <v>30.016400000000001</v>
      </c>
      <c r="B5">
        <v>2.8299999999999999E-2</v>
      </c>
      <c r="C5">
        <v>3.2500000000000001E-2</v>
      </c>
      <c r="D5">
        <f t="shared" si="0"/>
        <v>3.04E-2</v>
      </c>
    </row>
    <row r="6" spans="1:4" x14ac:dyDescent="0.35">
      <c r="A6">
        <v>60.545000000000002</v>
      </c>
      <c r="B6">
        <v>5.9499999999999997E-2</v>
      </c>
      <c r="C6">
        <v>6.7199999999999996E-2</v>
      </c>
      <c r="D6">
        <f t="shared" si="0"/>
        <v>6.334999999999999E-2</v>
      </c>
    </row>
    <row r="7" spans="1:4" x14ac:dyDescent="0.35">
      <c r="A7">
        <v>120.309</v>
      </c>
      <c r="B7">
        <v>0.11119999999999999</v>
      </c>
      <c r="C7">
        <v>0.11559999999999999</v>
      </c>
      <c r="D7">
        <f t="shared" si="0"/>
        <v>0.1134</v>
      </c>
    </row>
    <row r="8" spans="1:4" x14ac:dyDescent="0.35">
      <c r="A8">
        <v>199.239</v>
      </c>
      <c r="B8">
        <v>0.1958</v>
      </c>
      <c r="C8">
        <v>0.2014</v>
      </c>
      <c r="D8">
        <f t="shared" si="0"/>
        <v>0.1986</v>
      </c>
    </row>
    <row r="9" spans="1:4" x14ac:dyDescent="0.35">
      <c r="A9">
        <v>400.24540000000002</v>
      </c>
      <c r="B9">
        <v>0.40139999999999998</v>
      </c>
      <c r="C9">
        <v>0.41399999999999998</v>
      </c>
      <c r="D9">
        <f t="shared" si="0"/>
        <v>0.40769999999999995</v>
      </c>
    </row>
    <row r="12" spans="1:4" x14ac:dyDescent="0.35">
      <c r="A12" t="s">
        <v>19</v>
      </c>
      <c r="B12" t="s">
        <v>1</v>
      </c>
      <c r="C12" t="s">
        <v>1</v>
      </c>
      <c r="D12" t="s">
        <v>2</v>
      </c>
    </row>
    <row r="13" spans="1:4" x14ac:dyDescent="0.35">
      <c r="A13">
        <v>0</v>
      </c>
      <c r="B13">
        <v>2.3E-3</v>
      </c>
      <c r="C13">
        <v>2.3E-3</v>
      </c>
      <c r="D13">
        <f>AVERAGE(B13:C13)</f>
        <v>2.3E-3</v>
      </c>
    </row>
    <row r="14" spans="1:4" x14ac:dyDescent="0.35">
      <c r="A14">
        <v>5.0999999999999996</v>
      </c>
      <c r="B14">
        <v>6.1999999999999998E-3</v>
      </c>
      <c r="C14">
        <v>3.0000000000000001E-3</v>
      </c>
      <c r="D14">
        <f t="shared" ref="D14:D20" si="1">AVERAGE(B14:C14)</f>
        <v>4.5999999999999999E-3</v>
      </c>
    </row>
    <row r="15" spans="1:4" x14ac:dyDescent="0.35">
      <c r="A15">
        <v>10.565</v>
      </c>
      <c r="B15">
        <v>3.3E-3</v>
      </c>
      <c r="C15">
        <v>1.7000000000000001E-2</v>
      </c>
      <c r="D15">
        <f t="shared" si="1"/>
        <v>1.0150000000000001E-2</v>
      </c>
    </row>
    <row r="16" spans="1:4" x14ac:dyDescent="0.35">
      <c r="A16">
        <v>30.016400000000001</v>
      </c>
      <c r="B16">
        <v>5.0000000000000001E-3</v>
      </c>
      <c r="C16">
        <v>6.6E-3</v>
      </c>
      <c r="D16">
        <f t="shared" si="1"/>
        <v>5.7999999999999996E-3</v>
      </c>
    </row>
    <row r="17" spans="1:4" x14ac:dyDescent="0.35">
      <c r="A17">
        <v>60.545000000000002</v>
      </c>
      <c r="B17">
        <v>1.2699999999999999E-2</v>
      </c>
      <c r="C17">
        <v>1.7600000000000001E-2</v>
      </c>
      <c r="D17">
        <f t="shared" si="1"/>
        <v>1.515E-2</v>
      </c>
    </row>
    <row r="18" spans="1:4" x14ac:dyDescent="0.35">
      <c r="A18">
        <v>120.309</v>
      </c>
      <c r="B18">
        <v>2.3E-2</v>
      </c>
      <c r="C18">
        <v>2.9899999999999999E-2</v>
      </c>
      <c r="D18">
        <f t="shared" si="1"/>
        <v>2.6450000000000001E-2</v>
      </c>
    </row>
    <row r="19" spans="1:4" x14ac:dyDescent="0.35">
      <c r="A19">
        <v>199.239</v>
      </c>
      <c r="B19">
        <v>4.2900000000000001E-2</v>
      </c>
      <c r="C19">
        <v>4.2200000000000001E-2</v>
      </c>
      <c r="D19">
        <f t="shared" si="1"/>
        <v>4.2550000000000004E-2</v>
      </c>
    </row>
    <row r="20" spans="1:4" x14ac:dyDescent="0.35">
      <c r="A20">
        <v>400.24540000000002</v>
      </c>
      <c r="B20">
        <v>8.43E-2</v>
      </c>
      <c r="C20">
        <v>8.5900000000000004E-2</v>
      </c>
      <c r="D20">
        <f t="shared" si="1"/>
        <v>8.5100000000000009E-2</v>
      </c>
    </row>
    <row r="21" spans="1:4" x14ac:dyDescent="0.35">
      <c r="A21">
        <v>880.1</v>
      </c>
      <c r="B21">
        <v>0.1469</v>
      </c>
      <c r="C21">
        <v>0.15540000000000001</v>
      </c>
      <c r="D21">
        <f>AVERAGE(B21:C21)</f>
        <v>0.15115000000000001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F13F-0EEE-499C-B2A7-A729BC2F28C4}">
  <dimension ref="A1:F114"/>
  <sheetViews>
    <sheetView workbookViewId="0">
      <selection activeCell="F113" sqref="F113:F114"/>
    </sheetView>
  </sheetViews>
  <sheetFormatPr defaultRowHeight="14.5" x14ac:dyDescent="0.35"/>
  <sheetData>
    <row r="1" spans="1:6" x14ac:dyDescent="0.35">
      <c r="A1" t="s">
        <v>7</v>
      </c>
      <c r="B1" t="s">
        <v>3</v>
      </c>
      <c r="C1" t="s">
        <v>9</v>
      </c>
      <c r="D1" t="s">
        <v>9</v>
      </c>
      <c r="E1" t="s">
        <v>11</v>
      </c>
      <c r="F1" t="s">
        <v>12</v>
      </c>
    </row>
    <row r="2" spans="1:6" x14ac:dyDescent="0.35">
      <c r="A2">
        <v>200</v>
      </c>
      <c r="B2" t="s">
        <v>38</v>
      </c>
      <c r="C2">
        <v>3.3799999999999997E-2</v>
      </c>
      <c r="D2">
        <v>3.3599999999999998E-2</v>
      </c>
      <c r="E2">
        <f>AVERAGE(C2:D2)</f>
        <v>3.3699999999999994E-2</v>
      </c>
      <c r="F2">
        <f>980.61*E2+2.4087</f>
        <v>35.455256999999996</v>
      </c>
    </row>
    <row r="3" spans="1:6" x14ac:dyDescent="0.35">
      <c r="A3">
        <v>201</v>
      </c>
      <c r="B3" t="s">
        <v>28</v>
      </c>
      <c r="C3">
        <v>2.23E-2</v>
      </c>
      <c r="D3">
        <v>2.46E-2</v>
      </c>
      <c r="E3">
        <f>AVERAGE(C3:D3)</f>
        <v>2.3449999999999999E-2</v>
      </c>
      <c r="F3">
        <f>980.61*E3+2.4087</f>
        <v>25.404004499999999</v>
      </c>
    </row>
    <row r="4" spans="1:6" x14ac:dyDescent="0.35">
      <c r="A4">
        <v>202</v>
      </c>
      <c r="B4" t="s">
        <v>24</v>
      </c>
      <c r="C4">
        <v>1.6E-2</v>
      </c>
      <c r="D4">
        <v>1.7500000000000002E-2</v>
      </c>
      <c r="E4">
        <f>AVERAGE(C4:D4)</f>
        <v>1.6750000000000001E-2</v>
      </c>
      <c r="F4">
        <f>980.61*E4+2.4087</f>
        <v>18.833917500000002</v>
      </c>
    </row>
    <row r="5" spans="1:6" x14ac:dyDescent="0.35">
      <c r="A5">
        <v>203</v>
      </c>
      <c r="B5" t="s">
        <v>41</v>
      </c>
      <c r="C5">
        <v>1.0800000000000001E-2</v>
      </c>
      <c r="D5">
        <v>1.77E-2</v>
      </c>
      <c r="E5">
        <f>AVERAGE(C5:D5)</f>
        <v>1.4250000000000001E-2</v>
      </c>
      <c r="F5">
        <f>980.61*E5+2.4087</f>
        <v>16.382392500000002</v>
      </c>
    </row>
    <row r="6" spans="1:6" x14ac:dyDescent="0.35">
      <c r="A6">
        <v>204</v>
      </c>
      <c r="B6" t="s">
        <v>70</v>
      </c>
      <c r="C6">
        <v>1.03E-2</v>
      </c>
      <c r="D6">
        <v>1.2E-2</v>
      </c>
      <c r="E6">
        <f>AVERAGE(C6:D6)</f>
        <v>1.115E-2</v>
      </c>
      <c r="F6">
        <f>980.61*E6+2.4087</f>
        <v>13.342501499999999</v>
      </c>
    </row>
    <row r="7" spans="1:6" x14ac:dyDescent="0.35">
      <c r="A7">
        <v>205</v>
      </c>
      <c r="B7" t="s">
        <v>108</v>
      </c>
      <c r="C7">
        <v>2.6700000000000002E-2</v>
      </c>
      <c r="D7">
        <v>2.46E-2</v>
      </c>
      <c r="E7">
        <f>AVERAGE(C7:D7)</f>
        <v>2.5649999999999999E-2</v>
      </c>
      <c r="F7">
        <f>980.61*E7+2.4087</f>
        <v>27.561346499999999</v>
      </c>
    </row>
    <row r="8" spans="1:6" x14ac:dyDescent="0.35">
      <c r="A8">
        <v>206</v>
      </c>
      <c r="B8" t="s">
        <v>110</v>
      </c>
      <c r="C8">
        <v>1.8499999999999999E-2</v>
      </c>
      <c r="D8">
        <v>1.7100000000000001E-2</v>
      </c>
      <c r="E8">
        <f>AVERAGE(C8:D8)</f>
        <v>1.78E-2</v>
      </c>
      <c r="F8">
        <f>980.61*E8+2.4087</f>
        <v>19.863558000000001</v>
      </c>
    </row>
    <row r="9" spans="1:6" x14ac:dyDescent="0.35">
      <c r="A9">
        <v>207</v>
      </c>
      <c r="B9" t="s">
        <v>82</v>
      </c>
      <c r="C9">
        <v>2.6700000000000002E-2</v>
      </c>
      <c r="D9">
        <v>2.0899999999999998E-2</v>
      </c>
      <c r="E9">
        <f>AVERAGE(C9:D9)</f>
        <v>2.3800000000000002E-2</v>
      </c>
      <c r="F9">
        <f>980.61*E9+2.4087</f>
        <v>25.747218</v>
      </c>
    </row>
    <row r="10" spans="1:6" x14ac:dyDescent="0.35">
      <c r="A10">
        <v>208</v>
      </c>
      <c r="B10" t="s">
        <v>93</v>
      </c>
      <c r="C10">
        <v>3.1199999999999999E-2</v>
      </c>
      <c r="D10">
        <v>2.7799999999999998E-2</v>
      </c>
      <c r="E10">
        <f>AVERAGE(C10:D10)</f>
        <v>2.9499999999999998E-2</v>
      </c>
      <c r="F10">
        <f>980.61*E10+2.4087</f>
        <v>31.336694999999999</v>
      </c>
    </row>
    <row r="11" spans="1:6" x14ac:dyDescent="0.35">
      <c r="A11">
        <v>209</v>
      </c>
      <c r="B11" t="s">
        <v>73</v>
      </c>
      <c r="C11">
        <v>3.8399999999999997E-2</v>
      </c>
      <c r="D11">
        <v>3.5099999999999999E-2</v>
      </c>
      <c r="E11">
        <f>AVERAGE(C11:D11)</f>
        <v>3.6749999999999998E-2</v>
      </c>
      <c r="F11">
        <f>980.61*E11+2.4087</f>
        <v>38.4461175</v>
      </c>
    </row>
    <row r="12" spans="1:6" x14ac:dyDescent="0.35">
      <c r="A12">
        <v>210</v>
      </c>
      <c r="B12" t="s">
        <v>126</v>
      </c>
      <c r="C12">
        <v>7.3000000000000001E-3</v>
      </c>
      <c r="D12">
        <v>1.55E-2</v>
      </c>
      <c r="E12">
        <f>AVERAGE(C12:D12)</f>
        <v>1.14E-2</v>
      </c>
      <c r="F12">
        <f>980.61*E12+2.4087</f>
        <v>13.587654000000001</v>
      </c>
    </row>
    <row r="13" spans="1:6" x14ac:dyDescent="0.35">
      <c r="A13">
        <v>211</v>
      </c>
      <c r="B13" t="s">
        <v>129</v>
      </c>
      <c r="C13">
        <v>4.1399999999999999E-2</v>
      </c>
      <c r="D13">
        <v>4.5499999999999999E-2</v>
      </c>
      <c r="E13">
        <f>AVERAGE(C13:D13)</f>
        <v>4.3450000000000003E-2</v>
      </c>
      <c r="F13">
        <f>980.61*E13+2.4087</f>
        <v>45.016204500000008</v>
      </c>
    </row>
    <row r="14" spans="1:6" x14ac:dyDescent="0.35">
      <c r="A14">
        <v>212</v>
      </c>
      <c r="B14" t="s">
        <v>96</v>
      </c>
      <c r="C14">
        <v>2.4899999999999999E-2</v>
      </c>
      <c r="D14">
        <v>3.0099999999999998E-2</v>
      </c>
      <c r="E14">
        <f>AVERAGE(C14:D14)</f>
        <v>2.7499999999999997E-2</v>
      </c>
      <c r="F14">
        <f>980.61*E14+2.4087</f>
        <v>29.375474999999998</v>
      </c>
    </row>
    <row r="15" spans="1:6" x14ac:dyDescent="0.35">
      <c r="A15">
        <v>213</v>
      </c>
      <c r="B15" t="s">
        <v>89</v>
      </c>
      <c r="C15">
        <v>3.0300000000000001E-2</v>
      </c>
      <c r="D15">
        <v>2.87E-2</v>
      </c>
      <c r="E15">
        <f>AVERAGE(C15:D15)</f>
        <v>2.9499999999999998E-2</v>
      </c>
      <c r="F15">
        <f>980.61*E15+2.4087</f>
        <v>31.336694999999999</v>
      </c>
    </row>
    <row r="16" spans="1:6" x14ac:dyDescent="0.35">
      <c r="A16">
        <v>214</v>
      </c>
      <c r="B16" t="s">
        <v>50</v>
      </c>
      <c r="C16">
        <v>1.6899999999999998E-2</v>
      </c>
      <c r="D16">
        <v>1.8200000000000001E-2</v>
      </c>
      <c r="E16">
        <f>AVERAGE(C16:D16)</f>
        <v>1.755E-2</v>
      </c>
      <c r="F16">
        <f>980.61*E16+2.4087</f>
        <v>19.618405499999998</v>
      </c>
    </row>
    <row r="17" spans="1:6" x14ac:dyDescent="0.35">
      <c r="A17">
        <v>215</v>
      </c>
      <c r="B17" t="s">
        <v>105</v>
      </c>
      <c r="C17">
        <v>1.7000000000000001E-2</v>
      </c>
      <c r="D17">
        <v>1.2200000000000001E-2</v>
      </c>
      <c r="E17">
        <f>AVERAGE(C17:D17)</f>
        <v>1.4600000000000002E-2</v>
      </c>
      <c r="F17">
        <f>980.61*E17+2.4087</f>
        <v>16.725606000000003</v>
      </c>
    </row>
    <row r="18" spans="1:6" x14ac:dyDescent="0.35">
      <c r="A18">
        <v>216</v>
      </c>
      <c r="B18" t="s">
        <v>120</v>
      </c>
      <c r="C18">
        <v>1.24E-2</v>
      </c>
      <c r="D18">
        <v>1.8499999999999999E-2</v>
      </c>
      <c r="E18">
        <f>AVERAGE(C18:D18)</f>
        <v>1.5449999999999998E-2</v>
      </c>
      <c r="F18">
        <f>980.61*E18+2.4087</f>
        <v>17.559124499999999</v>
      </c>
    </row>
    <row r="19" spans="1:6" x14ac:dyDescent="0.35">
      <c r="A19">
        <v>217</v>
      </c>
      <c r="B19" t="s">
        <v>133</v>
      </c>
      <c r="C19">
        <v>2.07E-2</v>
      </c>
      <c r="D19">
        <v>2.2499999999999999E-2</v>
      </c>
      <c r="E19">
        <f>AVERAGE(C19:D19)</f>
        <v>2.1600000000000001E-2</v>
      </c>
      <c r="F19">
        <f>980.61*E19+2.4087</f>
        <v>23.589876</v>
      </c>
    </row>
    <row r="20" spans="1:6" x14ac:dyDescent="0.35">
      <c r="A20">
        <v>218</v>
      </c>
      <c r="B20" t="s">
        <v>104</v>
      </c>
      <c r="C20">
        <v>1.6299999999999999E-2</v>
      </c>
      <c r="D20">
        <v>1.3899999999999999E-2</v>
      </c>
      <c r="E20">
        <f>AVERAGE(C20:D20)</f>
        <v>1.5099999999999999E-2</v>
      </c>
      <c r="F20">
        <f>980.61*E20+2.4087</f>
        <v>17.215910999999998</v>
      </c>
    </row>
    <row r="21" spans="1:6" x14ac:dyDescent="0.35">
      <c r="A21">
        <v>219</v>
      </c>
      <c r="B21" t="s">
        <v>84</v>
      </c>
      <c r="C21">
        <v>0.1275</v>
      </c>
      <c r="D21">
        <v>0.11990000000000001</v>
      </c>
      <c r="E21">
        <f>AVERAGE(C21:D21)</f>
        <v>0.1237</v>
      </c>
      <c r="F21">
        <f>980.61*E21+2.4087</f>
        <v>123.710157</v>
      </c>
    </row>
    <row r="22" spans="1:6" x14ac:dyDescent="0.35">
      <c r="A22">
        <v>220</v>
      </c>
      <c r="B22" t="s">
        <v>92</v>
      </c>
      <c r="C22">
        <v>5.9900000000000002E-2</v>
      </c>
      <c r="D22">
        <v>5.3999999999999999E-2</v>
      </c>
      <c r="E22">
        <f>AVERAGE(C22:D22)</f>
        <v>5.6950000000000001E-2</v>
      </c>
      <c r="F22">
        <f>980.61*E22+2.4087</f>
        <v>58.254439500000004</v>
      </c>
    </row>
    <row r="23" spans="1:6" x14ac:dyDescent="0.35">
      <c r="A23">
        <v>221</v>
      </c>
      <c r="B23" t="s">
        <v>23</v>
      </c>
      <c r="C23">
        <v>7.3300000000000004E-2</v>
      </c>
      <c r="D23">
        <v>7.3499999999999996E-2</v>
      </c>
      <c r="E23">
        <f>AVERAGE(C23:D23)</f>
        <v>7.3399999999999993E-2</v>
      </c>
      <c r="F23">
        <f>980.61*E23+2.4087</f>
        <v>74.385473999999988</v>
      </c>
    </row>
    <row r="24" spans="1:6" x14ac:dyDescent="0.35">
      <c r="A24">
        <v>222</v>
      </c>
      <c r="B24" t="s">
        <v>99</v>
      </c>
      <c r="C24">
        <v>5.1799999999999999E-2</v>
      </c>
      <c r="D24">
        <v>4.82E-2</v>
      </c>
      <c r="E24">
        <f>AVERAGE(C24:D24)</f>
        <v>0.05</v>
      </c>
      <c r="F24">
        <f>980.61*E24+2.4087</f>
        <v>51.439200000000007</v>
      </c>
    </row>
    <row r="25" spans="1:6" x14ac:dyDescent="0.35">
      <c r="A25">
        <v>223</v>
      </c>
      <c r="B25" t="s">
        <v>94</v>
      </c>
      <c r="C25">
        <v>2.24E-2</v>
      </c>
      <c r="D25">
        <v>2.2800000000000001E-2</v>
      </c>
      <c r="E25">
        <f>AVERAGE(C25:D25)</f>
        <v>2.2600000000000002E-2</v>
      </c>
      <c r="F25">
        <f>980.61*E25+2.4087</f>
        <v>24.570486000000002</v>
      </c>
    </row>
    <row r="26" spans="1:6" x14ac:dyDescent="0.35">
      <c r="A26">
        <v>224</v>
      </c>
      <c r="B26" t="s">
        <v>107</v>
      </c>
      <c r="C26">
        <v>5.7000000000000002E-2</v>
      </c>
      <c r="D26">
        <v>6.3299999999999995E-2</v>
      </c>
      <c r="E26">
        <f>AVERAGE(C26:D26)</f>
        <v>6.0149999999999995E-2</v>
      </c>
      <c r="F26">
        <f>980.61*E26+2.4087</f>
        <v>61.392391500000002</v>
      </c>
    </row>
    <row r="27" spans="1:6" x14ac:dyDescent="0.35">
      <c r="A27">
        <v>225</v>
      </c>
      <c r="B27" t="s">
        <v>125</v>
      </c>
      <c r="C27">
        <v>6.2799999999999995E-2</v>
      </c>
      <c r="D27">
        <v>6.2100000000000002E-2</v>
      </c>
      <c r="E27">
        <f>AVERAGE(C27:D27)</f>
        <v>6.2449999999999999E-2</v>
      </c>
      <c r="F27">
        <f>980.61*E27+2.4087</f>
        <v>63.647794500000003</v>
      </c>
    </row>
    <row r="28" spans="1:6" x14ac:dyDescent="0.35">
      <c r="A28">
        <v>226</v>
      </c>
      <c r="B28" t="s">
        <v>39</v>
      </c>
      <c r="C28">
        <v>2.3599999999999999E-2</v>
      </c>
      <c r="D28">
        <v>2.5100000000000001E-2</v>
      </c>
      <c r="E28">
        <f>AVERAGE(C28:D28)</f>
        <v>2.435E-2</v>
      </c>
      <c r="F28">
        <f>980.61*E28+2.4087</f>
        <v>26.2865535</v>
      </c>
    </row>
    <row r="29" spans="1:6" x14ac:dyDescent="0.35">
      <c r="A29">
        <v>227</v>
      </c>
      <c r="B29" t="s">
        <v>109</v>
      </c>
      <c r="C29">
        <v>2.4500000000000001E-2</v>
      </c>
      <c r="D29">
        <v>3.73E-2</v>
      </c>
      <c r="E29">
        <f>AVERAGE(C29:D29)</f>
        <v>3.09E-2</v>
      </c>
      <c r="F29">
        <f>980.61*E29+2.4087</f>
        <v>32.709549000000003</v>
      </c>
    </row>
    <row r="30" spans="1:6" x14ac:dyDescent="0.35">
      <c r="A30">
        <v>228</v>
      </c>
      <c r="B30" t="s">
        <v>130</v>
      </c>
      <c r="C30">
        <v>4.6899999999999997E-2</v>
      </c>
      <c r="D30">
        <v>3.9199999999999999E-2</v>
      </c>
      <c r="E30">
        <f>AVERAGE(C30:D30)</f>
        <v>4.3049999999999998E-2</v>
      </c>
      <c r="F30">
        <f>980.61*E30+2.4087</f>
        <v>44.623960500000003</v>
      </c>
    </row>
    <row r="31" spans="1:6" x14ac:dyDescent="0.35">
      <c r="A31">
        <v>229</v>
      </c>
      <c r="B31" t="s">
        <v>47</v>
      </c>
      <c r="C31">
        <v>4.19E-2</v>
      </c>
      <c r="D31">
        <v>4.1000000000000002E-2</v>
      </c>
      <c r="E31">
        <f>AVERAGE(C31:D31)</f>
        <v>4.1450000000000001E-2</v>
      </c>
      <c r="F31">
        <f>980.61*E31+2.4087</f>
        <v>43.054984500000003</v>
      </c>
    </row>
    <row r="32" spans="1:6" x14ac:dyDescent="0.35">
      <c r="A32">
        <v>230</v>
      </c>
      <c r="B32" t="s">
        <v>122</v>
      </c>
      <c r="C32">
        <v>2.2200000000000001E-2</v>
      </c>
      <c r="D32">
        <v>2.1499999999999998E-2</v>
      </c>
      <c r="E32">
        <f>AVERAGE(C32:D32)</f>
        <v>2.1850000000000001E-2</v>
      </c>
      <c r="F32">
        <f>980.61*E32+2.4087</f>
        <v>23.8350285</v>
      </c>
    </row>
    <row r="33" spans="1:6" x14ac:dyDescent="0.35">
      <c r="A33">
        <v>231</v>
      </c>
      <c r="B33" t="s">
        <v>35</v>
      </c>
      <c r="C33">
        <v>2.0199999999999999E-2</v>
      </c>
      <c r="D33">
        <v>1.5100000000000001E-2</v>
      </c>
      <c r="E33">
        <f>AVERAGE(C33:D33)</f>
        <v>1.7649999999999999E-2</v>
      </c>
      <c r="F33">
        <f>980.61*E33+2.4087</f>
        <v>19.716466499999999</v>
      </c>
    </row>
    <row r="34" spans="1:6" x14ac:dyDescent="0.35">
      <c r="A34">
        <v>232</v>
      </c>
      <c r="B34" t="s">
        <v>43</v>
      </c>
      <c r="C34">
        <v>1.7999999999999999E-2</v>
      </c>
      <c r="D34">
        <v>2.1700000000000001E-2</v>
      </c>
      <c r="E34">
        <f>AVERAGE(C34:D34)</f>
        <v>1.985E-2</v>
      </c>
      <c r="F34">
        <f>980.61*E34+2.4087</f>
        <v>21.873808499999999</v>
      </c>
    </row>
    <row r="35" spans="1:6" x14ac:dyDescent="0.35">
      <c r="A35">
        <v>233</v>
      </c>
      <c r="B35" t="s">
        <v>36</v>
      </c>
      <c r="C35" t="s">
        <v>6</v>
      </c>
      <c r="D35" t="s">
        <v>6</v>
      </c>
      <c r="E35" t="e">
        <f>AVERAGE(C35:D35)</f>
        <v>#DIV/0!</v>
      </c>
      <c r="F35" t="e">
        <f>980.61*E35+2.4087</f>
        <v>#DIV/0!</v>
      </c>
    </row>
    <row r="36" spans="1:6" x14ac:dyDescent="0.35">
      <c r="A36">
        <v>234</v>
      </c>
      <c r="B36" t="s">
        <v>90</v>
      </c>
      <c r="C36">
        <v>1.8599999999999998E-2</v>
      </c>
      <c r="D36">
        <v>1.78E-2</v>
      </c>
      <c r="E36">
        <f>AVERAGE(C36:D36)</f>
        <v>1.8200000000000001E-2</v>
      </c>
      <c r="F36">
        <f>980.61*E36+2.4087</f>
        <v>20.255801999999999</v>
      </c>
    </row>
    <row r="37" spans="1:6" x14ac:dyDescent="0.35">
      <c r="A37">
        <v>235</v>
      </c>
      <c r="B37" t="s">
        <v>52</v>
      </c>
      <c r="C37">
        <v>2.0199999999999999E-2</v>
      </c>
      <c r="D37">
        <v>2.0799999999999999E-2</v>
      </c>
      <c r="E37">
        <f>AVERAGE(C37:D37)</f>
        <v>2.0499999999999997E-2</v>
      </c>
      <c r="F37">
        <f>980.61*E37+2.4087</f>
        <v>22.511204999999997</v>
      </c>
    </row>
    <row r="38" spans="1:6" x14ac:dyDescent="0.35">
      <c r="A38">
        <v>236</v>
      </c>
      <c r="B38" t="s">
        <v>100</v>
      </c>
      <c r="C38">
        <v>2.3900000000000001E-2</v>
      </c>
      <c r="D38">
        <v>1.7999999999999999E-2</v>
      </c>
      <c r="E38">
        <f>AVERAGE(C38:D38)</f>
        <v>2.095E-2</v>
      </c>
      <c r="F38">
        <f>980.61*E38+2.4087</f>
        <v>22.952479499999999</v>
      </c>
    </row>
    <row r="39" spans="1:6" x14ac:dyDescent="0.35">
      <c r="A39">
        <v>237</v>
      </c>
      <c r="B39" t="s">
        <v>123</v>
      </c>
      <c r="C39">
        <v>1.6400000000000001E-2</v>
      </c>
      <c r="D39">
        <v>1.5599999999999999E-2</v>
      </c>
      <c r="E39">
        <f>AVERAGE(C39:D39)</f>
        <v>1.6E-2</v>
      </c>
      <c r="F39">
        <f>980.61*E39+2.4087</f>
        <v>18.098459999999999</v>
      </c>
    </row>
    <row r="40" spans="1:6" x14ac:dyDescent="0.35">
      <c r="A40">
        <v>238</v>
      </c>
      <c r="B40" t="s">
        <v>103</v>
      </c>
      <c r="C40">
        <v>1.9800000000000002E-2</v>
      </c>
      <c r="D40">
        <v>2.1600000000000001E-2</v>
      </c>
      <c r="E40">
        <f>AVERAGE(C40:D40)</f>
        <v>2.0700000000000003E-2</v>
      </c>
      <c r="F40">
        <f>980.61*E40+2.4087</f>
        <v>22.707327000000003</v>
      </c>
    </row>
    <row r="41" spans="1:6" x14ac:dyDescent="0.35">
      <c r="A41">
        <v>239</v>
      </c>
      <c r="B41" t="s">
        <v>37</v>
      </c>
      <c r="C41">
        <v>2.2200000000000001E-2</v>
      </c>
      <c r="D41">
        <v>2.0799999999999999E-2</v>
      </c>
      <c r="E41">
        <f>AVERAGE(C41:D41)</f>
        <v>2.1499999999999998E-2</v>
      </c>
      <c r="F41">
        <f>980.61*E41+2.4087</f>
        <v>23.491814999999999</v>
      </c>
    </row>
    <row r="42" spans="1:6" x14ac:dyDescent="0.35">
      <c r="A42">
        <v>240</v>
      </c>
      <c r="B42" t="s">
        <v>32</v>
      </c>
      <c r="C42">
        <v>1.4500000000000001E-2</v>
      </c>
      <c r="D42">
        <v>1.9599999999999999E-2</v>
      </c>
      <c r="E42">
        <f>AVERAGE(C42:D42)</f>
        <v>1.7049999999999999E-2</v>
      </c>
      <c r="F42">
        <f>980.61*E42+2.4087</f>
        <v>19.128100499999999</v>
      </c>
    </row>
    <row r="43" spans="1:6" x14ac:dyDescent="0.35">
      <c r="A43">
        <v>241</v>
      </c>
      <c r="B43" t="s">
        <v>33</v>
      </c>
      <c r="C43">
        <v>2.93E-2</v>
      </c>
      <c r="D43">
        <v>3.3700000000000001E-2</v>
      </c>
      <c r="E43">
        <f>AVERAGE(C43:D43)</f>
        <v>3.15E-2</v>
      </c>
      <c r="F43">
        <f>980.61*E43+2.4087</f>
        <v>33.297915000000003</v>
      </c>
    </row>
    <row r="44" spans="1:6" x14ac:dyDescent="0.35">
      <c r="A44">
        <v>242</v>
      </c>
      <c r="B44" t="s">
        <v>101</v>
      </c>
      <c r="C44">
        <v>1.5900000000000001E-2</v>
      </c>
      <c r="D44">
        <v>1.67E-2</v>
      </c>
      <c r="E44">
        <f>AVERAGE(C44:D44)</f>
        <v>1.6300000000000002E-2</v>
      </c>
      <c r="F44">
        <f>980.61*E44+2.4087</f>
        <v>18.392643000000003</v>
      </c>
    </row>
    <row r="45" spans="1:6" x14ac:dyDescent="0.35">
      <c r="A45">
        <v>243</v>
      </c>
      <c r="B45" t="s">
        <v>102</v>
      </c>
      <c r="C45">
        <v>1.6899999999999998E-2</v>
      </c>
      <c r="D45">
        <v>1.89E-2</v>
      </c>
      <c r="E45">
        <f>AVERAGE(C45:D45)</f>
        <v>1.7899999999999999E-2</v>
      </c>
      <c r="F45">
        <f>980.61*E45+2.4087</f>
        <v>19.961618999999999</v>
      </c>
    </row>
    <row r="46" spans="1:6" x14ac:dyDescent="0.35">
      <c r="A46">
        <v>244</v>
      </c>
      <c r="B46" t="s">
        <v>74</v>
      </c>
      <c r="C46">
        <v>1.9599999999999999E-2</v>
      </c>
      <c r="D46">
        <v>1.6E-2</v>
      </c>
      <c r="E46">
        <f>AVERAGE(C46:D46)</f>
        <v>1.78E-2</v>
      </c>
      <c r="F46">
        <f>980.61*E46+2.4087</f>
        <v>19.863558000000001</v>
      </c>
    </row>
    <row r="47" spans="1:6" x14ac:dyDescent="0.35">
      <c r="A47">
        <v>247</v>
      </c>
      <c r="B47" t="s">
        <v>98</v>
      </c>
      <c r="C47">
        <v>4.07E-2</v>
      </c>
      <c r="D47">
        <v>3.7900000000000003E-2</v>
      </c>
      <c r="E47">
        <f>AVERAGE(C47:D47)</f>
        <v>3.9300000000000002E-2</v>
      </c>
      <c r="F47">
        <f>980.61*E47+2.4087</f>
        <v>40.946673000000004</v>
      </c>
    </row>
    <row r="48" spans="1:6" x14ac:dyDescent="0.35">
      <c r="A48">
        <v>248</v>
      </c>
      <c r="B48" t="s">
        <v>78</v>
      </c>
      <c r="C48">
        <v>5.74E-2</v>
      </c>
      <c r="D48">
        <v>4.4699999999999997E-2</v>
      </c>
      <c r="E48">
        <f>AVERAGE(C48:D48)</f>
        <v>5.1049999999999998E-2</v>
      </c>
      <c r="F48">
        <f>980.61*E48+2.4087</f>
        <v>52.468840499999999</v>
      </c>
    </row>
    <row r="49" spans="1:6" x14ac:dyDescent="0.35">
      <c r="A49">
        <v>249</v>
      </c>
      <c r="B49" t="s">
        <v>60</v>
      </c>
      <c r="C49">
        <v>1.9599999999999999E-2</v>
      </c>
      <c r="D49">
        <v>2.1299999999999999E-2</v>
      </c>
      <c r="E49">
        <f>AVERAGE(C49:D49)</f>
        <v>2.0449999999999999E-2</v>
      </c>
      <c r="F49">
        <f>980.61*E49+2.4087</f>
        <v>22.4621745</v>
      </c>
    </row>
    <row r="50" spans="1:6" x14ac:dyDescent="0.35">
      <c r="A50">
        <v>250</v>
      </c>
      <c r="B50" t="s">
        <v>81</v>
      </c>
      <c r="C50">
        <v>2.58E-2</v>
      </c>
      <c r="D50">
        <v>1.9400000000000001E-2</v>
      </c>
      <c r="E50">
        <f>AVERAGE(C50:D50)</f>
        <v>2.2600000000000002E-2</v>
      </c>
      <c r="F50">
        <f>980.61*E50+2.4087</f>
        <v>24.570486000000002</v>
      </c>
    </row>
    <row r="51" spans="1:6" x14ac:dyDescent="0.35">
      <c r="A51">
        <v>251</v>
      </c>
      <c r="B51" t="s">
        <v>45</v>
      </c>
      <c r="C51">
        <v>2.64E-2</v>
      </c>
      <c r="D51">
        <v>2.4E-2</v>
      </c>
      <c r="E51">
        <f>AVERAGE(C51:D51)</f>
        <v>2.52E-2</v>
      </c>
      <c r="F51">
        <f>980.61*E51+2.4087</f>
        <v>27.120072</v>
      </c>
    </row>
    <row r="52" spans="1:6" x14ac:dyDescent="0.35">
      <c r="A52">
        <v>252</v>
      </c>
      <c r="B52" t="s">
        <v>57</v>
      </c>
      <c r="C52">
        <v>4.87E-2</v>
      </c>
      <c r="D52">
        <v>4.6600000000000003E-2</v>
      </c>
      <c r="E52">
        <f>AVERAGE(C52:D52)</f>
        <v>4.7649999999999998E-2</v>
      </c>
      <c r="F52">
        <f>980.61*E52+2.4087</f>
        <v>49.134766500000005</v>
      </c>
    </row>
    <row r="53" spans="1:6" x14ac:dyDescent="0.35">
      <c r="A53">
        <v>253</v>
      </c>
      <c r="B53" t="s">
        <v>58</v>
      </c>
      <c r="C53">
        <v>4.2999999999999997E-2</v>
      </c>
      <c r="D53">
        <v>0.05</v>
      </c>
      <c r="E53">
        <f>AVERAGE(C53:D53)</f>
        <v>4.65E-2</v>
      </c>
      <c r="F53">
        <f>980.61*E53+2.4087</f>
        <v>48.007065000000004</v>
      </c>
    </row>
    <row r="54" spans="1:6" x14ac:dyDescent="0.35">
      <c r="A54">
        <v>254</v>
      </c>
      <c r="B54" t="s">
        <v>86</v>
      </c>
      <c r="C54">
        <v>5.5899999999999998E-2</v>
      </c>
      <c r="D54">
        <v>5.6099999999999997E-2</v>
      </c>
      <c r="E54">
        <f>AVERAGE(C54:D54)</f>
        <v>5.5999999999999994E-2</v>
      </c>
      <c r="F54">
        <f>980.61*E54+2.4087</f>
        <v>57.322859999999999</v>
      </c>
    </row>
    <row r="55" spans="1:6" x14ac:dyDescent="0.35">
      <c r="A55">
        <v>255</v>
      </c>
      <c r="B55" t="s">
        <v>77</v>
      </c>
      <c r="C55">
        <v>3.1600000000000003E-2</v>
      </c>
      <c r="D55">
        <v>3.4799999999999998E-2</v>
      </c>
      <c r="E55">
        <f>AVERAGE(C55:D55)</f>
        <v>3.32E-2</v>
      </c>
      <c r="F55">
        <f>980.61*E55+2.4087</f>
        <v>34.964952000000004</v>
      </c>
    </row>
    <row r="56" spans="1:6" x14ac:dyDescent="0.35">
      <c r="A56">
        <v>256</v>
      </c>
      <c r="B56" t="s">
        <v>72</v>
      </c>
      <c r="C56">
        <v>2.9600000000000001E-2</v>
      </c>
      <c r="D56">
        <v>3.3599999999999998E-2</v>
      </c>
      <c r="E56">
        <f>AVERAGE(C56:D56)</f>
        <v>3.1600000000000003E-2</v>
      </c>
      <c r="F56">
        <f>980.61*E56+2.4087</f>
        <v>33.395976000000005</v>
      </c>
    </row>
    <row r="57" spans="1:6" x14ac:dyDescent="0.35">
      <c r="A57">
        <v>257</v>
      </c>
      <c r="B57" t="s">
        <v>112</v>
      </c>
      <c r="C57">
        <v>2.8199999999999999E-2</v>
      </c>
      <c r="D57">
        <v>2.6700000000000002E-2</v>
      </c>
      <c r="E57">
        <f>AVERAGE(C57:D57)</f>
        <v>2.7450000000000002E-2</v>
      </c>
      <c r="F57">
        <f>980.61*E57+2.4087</f>
        <v>29.326444500000001</v>
      </c>
    </row>
    <row r="58" spans="1:6" x14ac:dyDescent="0.35">
      <c r="A58">
        <v>258</v>
      </c>
      <c r="B58" t="s">
        <v>76</v>
      </c>
      <c r="C58">
        <v>2.98E-2</v>
      </c>
      <c r="D58">
        <v>2.7400000000000001E-2</v>
      </c>
      <c r="E58">
        <f>AVERAGE(C58:D58)</f>
        <v>2.86E-2</v>
      </c>
      <c r="F58">
        <f>980.61*E58+2.4087</f>
        <v>30.454146000000001</v>
      </c>
    </row>
    <row r="59" spans="1:6" x14ac:dyDescent="0.35">
      <c r="A59">
        <v>259</v>
      </c>
      <c r="B59" t="s">
        <v>111</v>
      </c>
      <c r="C59">
        <v>6.7999999999999996E-3</v>
      </c>
      <c r="D59">
        <v>1.2E-2</v>
      </c>
      <c r="E59">
        <f>AVERAGE(C59:D59)</f>
        <v>9.4000000000000004E-3</v>
      </c>
      <c r="F59">
        <f>980.61*E59+2.4087</f>
        <v>11.626434</v>
      </c>
    </row>
    <row r="60" spans="1:6" x14ac:dyDescent="0.35">
      <c r="A60">
        <v>260</v>
      </c>
      <c r="B60" t="s">
        <v>115</v>
      </c>
      <c r="C60">
        <v>4.2799999999999998E-2</v>
      </c>
      <c r="D60">
        <v>4.4699999999999997E-2</v>
      </c>
      <c r="E60">
        <f>AVERAGE(C60:D60)</f>
        <v>4.3749999999999997E-2</v>
      </c>
      <c r="F60">
        <f>980.61*E60+2.4087</f>
        <v>45.310387500000004</v>
      </c>
    </row>
    <row r="61" spans="1:6" x14ac:dyDescent="0.35">
      <c r="A61">
        <v>261</v>
      </c>
      <c r="B61" t="s">
        <v>113</v>
      </c>
      <c r="C61">
        <v>3.5499999999999997E-2</v>
      </c>
      <c r="D61">
        <v>3.5999999999999997E-2</v>
      </c>
      <c r="E61">
        <f>AVERAGE(C61:D61)</f>
        <v>3.5749999999999997E-2</v>
      </c>
      <c r="F61">
        <f>980.61*E61+2.4087</f>
        <v>37.465507500000001</v>
      </c>
    </row>
    <row r="62" spans="1:6" x14ac:dyDescent="0.35">
      <c r="A62">
        <v>262</v>
      </c>
      <c r="B62" t="s">
        <v>61</v>
      </c>
      <c r="C62">
        <v>2.3699999999999999E-2</v>
      </c>
      <c r="D62">
        <v>2.4199999999999999E-2</v>
      </c>
      <c r="E62">
        <f>AVERAGE(C62:D62)</f>
        <v>2.3949999999999999E-2</v>
      </c>
      <c r="F62">
        <f>980.61*E62+2.4087</f>
        <v>25.894309499999999</v>
      </c>
    </row>
    <row r="63" spans="1:6" x14ac:dyDescent="0.35">
      <c r="A63">
        <v>263</v>
      </c>
      <c r="B63" t="s">
        <v>114</v>
      </c>
      <c r="C63">
        <v>1.66E-2</v>
      </c>
      <c r="D63">
        <v>1.55E-2</v>
      </c>
      <c r="E63">
        <f>AVERAGE(C63:D63)</f>
        <v>1.6050000000000002E-2</v>
      </c>
      <c r="F63">
        <f>980.61*E63+2.4087</f>
        <v>18.147490500000004</v>
      </c>
    </row>
    <row r="64" spans="1:6" x14ac:dyDescent="0.35">
      <c r="A64">
        <v>264</v>
      </c>
      <c r="B64" t="s">
        <v>79</v>
      </c>
      <c r="C64">
        <v>1.6799999999999999E-2</v>
      </c>
      <c r="D64">
        <v>2.3199999999999998E-2</v>
      </c>
      <c r="E64">
        <f>AVERAGE(C64:D64)</f>
        <v>1.9999999999999997E-2</v>
      </c>
      <c r="F64">
        <f>980.61*E64+2.4087</f>
        <v>22.020899999999997</v>
      </c>
    </row>
    <row r="65" spans="1:6" x14ac:dyDescent="0.35">
      <c r="A65">
        <v>265</v>
      </c>
      <c r="B65" t="s">
        <v>54</v>
      </c>
      <c r="C65">
        <v>2.98E-2</v>
      </c>
      <c r="D65">
        <v>3.3399999999999999E-2</v>
      </c>
      <c r="E65">
        <f>AVERAGE(C65:D65)</f>
        <v>3.1600000000000003E-2</v>
      </c>
      <c r="F65">
        <f>980.61*E65+2.4087</f>
        <v>33.395976000000005</v>
      </c>
    </row>
    <row r="66" spans="1:6" x14ac:dyDescent="0.35">
      <c r="A66">
        <v>268</v>
      </c>
      <c r="B66" t="s">
        <v>62</v>
      </c>
      <c r="C66">
        <v>5.4399999999999997E-2</v>
      </c>
      <c r="D66">
        <v>5.2900000000000003E-2</v>
      </c>
      <c r="E66">
        <f>AVERAGE(C66:D66)</f>
        <v>5.3650000000000003E-2</v>
      </c>
      <c r="F66">
        <f>980.61*E66+2.4087</f>
        <v>55.018426500000004</v>
      </c>
    </row>
    <row r="67" spans="1:6" x14ac:dyDescent="0.35">
      <c r="A67">
        <v>269</v>
      </c>
      <c r="B67" t="s">
        <v>59</v>
      </c>
      <c r="C67">
        <v>5.11E-2</v>
      </c>
      <c r="D67">
        <v>3.9800000000000002E-2</v>
      </c>
      <c r="E67">
        <f>AVERAGE(C67:D67)</f>
        <v>4.5450000000000004E-2</v>
      </c>
      <c r="F67">
        <f>980.61*E67+2.4087</f>
        <v>46.977424500000005</v>
      </c>
    </row>
    <row r="68" spans="1:6" x14ac:dyDescent="0.35">
      <c r="A68">
        <v>270</v>
      </c>
      <c r="B68" t="s">
        <v>80</v>
      </c>
      <c r="C68">
        <v>1.95E-2</v>
      </c>
      <c r="D68">
        <v>1.54E-2</v>
      </c>
      <c r="E68">
        <f>AVERAGE(C68:D68)</f>
        <v>1.745E-2</v>
      </c>
      <c r="F68">
        <f>980.61*E68+2.4087</f>
        <v>19.5203445</v>
      </c>
    </row>
    <row r="69" spans="1:6" x14ac:dyDescent="0.35">
      <c r="A69">
        <v>271</v>
      </c>
      <c r="B69" t="s">
        <v>88</v>
      </c>
      <c r="C69">
        <v>0.42899999999999999</v>
      </c>
      <c r="D69">
        <v>0.45219999999999999</v>
      </c>
      <c r="E69">
        <f>AVERAGE(C69:D69)</f>
        <v>0.44059999999999999</v>
      </c>
      <c r="F69">
        <f>980.61*E69+2.4087</f>
        <v>434.46546599999999</v>
      </c>
    </row>
    <row r="70" spans="1:6" x14ac:dyDescent="0.35">
      <c r="A70">
        <v>272</v>
      </c>
      <c r="B70" t="s">
        <v>87</v>
      </c>
      <c r="C70">
        <v>0.1946</v>
      </c>
      <c r="D70">
        <v>0.20100000000000001</v>
      </c>
      <c r="E70">
        <f>AVERAGE(C70:D70)</f>
        <v>0.1978</v>
      </c>
      <c r="F70">
        <f>980.61*E70+2.4087</f>
        <v>196.37335800000002</v>
      </c>
    </row>
    <row r="71" spans="1:6" x14ac:dyDescent="0.35">
      <c r="A71">
        <v>273</v>
      </c>
      <c r="B71" t="s">
        <v>44</v>
      </c>
      <c r="C71">
        <v>0.28670000000000001</v>
      </c>
      <c r="D71">
        <v>0.28220000000000001</v>
      </c>
      <c r="E71">
        <f>AVERAGE(C71:D71)</f>
        <v>0.28444999999999998</v>
      </c>
      <c r="F71">
        <f>980.61*E71+2.4087</f>
        <v>281.34321449999999</v>
      </c>
    </row>
    <row r="72" spans="1:6" x14ac:dyDescent="0.35">
      <c r="A72">
        <v>274</v>
      </c>
      <c r="B72" t="s">
        <v>97</v>
      </c>
      <c r="C72">
        <v>0.21429999999999999</v>
      </c>
      <c r="D72">
        <v>0.2223</v>
      </c>
      <c r="E72">
        <f>AVERAGE(C72:D72)</f>
        <v>0.21829999999999999</v>
      </c>
      <c r="F72">
        <f>980.61*E72+2.4087</f>
        <v>216.475863</v>
      </c>
    </row>
    <row r="73" spans="1:6" x14ac:dyDescent="0.35">
      <c r="A73">
        <v>275</v>
      </c>
      <c r="B73" t="s">
        <v>132</v>
      </c>
      <c r="C73">
        <v>9.1800000000000007E-2</v>
      </c>
      <c r="D73">
        <v>8.9599999999999999E-2</v>
      </c>
      <c r="E73">
        <f>AVERAGE(C73:D73)</f>
        <v>9.0700000000000003E-2</v>
      </c>
      <c r="F73">
        <f>980.61*E73+2.4087</f>
        <v>91.350026999999997</v>
      </c>
    </row>
    <row r="74" spans="1:6" x14ac:dyDescent="0.35">
      <c r="A74">
        <v>276</v>
      </c>
      <c r="B74" t="s">
        <v>49</v>
      </c>
      <c r="C74">
        <v>0.27479999999999999</v>
      </c>
      <c r="D74">
        <v>0.2661</v>
      </c>
      <c r="E74">
        <f>AVERAGE(C74:D74)</f>
        <v>0.27044999999999997</v>
      </c>
      <c r="F74">
        <f>980.61*E74+2.4087</f>
        <v>267.61467449999998</v>
      </c>
    </row>
    <row r="75" spans="1:6" x14ac:dyDescent="0.35">
      <c r="A75">
        <v>277</v>
      </c>
      <c r="B75" t="s">
        <v>26</v>
      </c>
      <c r="C75">
        <v>0.29709999999999998</v>
      </c>
      <c r="D75">
        <v>0.29780000000000001</v>
      </c>
      <c r="E75">
        <f>AVERAGE(C75:D75)</f>
        <v>0.29744999999999999</v>
      </c>
      <c r="F75">
        <f>980.61*E75+2.4087</f>
        <v>294.09114449999998</v>
      </c>
    </row>
    <row r="76" spans="1:6" x14ac:dyDescent="0.35">
      <c r="A76">
        <v>278</v>
      </c>
      <c r="B76" t="s">
        <v>131</v>
      </c>
      <c r="C76">
        <v>0.42480000000000001</v>
      </c>
      <c r="D76">
        <v>0.4037</v>
      </c>
      <c r="E76">
        <f>AVERAGE(C76:D76)</f>
        <v>0.41425000000000001</v>
      </c>
      <c r="F76">
        <f>980.61*E76+2.4087</f>
        <v>408.62639250000001</v>
      </c>
    </row>
    <row r="77" spans="1:6" x14ac:dyDescent="0.35">
      <c r="A77">
        <v>279</v>
      </c>
      <c r="B77" t="s">
        <v>75</v>
      </c>
      <c r="C77">
        <v>0.2374</v>
      </c>
      <c r="D77">
        <v>0.24610000000000001</v>
      </c>
      <c r="E77">
        <f>AVERAGE(C77:D77)</f>
        <v>0.24175000000000002</v>
      </c>
      <c r="F77">
        <f>980.61*E77+2.4087</f>
        <v>239.47116750000004</v>
      </c>
    </row>
    <row r="78" spans="1:6" x14ac:dyDescent="0.35">
      <c r="A78">
        <v>280</v>
      </c>
      <c r="B78" t="s">
        <v>106</v>
      </c>
      <c r="C78">
        <v>0.19189999999999999</v>
      </c>
      <c r="D78">
        <v>0.18440000000000001</v>
      </c>
      <c r="E78">
        <f>AVERAGE(C78:D78)</f>
        <v>0.18814999999999998</v>
      </c>
      <c r="F78">
        <f>980.61*E78+2.4087</f>
        <v>186.9104715</v>
      </c>
    </row>
    <row r="79" spans="1:6" x14ac:dyDescent="0.35">
      <c r="A79">
        <v>281</v>
      </c>
      <c r="B79" t="s">
        <v>118</v>
      </c>
      <c r="C79">
        <v>0.17050000000000001</v>
      </c>
      <c r="D79">
        <v>0.17269999999999999</v>
      </c>
      <c r="E79">
        <f>AVERAGE(C79:D79)</f>
        <v>0.1716</v>
      </c>
      <c r="F79">
        <f>980.61*E79+2.4087</f>
        <v>170.68137600000003</v>
      </c>
    </row>
    <row r="80" spans="1:6" x14ac:dyDescent="0.35">
      <c r="A80">
        <v>282</v>
      </c>
      <c r="B80" t="s">
        <v>31</v>
      </c>
      <c r="C80">
        <v>0.22009999999999999</v>
      </c>
      <c r="D80">
        <v>0.2281</v>
      </c>
      <c r="E80">
        <f>AVERAGE(C80:D80)</f>
        <v>0.22409999999999999</v>
      </c>
      <c r="F80">
        <f>980.61*E80+2.4087</f>
        <v>222.16340099999999</v>
      </c>
    </row>
    <row r="81" spans="1:6" x14ac:dyDescent="0.35">
      <c r="A81">
        <v>283</v>
      </c>
      <c r="B81" t="s">
        <v>119</v>
      </c>
      <c r="C81">
        <v>0.27029999999999998</v>
      </c>
      <c r="D81">
        <v>0.26900000000000002</v>
      </c>
      <c r="E81">
        <f>AVERAGE(C81:D81)</f>
        <v>0.26965</v>
      </c>
      <c r="F81">
        <f>980.61*E81+2.4087</f>
        <v>266.83018650000002</v>
      </c>
    </row>
    <row r="82" spans="1:6" x14ac:dyDescent="0.35">
      <c r="A82">
        <v>284</v>
      </c>
      <c r="B82" t="s">
        <v>95</v>
      </c>
      <c r="C82">
        <v>0.26119999999999999</v>
      </c>
      <c r="D82">
        <v>0.26479999999999998</v>
      </c>
      <c r="E82">
        <f>AVERAGE(C82:D82)</f>
        <v>0.26300000000000001</v>
      </c>
      <c r="F82">
        <f>980.61*E82+2.4087</f>
        <v>260.30913000000004</v>
      </c>
    </row>
    <row r="83" spans="1:6" x14ac:dyDescent="0.35">
      <c r="A83">
        <v>285</v>
      </c>
      <c r="B83" t="s">
        <v>25</v>
      </c>
      <c r="C83">
        <v>0.33169999999999999</v>
      </c>
      <c r="D83">
        <v>0.21460000000000001</v>
      </c>
      <c r="E83">
        <f>AVERAGE(C83:D83)</f>
        <v>0.27315</v>
      </c>
      <c r="F83">
        <f>980.61*E83+2.4087</f>
        <v>270.26232150000004</v>
      </c>
    </row>
    <row r="84" spans="1:6" x14ac:dyDescent="0.35">
      <c r="A84">
        <v>286</v>
      </c>
      <c r="B84" t="s">
        <v>116</v>
      </c>
      <c r="C84">
        <v>0.22800000000000001</v>
      </c>
      <c r="D84">
        <v>0.33839999999999998</v>
      </c>
      <c r="E84">
        <f>AVERAGE(C84:D84)</f>
        <v>0.28320000000000001</v>
      </c>
      <c r="F84">
        <f>980.61*E84+2.4087</f>
        <v>280.11745200000001</v>
      </c>
    </row>
    <row r="85" spans="1:6" x14ac:dyDescent="0.35">
      <c r="A85">
        <v>287</v>
      </c>
      <c r="B85" t="s">
        <v>27</v>
      </c>
      <c r="C85">
        <v>0.30590000000000001</v>
      </c>
      <c r="D85">
        <v>0.30919999999999997</v>
      </c>
      <c r="E85">
        <f>AVERAGE(C85:D85)</f>
        <v>0.30754999999999999</v>
      </c>
      <c r="F85">
        <f>980.61*E85+2.4087</f>
        <v>303.99530550000003</v>
      </c>
    </row>
    <row r="86" spans="1:6" x14ac:dyDescent="0.35">
      <c r="A86">
        <v>288</v>
      </c>
      <c r="B86" t="s">
        <v>63</v>
      </c>
      <c r="C86">
        <v>0.16200000000000001</v>
      </c>
      <c r="D86">
        <v>0.1696</v>
      </c>
      <c r="E86">
        <f>AVERAGE(C86:D86)</f>
        <v>0.1658</v>
      </c>
      <c r="F86">
        <f>980.61*E86+2.4087</f>
        <v>164.99383800000001</v>
      </c>
    </row>
    <row r="87" spans="1:6" x14ac:dyDescent="0.35">
      <c r="A87">
        <v>289</v>
      </c>
      <c r="B87" t="s">
        <v>83</v>
      </c>
      <c r="C87">
        <v>0.16520000000000001</v>
      </c>
      <c r="D87">
        <v>0.16420000000000001</v>
      </c>
      <c r="E87">
        <f>AVERAGE(C87:D87)</f>
        <v>0.16470000000000001</v>
      </c>
      <c r="F87">
        <f>980.61*E87+2.4087</f>
        <v>163.91516700000003</v>
      </c>
    </row>
    <row r="88" spans="1:6" x14ac:dyDescent="0.35">
      <c r="A88">
        <v>290</v>
      </c>
      <c r="B88" t="s">
        <v>69</v>
      </c>
      <c r="C88">
        <v>3.1399999999999997E-2</v>
      </c>
      <c r="D88">
        <v>2.6599999999999999E-2</v>
      </c>
      <c r="E88">
        <f>AVERAGE(C88:D88)</f>
        <v>2.8999999999999998E-2</v>
      </c>
      <c r="F88">
        <f>980.61*E88+2.4087</f>
        <v>30.84639</v>
      </c>
    </row>
    <row r="89" spans="1:6" x14ac:dyDescent="0.35">
      <c r="A89">
        <v>291</v>
      </c>
      <c r="B89" t="s">
        <v>29</v>
      </c>
      <c r="C89">
        <v>8.43E-2</v>
      </c>
      <c r="D89">
        <v>7.8700000000000006E-2</v>
      </c>
      <c r="E89">
        <f>AVERAGE(C89:D89)</f>
        <v>8.1500000000000003E-2</v>
      </c>
      <c r="F89">
        <f>980.61*E89+2.4087</f>
        <v>82.328415000000007</v>
      </c>
    </row>
    <row r="90" spans="1:6" x14ac:dyDescent="0.35">
      <c r="A90">
        <v>292</v>
      </c>
      <c r="B90" t="s">
        <v>22</v>
      </c>
      <c r="C90">
        <v>5.7299999999999997E-2</v>
      </c>
      <c r="D90">
        <v>5.8200000000000002E-2</v>
      </c>
      <c r="E90">
        <f>AVERAGE(C90:D90)</f>
        <v>5.7749999999999996E-2</v>
      </c>
      <c r="F90">
        <f>980.61*E90+2.4087</f>
        <v>59.0389275</v>
      </c>
    </row>
    <row r="91" spans="1:6" x14ac:dyDescent="0.35">
      <c r="A91">
        <v>293</v>
      </c>
      <c r="B91" t="s">
        <v>127</v>
      </c>
      <c r="C91">
        <v>9.11E-2</v>
      </c>
      <c r="D91">
        <v>9.2299999999999993E-2</v>
      </c>
      <c r="E91">
        <f>AVERAGE(C91:D91)</f>
        <v>9.1700000000000004E-2</v>
      </c>
      <c r="F91">
        <f>980.61*E91+2.4087</f>
        <v>92.330636999999996</v>
      </c>
    </row>
    <row r="92" spans="1:6" x14ac:dyDescent="0.35">
      <c r="A92">
        <v>294</v>
      </c>
      <c r="B92" t="s">
        <v>68</v>
      </c>
      <c r="C92">
        <v>2.9499999999999998E-2</v>
      </c>
      <c r="D92">
        <v>2.9100000000000001E-2</v>
      </c>
      <c r="E92">
        <f>AVERAGE(C92:D92)</f>
        <v>2.93E-2</v>
      </c>
      <c r="F92">
        <f>980.61*E92+2.4087</f>
        <v>31.140573</v>
      </c>
    </row>
    <row r="93" spans="1:6" x14ac:dyDescent="0.35">
      <c r="A93">
        <v>295</v>
      </c>
      <c r="B93" t="s">
        <v>67</v>
      </c>
      <c r="C93">
        <v>0.45440000000000003</v>
      </c>
      <c r="D93">
        <v>0.45369999999999999</v>
      </c>
      <c r="E93">
        <f>AVERAGE(C93:D93)</f>
        <v>0.45405000000000001</v>
      </c>
      <c r="F93">
        <f>980.61*E93+2.4087</f>
        <v>447.65467050000001</v>
      </c>
    </row>
    <row r="94" spans="1:6" x14ac:dyDescent="0.35">
      <c r="A94">
        <v>296</v>
      </c>
      <c r="B94" t="s">
        <v>55</v>
      </c>
      <c r="C94">
        <v>2.6499999999999999E-2</v>
      </c>
      <c r="D94">
        <v>3.0300000000000001E-2</v>
      </c>
      <c r="E94">
        <f>AVERAGE(C94:D94)</f>
        <v>2.8400000000000002E-2</v>
      </c>
      <c r="F94">
        <f>980.61*E94+2.4087</f>
        <v>30.258024000000002</v>
      </c>
    </row>
    <row r="95" spans="1:6" x14ac:dyDescent="0.35">
      <c r="A95">
        <v>297</v>
      </c>
      <c r="B95" t="s">
        <v>40</v>
      </c>
      <c r="C95">
        <v>0.1411</v>
      </c>
      <c r="D95">
        <v>0.13900000000000001</v>
      </c>
      <c r="E95">
        <f>AVERAGE(C95:D95)</f>
        <v>0.14005000000000001</v>
      </c>
      <c r="F95">
        <f>980.61*E95+2.4087</f>
        <v>139.74313050000001</v>
      </c>
    </row>
    <row r="96" spans="1:6" x14ac:dyDescent="0.35">
      <c r="A96">
        <v>298</v>
      </c>
      <c r="B96" t="s">
        <v>64</v>
      </c>
      <c r="C96">
        <v>6.54E-2</v>
      </c>
      <c r="D96">
        <v>6.2700000000000006E-2</v>
      </c>
      <c r="E96">
        <f>AVERAGE(C96:D96)</f>
        <v>6.4049999999999996E-2</v>
      </c>
      <c r="F96">
        <f>980.61*E96+2.4087</f>
        <v>65.216770499999996</v>
      </c>
    </row>
    <row r="97" spans="1:6" x14ac:dyDescent="0.35">
      <c r="A97">
        <v>299</v>
      </c>
      <c r="B97" t="s">
        <v>71</v>
      </c>
      <c r="C97">
        <v>6.8599999999999994E-2</v>
      </c>
      <c r="D97">
        <v>7.9000000000000001E-2</v>
      </c>
      <c r="E97">
        <f>AVERAGE(C97:D97)</f>
        <v>7.3800000000000004E-2</v>
      </c>
      <c r="F97">
        <f>980.61*E97+2.4087</f>
        <v>74.777718000000007</v>
      </c>
    </row>
    <row r="98" spans="1:6" x14ac:dyDescent="0.35">
      <c r="A98">
        <v>300</v>
      </c>
      <c r="B98" t="s">
        <v>30</v>
      </c>
      <c r="C98">
        <v>0.11</v>
      </c>
      <c r="D98">
        <v>0.1196</v>
      </c>
      <c r="E98">
        <f>AVERAGE(C98:D98)</f>
        <v>0.1148</v>
      </c>
      <c r="F98">
        <f>980.61*E98+2.4087</f>
        <v>114.98272799999999</v>
      </c>
    </row>
    <row r="99" spans="1:6" x14ac:dyDescent="0.35">
      <c r="A99">
        <v>301</v>
      </c>
      <c r="B99" t="s">
        <v>91</v>
      </c>
      <c r="C99">
        <v>2.5600000000000001E-2</v>
      </c>
      <c r="D99">
        <v>3.4000000000000002E-2</v>
      </c>
      <c r="E99">
        <f>AVERAGE(C99:D99)</f>
        <v>2.98E-2</v>
      </c>
      <c r="F99">
        <f>980.61*E99+2.4087</f>
        <v>31.630877999999999</v>
      </c>
    </row>
    <row r="100" spans="1:6" x14ac:dyDescent="0.35">
      <c r="A100">
        <v>302</v>
      </c>
      <c r="B100" t="s">
        <v>65</v>
      </c>
      <c r="C100">
        <v>0.15340000000000001</v>
      </c>
      <c r="D100">
        <v>0.15820000000000001</v>
      </c>
      <c r="E100">
        <f>AVERAGE(C100:D100)</f>
        <v>0.15579999999999999</v>
      </c>
      <c r="F100">
        <f>980.61*E100+2.4087</f>
        <v>155.187738</v>
      </c>
    </row>
    <row r="101" spans="1:6" x14ac:dyDescent="0.35">
      <c r="A101">
        <v>303</v>
      </c>
      <c r="B101" t="s">
        <v>42</v>
      </c>
      <c r="C101">
        <v>3.78E-2</v>
      </c>
      <c r="D101">
        <v>4.0599999999999997E-2</v>
      </c>
      <c r="E101">
        <f>AVERAGE(C101:D101)</f>
        <v>3.9199999999999999E-2</v>
      </c>
      <c r="F101">
        <f>980.61*E101+2.4087</f>
        <v>40.848612000000003</v>
      </c>
    </row>
    <row r="102" spans="1:6" x14ac:dyDescent="0.35">
      <c r="A102">
        <v>304</v>
      </c>
      <c r="B102" t="s">
        <v>128</v>
      </c>
      <c r="C102">
        <v>3.1699999999999999E-2</v>
      </c>
      <c r="D102">
        <v>4.5499999999999999E-2</v>
      </c>
      <c r="E102">
        <f>AVERAGE(C102:D102)</f>
        <v>3.8599999999999995E-2</v>
      </c>
      <c r="F102">
        <f>980.61*E102+2.4087</f>
        <v>40.260246000000002</v>
      </c>
    </row>
    <row r="103" spans="1:6" x14ac:dyDescent="0.35">
      <c r="A103">
        <v>305</v>
      </c>
      <c r="B103" t="s">
        <v>121</v>
      </c>
      <c r="C103">
        <v>3.3799999999999997E-2</v>
      </c>
      <c r="D103">
        <v>2.7799999999999998E-2</v>
      </c>
      <c r="E103">
        <f>AVERAGE(C103:D103)</f>
        <v>3.0799999999999998E-2</v>
      </c>
      <c r="F103">
        <f>980.61*E103+2.4087</f>
        <v>32.611488000000001</v>
      </c>
    </row>
    <row r="104" spans="1:6" x14ac:dyDescent="0.35">
      <c r="A104">
        <v>306</v>
      </c>
      <c r="B104" t="s">
        <v>124</v>
      </c>
      <c r="C104">
        <v>9.01E-2</v>
      </c>
      <c r="D104">
        <v>8.3599999999999994E-2</v>
      </c>
      <c r="E104">
        <f>AVERAGE(C104:D104)</f>
        <v>8.6849999999999997E-2</v>
      </c>
      <c r="F104">
        <f>980.61*E104+2.4087</f>
        <v>87.57467849999999</v>
      </c>
    </row>
    <row r="105" spans="1:6" x14ac:dyDescent="0.35">
      <c r="A105">
        <v>307</v>
      </c>
      <c r="B105" t="s">
        <v>51</v>
      </c>
      <c r="C105">
        <v>3.27E-2</v>
      </c>
      <c r="D105">
        <v>3.2500000000000001E-2</v>
      </c>
      <c r="E105">
        <f>AVERAGE(C105:D105)</f>
        <v>3.2600000000000004E-2</v>
      </c>
      <c r="F105">
        <f>980.61*E105+2.4087</f>
        <v>34.376586000000003</v>
      </c>
    </row>
    <row r="106" spans="1:6" x14ac:dyDescent="0.35">
      <c r="A106">
        <v>308</v>
      </c>
      <c r="B106" t="s">
        <v>66</v>
      </c>
      <c r="C106">
        <v>1.9800000000000002E-2</v>
      </c>
      <c r="D106">
        <v>2.4899999999999999E-2</v>
      </c>
      <c r="E106">
        <f>AVERAGE(C106:D106)</f>
        <v>2.2350000000000002E-2</v>
      </c>
      <c r="F106">
        <f>980.61*E106+2.4087</f>
        <v>24.325333500000003</v>
      </c>
    </row>
    <row r="107" spans="1:6" x14ac:dyDescent="0.35">
      <c r="A107">
        <v>309</v>
      </c>
      <c r="B107" t="s">
        <v>85</v>
      </c>
      <c r="C107">
        <v>2.12E-2</v>
      </c>
      <c r="D107">
        <v>2.5700000000000001E-2</v>
      </c>
      <c r="E107">
        <f>AVERAGE(C107:D107)</f>
        <v>2.3449999999999999E-2</v>
      </c>
      <c r="F107">
        <f>980.61*E107+2.4087</f>
        <v>25.404004499999999</v>
      </c>
    </row>
    <row r="108" spans="1:6" x14ac:dyDescent="0.35">
      <c r="A108">
        <v>310</v>
      </c>
      <c r="B108" t="s">
        <v>34</v>
      </c>
      <c r="C108">
        <v>2.3400000000000001E-2</v>
      </c>
      <c r="D108">
        <v>2.3099999999999999E-2</v>
      </c>
      <c r="E108">
        <f>AVERAGE(C108:D108)</f>
        <v>2.325E-2</v>
      </c>
      <c r="F108">
        <f>980.61*E108+2.4087</f>
        <v>25.2078825</v>
      </c>
    </row>
    <row r="109" spans="1:6" x14ac:dyDescent="0.35">
      <c r="A109" t="s">
        <v>13</v>
      </c>
      <c r="B109" t="s">
        <v>46</v>
      </c>
      <c r="C109">
        <v>6.8999999999999999E-3</v>
      </c>
      <c r="D109">
        <v>6.8999999999999999E-3</v>
      </c>
      <c r="E109">
        <f>AVERAGE(C109:D109)</f>
        <v>6.8999999999999999E-3</v>
      </c>
      <c r="F109">
        <f>980.61*E109+2.4087</f>
        <v>9.1749089999999995</v>
      </c>
    </row>
    <row r="110" spans="1:6" x14ac:dyDescent="0.35">
      <c r="A110" t="s">
        <v>14</v>
      </c>
      <c r="B110" t="s">
        <v>48</v>
      </c>
      <c r="C110">
        <v>1.01E-2</v>
      </c>
      <c r="D110">
        <v>1.12E-2</v>
      </c>
      <c r="E110">
        <f>AVERAGE(C110:D110)</f>
        <v>1.065E-2</v>
      </c>
      <c r="F110">
        <f>980.61*E110+2.4087</f>
        <v>12.8521965</v>
      </c>
    </row>
    <row r="111" spans="1:6" x14ac:dyDescent="0.35">
      <c r="A111" t="s">
        <v>15</v>
      </c>
      <c r="B111" t="s">
        <v>53</v>
      </c>
      <c r="C111">
        <v>1.01E-2</v>
      </c>
      <c r="D111">
        <v>1.6799999999999999E-2</v>
      </c>
      <c r="E111">
        <f>AVERAGE(C111:D111)</f>
        <v>1.345E-2</v>
      </c>
      <c r="F111">
        <f>980.61*E111+2.4087</f>
        <v>15.5979045</v>
      </c>
    </row>
    <row r="112" spans="1:6" x14ac:dyDescent="0.35">
      <c r="A112" t="s">
        <v>17</v>
      </c>
      <c r="B112" t="s">
        <v>117</v>
      </c>
      <c r="C112">
        <v>9.9000000000000008E-3</v>
      </c>
      <c r="D112">
        <v>1.0200000000000001E-2</v>
      </c>
      <c r="E112">
        <f>AVERAGE(C112:D112)</f>
        <v>1.005E-2</v>
      </c>
      <c r="F112">
        <f>980.61*E112+2.4087</f>
        <v>12.263830499999999</v>
      </c>
    </row>
    <row r="113" spans="1:6" x14ac:dyDescent="0.35">
      <c r="A113" t="s">
        <v>18</v>
      </c>
      <c r="B113" t="s">
        <v>134</v>
      </c>
      <c r="C113">
        <v>1.2E-2</v>
      </c>
      <c r="D113">
        <v>1.03E-2</v>
      </c>
      <c r="E113">
        <f>AVERAGE(C113:D113)</f>
        <v>1.115E-2</v>
      </c>
      <c r="F113">
        <f>980.61*E113+2.4087</f>
        <v>13.342501499999999</v>
      </c>
    </row>
    <row r="114" spans="1:6" x14ac:dyDescent="0.35">
      <c r="A114" t="s">
        <v>16</v>
      </c>
      <c r="B114" t="s">
        <v>56</v>
      </c>
      <c r="C114">
        <v>7.7999999999999996E-3</v>
      </c>
      <c r="D114">
        <v>0.01</v>
      </c>
      <c r="E114">
        <f>AVERAGE(C114:D114)</f>
        <v>8.8999999999999999E-3</v>
      </c>
      <c r="F114">
        <f>980.61*E114+2.4087</f>
        <v>11.136129</v>
      </c>
    </row>
  </sheetData>
  <autoFilter ref="A1:F114" xr:uid="{76CCF13F-0EEE-499C-B2A7-A729BC2F28C4}">
    <sortState xmlns:xlrd2="http://schemas.microsoft.com/office/spreadsheetml/2017/richdata2" ref="A2:F114">
      <sortCondition ref="A1:A114"/>
    </sortState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EAF2-87C2-4979-9BC0-CB07BCAC64E5}">
  <dimension ref="A1:G43"/>
  <sheetViews>
    <sheetView topLeftCell="A7" workbookViewId="0">
      <selection activeCell="D7" sqref="D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</v>
      </c>
      <c r="D1" t="s">
        <v>2</v>
      </c>
      <c r="E1" t="s">
        <v>3</v>
      </c>
      <c r="G1">
        <f>100.62198*5.0301</f>
        <v>506.13862159799999</v>
      </c>
    </row>
    <row r="2" spans="1:7" x14ac:dyDescent="0.35">
      <c r="A2">
        <v>0</v>
      </c>
      <c r="B2">
        <v>0.06</v>
      </c>
      <c r="C2">
        <v>7.0999999999999994E-2</v>
      </c>
      <c r="D2">
        <f>AVERAGE(B2:C2)</f>
        <v>6.5500000000000003E-2</v>
      </c>
      <c r="E2" t="s">
        <v>4</v>
      </c>
      <c r="G2">
        <f>100.62198*5.0094</f>
        <v>504.05574661200001</v>
      </c>
    </row>
    <row r="3" spans="1:7" x14ac:dyDescent="0.35">
      <c r="A3">
        <f>2.0791*G1/500</f>
        <v>2.1046256163288035</v>
      </c>
      <c r="B3">
        <v>6.2E-2</v>
      </c>
      <c r="C3">
        <v>4.4999999999999998E-2</v>
      </c>
      <c r="D3">
        <f t="shared" ref="D3:D10" si="0">AVERAGE(B3:C3)</f>
        <v>5.3499999999999999E-2</v>
      </c>
      <c r="E3" t="s">
        <v>4</v>
      </c>
    </row>
    <row r="4" spans="1:7" x14ac:dyDescent="0.35">
      <c r="A4">
        <f>5.0752*G1/500</f>
        <v>5.137509464668339</v>
      </c>
      <c r="B4">
        <v>5.0999999999999997E-2</v>
      </c>
      <c r="C4">
        <v>5.6000000000000001E-2</v>
      </c>
      <c r="D4">
        <f t="shared" si="0"/>
        <v>5.3499999999999999E-2</v>
      </c>
      <c r="E4" t="s">
        <v>4</v>
      </c>
    </row>
    <row r="5" spans="1:7" x14ac:dyDescent="0.35">
      <c r="A5">
        <f>2.0684*$G$1/100</f>
        <v>10.468971249133032</v>
      </c>
      <c r="B5">
        <v>8.1000000000000003E-2</v>
      </c>
      <c r="C5">
        <v>9.2999999999999999E-2</v>
      </c>
      <c r="D5">
        <f t="shared" si="0"/>
        <v>8.6999999999999994E-2</v>
      </c>
      <c r="E5" t="s">
        <v>4</v>
      </c>
    </row>
    <row r="6" spans="1:7" x14ac:dyDescent="0.35">
      <c r="A6">
        <f>5.0674*$G$1/100</f>
        <v>25.648068510857051</v>
      </c>
      <c r="B6">
        <v>0.14299999999999999</v>
      </c>
      <c r="C6">
        <v>0.14499999999999999</v>
      </c>
      <c r="D6">
        <f t="shared" si="0"/>
        <v>0.14399999999999999</v>
      </c>
      <c r="E6" t="s">
        <v>4</v>
      </c>
    </row>
    <row r="7" spans="1:7" x14ac:dyDescent="0.35">
      <c r="A7">
        <f>10.1057*$G$1/100</f>
        <v>51.148850682829085</v>
      </c>
      <c r="B7">
        <v>0.28399999999999997</v>
      </c>
      <c r="C7">
        <v>0.29599999999999999</v>
      </c>
      <c r="D7">
        <f t="shared" si="0"/>
        <v>0.28999999999999998</v>
      </c>
      <c r="E7" t="s">
        <v>4</v>
      </c>
    </row>
    <row r="8" spans="1:7" x14ac:dyDescent="0.35">
      <c r="A8">
        <f>20.0428*$G$1/100</f>
        <v>101.44435164964393</v>
      </c>
      <c r="B8">
        <v>0.51100000000000001</v>
      </c>
      <c r="C8">
        <v>0.56299999999999994</v>
      </c>
      <c r="D8">
        <f t="shared" si="0"/>
        <v>0.53699999999999992</v>
      </c>
      <c r="E8" t="s">
        <v>4</v>
      </c>
    </row>
    <row r="9" spans="1:7" x14ac:dyDescent="0.35">
      <c r="A9">
        <f>(25.0067+25.026)*$G$1/100</f>
        <v>253.23481812826253</v>
      </c>
      <c r="B9">
        <v>1.274</v>
      </c>
      <c r="C9">
        <v>1.28</v>
      </c>
      <c r="D9">
        <f t="shared" si="0"/>
        <v>1.2770000000000001</v>
      </c>
      <c r="E9" t="s">
        <v>4</v>
      </c>
    </row>
    <row r="10" spans="1:7" x14ac:dyDescent="0.35">
      <c r="A10">
        <f>G1</f>
        <v>506.13862159799999</v>
      </c>
      <c r="B10">
        <v>2.3719999999999999</v>
      </c>
      <c r="C10">
        <v>2.4449999999999998</v>
      </c>
      <c r="D10">
        <f t="shared" si="0"/>
        <v>2.4085000000000001</v>
      </c>
      <c r="E10" t="s">
        <v>4</v>
      </c>
    </row>
    <row r="12" spans="1:7" x14ac:dyDescent="0.35">
      <c r="A12" t="s">
        <v>0</v>
      </c>
      <c r="B12" t="s">
        <v>1</v>
      </c>
      <c r="C12" t="s">
        <v>1</v>
      </c>
      <c r="D12" t="s">
        <v>2</v>
      </c>
      <c r="E12" t="s">
        <v>3</v>
      </c>
    </row>
    <row r="13" spans="1:7" x14ac:dyDescent="0.35">
      <c r="A13">
        <v>0</v>
      </c>
      <c r="B13" t="s">
        <v>6</v>
      </c>
      <c r="C13">
        <v>9.3200000000000005E-2</v>
      </c>
      <c r="D13">
        <f>AVERAGE(B13:C13)</f>
        <v>9.3200000000000005E-2</v>
      </c>
      <c r="E13" t="s">
        <v>4</v>
      </c>
    </row>
    <row r="14" spans="1:7" x14ac:dyDescent="0.35">
      <c r="A14">
        <f>2.0791*G1/500</f>
        <v>2.1046256163288035</v>
      </c>
      <c r="B14">
        <v>9.1999999999999998E-2</v>
      </c>
      <c r="C14">
        <v>6.9000000000000006E-2</v>
      </c>
      <c r="D14">
        <f t="shared" ref="D14:D21" si="1">AVERAGE(B14:C14)</f>
        <v>8.0500000000000002E-2</v>
      </c>
      <c r="E14" t="s">
        <v>4</v>
      </c>
    </row>
    <row r="15" spans="1:7" x14ac:dyDescent="0.35">
      <c r="A15">
        <f>5.0752*G1/500</f>
        <v>5.137509464668339</v>
      </c>
      <c r="B15">
        <v>7.5999999999999998E-2</v>
      </c>
      <c r="C15">
        <v>7.6999999999999999E-2</v>
      </c>
      <c r="D15">
        <f t="shared" si="1"/>
        <v>7.6499999999999999E-2</v>
      </c>
      <c r="E15" t="s">
        <v>4</v>
      </c>
    </row>
    <row r="16" spans="1:7" x14ac:dyDescent="0.35">
      <c r="A16">
        <f>2.0684*$G$1/100</f>
        <v>10.468971249133032</v>
      </c>
      <c r="B16">
        <v>0.124</v>
      </c>
      <c r="C16">
        <v>0.112</v>
      </c>
      <c r="D16">
        <f t="shared" si="1"/>
        <v>0.11799999999999999</v>
      </c>
      <c r="E16" t="s">
        <v>4</v>
      </c>
    </row>
    <row r="17" spans="1:5" x14ac:dyDescent="0.35">
      <c r="A17">
        <f>5.0674*$G$1/100</f>
        <v>25.648068510857051</v>
      </c>
      <c r="B17">
        <v>0.20399999999999999</v>
      </c>
      <c r="C17">
        <v>0.20899999999999999</v>
      </c>
      <c r="D17">
        <f t="shared" si="1"/>
        <v>0.20649999999999999</v>
      </c>
      <c r="E17" t="s">
        <v>4</v>
      </c>
    </row>
    <row r="18" spans="1:5" x14ac:dyDescent="0.35">
      <c r="A18">
        <f>10.1057*$G$1/100</f>
        <v>51.148850682829085</v>
      </c>
      <c r="B18">
        <v>0.34499999999999997</v>
      </c>
      <c r="C18">
        <v>0.35499999999999998</v>
      </c>
      <c r="D18">
        <f t="shared" si="1"/>
        <v>0.35</v>
      </c>
      <c r="E18" t="s">
        <v>4</v>
      </c>
    </row>
    <row r="19" spans="1:5" x14ac:dyDescent="0.35">
      <c r="A19">
        <f>20.0428*$G$1/100</f>
        <v>101.44435164964393</v>
      </c>
      <c r="B19">
        <v>0.627</v>
      </c>
      <c r="C19">
        <v>0.65100000000000002</v>
      </c>
      <c r="D19">
        <f t="shared" si="1"/>
        <v>0.63900000000000001</v>
      </c>
      <c r="E19" t="s">
        <v>4</v>
      </c>
    </row>
    <row r="20" spans="1:5" x14ac:dyDescent="0.35">
      <c r="A20">
        <f>(25.0067+25.026)*$G$1/100</f>
        <v>253.23481812826253</v>
      </c>
      <c r="B20">
        <v>1.5429999999999999</v>
      </c>
      <c r="C20">
        <v>1.524</v>
      </c>
      <c r="D20">
        <f t="shared" si="1"/>
        <v>1.5335000000000001</v>
      </c>
      <c r="E20" t="s">
        <v>4</v>
      </c>
    </row>
    <row r="21" spans="1:5" x14ac:dyDescent="0.35">
      <c r="A21">
        <f>G1</f>
        <v>506.13862159799999</v>
      </c>
      <c r="B21">
        <v>2.8079999999999998</v>
      </c>
      <c r="C21">
        <v>2.8740000000000001</v>
      </c>
      <c r="D21">
        <f t="shared" si="1"/>
        <v>2.8410000000000002</v>
      </c>
      <c r="E21" t="s">
        <v>4</v>
      </c>
    </row>
    <row r="23" spans="1:5" x14ac:dyDescent="0.35">
      <c r="A23" t="s">
        <v>0</v>
      </c>
      <c r="B23" t="s">
        <v>1</v>
      </c>
      <c r="C23" t="s">
        <v>1</v>
      </c>
      <c r="D23" t="s">
        <v>2</v>
      </c>
      <c r="E23" t="s">
        <v>3</v>
      </c>
    </row>
    <row r="24" spans="1:5" x14ac:dyDescent="0.35">
      <c r="A24">
        <v>0</v>
      </c>
      <c r="B24">
        <v>7.0000000000000001E-3</v>
      </c>
      <c r="C24">
        <v>1.4999999999999999E-2</v>
      </c>
      <c r="D24">
        <f>AVERAGE(B24:C24)</f>
        <v>1.0999999999999999E-2</v>
      </c>
      <c r="E24" t="s">
        <v>5</v>
      </c>
    </row>
    <row r="25" spans="1:5" x14ac:dyDescent="0.35">
      <c r="A25">
        <f>2.0791*G2/500</f>
        <v>2.0959646055620182</v>
      </c>
      <c r="B25">
        <v>2.1000000000000001E-2</v>
      </c>
      <c r="C25">
        <v>1.9E-2</v>
      </c>
      <c r="D25">
        <f t="shared" ref="D25:D32" si="2">AVERAGE(B25:C25)</f>
        <v>0.02</v>
      </c>
      <c r="E25" t="s">
        <v>5</v>
      </c>
    </row>
    <row r="26" spans="1:5" x14ac:dyDescent="0.35">
      <c r="A26">
        <f>5.0752*G2/500</f>
        <v>5.1163674504104444</v>
      </c>
      <c r="B26">
        <v>2.7E-2</v>
      </c>
      <c r="C26">
        <v>2.3E-2</v>
      </c>
      <c r="D26">
        <f t="shared" si="2"/>
        <v>2.5000000000000001E-2</v>
      </c>
      <c r="E26" t="s">
        <v>5</v>
      </c>
    </row>
    <row r="27" spans="1:5" x14ac:dyDescent="0.35">
      <c r="A27">
        <f>2.0684*$G$2/100</f>
        <v>10.425889062922609</v>
      </c>
      <c r="B27">
        <v>5.1999999999999998E-2</v>
      </c>
      <c r="C27">
        <v>5.1999999999999998E-2</v>
      </c>
      <c r="D27">
        <f t="shared" si="2"/>
        <v>5.1999999999999998E-2</v>
      </c>
      <c r="E27" t="s">
        <v>5</v>
      </c>
    </row>
    <row r="28" spans="1:5" x14ac:dyDescent="0.35">
      <c r="A28">
        <f>5.0674*$G$2/100</f>
        <v>25.542520903816488</v>
      </c>
      <c r="B28">
        <v>0.107</v>
      </c>
      <c r="C28">
        <v>9.6000000000000002E-2</v>
      </c>
      <c r="D28">
        <f t="shared" si="2"/>
        <v>0.10150000000000001</v>
      </c>
      <c r="E28" t="s">
        <v>5</v>
      </c>
    </row>
    <row r="29" spans="1:5" x14ac:dyDescent="0.35">
      <c r="A29">
        <f>10.1057*$G$2/100</f>
        <v>50.938361585368881</v>
      </c>
      <c r="B29">
        <v>0.19400000000000001</v>
      </c>
      <c r="C29">
        <v>0.22</v>
      </c>
      <c r="D29">
        <f t="shared" si="2"/>
        <v>0.20700000000000002</v>
      </c>
      <c r="E29" t="s">
        <v>5</v>
      </c>
    </row>
    <row r="30" spans="1:5" x14ac:dyDescent="0.35">
      <c r="A30">
        <f>20.0428*$G$2/100</f>
        <v>101.02688518194992</v>
      </c>
      <c r="B30">
        <v>0.37</v>
      </c>
      <c r="C30">
        <v>0.38700000000000001</v>
      </c>
      <c r="D30">
        <f t="shared" si="2"/>
        <v>0.3785</v>
      </c>
      <c r="E30" t="s">
        <v>5</v>
      </c>
    </row>
    <row r="31" spans="1:5" x14ac:dyDescent="0.35">
      <c r="A31">
        <f>(25.0067+25.026)*$G$2/100</f>
        <v>252.19269953514214</v>
      </c>
      <c r="B31">
        <v>1.002</v>
      </c>
      <c r="C31">
        <v>0.99</v>
      </c>
      <c r="D31">
        <f t="shared" si="2"/>
        <v>0.996</v>
      </c>
      <c r="E31" t="s">
        <v>5</v>
      </c>
    </row>
    <row r="32" spans="1:5" x14ac:dyDescent="0.35">
      <c r="A32">
        <f>G2</f>
        <v>504.05574661200001</v>
      </c>
      <c r="B32">
        <v>1.9350000000000001</v>
      </c>
      <c r="C32">
        <v>2.0960000000000001</v>
      </c>
      <c r="D32">
        <f t="shared" si="2"/>
        <v>2.0155000000000003</v>
      </c>
      <c r="E32" t="s">
        <v>5</v>
      </c>
    </row>
    <row r="34" spans="1:5" x14ac:dyDescent="0.35">
      <c r="A34" t="s">
        <v>0</v>
      </c>
      <c r="B34" t="s">
        <v>1</v>
      </c>
      <c r="C34" t="s">
        <v>1</v>
      </c>
      <c r="D34" t="s">
        <v>2</v>
      </c>
      <c r="E34" t="s">
        <v>3</v>
      </c>
    </row>
    <row r="35" spans="1:5" x14ac:dyDescent="0.35">
      <c r="A35">
        <v>0</v>
      </c>
      <c r="B35">
        <v>8.0000000000000002E-3</v>
      </c>
      <c r="C35">
        <v>1.2E-2</v>
      </c>
      <c r="D35">
        <f>AVERAGE(B35:C35)</f>
        <v>0.01</v>
      </c>
      <c r="E35" t="s">
        <v>5</v>
      </c>
    </row>
    <row r="36" spans="1:5" x14ac:dyDescent="0.35">
      <c r="A36">
        <f>2.0791*G2/500</f>
        <v>2.0959646055620182</v>
      </c>
      <c r="B36">
        <v>2.4E-2</v>
      </c>
      <c r="C36">
        <v>2.7E-2</v>
      </c>
      <c r="D36">
        <f t="shared" ref="D36:D43" si="3">AVERAGE(B36:C36)</f>
        <v>2.5500000000000002E-2</v>
      </c>
      <c r="E36" t="s">
        <v>5</v>
      </c>
    </row>
    <row r="37" spans="1:5" x14ac:dyDescent="0.35">
      <c r="A37">
        <f>5.0752*G2/500</f>
        <v>5.1163674504104444</v>
      </c>
      <c r="B37">
        <v>3.3000000000000002E-2</v>
      </c>
      <c r="C37">
        <v>3.5999999999999997E-2</v>
      </c>
      <c r="D37">
        <f t="shared" si="3"/>
        <v>3.4500000000000003E-2</v>
      </c>
      <c r="E37" t="s">
        <v>5</v>
      </c>
    </row>
    <row r="38" spans="1:5" x14ac:dyDescent="0.35">
      <c r="A38">
        <f>2.0684*$G$2/100</f>
        <v>10.425889062922609</v>
      </c>
      <c r="B38">
        <v>6.7000000000000004E-2</v>
      </c>
      <c r="C38">
        <v>6.8000000000000005E-2</v>
      </c>
      <c r="D38">
        <f t="shared" si="3"/>
        <v>6.7500000000000004E-2</v>
      </c>
      <c r="E38" t="s">
        <v>5</v>
      </c>
    </row>
    <row r="39" spans="1:5" x14ac:dyDescent="0.35">
      <c r="A39">
        <f>5.0674*$G$2/100</f>
        <v>25.542520903816488</v>
      </c>
      <c r="B39">
        <v>0.14000000000000001</v>
      </c>
      <c r="C39">
        <v>0.129</v>
      </c>
      <c r="D39">
        <f t="shared" si="3"/>
        <v>0.13450000000000001</v>
      </c>
      <c r="E39" t="s">
        <v>5</v>
      </c>
    </row>
    <row r="40" spans="1:5" x14ac:dyDescent="0.35">
      <c r="A40">
        <f>10.1057*$G$2/100</f>
        <v>50.938361585368881</v>
      </c>
      <c r="B40" t="s">
        <v>6</v>
      </c>
      <c r="C40">
        <v>0.26900000000000002</v>
      </c>
      <c r="D40">
        <f t="shared" si="3"/>
        <v>0.26900000000000002</v>
      </c>
      <c r="E40" t="s">
        <v>5</v>
      </c>
    </row>
    <row r="41" spans="1:5" x14ac:dyDescent="0.35">
      <c r="A41">
        <f>20.0428*$G$2/100</f>
        <v>101.02688518194992</v>
      </c>
      <c r="B41">
        <v>0.52</v>
      </c>
      <c r="C41">
        <v>0.52200000000000002</v>
      </c>
      <c r="D41">
        <f t="shared" si="3"/>
        <v>0.52100000000000002</v>
      </c>
      <c r="E41" t="s">
        <v>5</v>
      </c>
    </row>
    <row r="42" spans="1:5" x14ac:dyDescent="0.35">
      <c r="A42">
        <f>(25.0067+25.026)*$G$2/100</f>
        <v>252.19269953514214</v>
      </c>
      <c r="B42">
        <v>1.3859999999999999</v>
      </c>
      <c r="C42">
        <v>1.4079999999999999</v>
      </c>
      <c r="D42">
        <f t="shared" si="3"/>
        <v>1.3969999999999998</v>
      </c>
      <c r="E42" t="s">
        <v>5</v>
      </c>
    </row>
    <row r="43" spans="1:5" x14ac:dyDescent="0.35">
      <c r="A43">
        <f>G2</f>
        <v>504.05574661200001</v>
      </c>
      <c r="B43">
        <v>2.5649999999999999</v>
      </c>
      <c r="C43">
        <v>2.6030000000000002</v>
      </c>
      <c r="D43">
        <f t="shared" si="3"/>
        <v>2.5840000000000001</v>
      </c>
      <c r="E43" t="s">
        <v>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D717-F380-49AF-B1BA-03E3C1FE5466}">
  <dimension ref="A1:G116"/>
  <sheetViews>
    <sheetView tabSelected="1" topLeftCell="A100" workbookViewId="0">
      <selection activeCell="I67" sqref="I67"/>
    </sheetView>
  </sheetViews>
  <sheetFormatPr defaultRowHeight="14.5" x14ac:dyDescent="0.35"/>
  <sheetData>
    <row r="1" spans="1:7" x14ac:dyDescent="0.35">
      <c r="A1" t="s">
        <v>7</v>
      </c>
      <c r="B1" t="s">
        <v>3</v>
      </c>
      <c r="C1" t="s">
        <v>9</v>
      </c>
      <c r="D1" t="s">
        <v>9</v>
      </c>
      <c r="E1" t="s">
        <v>11</v>
      </c>
      <c r="F1" t="s">
        <v>137</v>
      </c>
      <c r="G1" t="s">
        <v>10</v>
      </c>
    </row>
    <row r="2" spans="1:7" x14ac:dyDescent="0.35">
      <c r="A2">
        <v>200</v>
      </c>
      <c r="B2" t="s">
        <v>8</v>
      </c>
      <c r="C2">
        <v>0.34200000000000003</v>
      </c>
      <c r="D2">
        <v>0.27700000000000002</v>
      </c>
      <c r="E2">
        <f>AVERAGE(C2:D2)</f>
        <v>0.3095</v>
      </c>
      <c r="F2">
        <f>212.31*E2-9.8189</f>
        <v>55.891045000000005</v>
      </c>
      <c r="G2">
        <f>F2*2</f>
        <v>111.78209000000001</v>
      </c>
    </row>
    <row r="3" spans="1:7" x14ac:dyDescent="0.35">
      <c r="A3">
        <v>201</v>
      </c>
      <c r="B3" t="s">
        <v>8</v>
      </c>
      <c r="C3">
        <v>0.436</v>
      </c>
      <c r="D3">
        <v>0.53100000000000003</v>
      </c>
      <c r="E3">
        <f>AVERAGE(C3:D3)</f>
        <v>0.48350000000000004</v>
      </c>
      <c r="F3">
        <f>180.76*E3-13.116</f>
        <v>74.28146000000001</v>
      </c>
      <c r="G3">
        <f t="shared" ref="G3:G66" si="0">F3*2</f>
        <v>148.56292000000002</v>
      </c>
    </row>
    <row r="4" spans="1:7" x14ac:dyDescent="0.35">
      <c r="A4">
        <v>202</v>
      </c>
      <c r="B4" t="s">
        <v>8</v>
      </c>
      <c r="C4">
        <v>0.33200000000000002</v>
      </c>
      <c r="D4">
        <v>0.252</v>
      </c>
      <c r="E4">
        <f>AVERAGE(C4:D4)</f>
        <v>0.29200000000000004</v>
      </c>
      <c r="F4">
        <f>212.31*E4-9.8189</f>
        <v>52.175620000000009</v>
      </c>
      <c r="G4">
        <f t="shared" si="0"/>
        <v>104.35124000000002</v>
      </c>
    </row>
    <row r="5" spans="1:7" x14ac:dyDescent="0.35">
      <c r="A5">
        <v>203</v>
      </c>
      <c r="B5" t="s">
        <v>8</v>
      </c>
      <c r="C5">
        <v>0.49</v>
      </c>
      <c r="D5">
        <v>0.51</v>
      </c>
      <c r="E5">
        <f>AVERAGE(C5:D5)</f>
        <v>0.5</v>
      </c>
      <c r="F5">
        <f>212.31*E5-9.8189</f>
        <v>96.336100000000002</v>
      </c>
      <c r="G5">
        <f t="shared" si="0"/>
        <v>192.6722</v>
      </c>
    </row>
    <row r="6" spans="1:7" x14ac:dyDescent="0.35">
      <c r="A6">
        <v>204</v>
      </c>
      <c r="B6" t="s">
        <v>8</v>
      </c>
      <c r="C6">
        <v>0.30599999999999999</v>
      </c>
      <c r="D6">
        <v>0.28899999999999998</v>
      </c>
      <c r="E6">
        <f>AVERAGE(C6:D6)</f>
        <v>0.29749999999999999</v>
      </c>
      <c r="F6">
        <f>212.31*E6-9.8189</f>
        <v>53.343325</v>
      </c>
      <c r="G6">
        <f t="shared" si="0"/>
        <v>106.68665</v>
      </c>
    </row>
    <row r="7" spans="1:7" x14ac:dyDescent="0.35">
      <c r="A7">
        <v>205</v>
      </c>
      <c r="B7" t="s">
        <v>8</v>
      </c>
      <c r="C7">
        <v>0.77200000000000002</v>
      </c>
      <c r="D7">
        <v>0.53200000000000003</v>
      </c>
      <c r="E7">
        <f>AVERAGE(C7:D7)</f>
        <v>0.65200000000000002</v>
      </c>
      <c r="F7">
        <f>180.76*E7-13.116</f>
        <v>104.73952</v>
      </c>
      <c r="G7">
        <f t="shared" si="0"/>
        <v>209.47904</v>
      </c>
    </row>
    <row r="8" spans="1:7" x14ac:dyDescent="0.35">
      <c r="A8">
        <v>206</v>
      </c>
      <c r="B8" t="s">
        <v>136</v>
      </c>
      <c r="C8">
        <v>0.126</v>
      </c>
      <c r="D8">
        <v>0.13200000000000001</v>
      </c>
      <c r="E8">
        <f>AVERAGE(C8:D8)</f>
        <v>0.129</v>
      </c>
      <c r="F8">
        <f>251.55*E8-0.6828</f>
        <v>31.767150000000001</v>
      </c>
      <c r="G8">
        <f t="shared" si="0"/>
        <v>63.534300000000002</v>
      </c>
    </row>
    <row r="9" spans="1:7" x14ac:dyDescent="0.35">
      <c r="A9">
        <v>207</v>
      </c>
      <c r="B9" t="s">
        <v>136</v>
      </c>
      <c r="C9">
        <v>0.316</v>
      </c>
      <c r="D9">
        <v>0.312</v>
      </c>
      <c r="E9">
        <f>AVERAGE(C9:D9)</f>
        <v>0.314</v>
      </c>
      <c r="F9">
        <f>193.22*E9-2.5557</f>
        <v>58.115380000000002</v>
      </c>
      <c r="G9">
        <f t="shared" si="0"/>
        <v>116.23076</v>
      </c>
    </row>
    <row r="10" spans="1:7" x14ac:dyDescent="0.35">
      <c r="A10">
        <v>208</v>
      </c>
      <c r="B10" t="s">
        <v>136</v>
      </c>
      <c r="C10">
        <v>0.16600000000000001</v>
      </c>
      <c r="D10">
        <v>0.19</v>
      </c>
      <c r="E10">
        <f>AVERAGE(C10:D10)</f>
        <v>0.17799999999999999</v>
      </c>
      <c r="F10">
        <f>193.22*E10-2.5557</f>
        <v>31.837459999999993</v>
      </c>
      <c r="G10">
        <f t="shared" si="0"/>
        <v>63.674919999999986</v>
      </c>
    </row>
    <row r="11" spans="1:7" x14ac:dyDescent="0.35">
      <c r="A11">
        <v>209</v>
      </c>
      <c r="B11" t="s">
        <v>8</v>
      </c>
      <c r="C11">
        <v>0.39500000000000002</v>
      </c>
      <c r="D11">
        <v>0.38200000000000001</v>
      </c>
      <c r="E11">
        <f>AVERAGE(C11:D11)</f>
        <v>0.38850000000000001</v>
      </c>
      <c r="F11">
        <f>180.76*E11-13.116</f>
        <v>57.109259999999992</v>
      </c>
      <c r="G11">
        <f t="shared" si="0"/>
        <v>114.21851999999998</v>
      </c>
    </row>
    <row r="12" spans="1:7" x14ac:dyDescent="0.35">
      <c r="A12">
        <v>210</v>
      </c>
      <c r="B12" t="s">
        <v>136</v>
      </c>
      <c r="C12">
        <v>0.14299999999999999</v>
      </c>
      <c r="D12">
        <v>0.14299999999999999</v>
      </c>
      <c r="E12">
        <f>AVERAGE(C12:D12)</f>
        <v>0.14299999999999999</v>
      </c>
      <c r="F12">
        <f>251.55*E12-0.6828</f>
        <v>35.288849999999996</v>
      </c>
      <c r="G12">
        <f t="shared" si="0"/>
        <v>70.577699999999993</v>
      </c>
    </row>
    <row r="13" spans="1:7" x14ac:dyDescent="0.35">
      <c r="A13">
        <v>211</v>
      </c>
      <c r="B13" t="s">
        <v>136</v>
      </c>
      <c r="C13">
        <v>0.159</v>
      </c>
      <c r="D13">
        <v>0.20100000000000001</v>
      </c>
      <c r="E13">
        <f>AVERAGE(C13:D13)</f>
        <v>0.18</v>
      </c>
      <c r="F13">
        <f>251.55*E13-0.6828</f>
        <v>44.596200000000003</v>
      </c>
      <c r="G13">
        <f t="shared" si="0"/>
        <v>89.192400000000006</v>
      </c>
    </row>
    <row r="14" spans="1:7" x14ac:dyDescent="0.35">
      <c r="A14">
        <v>212</v>
      </c>
      <c r="B14" t="s">
        <v>136</v>
      </c>
      <c r="C14">
        <v>0.217</v>
      </c>
      <c r="D14">
        <v>0.20599999999999999</v>
      </c>
      <c r="E14">
        <f>AVERAGE(C14:D14)</f>
        <v>0.21149999999999999</v>
      </c>
      <c r="F14">
        <f>193.22*E14-2.5557</f>
        <v>38.310329999999993</v>
      </c>
      <c r="G14">
        <f t="shared" si="0"/>
        <v>76.620659999999987</v>
      </c>
    </row>
    <row r="15" spans="1:7" x14ac:dyDescent="0.35">
      <c r="A15">
        <v>213</v>
      </c>
      <c r="B15" t="s">
        <v>136</v>
      </c>
      <c r="C15">
        <v>0.27800000000000002</v>
      </c>
      <c r="D15">
        <v>0.28199999999999997</v>
      </c>
      <c r="E15">
        <f>AVERAGE(C15:D15)</f>
        <v>0.28000000000000003</v>
      </c>
      <c r="F15">
        <f>193.22*E15-2.5557</f>
        <v>51.545900000000003</v>
      </c>
      <c r="G15">
        <f t="shared" si="0"/>
        <v>103.09180000000001</v>
      </c>
    </row>
    <row r="16" spans="1:7" x14ac:dyDescent="0.35">
      <c r="A16">
        <v>214</v>
      </c>
      <c r="B16" t="s">
        <v>136</v>
      </c>
      <c r="C16">
        <v>0.40500000000000003</v>
      </c>
      <c r="D16">
        <v>0.41799999999999998</v>
      </c>
      <c r="E16">
        <f>AVERAGE(C16:D16)</f>
        <v>0.41149999999999998</v>
      </c>
      <c r="F16">
        <f>251.55*E16-0.6828</f>
        <v>102.83002499999999</v>
      </c>
      <c r="G16">
        <f t="shared" si="0"/>
        <v>205.66004999999998</v>
      </c>
    </row>
    <row r="17" spans="1:7" x14ac:dyDescent="0.35">
      <c r="A17">
        <v>215</v>
      </c>
      <c r="B17" t="s">
        <v>136</v>
      </c>
      <c r="C17">
        <v>0.16700000000000001</v>
      </c>
      <c r="D17">
        <v>0.19</v>
      </c>
      <c r="E17">
        <f>AVERAGE(C17:D17)</f>
        <v>0.17849999999999999</v>
      </c>
      <c r="F17">
        <f>251.55*E17-0.6828</f>
        <v>44.218874999999997</v>
      </c>
      <c r="G17">
        <f t="shared" si="0"/>
        <v>88.437749999999994</v>
      </c>
    </row>
    <row r="18" spans="1:7" x14ac:dyDescent="0.35">
      <c r="A18">
        <v>216</v>
      </c>
      <c r="B18" t="s">
        <v>136</v>
      </c>
      <c r="C18">
        <v>0.218</v>
      </c>
      <c r="D18">
        <v>0.26800000000000002</v>
      </c>
      <c r="E18">
        <f>AVERAGE(C18:D18)</f>
        <v>0.24299999999999999</v>
      </c>
      <c r="F18">
        <f>193.22*E18-2.5557</f>
        <v>44.396759999999993</v>
      </c>
      <c r="G18">
        <f t="shared" si="0"/>
        <v>88.793519999999987</v>
      </c>
    </row>
    <row r="19" spans="1:7" x14ac:dyDescent="0.35">
      <c r="A19">
        <v>217</v>
      </c>
      <c r="B19" t="s">
        <v>136</v>
      </c>
      <c r="C19">
        <v>0.32500000000000001</v>
      </c>
      <c r="D19">
        <v>0.4</v>
      </c>
      <c r="E19">
        <f>AVERAGE(C19:D19)</f>
        <v>0.36250000000000004</v>
      </c>
      <c r="F19">
        <f>251.55*E19-0.6828</f>
        <v>90.504075000000014</v>
      </c>
      <c r="G19">
        <f t="shared" si="0"/>
        <v>181.00815000000003</v>
      </c>
    </row>
    <row r="20" spans="1:7" x14ac:dyDescent="0.35">
      <c r="A20">
        <v>218</v>
      </c>
      <c r="B20" t="s">
        <v>136</v>
      </c>
      <c r="C20">
        <v>8.6999999999999994E-2</v>
      </c>
      <c r="D20">
        <v>9.1999999999999998E-2</v>
      </c>
      <c r="E20">
        <f>AVERAGE(C20:D20)</f>
        <v>8.9499999999999996E-2</v>
      </c>
      <c r="F20">
        <f>251.55*E20-0.6828</f>
        <v>21.830925000000001</v>
      </c>
      <c r="G20">
        <f t="shared" si="0"/>
        <v>43.661850000000001</v>
      </c>
    </row>
    <row r="21" spans="1:7" x14ac:dyDescent="0.35">
      <c r="A21">
        <v>219</v>
      </c>
      <c r="B21" t="s">
        <v>8</v>
      </c>
      <c r="C21">
        <v>1.7290000000000001</v>
      </c>
      <c r="D21">
        <v>1.9330000000000001</v>
      </c>
      <c r="E21">
        <f>AVERAGE(C21:D21)</f>
        <v>1.831</v>
      </c>
      <c r="F21">
        <f>212.31*E21-9.8189</f>
        <v>378.92070999999999</v>
      </c>
      <c r="G21">
        <f t="shared" si="0"/>
        <v>757.84141999999997</v>
      </c>
    </row>
    <row r="22" spans="1:7" x14ac:dyDescent="0.35">
      <c r="A22">
        <v>220</v>
      </c>
      <c r="B22" t="s">
        <v>8</v>
      </c>
      <c r="C22">
        <v>1.161</v>
      </c>
      <c r="D22">
        <v>1.5840000000000001</v>
      </c>
      <c r="E22">
        <f>AVERAGE(C22:D22)</f>
        <v>1.3725000000000001</v>
      </c>
      <c r="F22">
        <f>180.76*E22-13.116</f>
        <v>234.97710000000001</v>
      </c>
      <c r="G22">
        <f t="shared" si="0"/>
        <v>469.95420000000001</v>
      </c>
    </row>
    <row r="23" spans="1:7" x14ac:dyDescent="0.35">
      <c r="A23">
        <v>221</v>
      </c>
      <c r="B23" t="s">
        <v>136</v>
      </c>
      <c r="C23">
        <v>0.78300000000000003</v>
      </c>
      <c r="D23">
        <v>0.747</v>
      </c>
      <c r="E23">
        <f>AVERAGE(C23:D23)</f>
        <v>0.76500000000000001</v>
      </c>
      <c r="F23">
        <f>193.22*E23-2.5557</f>
        <v>145.2576</v>
      </c>
      <c r="G23">
        <f t="shared" si="0"/>
        <v>290.51519999999999</v>
      </c>
    </row>
    <row r="24" spans="1:7" x14ac:dyDescent="0.35">
      <c r="A24">
        <v>222</v>
      </c>
      <c r="B24" t="s">
        <v>8</v>
      </c>
      <c r="C24">
        <v>0.73799999999999999</v>
      </c>
      <c r="D24">
        <v>0.71099999999999997</v>
      </c>
      <c r="E24">
        <f>AVERAGE(C24:D24)</f>
        <v>0.72449999999999992</v>
      </c>
      <c r="F24">
        <f>212.31*E24-9.8189</f>
        <v>143.99969499999997</v>
      </c>
      <c r="G24">
        <f t="shared" si="0"/>
        <v>287.99938999999995</v>
      </c>
    </row>
    <row r="25" spans="1:7" x14ac:dyDescent="0.35">
      <c r="A25">
        <v>223</v>
      </c>
      <c r="B25" t="s">
        <v>8</v>
      </c>
      <c r="C25">
        <v>0.94099999999999995</v>
      </c>
      <c r="D25">
        <v>0.96199999999999997</v>
      </c>
      <c r="E25">
        <f>AVERAGE(C25:D25)</f>
        <v>0.95150000000000001</v>
      </c>
      <c r="F25">
        <f>212.31*E25-9.8189</f>
        <v>192.19406500000002</v>
      </c>
      <c r="G25">
        <f t="shared" si="0"/>
        <v>384.38813000000005</v>
      </c>
    </row>
    <row r="26" spans="1:7" x14ac:dyDescent="0.35">
      <c r="A26">
        <v>224</v>
      </c>
      <c r="B26" t="s">
        <v>8</v>
      </c>
      <c r="C26">
        <v>0.69699999999999995</v>
      </c>
      <c r="D26">
        <v>0.84599999999999997</v>
      </c>
      <c r="E26">
        <f>AVERAGE(C26:D26)</f>
        <v>0.77149999999999996</v>
      </c>
      <c r="F26">
        <f>180.76*E26-13.116</f>
        <v>126.34033999999998</v>
      </c>
      <c r="G26">
        <f t="shared" si="0"/>
        <v>252.68067999999997</v>
      </c>
    </row>
    <row r="27" spans="1:7" x14ac:dyDescent="0.35">
      <c r="A27">
        <v>225</v>
      </c>
      <c r="B27" t="s">
        <v>136</v>
      </c>
      <c r="C27">
        <v>0.47</v>
      </c>
      <c r="D27">
        <v>0.54800000000000004</v>
      </c>
      <c r="E27">
        <f>AVERAGE(C27:D27)</f>
        <v>0.50900000000000001</v>
      </c>
      <c r="F27">
        <f>251.55*E27-0.6828</f>
        <v>127.35615</v>
      </c>
      <c r="G27">
        <f t="shared" si="0"/>
        <v>254.7123</v>
      </c>
    </row>
    <row r="28" spans="1:7" x14ac:dyDescent="0.35">
      <c r="A28">
        <v>226</v>
      </c>
      <c r="B28" t="s">
        <v>136</v>
      </c>
      <c r="C28">
        <v>1.08</v>
      </c>
      <c r="D28">
        <v>1.034</v>
      </c>
      <c r="E28">
        <f>AVERAGE(C28:D28)</f>
        <v>1.0569999999999999</v>
      </c>
      <c r="F28">
        <f>193.22*E28-2.5557</f>
        <v>201.67783999999997</v>
      </c>
      <c r="G28">
        <f t="shared" si="0"/>
        <v>403.35567999999995</v>
      </c>
    </row>
    <row r="29" spans="1:7" x14ac:dyDescent="0.35">
      <c r="A29">
        <v>227</v>
      </c>
      <c r="B29" t="s">
        <v>136</v>
      </c>
      <c r="C29">
        <v>0.39200000000000002</v>
      </c>
      <c r="D29">
        <v>0.41599999999999998</v>
      </c>
      <c r="E29">
        <f>AVERAGE(C29:D29)</f>
        <v>0.40400000000000003</v>
      </c>
      <c r="F29">
        <f>193.22*E29-2.5557</f>
        <v>75.50518000000001</v>
      </c>
      <c r="G29">
        <f t="shared" si="0"/>
        <v>151.01036000000002</v>
      </c>
    </row>
    <row r="30" spans="1:7" x14ac:dyDescent="0.35">
      <c r="A30">
        <v>228</v>
      </c>
      <c r="B30" t="s">
        <v>136</v>
      </c>
      <c r="C30">
        <v>0.49399999999999999</v>
      </c>
      <c r="D30">
        <v>0.60899999999999999</v>
      </c>
      <c r="E30">
        <f>AVERAGE(C30:D30)</f>
        <v>0.55149999999999999</v>
      </c>
      <c r="F30">
        <f>193.22*E30-2.5557</f>
        <v>104.00512999999999</v>
      </c>
      <c r="G30">
        <f t="shared" si="0"/>
        <v>208.01025999999999</v>
      </c>
    </row>
    <row r="31" spans="1:7" x14ac:dyDescent="0.35">
      <c r="A31">
        <v>229</v>
      </c>
      <c r="B31" t="s">
        <v>136</v>
      </c>
      <c r="C31">
        <v>0.56799999999999995</v>
      </c>
      <c r="D31">
        <v>0.70899999999999996</v>
      </c>
      <c r="E31">
        <f>AVERAGE(C31:D31)</f>
        <v>0.63849999999999996</v>
      </c>
      <c r="F31">
        <f>251.55*E31-0.6828</f>
        <v>159.93187500000002</v>
      </c>
      <c r="G31">
        <f t="shared" si="0"/>
        <v>319.86375000000004</v>
      </c>
    </row>
    <row r="32" spans="1:7" x14ac:dyDescent="0.35">
      <c r="A32">
        <v>230</v>
      </c>
      <c r="B32" t="s">
        <v>136</v>
      </c>
      <c r="C32">
        <v>0.54600000000000004</v>
      </c>
      <c r="D32">
        <v>0.497</v>
      </c>
      <c r="E32">
        <f>AVERAGE(C32:D32)</f>
        <v>0.52150000000000007</v>
      </c>
      <c r="F32">
        <f>251.55*E32-0.6828</f>
        <v>130.50052500000004</v>
      </c>
      <c r="G32">
        <f t="shared" si="0"/>
        <v>261.00105000000008</v>
      </c>
    </row>
    <row r="33" spans="1:7" x14ac:dyDescent="0.35">
      <c r="A33">
        <v>231</v>
      </c>
      <c r="B33" t="s">
        <v>8</v>
      </c>
      <c r="C33">
        <v>1.0760000000000001</v>
      </c>
      <c r="D33">
        <v>1.0509999999999999</v>
      </c>
      <c r="E33">
        <f>AVERAGE(C33:D33)</f>
        <v>1.0634999999999999</v>
      </c>
      <c r="F33">
        <f>180.76*E33-13.116</f>
        <v>179.12225999999998</v>
      </c>
      <c r="G33">
        <f t="shared" si="0"/>
        <v>358.24451999999997</v>
      </c>
    </row>
    <row r="34" spans="1:7" x14ac:dyDescent="0.35">
      <c r="A34">
        <v>232</v>
      </c>
      <c r="B34" t="s">
        <v>8</v>
      </c>
      <c r="C34">
        <v>0.40400000000000003</v>
      </c>
      <c r="D34">
        <v>0.51100000000000001</v>
      </c>
      <c r="E34">
        <f>AVERAGE(C34:D34)</f>
        <v>0.45750000000000002</v>
      </c>
      <c r="F34">
        <f>212.31*E34-9.8189</f>
        <v>87.312925000000007</v>
      </c>
      <c r="G34">
        <f t="shared" si="0"/>
        <v>174.62585000000001</v>
      </c>
    </row>
    <row r="35" spans="1:7" x14ac:dyDescent="0.35">
      <c r="A35">
        <v>233</v>
      </c>
      <c r="B35" t="s">
        <v>136</v>
      </c>
      <c r="C35">
        <v>0.52300000000000002</v>
      </c>
      <c r="D35">
        <v>0.56899999999999995</v>
      </c>
      <c r="E35">
        <f>AVERAGE(C35:D35)</f>
        <v>0.54600000000000004</v>
      </c>
      <c r="F35">
        <f>193.22*E35-2.5557</f>
        <v>102.94242000000001</v>
      </c>
      <c r="G35">
        <f t="shared" si="0"/>
        <v>205.88484000000003</v>
      </c>
    </row>
    <row r="36" spans="1:7" x14ac:dyDescent="0.35">
      <c r="A36">
        <v>234</v>
      </c>
      <c r="B36" t="s">
        <v>8</v>
      </c>
      <c r="C36">
        <v>0.65300000000000002</v>
      </c>
      <c r="D36">
        <v>0.877</v>
      </c>
      <c r="E36">
        <f>AVERAGE(C36:D36)</f>
        <v>0.76500000000000001</v>
      </c>
      <c r="F36">
        <f>212.31*E36-9.8189</f>
        <v>152.59825000000001</v>
      </c>
      <c r="G36">
        <f t="shared" si="0"/>
        <v>305.19650000000001</v>
      </c>
    </row>
    <row r="37" spans="1:7" x14ac:dyDescent="0.35">
      <c r="A37">
        <v>235</v>
      </c>
      <c r="B37" t="s">
        <v>136</v>
      </c>
      <c r="C37">
        <v>0.77700000000000002</v>
      </c>
      <c r="D37">
        <v>0.66</v>
      </c>
      <c r="E37">
        <f>AVERAGE(C37:D37)</f>
        <v>0.71850000000000003</v>
      </c>
      <c r="F37">
        <f>193.22*E37-2.5557</f>
        <v>136.27287000000001</v>
      </c>
      <c r="G37">
        <f t="shared" si="0"/>
        <v>272.54574000000002</v>
      </c>
    </row>
    <row r="38" spans="1:7" x14ac:dyDescent="0.35">
      <c r="A38">
        <v>236</v>
      </c>
      <c r="B38" t="s">
        <v>136</v>
      </c>
      <c r="C38">
        <v>0.436</v>
      </c>
      <c r="D38">
        <v>0.498</v>
      </c>
      <c r="E38">
        <f>AVERAGE(C38:D38)</f>
        <v>0.46699999999999997</v>
      </c>
      <c r="F38">
        <f>193.22*E38-2.5557</f>
        <v>87.678039999999996</v>
      </c>
      <c r="G38">
        <f t="shared" si="0"/>
        <v>175.35607999999999</v>
      </c>
    </row>
    <row r="39" spans="1:7" x14ac:dyDescent="0.35">
      <c r="A39">
        <v>237</v>
      </c>
      <c r="B39" t="s">
        <v>136</v>
      </c>
      <c r="C39">
        <v>0.48899999999999999</v>
      </c>
      <c r="D39">
        <v>0.45700000000000002</v>
      </c>
      <c r="E39">
        <f>AVERAGE(C39:D39)</f>
        <v>0.47299999999999998</v>
      </c>
      <c r="F39">
        <f>251.55*E39-0.6828</f>
        <v>118.30034999999999</v>
      </c>
      <c r="G39">
        <f t="shared" si="0"/>
        <v>236.60069999999999</v>
      </c>
    </row>
    <row r="40" spans="1:7" x14ac:dyDescent="0.35">
      <c r="A40">
        <v>238</v>
      </c>
      <c r="B40" t="s">
        <v>8</v>
      </c>
      <c r="C40">
        <v>0.64700000000000002</v>
      </c>
      <c r="D40">
        <v>0.61</v>
      </c>
      <c r="E40">
        <f>AVERAGE(C40:D40)</f>
        <v>0.62850000000000006</v>
      </c>
      <c r="F40">
        <f>212.31*E40-9.8189</f>
        <v>123.617935</v>
      </c>
      <c r="G40">
        <f t="shared" si="0"/>
        <v>247.23587000000001</v>
      </c>
    </row>
    <row r="41" spans="1:7" x14ac:dyDescent="0.35">
      <c r="A41">
        <v>239</v>
      </c>
      <c r="B41" t="s">
        <v>136</v>
      </c>
      <c r="C41">
        <v>0.46400000000000002</v>
      </c>
      <c r="D41">
        <v>0.54400000000000004</v>
      </c>
      <c r="E41">
        <f>AVERAGE(C41:D41)</f>
        <v>0.504</v>
      </c>
      <c r="F41">
        <f>193.22*E41-2.5557</f>
        <v>94.827179999999998</v>
      </c>
      <c r="G41">
        <f t="shared" si="0"/>
        <v>189.65436</v>
      </c>
    </row>
    <row r="42" spans="1:7" x14ac:dyDescent="0.35">
      <c r="A42">
        <v>240</v>
      </c>
      <c r="B42" t="s">
        <v>8</v>
      </c>
      <c r="C42">
        <v>0.89</v>
      </c>
      <c r="D42">
        <v>0.88600000000000001</v>
      </c>
      <c r="E42">
        <f>AVERAGE(C42:D42)</f>
        <v>0.88800000000000001</v>
      </c>
      <c r="F42">
        <f>180.76*E42-13.116</f>
        <v>147.39888000000002</v>
      </c>
      <c r="G42">
        <f t="shared" si="0"/>
        <v>294.79776000000004</v>
      </c>
    </row>
    <row r="43" spans="1:7" x14ac:dyDescent="0.35">
      <c r="A43">
        <v>241</v>
      </c>
      <c r="B43" t="s">
        <v>136</v>
      </c>
      <c r="C43">
        <v>0.67200000000000004</v>
      </c>
      <c r="D43">
        <v>0.90200000000000002</v>
      </c>
      <c r="E43">
        <f>AVERAGE(C43:D43)</f>
        <v>0.78700000000000003</v>
      </c>
      <c r="F43">
        <f>251.55*E43-0.6828</f>
        <v>197.28705000000002</v>
      </c>
      <c r="G43">
        <f t="shared" si="0"/>
        <v>394.57410000000004</v>
      </c>
    </row>
    <row r="44" spans="1:7" x14ac:dyDescent="0.35">
      <c r="A44">
        <v>242</v>
      </c>
      <c r="B44" t="s">
        <v>136</v>
      </c>
      <c r="C44">
        <v>0.41499999999999998</v>
      </c>
      <c r="D44">
        <v>0.378</v>
      </c>
      <c r="E44">
        <f>AVERAGE(C44:D44)</f>
        <v>0.39649999999999996</v>
      </c>
      <c r="F44">
        <f>193.22*E44-2.5557</f>
        <v>74.056029999999993</v>
      </c>
      <c r="G44">
        <f t="shared" si="0"/>
        <v>148.11205999999999</v>
      </c>
    </row>
    <row r="45" spans="1:7" x14ac:dyDescent="0.35">
      <c r="A45">
        <v>243</v>
      </c>
      <c r="B45" t="s">
        <v>8</v>
      </c>
      <c r="C45" t="s">
        <v>6</v>
      </c>
      <c r="D45">
        <v>0.437</v>
      </c>
      <c r="E45">
        <f>AVERAGE(C45:D45)</f>
        <v>0.437</v>
      </c>
      <c r="F45">
        <f>212.31*E45-9.8189</f>
        <v>82.960570000000004</v>
      </c>
      <c r="G45">
        <f t="shared" si="0"/>
        <v>165.92114000000001</v>
      </c>
    </row>
    <row r="46" spans="1:7" x14ac:dyDescent="0.35">
      <c r="A46">
        <v>244</v>
      </c>
      <c r="B46" t="s">
        <v>8</v>
      </c>
      <c r="C46">
        <v>0.248</v>
      </c>
      <c r="D46">
        <v>0.32700000000000001</v>
      </c>
      <c r="E46">
        <f>AVERAGE(C46:D46)</f>
        <v>0.28749999999999998</v>
      </c>
      <c r="F46">
        <f>180.76*E46-13.116</f>
        <v>38.852499999999992</v>
      </c>
      <c r="G46">
        <f t="shared" si="0"/>
        <v>77.704999999999984</v>
      </c>
    </row>
    <row r="47" spans="1:7" x14ac:dyDescent="0.35">
      <c r="A47">
        <v>247</v>
      </c>
      <c r="B47" t="s">
        <v>136</v>
      </c>
      <c r="C47">
        <v>0.95399999999999996</v>
      </c>
      <c r="D47">
        <v>0.90100000000000002</v>
      </c>
      <c r="E47">
        <f>AVERAGE(C47:D47)</f>
        <v>0.92749999999999999</v>
      </c>
      <c r="F47">
        <f>251.55*E47-0.6828</f>
        <v>232.62982500000001</v>
      </c>
      <c r="G47">
        <f t="shared" si="0"/>
        <v>465.25965000000002</v>
      </c>
    </row>
    <row r="48" spans="1:7" x14ac:dyDescent="0.35">
      <c r="A48">
        <v>248</v>
      </c>
      <c r="B48" t="s">
        <v>8</v>
      </c>
      <c r="C48">
        <v>1.0909</v>
      </c>
      <c r="D48">
        <v>1.1519999999999999</v>
      </c>
      <c r="E48">
        <f>AVERAGE(C48:D48)</f>
        <v>1.1214499999999998</v>
      </c>
      <c r="F48">
        <f>212.31*E48-9.8189</f>
        <v>228.27614949999997</v>
      </c>
      <c r="G48">
        <f t="shared" si="0"/>
        <v>456.55229899999995</v>
      </c>
    </row>
    <row r="49" spans="1:7" x14ac:dyDescent="0.35">
      <c r="A49">
        <v>249</v>
      </c>
      <c r="B49" t="s">
        <v>8</v>
      </c>
      <c r="C49">
        <v>1.276</v>
      </c>
      <c r="D49">
        <v>0.92300000000000004</v>
      </c>
      <c r="E49">
        <f>AVERAGE(C49:D49)</f>
        <v>1.0994999999999999</v>
      </c>
      <c r="F49">
        <f>180.76*E49-13.116</f>
        <v>185.62961999999999</v>
      </c>
      <c r="G49">
        <f t="shared" si="0"/>
        <v>371.25923999999998</v>
      </c>
    </row>
    <row r="50" spans="1:7" x14ac:dyDescent="0.35">
      <c r="A50">
        <v>250</v>
      </c>
      <c r="B50" t="s">
        <v>136</v>
      </c>
      <c r="C50">
        <v>0.499</v>
      </c>
      <c r="D50">
        <v>0.55600000000000005</v>
      </c>
      <c r="E50">
        <f>AVERAGE(C50:D50)</f>
        <v>0.52750000000000008</v>
      </c>
      <c r="F50">
        <f>251.55*E50-0.6828</f>
        <v>132.00982500000003</v>
      </c>
      <c r="G50">
        <f t="shared" si="0"/>
        <v>264.01965000000007</v>
      </c>
    </row>
    <row r="51" spans="1:7" x14ac:dyDescent="0.35">
      <c r="A51">
        <v>251</v>
      </c>
      <c r="B51" t="s">
        <v>8</v>
      </c>
      <c r="C51">
        <v>1.054</v>
      </c>
      <c r="D51">
        <v>1.0009999999999999</v>
      </c>
      <c r="E51">
        <f>AVERAGE(C51:D51)</f>
        <v>1.0274999999999999</v>
      </c>
      <c r="F51">
        <f>212.31*E51-9.8189</f>
        <v>208.32962499999996</v>
      </c>
      <c r="G51">
        <f t="shared" si="0"/>
        <v>416.65924999999993</v>
      </c>
    </row>
    <row r="52" spans="1:7" x14ac:dyDescent="0.35">
      <c r="A52">
        <v>252</v>
      </c>
      <c r="B52" t="s">
        <v>8</v>
      </c>
      <c r="C52">
        <v>0.125</v>
      </c>
      <c r="D52">
        <v>0.39100000000000001</v>
      </c>
      <c r="E52">
        <f>AVERAGE(C52:D52)</f>
        <v>0.25800000000000001</v>
      </c>
      <c r="F52">
        <f>180.76*E52-13.116</f>
        <v>33.52008</v>
      </c>
      <c r="G52">
        <f t="shared" si="0"/>
        <v>67.04016</v>
      </c>
    </row>
    <row r="53" spans="1:7" x14ac:dyDescent="0.35">
      <c r="A53">
        <v>253</v>
      </c>
      <c r="B53" t="s">
        <v>8</v>
      </c>
      <c r="C53">
        <v>0.20599999999999999</v>
      </c>
      <c r="D53">
        <v>0.22</v>
      </c>
      <c r="E53">
        <f>AVERAGE(C53:D53)</f>
        <v>0.21299999999999999</v>
      </c>
      <c r="F53">
        <f>212.31*E53-9.8189</f>
        <v>35.403129999999997</v>
      </c>
      <c r="G53">
        <f t="shared" si="0"/>
        <v>70.806259999999995</v>
      </c>
    </row>
    <row r="54" spans="1:7" x14ac:dyDescent="0.35">
      <c r="A54">
        <v>254</v>
      </c>
      <c r="B54" t="s">
        <v>8</v>
      </c>
      <c r="C54">
        <v>0.30399999999999999</v>
      </c>
      <c r="D54">
        <v>0.33500000000000002</v>
      </c>
      <c r="E54">
        <f>AVERAGE(C54:D54)</f>
        <v>0.31950000000000001</v>
      </c>
      <c r="F54">
        <f>212.31*E54-9.8189</f>
        <v>58.014144999999999</v>
      </c>
      <c r="G54">
        <f t="shared" si="0"/>
        <v>116.02829</v>
      </c>
    </row>
    <row r="55" spans="1:7" x14ac:dyDescent="0.35">
      <c r="A55">
        <v>255</v>
      </c>
      <c r="B55" t="s">
        <v>136</v>
      </c>
      <c r="C55">
        <v>0.10100000000000001</v>
      </c>
      <c r="D55">
        <v>0.112</v>
      </c>
      <c r="E55">
        <f>AVERAGE(C55:D55)</f>
        <v>0.10650000000000001</v>
      </c>
      <c r="F55">
        <f>251.55*E55-0.6828</f>
        <v>26.107275000000005</v>
      </c>
      <c r="G55">
        <f t="shared" si="0"/>
        <v>52.21455000000001</v>
      </c>
    </row>
    <row r="56" spans="1:7" x14ac:dyDescent="0.35">
      <c r="A56">
        <v>256</v>
      </c>
      <c r="B56" t="s">
        <v>8</v>
      </c>
      <c r="C56">
        <v>0.313</v>
      </c>
      <c r="D56">
        <v>0.307</v>
      </c>
      <c r="E56">
        <f>AVERAGE(C56:D56)</f>
        <v>0.31</v>
      </c>
      <c r="F56">
        <f>212.31*E56-9.8189</f>
        <v>55.997200000000007</v>
      </c>
      <c r="G56">
        <f t="shared" si="0"/>
        <v>111.99440000000001</v>
      </c>
    </row>
    <row r="57" spans="1:7" x14ac:dyDescent="0.35">
      <c r="A57">
        <v>257</v>
      </c>
      <c r="B57" t="s">
        <v>8</v>
      </c>
      <c r="C57">
        <v>0.28000000000000003</v>
      </c>
      <c r="D57">
        <v>0.29599999999999999</v>
      </c>
      <c r="E57">
        <f>AVERAGE(C57:D57)</f>
        <v>0.28800000000000003</v>
      </c>
      <c r="F57">
        <f>212.31*E57-9.8189</f>
        <v>51.326380000000007</v>
      </c>
      <c r="G57">
        <f t="shared" si="0"/>
        <v>102.65276000000001</v>
      </c>
    </row>
    <row r="58" spans="1:7" x14ac:dyDescent="0.35">
      <c r="A58">
        <v>258</v>
      </c>
      <c r="B58" t="s">
        <v>8</v>
      </c>
      <c r="C58">
        <v>0.42499999999999999</v>
      </c>
      <c r="D58">
        <v>0.38500000000000001</v>
      </c>
      <c r="E58">
        <f>AVERAGE(C58:D58)</f>
        <v>0.40500000000000003</v>
      </c>
      <c r="F58">
        <f>212.31*E58-9.8189</f>
        <v>76.166650000000004</v>
      </c>
      <c r="G58">
        <f t="shared" si="0"/>
        <v>152.33330000000001</v>
      </c>
    </row>
    <row r="59" spans="1:7" x14ac:dyDescent="0.35">
      <c r="A59">
        <v>259</v>
      </c>
      <c r="B59" t="s">
        <v>8</v>
      </c>
      <c r="C59">
        <v>0.16700000000000001</v>
      </c>
      <c r="D59">
        <v>0.19</v>
      </c>
      <c r="E59">
        <f>AVERAGE(C59:D59)</f>
        <v>0.17849999999999999</v>
      </c>
      <c r="F59">
        <f>212.31*E59-9.8189</f>
        <v>28.078434999999999</v>
      </c>
      <c r="G59">
        <f t="shared" si="0"/>
        <v>56.156869999999998</v>
      </c>
    </row>
    <row r="60" spans="1:7" x14ac:dyDescent="0.35">
      <c r="A60">
        <v>260</v>
      </c>
      <c r="B60" t="s">
        <v>8</v>
      </c>
      <c r="C60">
        <v>0.48599999999999999</v>
      </c>
      <c r="D60">
        <v>0.56200000000000006</v>
      </c>
      <c r="E60">
        <f>AVERAGE(C60:D60)</f>
        <v>0.52400000000000002</v>
      </c>
      <c r="F60">
        <f>212.31*E60-9.8189</f>
        <v>101.43154000000001</v>
      </c>
      <c r="G60">
        <f t="shared" si="0"/>
        <v>202.86308000000002</v>
      </c>
    </row>
    <row r="61" spans="1:7" x14ac:dyDescent="0.35">
      <c r="A61">
        <v>261</v>
      </c>
      <c r="B61" t="s">
        <v>8</v>
      </c>
      <c r="C61">
        <v>0.318</v>
      </c>
      <c r="D61">
        <v>0.23599999999999999</v>
      </c>
      <c r="E61">
        <f>AVERAGE(C61:D61)</f>
        <v>0.27700000000000002</v>
      </c>
      <c r="F61">
        <f>212.31*E61-9.8189</f>
        <v>48.990970000000004</v>
      </c>
      <c r="G61">
        <f t="shared" si="0"/>
        <v>97.981940000000009</v>
      </c>
    </row>
    <row r="62" spans="1:7" x14ac:dyDescent="0.35">
      <c r="A62">
        <v>262</v>
      </c>
      <c r="B62" t="s">
        <v>8</v>
      </c>
      <c r="C62">
        <v>0.61099999999999999</v>
      </c>
      <c r="D62">
        <v>0.69599999999999995</v>
      </c>
      <c r="E62">
        <f>AVERAGE(C62:D62)</f>
        <v>0.65349999999999997</v>
      </c>
      <c r="F62">
        <f>180.76*E62-13.116</f>
        <v>105.01065999999999</v>
      </c>
      <c r="G62">
        <f t="shared" si="0"/>
        <v>210.02131999999997</v>
      </c>
    </row>
    <row r="63" spans="1:7" x14ac:dyDescent="0.35">
      <c r="A63">
        <v>263</v>
      </c>
      <c r="B63" t="s">
        <v>8</v>
      </c>
      <c r="C63">
        <v>0.20799999999999999</v>
      </c>
      <c r="D63">
        <v>0.214</v>
      </c>
      <c r="E63">
        <f>AVERAGE(C63:D63)</f>
        <v>0.21099999999999999</v>
      </c>
      <c r="F63">
        <f>212.31*E63-9.8189</f>
        <v>34.97851</v>
      </c>
      <c r="G63">
        <f t="shared" si="0"/>
        <v>69.95702</v>
      </c>
    </row>
    <row r="64" spans="1:7" x14ac:dyDescent="0.35">
      <c r="A64">
        <v>264</v>
      </c>
      <c r="B64" t="s">
        <v>8</v>
      </c>
      <c r="C64">
        <v>0.17399999999999999</v>
      </c>
      <c r="D64">
        <v>0.186</v>
      </c>
      <c r="E64">
        <f>AVERAGE(C64:D64)</f>
        <v>0.18</v>
      </c>
      <c r="F64">
        <f>212.31*E64-9.8189</f>
        <v>28.396900000000002</v>
      </c>
      <c r="G64">
        <f t="shared" si="0"/>
        <v>56.793800000000005</v>
      </c>
    </row>
    <row r="65" spans="1:7" x14ac:dyDescent="0.35">
      <c r="A65">
        <v>265</v>
      </c>
      <c r="B65" t="s">
        <v>8</v>
      </c>
      <c r="C65">
        <v>0.3</v>
      </c>
      <c r="D65">
        <v>0.36699999999999999</v>
      </c>
      <c r="E65">
        <f>AVERAGE(C65:D65)</f>
        <v>0.33350000000000002</v>
      </c>
      <c r="F65">
        <f>180.76*E65-13.116</f>
        <v>47.167459999999998</v>
      </c>
      <c r="G65">
        <f t="shared" si="0"/>
        <v>94.334919999999997</v>
      </c>
    </row>
    <row r="66" spans="1:7" x14ac:dyDescent="0.35">
      <c r="A66">
        <v>268</v>
      </c>
      <c r="B66" t="s">
        <v>8</v>
      </c>
      <c r="C66">
        <v>0.46700000000000003</v>
      </c>
      <c r="D66">
        <v>0.56000000000000005</v>
      </c>
      <c r="E66">
        <f>AVERAGE(C66:D66)</f>
        <v>0.51350000000000007</v>
      </c>
      <c r="F66">
        <f>212.31*E66-9.8189</f>
        <v>99.202285000000018</v>
      </c>
      <c r="G66">
        <f t="shared" si="0"/>
        <v>198.40457000000004</v>
      </c>
    </row>
    <row r="67" spans="1:7" x14ac:dyDescent="0.35">
      <c r="A67">
        <v>269</v>
      </c>
      <c r="B67" t="s">
        <v>8</v>
      </c>
      <c r="C67">
        <v>1.046</v>
      </c>
      <c r="D67">
        <v>1.08</v>
      </c>
      <c r="E67">
        <f>AVERAGE(C67:D67)</f>
        <v>1.0630000000000002</v>
      </c>
      <c r="F67">
        <f>212.31*E67-9.8189</f>
        <v>215.86663000000004</v>
      </c>
      <c r="G67">
        <f t="shared" ref="G67:G116" si="1">F67*2</f>
        <v>431.73326000000009</v>
      </c>
    </row>
    <row r="68" spans="1:7" x14ac:dyDescent="0.35">
      <c r="A68">
        <v>270</v>
      </c>
      <c r="B68" t="s">
        <v>8</v>
      </c>
      <c r="C68">
        <v>0.27700000000000002</v>
      </c>
      <c r="D68">
        <v>0.28599999999999998</v>
      </c>
      <c r="E68">
        <f>AVERAGE(C68:D68)</f>
        <v>0.28149999999999997</v>
      </c>
      <c r="F68">
        <f>212.31*E68-9.8189</f>
        <v>49.946364999999993</v>
      </c>
      <c r="G68">
        <f t="shared" si="1"/>
        <v>99.892729999999986</v>
      </c>
    </row>
    <row r="69" spans="1:7" x14ac:dyDescent="0.35">
      <c r="A69">
        <v>271</v>
      </c>
      <c r="B69" t="s">
        <v>8</v>
      </c>
      <c r="C69">
        <v>0.98499999999999999</v>
      </c>
      <c r="D69">
        <v>1.0820000000000001</v>
      </c>
      <c r="E69">
        <f>AVERAGE(C69:D69)</f>
        <v>1.0335000000000001</v>
      </c>
      <c r="F69">
        <f>212.31*E69-9.8189</f>
        <v>209.60348500000003</v>
      </c>
      <c r="G69">
        <f t="shared" si="1"/>
        <v>419.20697000000007</v>
      </c>
    </row>
    <row r="70" spans="1:7" x14ac:dyDescent="0.35">
      <c r="A70">
        <v>272</v>
      </c>
      <c r="B70" t="s">
        <v>8</v>
      </c>
      <c r="C70">
        <v>0.78200000000000003</v>
      </c>
      <c r="D70">
        <v>0.77500000000000002</v>
      </c>
      <c r="E70">
        <f>AVERAGE(C70:D70)</f>
        <v>0.77849999999999997</v>
      </c>
      <c r="F70">
        <f>212.31*E70-9.8189</f>
        <v>155.46443499999998</v>
      </c>
      <c r="G70">
        <f t="shared" si="1"/>
        <v>310.92886999999996</v>
      </c>
    </row>
    <row r="71" spans="1:7" x14ac:dyDescent="0.35">
      <c r="A71">
        <v>273</v>
      </c>
      <c r="B71" t="s">
        <v>8</v>
      </c>
      <c r="C71">
        <v>1.484</v>
      </c>
      <c r="D71">
        <v>1.605</v>
      </c>
      <c r="E71">
        <f>AVERAGE(C71:D71)</f>
        <v>1.5445</v>
      </c>
      <c r="F71">
        <f>180.76*E71-13.116</f>
        <v>266.06781999999998</v>
      </c>
      <c r="G71">
        <f t="shared" si="1"/>
        <v>532.13563999999997</v>
      </c>
    </row>
    <row r="72" spans="1:7" x14ac:dyDescent="0.35">
      <c r="A72">
        <v>274</v>
      </c>
      <c r="B72" t="s">
        <v>8</v>
      </c>
      <c r="C72">
        <v>0.71899999999999997</v>
      </c>
      <c r="D72">
        <v>0.54900000000000004</v>
      </c>
      <c r="E72">
        <f>AVERAGE(C72:D72)</f>
        <v>0.63400000000000001</v>
      </c>
      <c r="F72">
        <f>212.31*E72-9.8189</f>
        <v>124.78564000000001</v>
      </c>
      <c r="G72">
        <f t="shared" si="1"/>
        <v>249.57128000000003</v>
      </c>
    </row>
    <row r="73" spans="1:7" x14ac:dyDescent="0.35">
      <c r="A73">
        <v>275</v>
      </c>
      <c r="B73" t="s">
        <v>8</v>
      </c>
      <c r="C73">
        <v>1.2230000000000001</v>
      </c>
      <c r="D73">
        <v>1.252</v>
      </c>
      <c r="E73">
        <f>AVERAGE(C73:D73)</f>
        <v>1.2375</v>
      </c>
      <c r="F73">
        <f>180.76*E73-13.116</f>
        <v>210.5745</v>
      </c>
      <c r="G73">
        <f t="shared" si="1"/>
        <v>421.149</v>
      </c>
    </row>
    <row r="74" spans="1:7" x14ac:dyDescent="0.35">
      <c r="A74">
        <v>276</v>
      </c>
      <c r="B74" t="s">
        <v>8</v>
      </c>
      <c r="C74">
        <v>1.337</v>
      </c>
      <c r="D74">
        <v>1.3520000000000001</v>
      </c>
      <c r="E74">
        <f>AVERAGE(C74:D74)</f>
        <v>1.3445</v>
      </c>
      <c r="F74">
        <f>212.31*E74-9.8189</f>
        <v>275.63189500000004</v>
      </c>
      <c r="G74">
        <f t="shared" si="1"/>
        <v>551.26379000000009</v>
      </c>
    </row>
    <row r="75" spans="1:7" x14ac:dyDescent="0.35">
      <c r="A75">
        <v>277</v>
      </c>
      <c r="B75" t="s">
        <v>8</v>
      </c>
      <c r="C75">
        <v>0.83699999999999997</v>
      </c>
      <c r="D75">
        <v>0.81399999999999995</v>
      </c>
      <c r="E75">
        <f>AVERAGE(C75:D75)</f>
        <v>0.8254999999999999</v>
      </c>
      <c r="F75">
        <f>212.31*E75-9.8189</f>
        <v>165.44300499999997</v>
      </c>
      <c r="G75">
        <f t="shared" si="1"/>
        <v>330.88600999999994</v>
      </c>
    </row>
    <row r="76" spans="1:7" x14ac:dyDescent="0.35">
      <c r="A76">
        <v>278</v>
      </c>
      <c r="B76" t="s">
        <v>136</v>
      </c>
      <c r="C76">
        <v>0.9</v>
      </c>
      <c r="D76">
        <v>1.3220000000000001</v>
      </c>
      <c r="E76">
        <f>AVERAGE(C76:D76)</f>
        <v>1.111</v>
      </c>
      <c r="F76">
        <f>251.55*E76-0.6828</f>
        <v>278.78925000000004</v>
      </c>
      <c r="G76">
        <f t="shared" si="1"/>
        <v>557.57850000000008</v>
      </c>
    </row>
    <row r="77" spans="1:7" x14ac:dyDescent="0.35">
      <c r="A77">
        <v>279</v>
      </c>
      <c r="B77" t="s">
        <v>136</v>
      </c>
      <c r="C77">
        <v>0.80700000000000005</v>
      </c>
      <c r="D77">
        <v>0.879</v>
      </c>
      <c r="E77">
        <f>AVERAGE(C77:D77)</f>
        <v>0.84299999999999997</v>
      </c>
      <c r="F77">
        <f>251.55*E77-0.6828</f>
        <v>211.37385</v>
      </c>
      <c r="G77">
        <f t="shared" si="1"/>
        <v>422.74770000000001</v>
      </c>
    </row>
    <row r="78" spans="1:7" x14ac:dyDescent="0.35">
      <c r="A78">
        <v>280</v>
      </c>
      <c r="B78" t="s">
        <v>136</v>
      </c>
      <c r="C78">
        <v>0.58699999999999997</v>
      </c>
      <c r="D78">
        <v>0.64700000000000002</v>
      </c>
      <c r="E78">
        <f>AVERAGE(C78:D78)</f>
        <v>0.61699999999999999</v>
      </c>
      <c r="F78">
        <f>251.55*E78-0.6828</f>
        <v>154.52355000000003</v>
      </c>
      <c r="G78">
        <f t="shared" si="1"/>
        <v>309.04710000000006</v>
      </c>
    </row>
    <row r="79" spans="1:7" x14ac:dyDescent="0.35">
      <c r="A79">
        <v>281</v>
      </c>
      <c r="B79" t="s">
        <v>136</v>
      </c>
      <c r="C79">
        <v>0.44700000000000001</v>
      </c>
      <c r="D79">
        <v>0.53800000000000003</v>
      </c>
      <c r="E79">
        <f>AVERAGE(C79:D79)</f>
        <v>0.49250000000000005</v>
      </c>
      <c r="F79">
        <f>251.55*E79-0.6828</f>
        <v>123.20557500000002</v>
      </c>
      <c r="G79">
        <f t="shared" si="1"/>
        <v>246.41115000000005</v>
      </c>
    </row>
    <row r="80" spans="1:7" x14ac:dyDescent="0.35">
      <c r="A80">
        <v>282</v>
      </c>
      <c r="B80" t="s">
        <v>136</v>
      </c>
      <c r="C80">
        <v>0.67700000000000005</v>
      </c>
      <c r="D80">
        <v>0.71399999999999997</v>
      </c>
      <c r="E80">
        <f>AVERAGE(C80:D80)</f>
        <v>0.69550000000000001</v>
      </c>
      <c r="F80">
        <f>251.55*E80-0.6828</f>
        <v>174.27022500000001</v>
      </c>
      <c r="G80">
        <f t="shared" si="1"/>
        <v>348.54045000000002</v>
      </c>
    </row>
    <row r="81" spans="1:7" x14ac:dyDescent="0.35">
      <c r="A81">
        <v>283</v>
      </c>
      <c r="B81" t="s">
        <v>136</v>
      </c>
      <c r="C81">
        <v>0.71599999999999997</v>
      </c>
      <c r="D81">
        <v>0.70099999999999996</v>
      </c>
      <c r="E81">
        <f>AVERAGE(C81:D81)</f>
        <v>0.70849999999999991</v>
      </c>
      <c r="F81">
        <f>251.55*E81-0.6828</f>
        <v>177.54037500000001</v>
      </c>
      <c r="G81">
        <f t="shared" si="1"/>
        <v>355.08075000000002</v>
      </c>
    </row>
    <row r="82" spans="1:7" x14ac:dyDescent="0.35">
      <c r="A82">
        <v>284</v>
      </c>
      <c r="B82" t="s">
        <v>136</v>
      </c>
      <c r="C82">
        <v>0.65200000000000002</v>
      </c>
      <c r="D82">
        <v>0.73499999999999999</v>
      </c>
      <c r="E82">
        <f>AVERAGE(C82:D82)</f>
        <v>0.69350000000000001</v>
      </c>
      <c r="F82">
        <f>251.55*E82-0.6828</f>
        <v>173.76712500000002</v>
      </c>
      <c r="G82">
        <f t="shared" si="1"/>
        <v>347.53425000000004</v>
      </c>
    </row>
    <row r="83" spans="1:7" x14ac:dyDescent="0.35">
      <c r="A83">
        <v>285</v>
      </c>
      <c r="B83" t="s">
        <v>136</v>
      </c>
      <c r="C83">
        <v>1.1679999999999999</v>
      </c>
      <c r="D83" t="s">
        <v>6</v>
      </c>
      <c r="E83">
        <f>AVERAGE(C83:D83)</f>
        <v>1.1679999999999999</v>
      </c>
      <c r="F83">
        <f>251.55*E83-0.6828</f>
        <v>293.12760000000003</v>
      </c>
      <c r="G83">
        <f t="shared" si="1"/>
        <v>586.25520000000006</v>
      </c>
    </row>
    <row r="84" spans="1:7" x14ac:dyDescent="0.35">
      <c r="A84">
        <v>286</v>
      </c>
      <c r="B84" t="s">
        <v>136</v>
      </c>
      <c r="C84">
        <v>0.64400000000000002</v>
      </c>
      <c r="D84">
        <v>0.57599999999999996</v>
      </c>
      <c r="E84">
        <f>AVERAGE(C84:D84)</f>
        <v>0.61</v>
      </c>
      <c r="F84">
        <f>251.55*E84-0.6828</f>
        <v>152.76270000000002</v>
      </c>
      <c r="G84">
        <f t="shared" si="1"/>
        <v>305.52540000000005</v>
      </c>
    </row>
    <row r="85" spans="1:7" x14ac:dyDescent="0.35">
      <c r="A85">
        <v>287</v>
      </c>
      <c r="B85" t="s">
        <v>136</v>
      </c>
      <c r="C85">
        <v>0.63200000000000001</v>
      </c>
      <c r="D85">
        <v>0.748</v>
      </c>
      <c r="E85">
        <f>AVERAGE(C85:D85)</f>
        <v>0.69</v>
      </c>
      <c r="F85">
        <f>251.55*E85-0.6828</f>
        <v>172.88670000000002</v>
      </c>
      <c r="G85">
        <f t="shared" si="1"/>
        <v>345.77340000000004</v>
      </c>
    </row>
    <row r="86" spans="1:7" x14ac:dyDescent="0.35">
      <c r="A86">
        <v>288</v>
      </c>
      <c r="B86" t="s">
        <v>136</v>
      </c>
      <c r="C86">
        <v>0.32500000000000001</v>
      </c>
      <c r="D86">
        <v>0.53300000000000003</v>
      </c>
      <c r="E86">
        <f>AVERAGE(C86:D86)</f>
        <v>0.42900000000000005</v>
      </c>
      <c r="F86">
        <f>251.55*E86-0.6828</f>
        <v>107.23215000000002</v>
      </c>
      <c r="G86">
        <f t="shared" si="1"/>
        <v>214.46430000000004</v>
      </c>
    </row>
    <row r="87" spans="1:7" x14ac:dyDescent="0.35">
      <c r="A87">
        <v>289</v>
      </c>
      <c r="B87" t="s">
        <v>8</v>
      </c>
      <c r="C87">
        <v>2.0249999999999999</v>
      </c>
      <c r="D87">
        <v>2.0169999999999999</v>
      </c>
      <c r="E87">
        <f>AVERAGE(C87:D87)</f>
        <v>2.0209999999999999</v>
      </c>
      <c r="F87">
        <f>180.76*E87-13.116</f>
        <v>352.19995999999998</v>
      </c>
      <c r="G87">
        <f t="shared" si="1"/>
        <v>704.39991999999995</v>
      </c>
    </row>
    <row r="88" spans="1:7" x14ac:dyDescent="0.35">
      <c r="A88">
        <v>290</v>
      </c>
      <c r="B88" t="s">
        <v>8</v>
      </c>
      <c r="C88">
        <v>0.50600000000000001</v>
      </c>
      <c r="D88">
        <v>0.71399999999999997</v>
      </c>
      <c r="E88">
        <f>AVERAGE(C88:D88)</f>
        <v>0.61</v>
      </c>
      <c r="F88">
        <f>180.76*E88-13.116</f>
        <v>97.147599999999997</v>
      </c>
      <c r="G88">
        <f t="shared" si="1"/>
        <v>194.29519999999999</v>
      </c>
    </row>
    <row r="89" spans="1:7" x14ac:dyDescent="0.35">
      <c r="A89">
        <v>291</v>
      </c>
      <c r="B89" t="s">
        <v>8</v>
      </c>
      <c r="C89">
        <v>1.004</v>
      </c>
      <c r="D89">
        <v>1.048</v>
      </c>
      <c r="E89">
        <f>AVERAGE(C89:D89)</f>
        <v>1.026</v>
      </c>
      <c r="F89">
        <f>212.31*E89-9.8189</f>
        <v>208.01116000000002</v>
      </c>
      <c r="G89">
        <f t="shared" si="1"/>
        <v>416.02232000000004</v>
      </c>
    </row>
    <row r="90" spans="1:7" x14ac:dyDescent="0.35">
      <c r="A90">
        <v>292</v>
      </c>
      <c r="B90" t="s">
        <v>8</v>
      </c>
      <c r="C90">
        <v>1.665</v>
      </c>
      <c r="D90">
        <v>1.69</v>
      </c>
      <c r="E90">
        <f>AVERAGE(C90:D90)</f>
        <v>1.6775</v>
      </c>
      <c r="F90">
        <f>180.76*E90-13.116</f>
        <v>290.10890000000001</v>
      </c>
      <c r="G90">
        <f t="shared" si="1"/>
        <v>580.21780000000001</v>
      </c>
    </row>
    <row r="91" spans="1:7" x14ac:dyDescent="0.35">
      <c r="A91">
        <v>293</v>
      </c>
      <c r="B91" t="s">
        <v>8</v>
      </c>
      <c r="C91">
        <v>1.24</v>
      </c>
      <c r="D91">
        <v>1.1319999999999999</v>
      </c>
      <c r="E91">
        <f>AVERAGE(C91:D91)</f>
        <v>1.1859999999999999</v>
      </c>
      <c r="F91">
        <f>212.31*E91-9.8189</f>
        <v>241.98075999999998</v>
      </c>
      <c r="G91">
        <f t="shared" si="1"/>
        <v>483.96151999999995</v>
      </c>
    </row>
    <row r="92" spans="1:7" x14ac:dyDescent="0.35">
      <c r="A92">
        <v>294</v>
      </c>
      <c r="B92" t="s">
        <v>136</v>
      </c>
      <c r="C92">
        <v>0.91900000000000004</v>
      </c>
      <c r="D92">
        <v>0.99399999999999999</v>
      </c>
      <c r="E92">
        <f>AVERAGE(C92:D92)</f>
        <v>0.95650000000000002</v>
      </c>
      <c r="F92">
        <f>251.55*E92-0.6828</f>
        <v>239.92477500000004</v>
      </c>
      <c r="G92">
        <f t="shared" si="1"/>
        <v>479.84955000000008</v>
      </c>
    </row>
    <row r="93" spans="1:7" x14ac:dyDescent="0.35">
      <c r="A93">
        <v>295</v>
      </c>
      <c r="B93" t="s">
        <v>136</v>
      </c>
      <c r="C93">
        <v>1.04</v>
      </c>
      <c r="D93">
        <v>0.81299999999999994</v>
      </c>
      <c r="E93">
        <f>AVERAGE(C93:D93)</f>
        <v>0.92649999999999999</v>
      </c>
      <c r="F93">
        <f>251.55*E93-0.6828</f>
        <v>232.37827500000003</v>
      </c>
      <c r="G93">
        <f t="shared" si="1"/>
        <v>464.75655000000006</v>
      </c>
    </row>
    <row r="94" spans="1:7" x14ac:dyDescent="0.35">
      <c r="A94">
        <v>296</v>
      </c>
      <c r="B94" t="s">
        <v>8</v>
      </c>
      <c r="C94">
        <v>1.857</v>
      </c>
      <c r="D94">
        <v>1.823</v>
      </c>
      <c r="E94">
        <f>AVERAGE(C94:D94)</f>
        <v>1.8399999999999999</v>
      </c>
      <c r="F94">
        <f>180.76*E94-13.116</f>
        <v>319.48239999999998</v>
      </c>
      <c r="G94">
        <f t="shared" si="1"/>
        <v>638.96479999999997</v>
      </c>
    </row>
    <row r="95" spans="1:7" x14ac:dyDescent="0.35">
      <c r="A95">
        <v>297</v>
      </c>
      <c r="B95" t="s">
        <v>8</v>
      </c>
      <c r="C95">
        <v>1.9359999999999999</v>
      </c>
      <c r="D95">
        <v>1.8560000000000001</v>
      </c>
      <c r="E95">
        <f>AVERAGE(C95:D95)</f>
        <v>1.8959999999999999</v>
      </c>
      <c r="F95">
        <f>212.31*E95-9.8189</f>
        <v>392.72086000000002</v>
      </c>
      <c r="G95">
        <f t="shared" si="1"/>
        <v>785.44172000000003</v>
      </c>
    </row>
    <row r="96" spans="1:7" x14ac:dyDescent="0.35">
      <c r="A96">
        <v>298</v>
      </c>
      <c r="B96" t="s">
        <v>8</v>
      </c>
      <c r="C96">
        <v>1.484</v>
      </c>
      <c r="D96">
        <v>1.4119999999999999</v>
      </c>
      <c r="E96">
        <f>AVERAGE(C96:D96)</f>
        <v>1.448</v>
      </c>
      <c r="F96">
        <f>180.76*E96-13.116</f>
        <v>248.62448000000001</v>
      </c>
      <c r="G96">
        <f t="shared" si="1"/>
        <v>497.24896000000001</v>
      </c>
    </row>
    <row r="97" spans="1:7" x14ac:dyDescent="0.35">
      <c r="A97">
        <v>299</v>
      </c>
      <c r="B97" t="s">
        <v>8</v>
      </c>
      <c r="C97">
        <v>1.27</v>
      </c>
      <c r="D97">
        <v>1.4430000000000001</v>
      </c>
      <c r="E97">
        <f>AVERAGE(C97:D97)</f>
        <v>1.3565</v>
      </c>
      <c r="F97">
        <f>180.76*E97-13.116</f>
        <v>232.08494000000002</v>
      </c>
      <c r="G97">
        <f t="shared" si="1"/>
        <v>464.16988000000003</v>
      </c>
    </row>
    <row r="98" spans="1:7" x14ac:dyDescent="0.35">
      <c r="A98">
        <v>300</v>
      </c>
      <c r="B98" t="s">
        <v>136</v>
      </c>
      <c r="C98">
        <v>0.59299999999999997</v>
      </c>
      <c r="D98">
        <v>0.9</v>
      </c>
      <c r="E98">
        <f>AVERAGE(C98:D98)</f>
        <v>0.74649999999999994</v>
      </c>
      <c r="F98">
        <f>193.22*E98-2.5557</f>
        <v>141.68302999999997</v>
      </c>
      <c r="G98">
        <f t="shared" si="1"/>
        <v>283.36605999999995</v>
      </c>
    </row>
    <row r="99" spans="1:7" x14ac:dyDescent="0.35">
      <c r="A99">
        <v>301</v>
      </c>
      <c r="B99" t="s">
        <v>136</v>
      </c>
      <c r="C99">
        <v>0.96799999999999997</v>
      </c>
      <c r="D99">
        <v>0.80300000000000005</v>
      </c>
      <c r="E99">
        <f>AVERAGE(C99:D99)</f>
        <v>0.88549999999999995</v>
      </c>
      <c r="F99">
        <f>251.55*E99-0.6828</f>
        <v>222.06472500000001</v>
      </c>
      <c r="G99">
        <f t="shared" si="1"/>
        <v>444.12945000000002</v>
      </c>
    </row>
    <row r="100" spans="1:7" x14ac:dyDescent="0.35">
      <c r="A100">
        <v>302</v>
      </c>
      <c r="B100" t="s">
        <v>136</v>
      </c>
      <c r="C100">
        <v>0.35599999999999998</v>
      </c>
      <c r="D100">
        <v>0.48699999999999999</v>
      </c>
      <c r="E100">
        <f>AVERAGE(C100:D100)</f>
        <v>0.42149999999999999</v>
      </c>
      <c r="F100">
        <f>251.55*E100-0.6828</f>
        <v>105.34552499999999</v>
      </c>
      <c r="G100">
        <f t="shared" si="1"/>
        <v>210.69104999999999</v>
      </c>
    </row>
    <row r="101" spans="1:7" x14ac:dyDescent="0.35">
      <c r="A101">
        <v>303</v>
      </c>
      <c r="B101" t="s">
        <v>136</v>
      </c>
      <c r="C101">
        <v>0.54900000000000004</v>
      </c>
      <c r="D101">
        <v>0.57899999999999996</v>
      </c>
      <c r="E101">
        <f>AVERAGE(C101:D101)</f>
        <v>0.56400000000000006</v>
      </c>
      <c r="F101">
        <f>251.55*E101-0.6828</f>
        <v>141.19140000000004</v>
      </c>
      <c r="G101">
        <f t="shared" si="1"/>
        <v>282.38280000000009</v>
      </c>
    </row>
    <row r="102" spans="1:7" x14ac:dyDescent="0.35">
      <c r="A102">
        <v>304</v>
      </c>
      <c r="B102" t="s">
        <v>8</v>
      </c>
      <c r="C102">
        <v>0.94699999999999995</v>
      </c>
      <c r="D102">
        <v>0.92800000000000005</v>
      </c>
      <c r="E102">
        <f>AVERAGE(C102:D102)</f>
        <v>0.9375</v>
      </c>
      <c r="F102">
        <f>212.31*E102-9.8189</f>
        <v>189.22172499999999</v>
      </c>
      <c r="G102">
        <f t="shared" si="1"/>
        <v>378.44344999999998</v>
      </c>
    </row>
    <row r="103" spans="1:7" x14ac:dyDescent="0.35">
      <c r="A103">
        <v>305</v>
      </c>
      <c r="B103" t="s">
        <v>8</v>
      </c>
      <c r="C103">
        <v>1.1839999999999999</v>
      </c>
      <c r="D103">
        <v>1.3720000000000001</v>
      </c>
      <c r="E103">
        <f>AVERAGE(C103:D103)</f>
        <v>1.278</v>
      </c>
      <c r="F103">
        <f>180.76*E103-13.116</f>
        <v>217.89528000000001</v>
      </c>
      <c r="G103">
        <f t="shared" si="1"/>
        <v>435.79056000000003</v>
      </c>
    </row>
    <row r="104" spans="1:7" x14ac:dyDescent="0.35">
      <c r="A104">
        <v>306</v>
      </c>
      <c r="B104" t="s">
        <v>8</v>
      </c>
      <c r="C104">
        <v>1.373</v>
      </c>
      <c r="D104">
        <v>1.4550000000000001</v>
      </c>
      <c r="E104">
        <f>AVERAGE(C104:D104)</f>
        <v>1.4140000000000001</v>
      </c>
      <c r="F104">
        <f>212.31*E104-9.8189</f>
        <v>290.38744000000003</v>
      </c>
      <c r="G104">
        <f t="shared" si="1"/>
        <v>580.77488000000005</v>
      </c>
    </row>
    <row r="105" spans="1:7" x14ac:dyDescent="0.35">
      <c r="A105">
        <v>307</v>
      </c>
      <c r="B105" t="s">
        <v>136</v>
      </c>
      <c r="C105">
        <v>0.59099999999999997</v>
      </c>
      <c r="D105">
        <v>0.64400000000000002</v>
      </c>
      <c r="E105">
        <f>AVERAGE(C105:D105)</f>
        <v>0.61749999999999994</v>
      </c>
      <c r="F105">
        <f>251.55*E105-0.6828</f>
        <v>154.649325</v>
      </c>
      <c r="G105">
        <f t="shared" si="1"/>
        <v>309.29865000000001</v>
      </c>
    </row>
    <row r="106" spans="1:7" x14ac:dyDescent="0.35">
      <c r="A106">
        <v>308</v>
      </c>
      <c r="B106" t="s">
        <v>8</v>
      </c>
      <c r="C106">
        <v>1.31</v>
      </c>
      <c r="D106">
        <v>1.079</v>
      </c>
      <c r="E106">
        <f>AVERAGE(C106:D106)</f>
        <v>1.1945000000000001</v>
      </c>
      <c r="F106">
        <f>180.76*E106-13.116</f>
        <v>202.80182000000002</v>
      </c>
      <c r="G106">
        <f t="shared" si="1"/>
        <v>405.60364000000004</v>
      </c>
    </row>
    <row r="107" spans="1:7" x14ac:dyDescent="0.35">
      <c r="A107">
        <v>309</v>
      </c>
      <c r="B107" t="s">
        <v>8</v>
      </c>
      <c r="C107">
        <v>1.2729999999999999</v>
      </c>
      <c r="D107">
        <v>1.2929999999999999</v>
      </c>
      <c r="E107">
        <f>AVERAGE(C107:D107)</f>
        <v>1.2829999999999999</v>
      </c>
      <c r="F107">
        <f>180.76*E107-13.116</f>
        <v>218.79907999999995</v>
      </c>
      <c r="G107">
        <f t="shared" si="1"/>
        <v>437.59815999999989</v>
      </c>
    </row>
    <row r="108" spans="1:7" x14ac:dyDescent="0.35">
      <c r="A108">
        <v>310</v>
      </c>
      <c r="B108" t="s">
        <v>8</v>
      </c>
      <c r="C108">
        <v>0.69799999999999995</v>
      </c>
      <c r="D108">
        <v>0.83399999999999996</v>
      </c>
      <c r="E108">
        <f>AVERAGE(C108:D108)</f>
        <v>0.76600000000000001</v>
      </c>
      <c r="F108">
        <f>212.31*E108-9.8189</f>
        <v>152.81056000000001</v>
      </c>
      <c r="G108">
        <f t="shared" si="1"/>
        <v>305.62112000000002</v>
      </c>
    </row>
    <row r="109" spans="1:7" x14ac:dyDescent="0.35">
      <c r="A109" t="s">
        <v>13</v>
      </c>
      <c r="B109" t="s">
        <v>8</v>
      </c>
      <c r="C109">
        <v>0.06</v>
      </c>
      <c r="D109">
        <v>8.8999999999999996E-2</v>
      </c>
      <c r="E109">
        <f>AVERAGE(C109:D109)</f>
        <v>7.4499999999999997E-2</v>
      </c>
      <c r="F109">
        <f>212.31*E109-9.8189</f>
        <v>5.9981950000000008</v>
      </c>
      <c r="G109">
        <f t="shared" si="1"/>
        <v>11.996390000000002</v>
      </c>
    </row>
    <row r="110" spans="1:7" x14ac:dyDescent="0.35">
      <c r="A110" t="s">
        <v>14</v>
      </c>
      <c r="B110" t="s">
        <v>8</v>
      </c>
      <c r="C110">
        <v>0.106</v>
      </c>
      <c r="D110">
        <v>9.0999999999999998E-2</v>
      </c>
      <c r="E110">
        <f>AVERAGE(C110:D110)</f>
        <v>9.8500000000000004E-2</v>
      </c>
      <c r="F110">
        <f>212.31*E110-9.8189</f>
        <v>11.093635000000003</v>
      </c>
      <c r="G110">
        <f t="shared" si="1"/>
        <v>22.187270000000005</v>
      </c>
    </row>
    <row r="111" spans="1:7" x14ac:dyDescent="0.35">
      <c r="A111" t="s">
        <v>15</v>
      </c>
      <c r="B111" t="s">
        <v>136</v>
      </c>
      <c r="C111">
        <v>4.5999999999999999E-2</v>
      </c>
      <c r="D111">
        <v>4.5999999999999999E-2</v>
      </c>
      <c r="E111">
        <f>AVERAGE(C111:D111)</f>
        <v>4.5999999999999999E-2</v>
      </c>
      <c r="F111">
        <f>251.55*E111-0.6828</f>
        <v>10.888500000000001</v>
      </c>
      <c r="G111">
        <f t="shared" si="1"/>
        <v>21.777000000000001</v>
      </c>
    </row>
    <row r="112" spans="1:7" x14ac:dyDescent="0.35">
      <c r="A112" t="s">
        <v>17</v>
      </c>
      <c r="B112" t="s">
        <v>136</v>
      </c>
      <c r="C112">
        <v>6.3E-2</v>
      </c>
      <c r="D112">
        <v>5.8000000000000003E-2</v>
      </c>
      <c r="E112">
        <f>AVERAGE(C112:D112)</f>
        <v>6.0499999999999998E-2</v>
      </c>
      <c r="F112">
        <f>193.22*E112-2.5557</f>
        <v>9.1341099999999997</v>
      </c>
      <c r="G112">
        <f t="shared" si="1"/>
        <v>18.268219999999999</v>
      </c>
    </row>
    <row r="113" spans="1:7" x14ac:dyDescent="0.35">
      <c r="A113" t="s">
        <v>18</v>
      </c>
      <c r="B113" t="s">
        <v>136</v>
      </c>
      <c r="C113">
        <v>0.04</v>
      </c>
      <c r="D113">
        <v>6.6000000000000003E-2</v>
      </c>
      <c r="E113">
        <f>AVERAGE(C113:D113)</f>
        <v>5.3000000000000005E-2</v>
      </c>
      <c r="F113">
        <f>251.55*E113-0.6828</f>
        <v>12.649350000000002</v>
      </c>
      <c r="G113">
        <f t="shared" si="1"/>
        <v>25.298700000000004</v>
      </c>
    </row>
    <row r="114" spans="1:7" x14ac:dyDescent="0.35">
      <c r="A114" t="s">
        <v>16</v>
      </c>
      <c r="B114" t="s">
        <v>8</v>
      </c>
      <c r="C114" t="s">
        <v>6</v>
      </c>
      <c r="D114">
        <v>0.112</v>
      </c>
      <c r="E114">
        <f>AVERAGE(C114:D114)</f>
        <v>0.112</v>
      </c>
      <c r="F114">
        <f>180.76*E114-13.116</f>
        <v>7.1291200000000003</v>
      </c>
      <c r="G114">
        <f t="shared" si="1"/>
        <v>14.258240000000001</v>
      </c>
    </row>
    <row r="115" spans="1:7" x14ac:dyDescent="0.35">
      <c r="A115" t="s">
        <v>135</v>
      </c>
      <c r="B115" t="s">
        <v>8</v>
      </c>
      <c r="C115">
        <v>0.06</v>
      </c>
      <c r="D115">
        <v>4.5999999999999999E-2</v>
      </c>
      <c r="E115">
        <f>AVERAGE(C115:D115)</f>
        <v>5.2999999999999999E-2</v>
      </c>
      <c r="F115">
        <f>212.31*E115-9.8189</f>
        <v>1.4335300000000011</v>
      </c>
      <c r="G115">
        <f t="shared" si="1"/>
        <v>2.8670600000000022</v>
      </c>
    </row>
    <row r="116" spans="1:7" x14ac:dyDescent="0.35">
      <c r="A116" t="s">
        <v>135</v>
      </c>
      <c r="B116" t="s">
        <v>136</v>
      </c>
      <c r="C116">
        <v>5.7000000000000002E-2</v>
      </c>
      <c r="D116">
        <v>9.0999999999999998E-2</v>
      </c>
      <c r="E116">
        <f>AVERAGE(C116:D116)</f>
        <v>7.3999999999999996E-2</v>
      </c>
      <c r="F116">
        <f>251.55*E116-0.6828</f>
        <v>17.931899999999999</v>
      </c>
      <c r="G116">
        <f t="shared" si="1"/>
        <v>35.863799999999998</v>
      </c>
    </row>
  </sheetData>
  <autoFilter ref="A1:F116" xr:uid="{1838D717-F380-49AF-B1BA-03E3C1FE5466}">
    <sortState xmlns:xlrd2="http://schemas.microsoft.com/office/spreadsheetml/2017/richdata2" ref="A2:F116">
      <sortCondition ref="A1:A116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D7B9-F8F2-4319-9135-3CB180034ACC}">
  <dimension ref="A1:D17"/>
  <sheetViews>
    <sheetView workbookViewId="0">
      <selection activeCell="I35" sqref="I35"/>
    </sheetView>
  </sheetViews>
  <sheetFormatPr defaultRowHeight="14.5" x14ac:dyDescent="0.35"/>
  <sheetData>
    <row r="1" spans="1:4" x14ac:dyDescent="0.35">
      <c r="A1" t="s">
        <v>20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-7.3000000000000001E-3</v>
      </c>
      <c r="C2">
        <v>7.1000000000000004E-3</v>
      </c>
      <c r="D2">
        <f>AVERAGE(B2:C2)</f>
        <v>-9.9999999999999829E-5</v>
      </c>
    </row>
    <row r="3" spans="1:4" x14ac:dyDescent="0.35">
      <c r="A3">
        <v>5.0999999999999996</v>
      </c>
      <c r="B3">
        <v>1.0999999999999999E-2</v>
      </c>
      <c r="C3">
        <v>-6.9999999999999999E-4</v>
      </c>
      <c r="D3">
        <f t="shared" ref="D3:D8" si="0">AVERAGE(B3:C3)</f>
        <v>5.1500000000000001E-3</v>
      </c>
    </row>
    <row r="4" spans="1:4" x14ac:dyDescent="0.35">
      <c r="A4">
        <v>10.565</v>
      </c>
      <c r="B4">
        <v>2.3900000000000001E-2</v>
      </c>
      <c r="C4">
        <v>1.18E-2</v>
      </c>
      <c r="D4">
        <f t="shared" si="0"/>
        <v>1.7850000000000001E-2</v>
      </c>
    </row>
    <row r="5" spans="1:4" x14ac:dyDescent="0.35">
      <c r="A5">
        <v>30.016400000000001</v>
      </c>
      <c r="B5">
        <v>3.7600000000000001E-2</v>
      </c>
      <c r="C5">
        <v>3.4700000000000002E-2</v>
      </c>
      <c r="D5">
        <f t="shared" si="0"/>
        <v>3.6150000000000002E-2</v>
      </c>
    </row>
    <row r="6" spans="1:4" x14ac:dyDescent="0.35">
      <c r="A6">
        <v>120.309</v>
      </c>
      <c r="B6">
        <v>0.10639999999999999</v>
      </c>
      <c r="C6">
        <v>0.11890000000000001</v>
      </c>
      <c r="D6">
        <f t="shared" si="0"/>
        <v>0.11265</v>
      </c>
    </row>
    <row r="7" spans="1:4" x14ac:dyDescent="0.35">
      <c r="A7">
        <v>199.239</v>
      </c>
      <c r="B7">
        <v>0.2</v>
      </c>
      <c r="C7">
        <v>0.1862</v>
      </c>
      <c r="D7">
        <f t="shared" si="0"/>
        <v>0.19309999999999999</v>
      </c>
    </row>
    <row r="8" spans="1:4" x14ac:dyDescent="0.35">
      <c r="A8">
        <v>400.24540000000002</v>
      </c>
      <c r="B8">
        <v>0.41049999999999998</v>
      </c>
      <c r="C8">
        <v>0.41399999999999998</v>
      </c>
      <c r="D8">
        <f t="shared" si="0"/>
        <v>0.41225000000000001</v>
      </c>
    </row>
    <row r="10" spans="1:4" x14ac:dyDescent="0.35">
      <c r="A10" t="s">
        <v>21</v>
      </c>
    </row>
    <row r="11" spans="1:4" x14ac:dyDescent="0.35">
      <c r="A11">
        <v>0</v>
      </c>
      <c r="B11">
        <v>2.5000000000000001E-3</v>
      </c>
      <c r="C11">
        <v>2E-3</v>
      </c>
      <c r="D11">
        <f>AVERAGE(B11:C11)</f>
        <v>2.2500000000000003E-3</v>
      </c>
    </row>
    <row r="12" spans="1:4" x14ac:dyDescent="0.35">
      <c r="A12">
        <v>5.0999999999999996</v>
      </c>
      <c r="B12">
        <v>-1.1999999999999999E-3</v>
      </c>
      <c r="C12">
        <v>-6.7999999999999996E-3</v>
      </c>
      <c r="D12">
        <f t="shared" ref="D12:D17" si="1">AVERAGE(B12:C12)</f>
        <v>-4.0000000000000001E-3</v>
      </c>
    </row>
    <row r="13" spans="1:4" x14ac:dyDescent="0.35">
      <c r="A13">
        <v>10.565</v>
      </c>
      <c r="B13">
        <v>1.5299999999999999E-2</v>
      </c>
      <c r="C13">
        <v>1.2800000000000001E-2</v>
      </c>
      <c r="D13">
        <f t="shared" si="1"/>
        <v>1.405E-2</v>
      </c>
    </row>
    <row r="14" spans="1:4" x14ac:dyDescent="0.35">
      <c r="A14">
        <v>30.016400000000001</v>
      </c>
      <c r="B14">
        <v>2.76E-2</v>
      </c>
      <c r="C14">
        <v>2.0899999999999998E-2</v>
      </c>
      <c r="D14">
        <f t="shared" si="1"/>
        <v>2.4250000000000001E-2</v>
      </c>
    </row>
    <row r="15" spans="1:4" x14ac:dyDescent="0.35">
      <c r="A15">
        <v>120.309</v>
      </c>
      <c r="B15">
        <v>0.1273</v>
      </c>
      <c r="C15">
        <v>0.12509999999999999</v>
      </c>
      <c r="D15">
        <f t="shared" si="1"/>
        <v>0.12619999999999998</v>
      </c>
    </row>
    <row r="16" spans="1:4" x14ac:dyDescent="0.35">
      <c r="A16">
        <v>199.239</v>
      </c>
      <c r="B16">
        <v>0.19170000000000001</v>
      </c>
      <c r="C16">
        <v>0.21160000000000001</v>
      </c>
      <c r="D16">
        <f t="shared" si="1"/>
        <v>0.20165</v>
      </c>
    </row>
    <row r="17" spans="1:4" x14ac:dyDescent="0.35">
      <c r="A17">
        <v>400.24540000000002</v>
      </c>
      <c r="B17">
        <v>0.42130000000000001</v>
      </c>
      <c r="C17">
        <v>0.41830000000000001</v>
      </c>
      <c r="D17">
        <f t="shared" si="1"/>
        <v>0.41980000000000001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SRP STD curve</vt:lpstr>
      <vt:lpstr>SRP samples</vt:lpstr>
      <vt:lpstr>NH4 STD curve</vt:lpstr>
      <vt:lpstr>NH4 samples</vt:lpstr>
      <vt:lpstr>TDP 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2021-10-27T18:40:55Z</dcterms:created>
  <dcterms:modified xsi:type="dcterms:W3CDTF">2021-11-18T01:32:49Z</dcterms:modified>
</cp:coreProperties>
</file>