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Lake Erie &amp; animal excretion\Data\"/>
    </mc:Choice>
  </mc:AlternateContent>
  <xr:revisionPtr revIDLastSave="0" documentId="13_ncr:1_{7872EDA4-C701-4A8D-9B01-9F0964FAFBA9}" xr6:coauthVersionLast="47" xr6:coauthVersionMax="47" xr10:uidLastSave="{00000000-0000-0000-0000-000000000000}"/>
  <bookViews>
    <workbookView xWindow="28680" yWindow="-120" windowWidth="29040" windowHeight="15840" activeTab="1" xr2:uid="{C52185F6-50D3-4B58-B3B1-F9E06922E42E}"/>
  </bookViews>
  <sheets>
    <sheet name="SRP STD curve" sheetId="1" r:id="rId1"/>
    <sheet name="SRP samples" sheetId="4" r:id="rId2"/>
    <sheet name="NH4 STD curve" sheetId="2" r:id="rId3"/>
    <sheet name="NH4 samples" sheetId="3" r:id="rId4"/>
    <sheet name="TDP STD curve" sheetId="5" r:id="rId5"/>
  </sheets>
  <definedNames>
    <definedName name="_xlnm._FilterDatabase" localSheetId="1" hidden="1">'SRP samples'!$G$1:$G$114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2" i="4"/>
  <c r="D12" i="5"/>
  <c r="D13" i="5"/>
  <c r="D14" i="5"/>
  <c r="D15" i="5"/>
  <c r="D16" i="5"/>
  <c r="D17" i="5"/>
  <c r="D11" i="5"/>
  <c r="D3" i="5"/>
  <c r="D4" i="5"/>
  <c r="D5" i="5"/>
  <c r="D6" i="5"/>
  <c r="D7" i="5"/>
  <c r="D8" i="5"/>
  <c r="D2" i="5"/>
  <c r="D9" i="1"/>
  <c r="D3" i="1"/>
  <c r="D4" i="1"/>
  <c r="D5" i="1"/>
  <c r="D6" i="1"/>
  <c r="D7" i="1"/>
  <c r="D8" i="1"/>
  <c r="D2" i="1"/>
  <c r="D21" i="1" l="1"/>
  <c r="D14" i="1"/>
  <c r="D15" i="1"/>
  <c r="D16" i="1"/>
  <c r="D17" i="1"/>
  <c r="D18" i="1"/>
  <c r="D19" i="1"/>
  <c r="D20" i="1"/>
  <c r="D13" i="1"/>
  <c r="A43" i="2" l="1"/>
  <c r="A21" i="2"/>
  <c r="A37" i="2"/>
  <c r="A36" i="2"/>
  <c r="D43" i="2"/>
  <c r="D42" i="2"/>
  <c r="A42" i="2"/>
  <c r="D41" i="2"/>
  <c r="A41" i="2"/>
  <c r="D40" i="2"/>
  <c r="A40" i="2"/>
  <c r="D39" i="2"/>
  <c r="A39" i="2"/>
  <c r="D38" i="2"/>
  <c r="A38" i="2"/>
  <c r="D37" i="2"/>
  <c r="D36" i="2"/>
  <c r="D35" i="2"/>
  <c r="A32" i="2"/>
  <c r="A31" i="2"/>
  <c r="A30" i="2"/>
  <c r="A29" i="2"/>
  <c r="A28" i="2"/>
  <c r="A27" i="2"/>
  <c r="A26" i="2"/>
  <c r="A25" i="2"/>
  <c r="G2" i="2"/>
  <c r="A15" i="2"/>
  <c r="A14" i="2"/>
  <c r="D32" i="2"/>
  <c r="D31" i="2"/>
  <c r="D30" i="2"/>
  <c r="D29" i="2"/>
  <c r="D28" i="2"/>
  <c r="D27" i="2"/>
  <c r="D26" i="2"/>
  <c r="D25" i="2"/>
  <c r="D24" i="2"/>
  <c r="D21" i="2"/>
  <c r="D20" i="2"/>
  <c r="A20" i="2"/>
  <c r="D19" i="2"/>
  <c r="A19" i="2"/>
  <c r="D18" i="2"/>
  <c r="A18" i="2"/>
  <c r="D17" i="2"/>
  <c r="A17" i="2"/>
  <c r="D16" i="2"/>
  <c r="A16" i="2"/>
  <c r="D15" i="2"/>
  <c r="D14" i="2"/>
  <c r="D13" i="2"/>
  <c r="D3" i="2"/>
  <c r="D4" i="2"/>
  <c r="D5" i="2"/>
  <c r="D6" i="2"/>
  <c r="D7" i="2"/>
  <c r="D8" i="2"/>
  <c r="D9" i="2"/>
  <c r="D10" i="2"/>
  <c r="D2" i="2"/>
  <c r="A10" i="2"/>
  <c r="A9" i="2"/>
  <c r="A8" i="2"/>
  <c r="A7" i="2"/>
  <c r="A6" i="2"/>
  <c r="A5" i="2"/>
  <c r="A4" i="2"/>
  <c r="A3" i="2"/>
  <c r="G1" i="2"/>
</calcChain>
</file>

<file path=xl/sharedStrings.xml><?xml version="1.0" encoding="utf-8"?>
<sst xmlns="http://schemas.openxmlformats.org/spreadsheetml/2006/main" count="212" uniqueCount="136">
  <si>
    <t>STDS</t>
  </si>
  <si>
    <t>ABS</t>
  </si>
  <si>
    <t>AVERAGE</t>
  </si>
  <si>
    <t>Date</t>
  </si>
  <si>
    <t>10/25/2021</t>
  </si>
  <si>
    <t>10/26/2021</t>
  </si>
  <si>
    <t>NA</t>
  </si>
  <si>
    <t>ID</t>
  </si>
  <si>
    <t>25.10.2021</t>
  </si>
  <si>
    <t xml:space="preserve">ABS </t>
  </si>
  <si>
    <t>NH4 (ug/L)</t>
  </si>
  <si>
    <t>average</t>
  </si>
  <si>
    <t>SRP (ug/L)</t>
  </si>
  <si>
    <t>na</t>
  </si>
  <si>
    <t>CTL1</t>
  </si>
  <si>
    <t>CTL2</t>
  </si>
  <si>
    <t>CTL3</t>
  </si>
  <si>
    <t>CTL6</t>
  </si>
  <si>
    <t>CTL4</t>
  </si>
  <si>
    <t>CTL5</t>
  </si>
  <si>
    <t>STD</t>
  </si>
  <si>
    <t>STD (20 mL + 2mL reagent)</t>
  </si>
  <si>
    <t>STD (30 mL + 3mL reagent)</t>
  </si>
  <si>
    <t>22.10.2021</t>
  </si>
  <si>
    <t>22.10.2022</t>
  </si>
  <si>
    <t>22.10.2023</t>
  </si>
  <si>
    <t>22.10.2024</t>
  </si>
  <si>
    <t>22.10.2025</t>
  </si>
  <si>
    <t>22.10.2026</t>
  </si>
  <si>
    <t>22.10.2027</t>
  </si>
  <si>
    <t>22.10.2028</t>
  </si>
  <si>
    <t>22.10.2029</t>
  </si>
  <si>
    <t>22.10.2030</t>
  </si>
  <si>
    <t>22.10.2031</t>
  </si>
  <si>
    <t>22.10.2032</t>
  </si>
  <si>
    <t>22.10.2033</t>
  </si>
  <si>
    <t>22.10.2034</t>
  </si>
  <si>
    <t>22.10.2035</t>
  </si>
  <si>
    <t>22.10.2036</t>
  </si>
  <si>
    <t>22.10.2037</t>
  </si>
  <si>
    <t>22.10.2038</t>
  </si>
  <si>
    <t>22.10.2039</t>
  </si>
  <si>
    <t>22.10.2040</t>
  </si>
  <si>
    <t>22.10.2041</t>
  </si>
  <si>
    <t>22.10.2042</t>
  </si>
  <si>
    <t>22.10.2043</t>
  </si>
  <si>
    <t>22.10.2044</t>
  </si>
  <si>
    <t>22.10.2045</t>
  </si>
  <si>
    <t>22.10.2046</t>
  </si>
  <si>
    <t>22.10.2047</t>
  </si>
  <si>
    <t>22.10.2048</t>
  </si>
  <si>
    <t>22.10.2049</t>
  </si>
  <si>
    <t>22.10.2050</t>
  </si>
  <si>
    <t>22.10.2051</t>
  </si>
  <si>
    <t>22.10.2052</t>
  </si>
  <si>
    <t>22.10.2053</t>
  </si>
  <si>
    <t>22.10.2054</t>
  </si>
  <si>
    <t>22.10.2055</t>
  </si>
  <si>
    <t>22.10.2056</t>
  </si>
  <si>
    <t>22.10.2057</t>
  </si>
  <si>
    <t>22.10.2058</t>
  </si>
  <si>
    <t>22.10.2059</t>
  </si>
  <si>
    <t>22.10.2060</t>
  </si>
  <si>
    <t>22.10.2061</t>
  </si>
  <si>
    <t>22.10.2062</t>
  </si>
  <si>
    <t>22.10.2063</t>
  </si>
  <si>
    <t>22.10.2064</t>
  </si>
  <si>
    <t>22.10.2065</t>
  </si>
  <si>
    <t>22.10.2066</t>
  </si>
  <si>
    <t>22.10.2067</t>
  </si>
  <si>
    <t>22.10.2068</t>
  </si>
  <si>
    <t>22.10.2069</t>
  </si>
  <si>
    <t>22.10.2070</t>
  </si>
  <si>
    <t>22.10.2071</t>
  </si>
  <si>
    <t>22.10.2072</t>
  </si>
  <si>
    <t>22.10.2073</t>
  </si>
  <si>
    <t>22.10.2074</t>
  </si>
  <si>
    <t>22.10.2075</t>
  </si>
  <si>
    <t>22.10.2076</t>
  </si>
  <si>
    <t>22.10.2077</t>
  </si>
  <si>
    <t>22.10.2078</t>
  </si>
  <si>
    <t>22.10.2079</t>
  </si>
  <si>
    <t>22.10.2080</t>
  </si>
  <si>
    <t>22.10.2081</t>
  </si>
  <si>
    <t>22.10.2082</t>
  </si>
  <si>
    <t>22.10.2083</t>
  </si>
  <si>
    <t>22.10.2084</t>
  </si>
  <si>
    <t>22.10.2085</t>
  </si>
  <si>
    <t>22.10.2086</t>
  </si>
  <si>
    <t>22.10.2087</t>
  </si>
  <si>
    <t>22.10.2088</t>
  </si>
  <si>
    <t>22.10.2089</t>
  </si>
  <si>
    <t>22.10.2090</t>
  </si>
  <si>
    <t>22.10.2091</t>
  </si>
  <si>
    <t>22.10.2092</t>
  </si>
  <si>
    <t>22.10.2093</t>
  </si>
  <si>
    <t>22.10.2094</t>
  </si>
  <si>
    <t>22.10.2095</t>
  </si>
  <si>
    <t>22.10.2096</t>
  </si>
  <si>
    <t>22.10.2097</t>
  </si>
  <si>
    <t>22.10.2098</t>
  </si>
  <si>
    <t>22.10.2099</t>
  </si>
  <si>
    <t>22.10.2100</t>
  </si>
  <si>
    <t>22.10.2101</t>
  </si>
  <si>
    <t>22.10.2102</t>
  </si>
  <si>
    <t>22.10.2103</t>
  </si>
  <si>
    <t>22.10.2104</t>
  </si>
  <si>
    <t>22.10.2105</t>
  </si>
  <si>
    <t>22.10.2106</t>
  </si>
  <si>
    <t>22.10.2107</t>
  </si>
  <si>
    <t>22.10.2108</t>
  </si>
  <si>
    <t>22.10.2109</t>
  </si>
  <si>
    <t>22.10.2110</t>
  </si>
  <si>
    <t>22.10.2111</t>
  </si>
  <si>
    <t>22.10.2112</t>
  </si>
  <si>
    <t>22.10.2113</t>
  </si>
  <si>
    <t>22.10.2114</t>
  </si>
  <si>
    <t>22.10.2115</t>
  </si>
  <si>
    <t>22.10.2116</t>
  </si>
  <si>
    <t>22.10.2117</t>
  </si>
  <si>
    <t>22.10.2118</t>
  </si>
  <si>
    <t>22.10.2119</t>
  </si>
  <si>
    <t>22.10.2120</t>
  </si>
  <si>
    <t>22.10.2121</t>
  </si>
  <si>
    <t>22.10.2122</t>
  </si>
  <si>
    <t>22.10.2123</t>
  </si>
  <si>
    <t>22.10.2124</t>
  </si>
  <si>
    <t>22.10.2125</t>
  </si>
  <si>
    <t>22.10.2126</t>
  </si>
  <si>
    <t>22.10.2127</t>
  </si>
  <si>
    <t>22.10.2128</t>
  </si>
  <si>
    <t>22.10.2129</t>
  </si>
  <si>
    <t>22.10.2130</t>
  </si>
  <si>
    <t>22.10.2131</t>
  </si>
  <si>
    <t>22.10.2132</t>
  </si>
  <si>
    <t>22.10.2133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</si>
</sst>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curve'!$D$13:$D$21</c:f>
              <c:numCache>
                <c:formatCode>General</c:formatCode>
                <c:ptCount val="9"/>
                <c:pt idx="0">
                  <c:v>2.3E-3</c:v>
                </c:pt>
                <c:pt idx="1">
                  <c:v>4.5999999999999999E-3</c:v>
                </c:pt>
                <c:pt idx="2">
                  <c:v>1.0150000000000001E-2</c:v>
                </c:pt>
                <c:pt idx="3">
                  <c:v>5.7999999999999996E-3</c:v>
                </c:pt>
                <c:pt idx="4">
                  <c:v>1.515E-2</c:v>
                </c:pt>
                <c:pt idx="5">
                  <c:v>2.6450000000000001E-2</c:v>
                </c:pt>
                <c:pt idx="6">
                  <c:v>4.2550000000000004E-2</c:v>
                </c:pt>
                <c:pt idx="7">
                  <c:v>8.5100000000000009E-2</c:v>
                </c:pt>
                <c:pt idx="8">
                  <c:v>0.15115000000000001</c:v>
                </c:pt>
              </c:numCache>
            </c:numRef>
          </c:xVal>
          <c:yVal>
            <c:numRef>
              <c:f>'SRP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  <c:pt idx="8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E-4C71-BC5B-1CBFD38F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271675643591922E-2"/>
                  <c:y val="-2.07253886010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curve'!$D$2:$D$9</c:f>
              <c:numCache>
                <c:formatCode>General</c:formatCode>
                <c:ptCount val="8"/>
                <c:pt idx="0">
                  <c:v>-2.7000000000000001E-3</c:v>
                </c:pt>
                <c:pt idx="1">
                  <c:v>-6.0000000000000006E-4</c:v>
                </c:pt>
                <c:pt idx="2">
                  <c:v>1.255E-2</c:v>
                </c:pt>
                <c:pt idx="3">
                  <c:v>3.04E-2</c:v>
                </c:pt>
                <c:pt idx="4">
                  <c:v>6.334999999999999E-2</c:v>
                </c:pt>
                <c:pt idx="5">
                  <c:v>0.1134</c:v>
                </c:pt>
                <c:pt idx="6">
                  <c:v>0.1986</c:v>
                </c:pt>
                <c:pt idx="7">
                  <c:v>0.40769999999999995</c:v>
                </c:pt>
              </c:numCache>
            </c:numRef>
          </c:xVal>
          <c:yVal>
            <c:numRef>
              <c:f>'SRP STD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E-49E9-A1BD-D9A7176B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C-443B-8005-4FECFC30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7-4852-81CE-51CC7189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F-48D8-BEB0-297BC93E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4372-8A42-59F6800C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curve'!$D$11:$D$17</c:f>
              <c:numCache>
                <c:formatCode>General</c:formatCode>
                <c:ptCount val="7"/>
                <c:pt idx="0">
                  <c:v>2.2500000000000003E-3</c:v>
                </c:pt>
                <c:pt idx="1">
                  <c:v>-4.0000000000000001E-3</c:v>
                </c:pt>
                <c:pt idx="2">
                  <c:v>1.405E-2</c:v>
                </c:pt>
                <c:pt idx="3">
                  <c:v>2.4250000000000001E-2</c:v>
                </c:pt>
                <c:pt idx="4">
                  <c:v>0.12619999999999998</c:v>
                </c:pt>
                <c:pt idx="5">
                  <c:v>0.20165</c:v>
                </c:pt>
                <c:pt idx="6">
                  <c:v>0.41980000000000001</c:v>
                </c:pt>
              </c:numCache>
            </c:numRef>
          </c:xVal>
          <c:yVal>
            <c:numRef>
              <c:f>'TDP STD curve'!$A$11:$A$17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120.309</c:v>
                </c:pt>
                <c:pt idx="5">
                  <c:v>199.239</c:v>
                </c:pt>
                <c:pt idx="6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5-47B6-BAFA-650B5A88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3408"/>
        <c:axId val="675813736"/>
      </c:scatterChart>
      <c:valAx>
        <c:axId val="675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736"/>
        <c:crosses val="autoZero"/>
        <c:crossBetween val="midCat"/>
      </c:valAx>
      <c:valAx>
        <c:axId val="67581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12</xdr:row>
      <xdr:rowOff>63499</xdr:rowOff>
    </xdr:from>
    <xdr:to>
      <xdr:col>13</xdr:col>
      <xdr:colOff>47624</xdr:colOff>
      <xdr:row>22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0858-1433-4EB5-968E-09D6C90E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301625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A4-55DB-4586-9DBF-F2C5B445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549275</xdr:colOff>
      <xdr:row>0</xdr:row>
      <xdr:rowOff>3175</xdr:rowOff>
    </xdr:from>
    <xdr:to>
      <xdr:col>13</xdr:col>
      <xdr:colOff>63500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706FB-6F5F-4064-B309-6A2D80FD9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13</xdr:col>
      <xdr:colOff>123825</xdr:colOff>
      <xdr:row>20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6CC79-E813-4C3A-BB28-6B25607E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123825</xdr:colOff>
      <xdr:row>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00641-E9B1-46CB-A0E5-00948782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123825</xdr:colOff>
      <xdr:row>42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12946-429E-4C45-86FA-77908F6F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142875</xdr:rowOff>
    </xdr:from>
    <xdr:to>
      <xdr:col>13</xdr:col>
      <xdr:colOff>212725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F6602-1B81-420E-B9FD-86A1CE78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745F-DF61-4CB0-8B74-7218B0444D96}">
  <dimension ref="A1:D21"/>
  <sheetViews>
    <sheetView workbookViewId="0">
      <selection activeCell="A2" sqref="A2:A9"/>
    </sheetView>
  </sheetViews>
  <sheetFormatPr defaultRowHeight="14.5" x14ac:dyDescent="0.35"/>
  <sheetData>
    <row r="1" spans="1:4" x14ac:dyDescent="0.35">
      <c r="A1" t="s">
        <v>20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-2.8E-3</v>
      </c>
      <c r="C2">
        <v>-2.5999999999999999E-3</v>
      </c>
      <c r="D2">
        <f>AVERAGE(B2:C2)</f>
        <v>-2.7000000000000001E-3</v>
      </c>
    </row>
    <row r="3" spans="1:4" x14ac:dyDescent="0.35">
      <c r="A3">
        <v>5.0999999999999996</v>
      </c>
      <c r="B3">
        <v>-2E-3</v>
      </c>
      <c r="C3">
        <v>8.0000000000000004E-4</v>
      </c>
      <c r="D3">
        <f t="shared" ref="D3:D9" si="0">AVERAGE(B3:C3)</f>
        <v>-6.0000000000000006E-4</v>
      </c>
    </row>
    <row r="4" spans="1:4" x14ac:dyDescent="0.35">
      <c r="A4">
        <v>10.565</v>
      </c>
      <c r="B4">
        <v>1.4500000000000001E-2</v>
      </c>
      <c r="C4">
        <v>1.06E-2</v>
      </c>
      <c r="D4">
        <f t="shared" si="0"/>
        <v>1.255E-2</v>
      </c>
    </row>
    <row r="5" spans="1:4" x14ac:dyDescent="0.35">
      <c r="A5">
        <v>30.016400000000001</v>
      </c>
      <c r="B5">
        <v>2.8299999999999999E-2</v>
      </c>
      <c r="C5">
        <v>3.2500000000000001E-2</v>
      </c>
      <c r="D5">
        <f t="shared" si="0"/>
        <v>3.04E-2</v>
      </c>
    </row>
    <row r="6" spans="1:4" x14ac:dyDescent="0.35">
      <c r="A6">
        <v>60.545000000000002</v>
      </c>
      <c r="B6">
        <v>5.9499999999999997E-2</v>
      </c>
      <c r="C6">
        <v>6.7199999999999996E-2</v>
      </c>
      <c r="D6">
        <f t="shared" si="0"/>
        <v>6.334999999999999E-2</v>
      </c>
    </row>
    <row r="7" spans="1:4" x14ac:dyDescent="0.35">
      <c r="A7">
        <v>120.309</v>
      </c>
      <c r="B7">
        <v>0.11119999999999999</v>
      </c>
      <c r="C7">
        <v>0.11559999999999999</v>
      </c>
      <c r="D7">
        <f t="shared" si="0"/>
        <v>0.1134</v>
      </c>
    </row>
    <row r="8" spans="1:4" x14ac:dyDescent="0.35">
      <c r="A8">
        <v>199.239</v>
      </c>
      <c r="B8">
        <v>0.1958</v>
      </c>
      <c r="C8">
        <v>0.2014</v>
      </c>
      <c r="D8">
        <f t="shared" si="0"/>
        <v>0.1986</v>
      </c>
    </row>
    <row r="9" spans="1:4" x14ac:dyDescent="0.35">
      <c r="A9">
        <v>400.24540000000002</v>
      </c>
      <c r="B9">
        <v>0.40139999999999998</v>
      </c>
      <c r="C9">
        <v>0.41399999999999998</v>
      </c>
      <c r="D9">
        <f t="shared" si="0"/>
        <v>0.40769999999999995</v>
      </c>
    </row>
    <row r="12" spans="1:4" x14ac:dyDescent="0.35">
      <c r="A12" t="s">
        <v>20</v>
      </c>
      <c r="B12" t="s">
        <v>1</v>
      </c>
      <c r="C12" t="s">
        <v>1</v>
      </c>
      <c r="D12" t="s">
        <v>2</v>
      </c>
    </row>
    <row r="13" spans="1:4" x14ac:dyDescent="0.35">
      <c r="A13">
        <v>0</v>
      </c>
      <c r="B13">
        <v>2.3E-3</v>
      </c>
      <c r="C13">
        <v>2.3E-3</v>
      </c>
      <c r="D13">
        <f>AVERAGE(B13:C13)</f>
        <v>2.3E-3</v>
      </c>
    </row>
    <row r="14" spans="1:4" x14ac:dyDescent="0.35">
      <c r="A14">
        <v>5.0999999999999996</v>
      </c>
      <c r="B14">
        <v>6.1999999999999998E-3</v>
      </c>
      <c r="C14">
        <v>3.0000000000000001E-3</v>
      </c>
      <c r="D14">
        <f t="shared" ref="D14:D20" si="1">AVERAGE(B14:C14)</f>
        <v>4.5999999999999999E-3</v>
      </c>
    </row>
    <row r="15" spans="1:4" x14ac:dyDescent="0.35">
      <c r="A15">
        <v>10.565</v>
      </c>
      <c r="B15">
        <v>3.3E-3</v>
      </c>
      <c r="C15">
        <v>1.7000000000000001E-2</v>
      </c>
      <c r="D15">
        <f t="shared" si="1"/>
        <v>1.0150000000000001E-2</v>
      </c>
    </row>
    <row r="16" spans="1:4" x14ac:dyDescent="0.35">
      <c r="A16">
        <v>30.016400000000001</v>
      </c>
      <c r="B16">
        <v>5.0000000000000001E-3</v>
      </c>
      <c r="C16">
        <v>6.6E-3</v>
      </c>
      <c r="D16">
        <f t="shared" si="1"/>
        <v>5.7999999999999996E-3</v>
      </c>
    </row>
    <row r="17" spans="1:4" x14ac:dyDescent="0.35">
      <c r="A17">
        <v>60.545000000000002</v>
      </c>
      <c r="B17">
        <v>1.2699999999999999E-2</v>
      </c>
      <c r="C17">
        <v>1.7600000000000001E-2</v>
      </c>
      <c r="D17">
        <f t="shared" si="1"/>
        <v>1.515E-2</v>
      </c>
    </row>
    <row r="18" spans="1:4" x14ac:dyDescent="0.35">
      <c r="A18">
        <v>120.309</v>
      </c>
      <c r="B18">
        <v>2.3E-2</v>
      </c>
      <c r="C18">
        <v>2.9899999999999999E-2</v>
      </c>
      <c r="D18">
        <f t="shared" si="1"/>
        <v>2.6450000000000001E-2</v>
      </c>
    </row>
    <row r="19" spans="1:4" x14ac:dyDescent="0.35">
      <c r="A19">
        <v>199.239</v>
      </c>
      <c r="B19">
        <v>4.2900000000000001E-2</v>
      </c>
      <c r="C19">
        <v>4.2200000000000001E-2</v>
      </c>
      <c r="D19">
        <f t="shared" si="1"/>
        <v>4.2550000000000004E-2</v>
      </c>
    </row>
    <row r="20" spans="1:4" x14ac:dyDescent="0.35">
      <c r="A20">
        <v>400.24540000000002</v>
      </c>
      <c r="B20">
        <v>8.43E-2</v>
      </c>
      <c r="C20">
        <v>8.5900000000000004E-2</v>
      </c>
      <c r="D20">
        <f t="shared" si="1"/>
        <v>8.5100000000000009E-2</v>
      </c>
    </row>
    <row r="21" spans="1:4" x14ac:dyDescent="0.35">
      <c r="A21">
        <v>880.1</v>
      </c>
      <c r="B21">
        <v>0.1469</v>
      </c>
      <c r="C21">
        <v>0.15540000000000001</v>
      </c>
      <c r="D21">
        <f>AVERAGE(B21:C21)</f>
        <v>0.15115000000000001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F13F-0EEE-499C-B2A7-A729BC2F28C4}">
  <dimension ref="A1:G114"/>
  <sheetViews>
    <sheetView tabSelected="1" topLeftCell="A79" workbookViewId="0">
      <selection activeCell="G97" sqref="G97"/>
    </sheetView>
  </sheetViews>
  <sheetFormatPr defaultRowHeight="14.5" x14ac:dyDescent="0.35"/>
  <sheetData>
    <row r="1" spans="1:7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12</v>
      </c>
    </row>
    <row r="2" spans="1:7" x14ac:dyDescent="0.35">
      <c r="A2">
        <v>292</v>
      </c>
      <c r="B2" t="s">
        <v>23</v>
      </c>
      <c r="C2">
        <v>5.7299999999999997E-2</v>
      </c>
      <c r="D2">
        <v>5.8200000000000002E-2</v>
      </c>
      <c r="E2">
        <f>AVERAGE(C2:D2)</f>
        <v>5.7749999999999996E-2</v>
      </c>
      <c r="G2">
        <v>200</v>
      </c>
    </row>
    <row r="3" spans="1:7" x14ac:dyDescent="0.35">
      <c r="A3">
        <v>221</v>
      </c>
      <c r="B3" t="s">
        <v>24</v>
      </c>
      <c r="C3">
        <v>7.3300000000000004E-2</v>
      </c>
      <c r="D3">
        <v>7.3499999999999996E-2</v>
      </c>
      <c r="E3">
        <f t="shared" ref="E3:E66" si="0">AVERAGE(C3:D3)</f>
        <v>7.3399999999999993E-2</v>
      </c>
      <c r="G3">
        <v>201</v>
      </c>
    </row>
    <row r="4" spans="1:7" x14ac:dyDescent="0.35">
      <c r="A4">
        <v>202</v>
      </c>
      <c r="B4" t="s">
        <v>25</v>
      </c>
      <c r="C4">
        <v>1.6E-2</v>
      </c>
      <c r="D4">
        <v>1.7500000000000002E-2</v>
      </c>
      <c r="E4">
        <f t="shared" si="0"/>
        <v>1.6750000000000001E-2</v>
      </c>
      <c r="G4">
        <v>202</v>
      </c>
    </row>
    <row r="5" spans="1:7" x14ac:dyDescent="0.35">
      <c r="A5">
        <v>285</v>
      </c>
      <c r="B5" t="s">
        <v>26</v>
      </c>
      <c r="C5">
        <v>0.33169999999999999</v>
      </c>
      <c r="D5">
        <v>0.21460000000000001</v>
      </c>
      <c r="E5">
        <f t="shared" si="0"/>
        <v>0.27315</v>
      </c>
      <c r="G5">
        <v>203</v>
      </c>
    </row>
    <row r="6" spans="1:7" x14ac:dyDescent="0.35">
      <c r="A6">
        <v>277</v>
      </c>
      <c r="B6" t="s">
        <v>27</v>
      </c>
      <c r="C6">
        <v>0.29709999999999998</v>
      </c>
      <c r="D6">
        <v>0.29780000000000001</v>
      </c>
      <c r="E6">
        <f t="shared" si="0"/>
        <v>0.29744999999999999</v>
      </c>
      <c r="G6">
        <v>204</v>
      </c>
    </row>
    <row r="7" spans="1:7" x14ac:dyDescent="0.35">
      <c r="A7">
        <v>287</v>
      </c>
      <c r="B7" t="s">
        <v>28</v>
      </c>
      <c r="C7">
        <v>0.30590000000000001</v>
      </c>
      <c r="D7">
        <v>0.30919999999999997</v>
      </c>
      <c r="E7">
        <f t="shared" si="0"/>
        <v>0.30754999999999999</v>
      </c>
      <c r="G7">
        <v>205</v>
      </c>
    </row>
    <row r="8" spans="1:7" x14ac:dyDescent="0.35">
      <c r="A8">
        <v>201</v>
      </c>
      <c r="B8" t="s">
        <v>29</v>
      </c>
      <c r="C8">
        <v>2.23E-2</v>
      </c>
      <c r="D8">
        <v>2.46E-2</v>
      </c>
      <c r="E8">
        <f t="shared" si="0"/>
        <v>2.3449999999999999E-2</v>
      </c>
      <c r="G8">
        <v>206</v>
      </c>
    </row>
    <row r="9" spans="1:7" x14ac:dyDescent="0.35">
      <c r="A9">
        <v>291</v>
      </c>
      <c r="B9" t="s">
        <v>30</v>
      </c>
      <c r="C9">
        <v>8.43E-2</v>
      </c>
      <c r="D9">
        <v>7.8700000000000006E-2</v>
      </c>
      <c r="E9">
        <f t="shared" si="0"/>
        <v>8.1500000000000003E-2</v>
      </c>
      <c r="G9">
        <v>207</v>
      </c>
    </row>
    <row r="10" spans="1:7" x14ac:dyDescent="0.35">
      <c r="A10">
        <v>300</v>
      </c>
      <c r="B10" t="s">
        <v>31</v>
      </c>
      <c r="C10">
        <v>0.11</v>
      </c>
      <c r="D10">
        <v>0.1196</v>
      </c>
      <c r="E10">
        <f t="shared" si="0"/>
        <v>0.1148</v>
      </c>
      <c r="G10">
        <v>208</v>
      </c>
    </row>
    <row r="11" spans="1:7" x14ac:dyDescent="0.35">
      <c r="A11">
        <v>282</v>
      </c>
      <c r="B11" t="s">
        <v>32</v>
      </c>
      <c r="C11">
        <v>0.22009999999999999</v>
      </c>
      <c r="D11">
        <v>0.2281</v>
      </c>
      <c r="E11">
        <f t="shared" si="0"/>
        <v>0.22409999999999999</v>
      </c>
      <c r="G11">
        <v>209</v>
      </c>
    </row>
    <row r="12" spans="1:7" x14ac:dyDescent="0.35">
      <c r="A12">
        <v>240</v>
      </c>
      <c r="B12" t="s">
        <v>33</v>
      </c>
      <c r="C12">
        <v>1.4500000000000001E-2</v>
      </c>
      <c r="D12">
        <v>1.9599999999999999E-2</v>
      </c>
      <c r="E12">
        <f t="shared" si="0"/>
        <v>1.7049999999999999E-2</v>
      </c>
      <c r="G12">
        <v>210</v>
      </c>
    </row>
    <row r="13" spans="1:7" x14ac:dyDescent="0.35">
      <c r="A13">
        <v>241</v>
      </c>
      <c r="B13" t="s">
        <v>34</v>
      </c>
      <c r="C13">
        <v>2.93E-2</v>
      </c>
      <c r="D13">
        <v>3.3700000000000001E-2</v>
      </c>
      <c r="E13">
        <f t="shared" si="0"/>
        <v>3.15E-2</v>
      </c>
      <c r="G13">
        <v>211</v>
      </c>
    </row>
    <row r="14" spans="1:7" x14ac:dyDescent="0.35">
      <c r="A14">
        <v>310</v>
      </c>
      <c r="B14" t="s">
        <v>35</v>
      </c>
      <c r="C14">
        <v>2.3400000000000001E-2</v>
      </c>
      <c r="D14">
        <v>2.3099999999999999E-2</v>
      </c>
      <c r="E14">
        <f t="shared" si="0"/>
        <v>2.325E-2</v>
      </c>
      <c r="G14">
        <v>212</v>
      </c>
    </row>
    <row r="15" spans="1:7" x14ac:dyDescent="0.35">
      <c r="A15">
        <v>231</v>
      </c>
      <c r="B15" t="s">
        <v>36</v>
      </c>
      <c r="C15">
        <v>2.0199999999999999E-2</v>
      </c>
      <c r="D15">
        <v>1.5100000000000001E-2</v>
      </c>
      <c r="E15">
        <f t="shared" si="0"/>
        <v>1.7649999999999999E-2</v>
      </c>
      <c r="G15">
        <v>213</v>
      </c>
    </row>
    <row r="16" spans="1:7" x14ac:dyDescent="0.35">
      <c r="A16">
        <v>233</v>
      </c>
      <c r="B16" t="s">
        <v>37</v>
      </c>
      <c r="C16" t="s">
        <v>6</v>
      </c>
      <c r="D16" t="s">
        <v>6</v>
      </c>
      <c r="E16" t="e">
        <f t="shared" si="0"/>
        <v>#DIV/0!</v>
      </c>
      <c r="G16">
        <v>214</v>
      </c>
    </row>
    <row r="17" spans="1:7" x14ac:dyDescent="0.35">
      <c r="A17">
        <v>239</v>
      </c>
      <c r="B17" t="s">
        <v>38</v>
      </c>
      <c r="C17">
        <v>2.2200000000000001E-2</v>
      </c>
      <c r="D17">
        <v>2.0799999999999999E-2</v>
      </c>
      <c r="E17">
        <f t="shared" si="0"/>
        <v>2.1499999999999998E-2</v>
      </c>
      <c r="G17">
        <v>215</v>
      </c>
    </row>
    <row r="18" spans="1:7" x14ac:dyDescent="0.35">
      <c r="A18">
        <v>200</v>
      </c>
      <c r="B18" t="s">
        <v>39</v>
      </c>
      <c r="C18">
        <v>3.3799999999999997E-2</v>
      </c>
      <c r="D18">
        <v>3.3599999999999998E-2</v>
      </c>
      <c r="E18">
        <f t="shared" si="0"/>
        <v>3.3699999999999994E-2</v>
      </c>
      <c r="G18">
        <v>216</v>
      </c>
    </row>
    <row r="19" spans="1:7" x14ac:dyDescent="0.35">
      <c r="A19">
        <v>226</v>
      </c>
      <c r="B19" t="s">
        <v>40</v>
      </c>
      <c r="C19">
        <v>2.3599999999999999E-2</v>
      </c>
      <c r="D19">
        <v>2.5100000000000001E-2</v>
      </c>
      <c r="E19">
        <f t="shared" si="0"/>
        <v>2.435E-2</v>
      </c>
      <c r="G19">
        <v>217</v>
      </c>
    </row>
    <row r="20" spans="1:7" x14ac:dyDescent="0.35">
      <c r="A20">
        <v>297</v>
      </c>
      <c r="B20" t="s">
        <v>41</v>
      </c>
      <c r="C20">
        <v>0.1411</v>
      </c>
      <c r="D20">
        <v>0.13900000000000001</v>
      </c>
      <c r="E20">
        <f t="shared" si="0"/>
        <v>0.14005000000000001</v>
      </c>
      <c r="G20">
        <v>218</v>
      </c>
    </row>
    <row r="21" spans="1:7" x14ac:dyDescent="0.35">
      <c r="A21">
        <v>203</v>
      </c>
      <c r="B21" t="s">
        <v>42</v>
      </c>
      <c r="C21">
        <v>1.0800000000000001E-2</v>
      </c>
      <c r="D21">
        <v>1.77E-2</v>
      </c>
      <c r="E21">
        <f t="shared" si="0"/>
        <v>1.4250000000000001E-2</v>
      </c>
      <c r="G21">
        <v>219</v>
      </c>
    </row>
    <row r="22" spans="1:7" x14ac:dyDescent="0.35">
      <c r="A22">
        <v>303</v>
      </c>
      <c r="B22" t="s">
        <v>43</v>
      </c>
      <c r="C22">
        <v>3.78E-2</v>
      </c>
      <c r="D22">
        <v>4.0599999999999997E-2</v>
      </c>
      <c r="E22">
        <f t="shared" si="0"/>
        <v>3.9199999999999999E-2</v>
      </c>
      <c r="G22">
        <v>220</v>
      </c>
    </row>
    <row r="23" spans="1:7" x14ac:dyDescent="0.35">
      <c r="A23">
        <v>232</v>
      </c>
      <c r="B23" t="s">
        <v>44</v>
      </c>
      <c r="C23">
        <v>1.7999999999999999E-2</v>
      </c>
      <c r="D23">
        <v>2.1700000000000001E-2</v>
      </c>
      <c r="E23">
        <f t="shared" si="0"/>
        <v>1.985E-2</v>
      </c>
      <c r="G23">
        <v>221</v>
      </c>
    </row>
    <row r="24" spans="1:7" x14ac:dyDescent="0.35">
      <c r="A24">
        <v>273</v>
      </c>
      <c r="B24" t="s">
        <v>45</v>
      </c>
      <c r="C24">
        <v>0.28670000000000001</v>
      </c>
      <c r="D24">
        <v>0.28220000000000001</v>
      </c>
      <c r="E24">
        <f t="shared" si="0"/>
        <v>0.28444999999999998</v>
      </c>
      <c r="G24">
        <v>222</v>
      </c>
    </row>
    <row r="25" spans="1:7" x14ac:dyDescent="0.35">
      <c r="A25">
        <v>251</v>
      </c>
      <c r="B25" t="s">
        <v>46</v>
      </c>
      <c r="C25">
        <v>2.64E-2</v>
      </c>
      <c r="D25">
        <v>2.4E-2</v>
      </c>
      <c r="E25">
        <f t="shared" si="0"/>
        <v>2.52E-2</v>
      </c>
      <c r="G25">
        <v>223</v>
      </c>
    </row>
    <row r="26" spans="1:7" x14ac:dyDescent="0.35">
      <c r="A26" t="s">
        <v>14</v>
      </c>
      <c r="B26" t="s">
        <v>47</v>
      </c>
      <c r="C26">
        <v>6.8999999999999999E-3</v>
      </c>
      <c r="D26">
        <v>6.8999999999999999E-3</v>
      </c>
      <c r="E26">
        <f t="shared" si="0"/>
        <v>6.8999999999999999E-3</v>
      </c>
      <c r="G26">
        <v>224</v>
      </c>
    </row>
    <row r="27" spans="1:7" x14ac:dyDescent="0.35">
      <c r="A27">
        <v>229</v>
      </c>
      <c r="B27" t="s">
        <v>48</v>
      </c>
      <c r="C27">
        <v>4.19E-2</v>
      </c>
      <c r="D27">
        <v>4.1000000000000002E-2</v>
      </c>
      <c r="E27">
        <f t="shared" si="0"/>
        <v>4.1450000000000001E-2</v>
      </c>
      <c r="G27">
        <v>225</v>
      </c>
    </row>
    <row r="28" spans="1:7" x14ac:dyDescent="0.35">
      <c r="A28" t="s">
        <v>15</v>
      </c>
      <c r="B28" t="s">
        <v>49</v>
      </c>
      <c r="C28">
        <v>1.01E-2</v>
      </c>
      <c r="D28">
        <v>1.12E-2</v>
      </c>
      <c r="E28">
        <f t="shared" si="0"/>
        <v>1.065E-2</v>
      </c>
      <c r="G28">
        <v>226</v>
      </c>
    </row>
    <row r="29" spans="1:7" x14ac:dyDescent="0.35">
      <c r="A29">
        <v>276</v>
      </c>
      <c r="B29" t="s">
        <v>50</v>
      </c>
      <c r="C29">
        <v>0.27479999999999999</v>
      </c>
      <c r="D29">
        <v>0.2661</v>
      </c>
      <c r="E29">
        <f t="shared" si="0"/>
        <v>0.27044999999999997</v>
      </c>
      <c r="G29">
        <v>227</v>
      </c>
    </row>
    <row r="30" spans="1:7" x14ac:dyDescent="0.35">
      <c r="A30">
        <v>214</v>
      </c>
      <c r="B30" t="s">
        <v>51</v>
      </c>
      <c r="C30">
        <v>1.6899999999999998E-2</v>
      </c>
      <c r="D30">
        <v>1.8200000000000001E-2</v>
      </c>
      <c r="E30">
        <f t="shared" si="0"/>
        <v>1.755E-2</v>
      </c>
      <c r="G30">
        <v>228</v>
      </c>
    </row>
    <row r="31" spans="1:7" x14ac:dyDescent="0.35">
      <c r="A31">
        <v>307</v>
      </c>
      <c r="B31" t="s">
        <v>52</v>
      </c>
      <c r="C31">
        <v>3.27E-2</v>
      </c>
      <c r="D31">
        <v>3.2500000000000001E-2</v>
      </c>
      <c r="E31">
        <f t="shared" si="0"/>
        <v>3.2600000000000004E-2</v>
      </c>
      <c r="G31">
        <v>229</v>
      </c>
    </row>
    <row r="32" spans="1:7" x14ac:dyDescent="0.35">
      <c r="A32">
        <v>235</v>
      </c>
      <c r="B32" t="s">
        <v>53</v>
      </c>
      <c r="C32">
        <v>2.0199999999999999E-2</v>
      </c>
      <c r="D32">
        <v>2.0799999999999999E-2</v>
      </c>
      <c r="E32">
        <f t="shared" si="0"/>
        <v>2.0499999999999997E-2</v>
      </c>
      <c r="G32">
        <v>230</v>
      </c>
    </row>
    <row r="33" spans="1:7" x14ac:dyDescent="0.35">
      <c r="A33" t="s">
        <v>16</v>
      </c>
      <c r="B33" t="s">
        <v>54</v>
      </c>
      <c r="C33">
        <v>1.01E-2</v>
      </c>
      <c r="D33">
        <v>1.6799999999999999E-2</v>
      </c>
      <c r="E33">
        <f t="shared" si="0"/>
        <v>1.345E-2</v>
      </c>
      <c r="G33">
        <v>231</v>
      </c>
    </row>
    <row r="34" spans="1:7" x14ac:dyDescent="0.35">
      <c r="A34">
        <v>265</v>
      </c>
      <c r="B34" t="s">
        <v>55</v>
      </c>
      <c r="C34">
        <v>2.98E-2</v>
      </c>
      <c r="D34">
        <v>3.3399999999999999E-2</v>
      </c>
      <c r="E34">
        <f t="shared" si="0"/>
        <v>3.1600000000000003E-2</v>
      </c>
      <c r="G34">
        <v>232</v>
      </c>
    </row>
    <row r="35" spans="1:7" x14ac:dyDescent="0.35">
      <c r="A35">
        <v>296</v>
      </c>
      <c r="B35" t="s">
        <v>56</v>
      </c>
      <c r="C35">
        <v>2.6499999999999999E-2</v>
      </c>
      <c r="D35">
        <v>3.0300000000000001E-2</v>
      </c>
      <c r="E35">
        <f t="shared" si="0"/>
        <v>2.8400000000000002E-2</v>
      </c>
      <c r="G35">
        <v>233</v>
      </c>
    </row>
    <row r="36" spans="1:7" x14ac:dyDescent="0.35">
      <c r="A36" t="s">
        <v>17</v>
      </c>
      <c r="B36" t="s">
        <v>57</v>
      </c>
      <c r="C36">
        <v>7.7999999999999996E-3</v>
      </c>
      <c r="D36">
        <v>0.01</v>
      </c>
      <c r="E36">
        <f t="shared" si="0"/>
        <v>8.8999999999999999E-3</v>
      </c>
      <c r="G36">
        <v>234</v>
      </c>
    </row>
    <row r="37" spans="1:7" x14ac:dyDescent="0.35">
      <c r="A37">
        <v>252</v>
      </c>
      <c r="B37" t="s">
        <v>58</v>
      </c>
      <c r="C37">
        <v>4.87E-2</v>
      </c>
      <c r="D37">
        <v>4.6600000000000003E-2</v>
      </c>
      <c r="E37">
        <f t="shared" si="0"/>
        <v>4.7649999999999998E-2</v>
      </c>
      <c r="G37">
        <v>235</v>
      </c>
    </row>
    <row r="38" spans="1:7" x14ac:dyDescent="0.35">
      <c r="A38">
        <v>253</v>
      </c>
      <c r="B38" t="s">
        <v>59</v>
      </c>
      <c r="C38">
        <v>4.2999999999999997E-2</v>
      </c>
      <c r="D38">
        <v>0.05</v>
      </c>
      <c r="E38">
        <f t="shared" si="0"/>
        <v>4.65E-2</v>
      </c>
      <c r="G38">
        <v>236</v>
      </c>
    </row>
    <row r="39" spans="1:7" x14ac:dyDescent="0.35">
      <c r="A39">
        <v>269</v>
      </c>
      <c r="B39" t="s">
        <v>60</v>
      </c>
      <c r="C39">
        <v>5.11E-2</v>
      </c>
      <c r="D39">
        <v>3.9800000000000002E-2</v>
      </c>
      <c r="E39">
        <f t="shared" si="0"/>
        <v>4.5450000000000004E-2</v>
      </c>
      <c r="G39">
        <v>237</v>
      </c>
    </row>
    <row r="40" spans="1:7" x14ac:dyDescent="0.35">
      <c r="A40">
        <v>249</v>
      </c>
      <c r="B40" t="s">
        <v>61</v>
      </c>
      <c r="C40">
        <v>1.9599999999999999E-2</v>
      </c>
      <c r="D40">
        <v>2.1299999999999999E-2</v>
      </c>
      <c r="E40">
        <f t="shared" si="0"/>
        <v>2.0449999999999999E-2</v>
      </c>
      <c r="G40">
        <v>238</v>
      </c>
    </row>
    <row r="41" spans="1:7" x14ac:dyDescent="0.35">
      <c r="A41">
        <v>262</v>
      </c>
      <c r="B41" t="s">
        <v>62</v>
      </c>
      <c r="C41">
        <v>2.3699999999999999E-2</v>
      </c>
      <c r="D41">
        <v>2.4199999999999999E-2</v>
      </c>
      <c r="E41">
        <f t="shared" si="0"/>
        <v>2.3949999999999999E-2</v>
      </c>
      <c r="G41">
        <v>239</v>
      </c>
    </row>
    <row r="42" spans="1:7" x14ac:dyDescent="0.35">
      <c r="A42">
        <v>268</v>
      </c>
      <c r="B42" t="s">
        <v>63</v>
      </c>
      <c r="C42">
        <v>5.4399999999999997E-2</v>
      </c>
      <c r="D42">
        <v>5.2900000000000003E-2</v>
      </c>
      <c r="E42">
        <f t="shared" si="0"/>
        <v>5.3650000000000003E-2</v>
      </c>
      <c r="G42">
        <v>240</v>
      </c>
    </row>
    <row r="43" spans="1:7" x14ac:dyDescent="0.35">
      <c r="A43">
        <v>288</v>
      </c>
      <c r="B43" t="s">
        <v>64</v>
      </c>
      <c r="C43">
        <v>0.16200000000000001</v>
      </c>
      <c r="D43">
        <v>0.1696</v>
      </c>
      <c r="E43">
        <f t="shared" si="0"/>
        <v>0.1658</v>
      </c>
      <c r="G43">
        <v>241</v>
      </c>
    </row>
    <row r="44" spans="1:7" x14ac:dyDescent="0.35">
      <c r="A44">
        <v>298</v>
      </c>
      <c r="B44" t="s">
        <v>65</v>
      </c>
      <c r="C44">
        <v>6.54E-2</v>
      </c>
      <c r="D44">
        <v>6.2700000000000006E-2</v>
      </c>
      <c r="E44">
        <f t="shared" si="0"/>
        <v>6.4049999999999996E-2</v>
      </c>
      <c r="G44">
        <v>242</v>
      </c>
    </row>
    <row r="45" spans="1:7" x14ac:dyDescent="0.35">
      <c r="A45">
        <v>302</v>
      </c>
      <c r="B45" t="s">
        <v>66</v>
      </c>
      <c r="C45">
        <v>0.15340000000000001</v>
      </c>
      <c r="D45">
        <v>0.15820000000000001</v>
      </c>
      <c r="E45">
        <f t="shared" si="0"/>
        <v>0.15579999999999999</v>
      </c>
      <c r="G45">
        <v>243</v>
      </c>
    </row>
    <row r="46" spans="1:7" x14ac:dyDescent="0.35">
      <c r="A46">
        <v>308</v>
      </c>
      <c r="B46" t="s">
        <v>67</v>
      </c>
      <c r="C46">
        <v>1.9800000000000002E-2</v>
      </c>
      <c r="D46">
        <v>2.4899999999999999E-2</v>
      </c>
      <c r="E46">
        <f t="shared" si="0"/>
        <v>2.2350000000000002E-2</v>
      </c>
      <c r="G46">
        <v>244</v>
      </c>
    </row>
    <row r="47" spans="1:7" x14ac:dyDescent="0.35">
      <c r="A47">
        <v>295</v>
      </c>
      <c r="B47" t="s">
        <v>68</v>
      </c>
      <c r="C47">
        <v>0.45440000000000003</v>
      </c>
      <c r="D47">
        <v>0.45369999999999999</v>
      </c>
      <c r="E47">
        <f t="shared" si="0"/>
        <v>0.45405000000000001</v>
      </c>
      <c r="G47">
        <v>247</v>
      </c>
    </row>
    <row r="48" spans="1:7" x14ac:dyDescent="0.35">
      <c r="A48">
        <v>294</v>
      </c>
      <c r="B48" t="s">
        <v>69</v>
      </c>
      <c r="C48">
        <v>2.9499999999999998E-2</v>
      </c>
      <c r="D48">
        <v>2.9100000000000001E-2</v>
      </c>
      <c r="E48">
        <f t="shared" si="0"/>
        <v>2.93E-2</v>
      </c>
      <c r="G48">
        <v>248</v>
      </c>
    </row>
    <row r="49" spans="1:7" x14ac:dyDescent="0.35">
      <c r="A49">
        <v>290</v>
      </c>
      <c r="B49" t="s">
        <v>70</v>
      </c>
      <c r="C49">
        <v>3.1399999999999997E-2</v>
      </c>
      <c r="D49">
        <v>2.6599999999999999E-2</v>
      </c>
      <c r="E49">
        <f t="shared" si="0"/>
        <v>2.8999999999999998E-2</v>
      </c>
      <c r="G49">
        <v>249</v>
      </c>
    </row>
    <row r="50" spans="1:7" x14ac:dyDescent="0.35">
      <c r="A50">
        <v>204</v>
      </c>
      <c r="B50" t="s">
        <v>71</v>
      </c>
      <c r="C50">
        <v>1.03E-2</v>
      </c>
      <c r="D50">
        <v>1.2E-2</v>
      </c>
      <c r="E50">
        <f t="shared" si="0"/>
        <v>1.115E-2</v>
      </c>
      <c r="G50">
        <v>250</v>
      </c>
    </row>
    <row r="51" spans="1:7" x14ac:dyDescent="0.35">
      <c r="A51">
        <v>299</v>
      </c>
      <c r="B51" t="s">
        <v>72</v>
      </c>
      <c r="C51">
        <v>6.8599999999999994E-2</v>
      </c>
      <c r="D51">
        <v>7.9000000000000001E-2</v>
      </c>
      <c r="E51">
        <f t="shared" si="0"/>
        <v>7.3800000000000004E-2</v>
      </c>
      <c r="G51">
        <v>251</v>
      </c>
    </row>
    <row r="52" spans="1:7" x14ac:dyDescent="0.35">
      <c r="A52">
        <v>256</v>
      </c>
      <c r="B52" t="s">
        <v>73</v>
      </c>
      <c r="C52">
        <v>2.9600000000000001E-2</v>
      </c>
      <c r="D52">
        <v>3.3599999999999998E-2</v>
      </c>
      <c r="E52">
        <f t="shared" si="0"/>
        <v>3.1600000000000003E-2</v>
      </c>
      <c r="G52">
        <v>252</v>
      </c>
    </row>
    <row r="53" spans="1:7" x14ac:dyDescent="0.35">
      <c r="A53">
        <v>209</v>
      </c>
      <c r="B53" t="s">
        <v>74</v>
      </c>
      <c r="C53">
        <v>3.8399999999999997E-2</v>
      </c>
      <c r="D53">
        <v>3.5099999999999999E-2</v>
      </c>
      <c r="E53">
        <f t="shared" si="0"/>
        <v>3.6749999999999998E-2</v>
      </c>
      <c r="G53">
        <v>253</v>
      </c>
    </row>
    <row r="54" spans="1:7" x14ac:dyDescent="0.35">
      <c r="A54">
        <v>244</v>
      </c>
      <c r="B54" t="s">
        <v>75</v>
      </c>
      <c r="C54">
        <v>1.9599999999999999E-2</v>
      </c>
      <c r="D54">
        <v>1.6E-2</v>
      </c>
      <c r="E54">
        <f t="shared" si="0"/>
        <v>1.78E-2</v>
      </c>
      <c r="G54">
        <v>254</v>
      </c>
    </row>
    <row r="55" spans="1:7" x14ac:dyDescent="0.35">
      <c r="A55">
        <v>279</v>
      </c>
      <c r="B55" t="s">
        <v>76</v>
      </c>
      <c r="C55">
        <v>0.2374</v>
      </c>
      <c r="D55">
        <v>0.24610000000000001</v>
      </c>
      <c r="E55">
        <f t="shared" si="0"/>
        <v>0.24175000000000002</v>
      </c>
      <c r="G55">
        <v>255</v>
      </c>
    </row>
    <row r="56" spans="1:7" x14ac:dyDescent="0.35">
      <c r="A56">
        <v>258</v>
      </c>
      <c r="B56" t="s">
        <v>77</v>
      </c>
      <c r="C56">
        <v>2.98E-2</v>
      </c>
      <c r="D56">
        <v>2.7400000000000001E-2</v>
      </c>
      <c r="E56">
        <f t="shared" si="0"/>
        <v>2.86E-2</v>
      </c>
      <c r="G56">
        <v>256</v>
      </c>
    </row>
    <row r="57" spans="1:7" x14ac:dyDescent="0.35">
      <c r="A57">
        <v>255</v>
      </c>
      <c r="B57" t="s">
        <v>78</v>
      </c>
      <c r="C57">
        <v>3.1600000000000003E-2</v>
      </c>
      <c r="D57">
        <v>3.4799999999999998E-2</v>
      </c>
      <c r="E57">
        <f t="shared" si="0"/>
        <v>3.32E-2</v>
      </c>
      <c r="G57">
        <v>257</v>
      </c>
    </row>
    <row r="58" spans="1:7" x14ac:dyDescent="0.35">
      <c r="A58">
        <v>248</v>
      </c>
      <c r="B58" t="s">
        <v>79</v>
      </c>
      <c r="C58">
        <v>5.74E-2</v>
      </c>
      <c r="D58">
        <v>4.4699999999999997E-2</v>
      </c>
      <c r="E58">
        <f t="shared" si="0"/>
        <v>5.1049999999999998E-2</v>
      </c>
      <c r="G58">
        <v>258</v>
      </c>
    </row>
    <row r="59" spans="1:7" x14ac:dyDescent="0.35">
      <c r="A59">
        <v>264</v>
      </c>
      <c r="B59" t="s">
        <v>80</v>
      </c>
      <c r="C59">
        <v>1.6799999999999999E-2</v>
      </c>
      <c r="D59">
        <v>2.3199999999999998E-2</v>
      </c>
      <c r="E59">
        <f t="shared" si="0"/>
        <v>1.9999999999999997E-2</v>
      </c>
      <c r="G59">
        <v>259</v>
      </c>
    </row>
    <row r="60" spans="1:7" x14ac:dyDescent="0.35">
      <c r="A60">
        <v>270</v>
      </c>
      <c r="B60" t="s">
        <v>81</v>
      </c>
      <c r="C60">
        <v>1.95E-2</v>
      </c>
      <c r="D60">
        <v>1.54E-2</v>
      </c>
      <c r="E60">
        <f t="shared" si="0"/>
        <v>1.745E-2</v>
      </c>
      <c r="G60">
        <v>260</v>
      </c>
    </row>
    <row r="61" spans="1:7" x14ac:dyDescent="0.35">
      <c r="A61">
        <v>250</v>
      </c>
      <c r="B61" t="s">
        <v>82</v>
      </c>
      <c r="C61">
        <v>2.58E-2</v>
      </c>
      <c r="D61">
        <v>1.9400000000000001E-2</v>
      </c>
      <c r="E61">
        <f t="shared" si="0"/>
        <v>2.2600000000000002E-2</v>
      </c>
      <c r="G61">
        <v>261</v>
      </c>
    </row>
    <row r="62" spans="1:7" x14ac:dyDescent="0.35">
      <c r="A62">
        <v>207</v>
      </c>
      <c r="B62" t="s">
        <v>83</v>
      </c>
      <c r="C62">
        <v>2.6700000000000002E-2</v>
      </c>
      <c r="D62">
        <v>2.0899999999999998E-2</v>
      </c>
      <c r="E62">
        <f t="shared" si="0"/>
        <v>2.3800000000000002E-2</v>
      </c>
      <c r="G62">
        <v>262</v>
      </c>
    </row>
    <row r="63" spans="1:7" x14ac:dyDescent="0.35">
      <c r="A63">
        <v>289</v>
      </c>
      <c r="B63" t="s">
        <v>84</v>
      </c>
      <c r="C63">
        <v>0.16520000000000001</v>
      </c>
      <c r="D63">
        <v>0.16420000000000001</v>
      </c>
      <c r="E63">
        <f t="shared" si="0"/>
        <v>0.16470000000000001</v>
      </c>
      <c r="G63">
        <v>263</v>
      </c>
    </row>
    <row r="64" spans="1:7" x14ac:dyDescent="0.35">
      <c r="A64">
        <v>219</v>
      </c>
      <c r="B64" t="s">
        <v>85</v>
      </c>
      <c r="C64">
        <v>0.1275</v>
      </c>
      <c r="D64">
        <v>0.11990000000000001</v>
      </c>
      <c r="E64">
        <f t="shared" si="0"/>
        <v>0.1237</v>
      </c>
      <c r="G64">
        <v>264</v>
      </c>
    </row>
    <row r="65" spans="1:7" x14ac:dyDescent="0.35">
      <c r="A65">
        <v>309</v>
      </c>
      <c r="B65" t="s">
        <v>86</v>
      </c>
      <c r="C65">
        <v>2.12E-2</v>
      </c>
      <c r="D65">
        <v>2.5700000000000001E-2</v>
      </c>
      <c r="E65">
        <f t="shared" si="0"/>
        <v>2.3449999999999999E-2</v>
      </c>
      <c r="G65">
        <v>265</v>
      </c>
    </row>
    <row r="66" spans="1:7" x14ac:dyDescent="0.35">
      <c r="A66">
        <v>254</v>
      </c>
      <c r="B66" t="s">
        <v>87</v>
      </c>
      <c r="C66">
        <v>5.5899999999999998E-2</v>
      </c>
      <c r="D66">
        <v>5.6099999999999997E-2</v>
      </c>
      <c r="E66">
        <f t="shared" si="0"/>
        <v>5.5999999999999994E-2</v>
      </c>
      <c r="G66">
        <v>268</v>
      </c>
    </row>
    <row r="67" spans="1:7" x14ac:dyDescent="0.35">
      <c r="A67">
        <v>272</v>
      </c>
      <c r="B67" t="s">
        <v>88</v>
      </c>
      <c r="C67">
        <v>0.1946</v>
      </c>
      <c r="D67">
        <v>0.20100000000000001</v>
      </c>
      <c r="E67">
        <f t="shared" ref="E67:E114" si="1">AVERAGE(C67:D67)</f>
        <v>0.1978</v>
      </c>
      <c r="G67">
        <v>269</v>
      </c>
    </row>
    <row r="68" spans="1:7" x14ac:dyDescent="0.35">
      <c r="A68">
        <v>271</v>
      </c>
      <c r="B68" t="s">
        <v>89</v>
      </c>
      <c r="C68">
        <v>0.42899999999999999</v>
      </c>
      <c r="D68">
        <v>0.45219999999999999</v>
      </c>
      <c r="E68">
        <f t="shared" si="1"/>
        <v>0.44059999999999999</v>
      </c>
      <c r="G68">
        <v>270</v>
      </c>
    </row>
    <row r="69" spans="1:7" x14ac:dyDescent="0.35">
      <c r="A69">
        <v>213</v>
      </c>
      <c r="B69" t="s">
        <v>90</v>
      </c>
      <c r="C69">
        <v>3.0300000000000001E-2</v>
      </c>
      <c r="D69">
        <v>2.87E-2</v>
      </c>
      <c r="E69">
        <f t="shared" si="1"/>
        <v>2.9499999999999998E-2</v>
      </c>
      <c r="G69">
        <v>271</v>
      </c>
    </row>
    <row r="70" spans="1:7" x14ac:dyDescent="0.35">
      <c r="A70">
        <v>234</v>
      </c>
      <c r="B70" t="s">
        <v>91</v>
      </c>
      <c r="C70">
        <v>1.8599999999999998E-2</v>
      </c>
      <c r="D70">
        <v>1.78E-2</v>
      </c>
      <c r="E70">
        <f t="shared" si="1"/>
        <v>1.8200000000000001E-2</v>
      </c>
      <c r="G70">
        <v>272</v>
      </c>
    </row>
    <row r="71" spans="1:7" x14ac:dyDescent="0.35">
      <c r="A71">
        <v>301</v>
      </c>
      <c r="B71" t="s">
        <v>92</v>
      </c>
      <c r="C71">
        <v>2.5600000000000001E-2</v>
      </c>
      <c r="D71">
        <v>3.4000000000000002E-2</v>
      </c>
      <c r="E71">
        <f t="shared" si="1"/>
        <v>2.98E-2</v>
      </c>
      <c r="G71">
        <v>273</v>
      </c>
    </row>
    <row r="72" spans="1:7" x14ac:dyDescent="0.35">
      <c r="A72">
        <v>220</v>
      </c>
      <c r="B72" t="s">
        <v>93</v>
      </c>
      <c r="C72">
        <v>5.9900000000000002E-2</v>
      </c>
      <c r="D72">
        <v>5.3999999999999999E-2</v>
      </c>
      <c r="E72">
        <f t="shared" si="1"/>
        <v>5.6950000000000001E-2</v>
      </c>
      <c r="G72">
        <v>274</v>
      </c>
    </row>
    <row r="73" spans="1:7" x14ac:dyDescent="0.35">
      <c r="A73">
        <v>208</v>
      </c>
      <c r="B73" t="s">
        <v>94</v>
      </c>
      <c r="C73">
        <v>3.1199999999999999E-2</v>
      </c>
      <c r="D73">
        <v>2.7799999999999998E-2</v>
      </c>
      <c r="E73">
        <f t="shared" si="1"/>
        <v>2.9499999999999998E-2</v>
      </c>
      <c r="G73">
        <v>275</v>
      </c>
    </row>
    <row r="74" spans="1:7" x14ac:dyDescent="0.35">
      <c r="A74">
        <v>223</v>
      </c>
      <c r="B74" t="s">
        <v>95</v>
      </c>
      <c r="C74">
        <v>2.24E-2</v>
      </c>
      <c r="D74">
        <v>2.2800000000000001E-2</v>
      </c>
      <c r="E74">
        <f t="shared" si="1"/>
        <v>2.2600000000000002E-2</v>
      </c>
      <c r="G74">
        <v>276</v>
      </c>
    </row>
    <row r="75" spans="1:7" x14ac:dyDescent="0.35">
      <c r="A75">
        <v>284</v>
      </c>
      <c r="B75" t="s">
        <v>96</v>
      </c>
      <c r="C75">
        <v>0.26119999999999999</v>
      </c>
      <c r="D75">
        <v>0.26479999999999998</v>
      </c>
      <c r="E75">
        <f t="shared" si="1"/>
        <v>0.26300000000000001</v>
      </c>
      <c r="G75">
        <v>277</v>
      </c>
    </row>
    <row r="76" spans="1:7" x14ac:dyDescent="0.35">
      <c r="A76">
        <v>212</v>
      </c>
      <c r="B76" t="s">
        <v>97</v>
      </c>
      <c r="C76">
        <v>2.4899999999999999E-2</v>
      </c>
      <c r="D76">
        <v>3.0099999999999998E-2</v>
      </c>
      <c r="E76">
        <f t="shared" si="1"/>
        <v>2.7499999999999997E-2</v>
      </c>
      <c r="G76">
        <v>278</v>
      </c>
    </row>
    <row r="77" spans="1:7" x14ac:dyDescent="0.35">
      <c r="A77">
        <v>274</v>
      </c>
      <c r="B77" t="s">
        <v>98</v>
      </c>
      <c r="C77">
        <v>0.21429999999999999</v>
      </c>
      <c r="D77">
        <v>0.2223</v>
      </c>
      <c r="E77">
        <f t="shared" si="1"/>
        <v>0.21829999999999999</v>
      </c>
      <c r="G77">
        <v>279</v>
      </c>
    </row>
    <row r="78" spans="1:7" x14ac:dyDescent="0.35">
      <c r="A78">
        <v>247</v>
      </c>
      <c r="B78" t="s">
        <v>99</v>
      </c>
      <c r="C78">
        <v>4.07E-2</v>
      </c>
      <c r="D78">
        <v>3.7900000000000003E-2</v>
      </c>
      <c r="E78">
        <f t="shared" si="1"/>
        <v>3.9300000000000002E-2</v>
      </c>
      <c r="G78">
        <v>280</v>
      </c>
    </row>
    <row r="79" spans="1:7" x14ac:dyDescent="0.35">
      <c r="A79">
        <v>222</v>
      </c>
      <c r="B79" t="s">
        <v>100</v>
      </c>
      <c r="C79">
        <v>5.1799999999999999E-2</v>
      </c>
      <c r="D79">
        <v>4.82E-2</v>
      </c>
      <c r="E79">
        <f t="shared" si="1"/>
        <v>0.05</v>
      </c>
      <c r="G79">
        <v>281</v>
      </c>
    </row>
    <row r="80" spans="1:7" x14ac:dyDescent="0.35">
      <c r="A80">
        <v>236</v>
      </c>
      <c r="B80" t="s">
        <v>101</v>
      </c>
      <c r="C80">
        <v>2.3900000000000001E-2</v>
      </c>
      <c r="D80">
        <v>1.7999999999999999E-2</v>
      </c>
      <c r="E80">
        <f t="shared" si="1"/>
        <v>2.095E-2</v>
      </c>
      <c r="G80">
        <v>282</v>
      </c>
    </row>
    <row r="81" spans="1:7" x14ac:dyDescent="0.35">
      <c r="A81">
        <v>242</v>
      </c>
      <c r="B81" t="s">
        <v>102</v>
      </c>
      <c r="C81">
        <v>1.5900000000000001E-2</v>
      </c>
      <c r="D81">
        <v>1.67E-2</v>
      </c>
      <c r="E81">
        <f t="shared" si="1"/>
        <v>1.6300000000000002E-2</v>
      </c>
      <c r="G81">
        <v>283</v>
      </c>
    </row>
    <row r="82" spans="1:7" x14ac:dyDescent="0.35">
      <c r="A82">
        <v>243</v>
      </c>
      <c r="B82" t="s">
        <v>103</v>
      </c>
      <c r="C82">
        <v>1.6899999999999998E-2</v>
      </c>
      <c r="D82">
        <v>1.89E-2</v>
      </c>
      <c r="E82">
        <f t="shared" si="1"/>
        <v>1.7899999999999999E-2</v>
      </c>
      <c r="G82">
        <v>284</v>
      </c>
    </row>
    <row r="83" spans="1:7" x14ac:dyDescent="0.35">
      <c r="A83">
        <v>238</v>
      </c>
      <c r="B83" t="s">
        <v>104</v>
      </c>
      <c r="C83">
        <v>1.9800000000000002E-2</v>
      </c>
      <c r="D83">
        <v>2.1600000000000001E-2</v>
      </c>
      <c r="E83">
        <f t="shared" si="1"/>
        <v>2.0700000000000003E-2</v>
      </c>
      <c r="G83" s="1">
        <v>286</v>
      </c>
    </row>
    <row r="84" spans="1:7" x14ac:dyDescent="0.35">
      <c r="A84">
        <v>218</v>
      </c>
      <c r="B84" t="s">
        <v>105</v>
      </c>
      <c r="C84">
        <v>1.6299999999999999E-2</v>
      </c>
      <c r="D84">
        <v>1.3899999999999999E-2</v>
      </c>
      <c r="E84">
        <f t="shared" si="1"/>
        <v>1.5099999999999999E-2</v>
      </c>
      <c r="G84" s="1">
        <v>286</v>
      </c>
    </row>
    <row r="85" spans="1:7" x14ac:dyDescent="0.35">
      <c r="A85">
        <v>215</v>
      </c>
      <c r="B85" t="s">
        <v>106</v>
      </c>
      <c r="C85">
        <v>1.7000000000000001E-2</v>
      </c>
      <c r="D85">
        <v>1.2200000000000001E-2</v>
      </c>
      <c r="E85">
        <f t="shared" si="1"/>
        <v>1.4600000000000002E-2</v>
      </c>
      <c r="G85">
        <v>287</v>
      </c>
    </row>
    <row r="86" spans="1:7" x14ac:dyDescent="0.35">
      <c r="A86">
        <v>280</v>
      </c>
      <c r="B86" t="s">
        <v>107</v>
      </c>
      <c r="C86">
        <v>0.19189999999999999</v>
      </c>
      <c r="D86">
        <v>0.18440000000000001</v>
      </c>
      <c r="E86">
        <f t="shared" si="1"/>
        <v>0.18814999999999998</v>
      </c>
      <c r="G86">
        <v>288</v>
      </c>
    </row>
    <row r="87" spans="1:7" x14ac:dyDescent="0.35">
      <c r="A87">
        <v>224</v>
      </c>
      <c r="B87" t="s">
        <v>108</v>
      </c>
      <c r="C87">
        <v>5.7000000000000002E-2</v>
      </c>
      <c r="D87">
        <v>6.3299999999999995E-2</v>
      </c>
      <c r="E87">
        <f t="shared" si="1"/>
        <v>6.0149999999999995E-2</v>
      </c>
      <c r="G87">
        <v>289</v>
      </c>
    </row>
    <row r="88" spans="1:7" x14ac:dyDescent="0.35">
      <c r="A88">
        <v>205</v>
      </c>
      <c r="B88" t="s">
        <v>109</v>
      </c>
      <c r="C88">
        <v>2.6700000000000002E-2</v>
      </c>
      <c r="D88">
        <v>2.46E-2</v>
      </c>
      <c r="E88">
        <f t="shared" si="1"/>
        <v>2.5649999999999999E-2</v>
      </c>
      <c r="G88">
        <v>290</v>
      </c>
    </row>
    <row r="89" spans="1:7" x14ac:dyDescent="0.35">
      <c r="A89">
        <v>227</v>
      </c>
      <c r="B89" t="s">
        <v>110</v>
      </c>
      <c r="C89">
        <v>2.4500000000000001E-2</v>
      </c>
      <c r="D89">
        <v>3.73E-2</v>
      </c>
      <c r="E89">
        <f t="shared" si="1"/>
        <v>3.09E-2</v>
      </c>
      <c r="G89">
        <v>292</v>
      </c>
    </row>
    <row r="90" spans="1:7" x14ac:dyDescent="0.35">
      <c r="A90">
        <v>206</v>
      </c>
      <c r="B90" t="s">
        <v>111</v>
      </c>
      <c r="C90">
        <v>1.8499999999999999E-2</v>
      </c>
      <c r="D90">
        <v>1.7100000000000001E-2</v>
      </c>
      <c r="E90">
        <f t="shared" si="1"/>
        <v>1.78E-2</v>
      </c>
      <c r="G90">
        <v>293</v>
      </c>
    </row>
    <row r="91" spans="1:7" x14ac:dyDescent="0.35">
      <c r="A91">
        <v>259</v>
      </c>
      <c r="B91" t="s">
        <v>112</v>
      </c>
      <c r="C91">
        <v>6.7999999999999996E-3</v>
      </c>
      <c r="D91">
        <v>1.2E-2</v>
      </c>
      <c r="E91">
        <f t="shared" si="1"/>
        <v>9.4000000000000004E-3</v>
      </c>
      <c r="G91">
        <v>294</v>
      </c>
    </row>
    <row r="92" spans="1:7" x14ac:dyDescent="0.35">
      <c r="A92">
        <v>257</v>
      </c>
      <c r="B92" t="s">
        <v>113</v>
      </c>
      <c r="C92">
        <v>2.8199999999999999E-2</v>
      </c>
      <c r="D92">
        <v>2.6700000000000002E-2</v>
      </c>
      <c r="E92">
        <f t="shared" si="1"/>
        <v>2.7450000000000002E-2</v>
      </c>
      <c r="G92">
        <v>295</v>
      </c>
    </row>
    <row r="93" spans="1:7" x14ac:dyDescent="0.35">
      <c r="A93">
        <v>261</v>
      </c>
      <c r="B93" t="s">
        <v>114</v>
      </c>
      <c r="C93">
        <v>3.5499999999999997E-2</v>
      </c>
      <c r="D93">
        <v>3.5999999999999997E-2</v>
      </c>
      <c r="E93">
        <f t="shared" si="1"/>
        <v>3.5749999999999997E-2</v>
      </c>
      <c r="G93">
        <v>296</v>
      </c>
    </row>
    <row r="94" spans="1:7" x14ac:dyDescent="0.35">
      <c r="A94">
        <v>263</v>
      </c>
      <c r="B94" t="s">
        <v>115</v>
      </c>
      <c r="C94">
        <v>1.66E-2</v>
      </c>
      <c r="D94">
        <v>1.55E-2</v>
      </c>
      <c r="E94">
        <f t="shared" si="1"/>
        <v>1.6050000000000002E-2</v>
      </c>
      <c r="G94">
        <v>297</v>
      </c>
    </row>
    <row r="95" spans="1:7" x14ac:dyDescent="0.35">
      <c r="A95">
        <v>260</v>
      </c>
      <c r="B95" t="s">
        <v>116</v>
      </c>
      <c r="C95">
        <v>4.2799999999999998E-2</v>
      </c>
      <c r="D95">
        <v>4.4699999999999997E-2</v>
      </c>
      <c r="E95">
        <f t="shared" si="1"/>
        <v>4.3749999999999997E-2</v>
      </c>
      <c r="G95">
        <v>298</v>
      </c>
    </row>
    <row r="96" spans="1:7" x14ac:dyDescent="0.35">
      <c r="A96">
        <v>286</v>
      </c>
      <c r="B96" t="s">
        <v>117</v>
      </c>
      <c r="C96">
        <v>0.22800000000000001</v>
      </c>
      <c r="D96">
        <v>0.33839999999999998</v>
      </c>
      <c r="E96">
        <f t="shared" si="1"/>
        <v>0.28320000000000001</v>
      </c>
      <c r="G96">
        <v>299</v>
      </c>
    </row>
    <row r="97" spans="1:7" x14ac:dyDescent="0.35">
      <c r="A97" t="s">
        <v>18</v>
      </c>
      <c r="B97" t="s">
        <v>118</v>
      </c>
      <c r="C97">
        <v>9.9000000000000008E-3</v>
      </c>
      <c r="D97">
        <v>1.0200000000000001E-2</v>
      </c>
      <c r="E97">
        <f t="shared" si="1"/>
        <v>1.005E-2</v>
      </c>
      <c r="G97">
        <v>300</v>
      </c>
    </row>
    <row r="98" spans="1:7" x14ac:dyDescent="0.35">
      <c r="A98">
        <v>281</v>
      </c>
      <c r="B98" t="s">
        <v>119</v>
      </c>
      <c r="C98">
        <v>0.17050000000000001</v>
      </c>
      <c r="D98">
        <v>0.17269999999999999</v>
      </c>
      <c r="E98">
        <f t="shared" si="1"/>
        <v>0.1716</v>
      </c>
      <c r="G98">
        <v>301</v>
      </c>
    </row>
    <row r="99" spans="1:7" x14ac:dyDescent="0.35">
      <c r="A99">
        <v>283</v>
      </c>
      <c r="B99" t="s">
        <v>120</v>
      </c>
      <c r="C99">
        <v>0.27029999999999998</v>
      </c>
      <c r="D99">
        <v>0.26900000000000002</v>
      </c>
      <c r="E99">
        <f t="shared" si="1"/>
        <v>0.26965</v>
      </c>
      <c r="G99">
        <v>302</v>
      </c>
    </row>
    <row r="100" spans="1:7" x14ac:dyDescent="0.35">
      <c r="A100">
        <v>216</v>
      </c>
      <c r="B100" t="s">
        <v>121</v>
      </c>
      <c r="C100">
        <v>1.24E-2</v>
      </c>
      <c r="D100">
        <v>1.8499999999999999E-2</v>
      </c>
      <c r="E100">
        <f t="shared" si="1"/>
        <v>1.5449999999999998E-2</v>
      </c>
      <c r="G100">
        <v>303</v>
      </c>
    </row>
    <row r="101" spans="1:7" x14ac:dyDescent="0.35">
      <c r="A101">
        <v>305</v>
      </c>
      <c r="B101" t="s">
        <v>122</v>
      </c>
      <c r="C101">
        <v>3.3799999999999997E-2</v>
      </c>
      <c r="D101">
        <v>2.7799999999999998E-2</v>
      </c>
      <c r="E101">
        <f t="shared" si="1"/>
        <v>3.0799999999999998E-2</v>
      </c>
      <c r="G101">
        <v>304</v>
      </c>
    </row>
    <row r="102" spans="1:7" x14ac:dyDescent="0.35">
      <c r="A102">
        <v>230</v>
      </c>
      <c r="B102" t="s">
        <v>123</v>
      </c>
      <c r="C102">
        <v>2.2200000000000001E-2</v>
      </c>
      <c r="D102">
        <v>2.1499999999999998E-2</v>
      </c>
      <c r="E102">
        <f t="shared" si="1"/>
        <v>2.1850000000000001E-2</v>
      </c>
      <c r="G102">
        <v>305</v>
      </c>
    </row>
    <row r="103" spans="1:7" x14ac:dyDescent="0.35">
      <c r="A103">
        <v>237</v>
      </c>
      <c r="B103" t="s">
        <v>124</v>
      </c>
      <c r="C103">
        <v>1.6400000000000001E-2</v>
      </c>
      <c r="D103">
        <v>1.5599999999999999E-2</v>
      </c>
      <c r="E103">
        <f t="shared" si="1"/>
        <v>1.6E-2</v>
      </c>
      <c r="G103">
        <v>306</v>
      </c>
    </row>
    <row r="104" spans="1:7" x14ac:dyDescent="0.35">
      <c r="A104">
        <v>306</v>
      </c>
      <c r="B104" t="s">
        <v>125</v>
      </c>
      <c r="C104">
        <v>9.01E-2</v>
      </c>
      <c r="D104">
        <v>8.3599999999999994E-2</v>
      </c>
      <c r="E104">
        <f t="shared" si="1"/>
        <v>8.6849999999999997E-2</v>
      </c>
      <c r="G104">
        <v>307</v>
      </c>
    </row>
    <row r="105" spans="1:7" x14ac:dyDescent="0.35">
      <c r="A105">
        <v>225</v>
      </c>
      <c r="B105" t="s">
        <v>126</v>
      </c>
      <c r="C105">
        <v>6.2799999999999995E-2</v>
      </c>
      <c r="D105">
        <v>6.2100000000000002E-2</v>
      </c>
      <c r="E105">
        <f t="shared" si="1"/>
        <v>6.2449999999999999E-2</v>
      </c>
      <c r="G105">
        <v>308</v>
      </c>
    </row>
    <row r="106" spans="1:7" x14ac:dyDescent="0.35">
      <c r="A106">
        <v>210</v>
      </c>
      <c r="B106" t="s">
        <v>127</v>
      </c>
      <c r="C106">
        <v>7.3000000000000001E-3</v>
      </c>
      <c r="D106">
        <v>1.55E-2</v>
      </c>
      <c r="E106">
        <f t="shared" si="1"/>
        <v>1.14E-2</v>
      </c>
      <c r="G106">
        <v>309</v>
      </c>
    </row>
    <row r="107" spans="1:7" x14ac:dyDescent="0.35">
      <c r="A107">
        <v>293</v>
      </c>
      <c r="B107" t="s">
        <v>128</v>
      </c>
      <c r="C107">
        <v>9.11E-2</v>
      </c>
      <c r="D107">
        <v>9.2299999999999993E-2</v>
      </c>
      <c r="E107">
        <f t="shared" si="1"/>
        <v>9.1700000000000004E-2</v>
      </c>
      <c r="G107">
        <v>310</v>
      </c>
    </row>
    <row r="108" spans="1:7" x14ac:dyDescent="0.35">
      <c r="A108">
        <v>304</v>
      </c>
      <c r="B108" t="s">
        <v>129</v>
      </c>
      <c r="C108">
        <v>3.1699999999999999E-2</v>
      </c>
      <c r="D108">
        <v>4.5499999999999999E-2</v>
      </c>
      <c r="E108">
        <f t="shared" si="1"/>
        <v>3.8599999999999995E-2</v>
      </c>
      <c r="G108" t="s">
        <v>14</v>
      </c>
    </row>
    <row r="109" spans="1:7" x14ac:dyDescent="0.35">
      <c r="A109">
        <v>211</v>
      </c>
      <c r="B109" t="s">
        <v>130</v>
      </c>
      <c r="C109">
        <v>4.1399999999999999E-2</v>
      </c>
      <c r="D109">
        <v>4.5499999999999999E-2</v>
      </c>
      <c r="E109">
        <f t="shared" si="1"/>
        <v>4.3450000000000003E-2</v>
      </c>
      <c r="G109" t="s">
        <v>15</v>
      </c>
    </row>
    <row r="110" spans="1:7" x14ac:dyDescent="0.35">
      <c r="A110">
        <v>228</v>
      </c>
      <c r="B110" t="s">
        <v>131</v>
      </c>
      <c r="C110">
        <v>4.6899999999999997E-2</v>
      </c>
      <c r="D110">
        <v>3.9199999999999999E-2</v>
      </c>
      <c r="E110">
        <f t="shared" si="1"/>
        <v>4.3049999999999998E-2</v>
      </c>
      <c r="G110" t="s">
        <v>16</v>
      </c>
    </row>
    <row r="111" spans="1:7" x14ac:dyDescent="0.35">
      <c r="A111">
        <v>278</v>
      </c>
      <c r="B111" t="s">
        <v>132</v>
      </c>
      <c r="C111">
        <v>0.42480000000000001</v>
      </c>
      <c r="D111">
        <v>0.4037</v>
      </c>
      <c r="E111">
        <f t="shared" si="1"/>
        <v>0.41425000000000001</v>
      </c>
      <c r="G111" t="s">
        <v>18</v>
      </c>
    </row>
    <row r="112" spans="1:7" x14ac:dyDescent="0.35">
      <c r="A112">
        <v>275</v>
      </c>
      <c r="B112" t="s">
        <v>133</v>
      </c>
      <c r="C112">
        <v>9.1800000000000007E-2</v>
      </c>
      <c r="D112">
        <v>8.9599999999999999E-2</v>
      </c>
      <c r="E112">
        <f t="shared" si="1"/>
        <v>9.0700000000000003E-2</v>
      </c>
      <c r="G112" t="s">
        <v>19</v>
      </c>
    </row>
    <row r="113" spans="1:7" x14ac:dyDescent="0.35">
      <c r="A113">
        <v>217</v>
      </c>
      <c r="B113" t="s">
        <v>134</v>
      </c>
      <c r="C113">
        <v>2.07E-2</v>
      </c>
      <c r="D113">
        <v>2.2499999999999999E-2</v>
      </c>
      <c r="E113">
        <f t="shared" si="1"/>
        <v>2.1600000000000001E-2</v>
      </c>
      <c r="G113" t="s">
        <v>17</v>
      </c>
    </row>
    <row r="114" spans="1:7" x14ac:dyDescent="0.35">
      <c r="A114" t="s">
        <v>19</v>
      </c>
      <c r="B114" t="s">
        <v>135</v>
      </c>
      <c r="C114">
        <v>1.2E-2</v>
      </c>
      <c r="D114">
        <v>1.03E-2</v>
      </c>
      <c r="E114">
        <f t="shared" si="1"/>
        <v>1.115E-2</v>
      </c>
      <c r="G114" t="s">
        <v>13</v>
      </c>
    </row>
  </sheetData>
  <autoFilter ref="G1:G114" xr:uid="{76CCF13F-0EEE-499C-B2A7-A729BC2F28C4}">
    <sortState xmlns:xlrd2="http://schemas.microsoft.com/office/spreadsheetml/2017/richdata2" ref="G2:G114">
      <sortCondition ref="G1:G114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EAF2-87C2-4979-9BC0-CB07BCAC64E5}">
  <dimension ref="A1:G43"/>
  <sheetViews>
    <sheetView workbookViewId="0">
      <selection activeCell="D7" sqref="D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E1" t="s">
        <v>3</v>
      </c>
      <c r="G1">
        <f>100.62198*5.0301</f>
        <v>506.13862159799999</v>
      </c>
    </row>
    <row r="2" spans="1:7" x14ac:dyDescent="0.35">
      <c r="A2">
        <v>0</v>
      </c>
      <c r="B2">
        <v>0.06</v>
      </c>
      <c r="C2">
        <v>7.0999999999999994E-2</v>
      </c>
      <c r="D2">
        <f>AVERAGE(B2:C2)</f>
        <v>6.5500000000000003E-2</v>
      </c>
      <c r="E2" t="s">
        <v>4</v>
      </c>
      <c r="G2">
        <f>100.62198*5.0094</f>
        <v>504.05574661200001</v>
      </c>
    </row>
    <row r="3" spans="1:7" x14ac:dyDescent="0.35">
      <c r="A3">
        <f>2.0791*G1/500</f>
        <v>2.1046256163288035</v>
      </c>
      <c r="B3">
        <v>6.2E-2</v>
      </c>
      <c r="C3">
        <v>4.4999999999999998E-2</v>
      </c>
      <c r="D3">
        <f t="shared" ref="D3:D10" si="0">AVERAGE(B3:C3)</f>
        <v>5.3499999999999999E-2</v>
      </c>
      <c r="E3" t="s">
        <v>4</v>
      </c>
    </row>
    <row r="4" spans="1:7" x14ac:dyDescent="0.35">
      <c r="A4">
        <f>5.0752*G1/500</f>
        <v>5.137509464668339</v>
      </c>
      <c r="B4">
        <v>5.0999999999999997E-2</v>
      </c>
      <c r="C4">
        <v>5.6000000000000001E-2</v>
      </c>
      <c r="D4">
        <f t="shared" si="0"/>
        <v>5.3499999999999999E-2</v>
      </c>
      <c r="E4" t="s">
        <v>4</v>
      </c>
    </row>
    <row r="5" spans="1:7" x14ac:dyDescent="0.35">
      <c r="A5">
        <f>2.0684*$G$1/100</f>
        <v>10.468971249133032</v>
      </c>
      <c r="B5">
        <v>8.1000000000000003E-2</v>
      </c>
      <c r="C5">
        <v>9.2999999999999999E-2</v>
      </c>
      <c r="D5">
        <f t="shared" si="0"/>
        <v>8.6999999999999994E-2</v>
      </c>
      <c r="E5" t="s">
        <v>4</v>
      </c>
    </row>
    <row r="6" spans="1:7" x14ac:dyDescent="0.35">
      <c r="A6">
        <f>5.0674*$G$1/100</f>
        <v>25.648068510857051</v>
      </c>
      <c r="B6">
        <v>0.14299999999999999</v>
      </c>
      <c r="C6">
        <v>0.14499999999999999</v>
      </c>
      <c r="D6">
        <f t="shared" si="0"/>
        <v>0.14399999999999999</v>
      </c>
      <c r="E6" t="s">
        <v>4</v>
      </c>
    </row>
    <row r="7" spans="1:7" x14ac:dyDescent="0.35">
      <c r="A7">
        <f>10.1057*$G$1/100</f>
        <v>51.148850682829085</v>
      </c>
      <c r="B7">
        <v>0.28399999999999997</v>
      </c>
      <c r="C7">
        <v>0.29599999999999999</v>
      </c>
      <c r="D7">
        <f t="shared" si="0"/>
        <v>0.28999999999999998</v>
      </c>
      <c r="E7" t="s">
        <v>4</v>
      </c>
    </row>
    <row r="8" spans="1:7" x14ac:dyDescent="0.35">
      <c r="A8">
        <f>20.0428*$G$1/100</f>
        <v>101.44435164964393</v>
      </c>
      <c r="B8">
        <v>0.51100000000000001</v>
      </c>
      <c r="C8">
        <v>0.56299999999999994</v>
      </c>
      <c r="D8">
        <f t="shared" si="0"/>
        <v>0.53699999999999992</v>
      </c>
      <c r="E8" t="s">
        <v>4</v>
      </c>
    </row>
    <row r="9" spans="1:7" x14ac:dyDescent="0.35">
      <c r="A9">
        <f>(25.0067+25.026)*$G$1/100</f>
        <v>253.23481812826253</v>
      </c>
      <c r="B9">
        <v>1.274</v>
      </c>
      <c r="C9">
        <v>1.28</v>
      </c>
      <c r="D9">
        <f t="shared" si="0"/>
        <v>1.2770000000000001</v>
      </c>
      <c r="E9" t="s">
        <v>4</v>
      </c>
    </row>
    <row r="10" spans="1:7" x14ac:dyDescent="0.35">
      <c r="A10">
        <f>G1</f>
        <v>506.13862159799999</v>
      </c>
      <c r="B10">
        <v>2.3719999999999999</v>
      </c>
      <c r="C10">
        <v>2.4449999999999998</v>
      </c>
      <c r="D10">
        <f t="shared" si="0"/>
        <v>2.4085000000000001</v>
      </c>
      <c r="E10" t="s">
        <v>4</v>
      </c>
    </row>
    <row r="12" spans="1:7" x14ac:dyDescent="0.35">
      <c r="A12" t="s">
        <v>0</v>
      </c>
      <c r="B12" t="s">
        <v>1</v>
      </c>
      <c r="C12" t="s">
        <v>1</v>
      </c>
      <c r="D12" t="s">
        <v>2</v>
      </c>
      <c r="E12" t="s">
        <v>3</v>
      </c>
    </row>
    <row r="13" spans="1:7" x14ac:dyDescent="0.35">
      <c r="A13">
        <v>0</v>
      </c>
      <c r="B13" t="s">
        <v>6</v>
      </c>
      <c r="C13">
        <v>9.3200000000000005E-2</v>
      </c>
      <c r="D13">
        <f>AVERAGE(B13:C13)</f>
        <v>9.3200000000000005E-2</v>
      </c>
      <c r="E13" t="s">
        <v>4</v>
      </c>
    </row>
    <row r="14" spans="1:7" x14ac:dyDescent="0.35">
      <c r="A14">
        <f>2.0791*G1/500</f>
        <v>2.1046256163288035</v>
      </c>
      <c r="B14">
        <v>9.1999999999999998E-2</v>
      </c>
      <c r="C14">
        <v>6.9000000000000006E-2</v>
      </c>
      <c r="D14">
        <f t="shared" ref="D14:D21" si="1">AVERAGE(B14:C14)</f>
        <v>8.0500000000000002E-2</v>
      </c>
      <c r="E14" t="s">
        <v>4</v>
      </c>
    </row>
    <row r="15" spans="1:7" x14ac:dyDescent="0.35">
      <c r="A15">
        <f>5.0752*G1/500</f>
        <v>5.137509464668339</v>
      </c>
      <c r="B15">
        <v>7.5999999999999998E-2</v>
      </c>
      <c r="C15">
        <v>7.6999999999999999E-2</v>
      </c>
      <c r="D15">
        <f t="shared" si="1"/>
        <v>7.6499999999999999E-2</v>
      </c>
      <c r="E15" t="s">
        <v>4</v>
      </c>
    </row>
    <row r="16" spans="1:7" x14ac:dyDescent="0.35">
      <c r="A16">
        <f>2.0684*$G$1/100</f>
        <v>10.468971249133032</v>
      </c>
      <c r="B16">
        <v>0.124</v>
      </c>
      <c r="C16">
        <v>0.112</v>
      </c>
      <c r="D16">
        <f t="shared" si="1"/>
        <v>0.11799999999999999</v>
      </c>
      <c r="E16" t="s">
        <v>4</v>
      </c>
    </row>
    <row r="17" spans="1:5" x14ac:dyDescent="0.35">
      <c r="A17">
        <f>5.0674*$G$1/100</f>
        <v>25.648068510857051</v>
      </c>
      <c r="B17">
        <v>0.20399999999999999</v>
      </c>
      <c r="C17">
        <v>0.20899999999999999</v>
      </c>
      <c r="D17">
        <f t="shared" si="1"/>
        <v>0.20649999999999999</v>
      </c>
      <c r="E17" t="s">
        <v>4</v>
      </c>
    </row>
    <row r="18" spans="1:5" x14ac:dyDescent="0.35">
      <c r="A18">
        <f>10.1057*$G$1/100</f>
        <v>51.148850682829085</v>
      </c>
      <c r="B18">
        <v>0.34499999999999997</v>
      </c>
      <c r="C18">
        <v>0.35499999999999998</v>
      </c>
      <c r="D18">
        <f t="shared" si="1"/>
        <v>0.35</v>
      </c>
      <c r="E18" t="s">
        <v>4</v>
      </c>
    </row>
    <row r="19" spans="1:5" x14ac:dyDescent="0.35">
      <c r="A19">
        <f>20.0428*$G$1/100</f>
        <v>101.44435164964393</v>
      </c>
      <c r="B19">
        <v>0.627</v>
      </c>
      <c r="C19">
        <v>0.65100000000000002</v>
      </c>
      <c r="D19">
        <f t="shared" si="1"/>
        <v>0.63900000000000001</v>
      </c>
      <c r="E19" t="s">
        <v>4</v>
      </c>
    </row>
    <row r="20" spans="1:5" x14ac:dyDescent="0.35">
      <c r="A20">
        <f>(25.0067+25.026)*$G$1/100</f>
        <v>253.23481812826253</v>
      </c>
      <c r="B20">
        <v>1.5429999999999999</v>
      </c>
      <c r="C20">
        <v>1.524</v>
      </c>
      <c r="D20">
        <f t="shared" si="1"/>
        <v>1.5335000000000001</v>
      </c>
      <c r="E20" t="s">
        <v>4</v>
      </c>
    </row>
    <row r="21" spans="1:5" x14ac:dyDescent="0.35">
      <c r="A21">
        <f>G1</f>
        <v>506.13862159799999</v>
      </c>
      <c r="B21">
        <v>2.8079999999999998</v>
      </c>
      <c r="C21">
        <v>2.8740000000000001</v>
      </c>
      <c r="D21">
        <f t="shared" si="1"/>
        <v>2.8410000000000002</v>
      </c>
      <c r="E21" t="s">
        <v>4</v>
      </c>
    </row>
    <row r="23" spans="1:5" x14ac:dyDescent="0.35">
      <c r="A23" t="s">
        <v>0</v>
      </c>
      <c r="B23" t="s">
        <v>1</v>
      </c>
      <c r="C23" t="s">
        <v>1</v>
      </c>
      <c r="D23" t="s">
        <v>2</v>
      </c>
      <c r="E23" t="s">
        <v>3</v>
      </c>
    </row>
    <row r="24" spans="1:5" x14ac:dyDescent="0.35">
      <c r="A24">
        <v>0</v>
      </c>
      <c r="B24">
        <v>7.0000000000000001E-3</v>
      </c>
      <c r="C24">
        <v>1.4999999999999999E-2</v>
      </c>
      <c r="D24">
        <f>AVERAGE(B24:C24)</f>
        <v>1.0999999999999999E-2</v>
      </c>
      <c r="E24" t="s">
        <v>5</v>
      </c>
    </row>
    <row r="25" spans="1:5" x14ac:dyDescent="0.35">
      <c r="A25">
        <f>2.0791*G2/500</f>
        <v>2.0959646055620182</v>
      </c>
      <c r="B25">
        <v>2.1000000000000001E-2</v>
      </c>
      <c r="C25">
        <v>1.9E-2</v>
      </c>
      <c r="D25">
        <f t="shared" ref="D25:D32" si="2">AVERAGE(B25:C25)</f>
        <v>0.02</v>
      </c>
      <c r="E25" t="s">
        <v>5</v>
      </c>
    </row>
    <row r="26" spans="1:5" x14ac:dyDescent="0.35">
      <c r="A26">
        <f>5.0752*G2/500</f>
        <v>5.1163674504104444</v>
      </c>
      <c r="B26">
        <v>2.7E-2</v>
      </c>
      <c r="C26">
        <v>2.3E-2</v>
      </c>
      <c r="D26">
        <f t="shared" si="2"/>
        <v>2.5000000000000001E-2</v>
      </c>
      <c r="E26" t="s">
        <v>5</v>
      </c>
    </row>
    <row r="27" spans="1:5" x14ac:dyDescent="0.35">
      <c r="A27">
        <f>2.0684*$G$2/100</f>
        <v>10.425889062922609</v>
      </c>
      <c r="B27">
        <v>5.1999999999999998E-2</v>
      </c>
      <c r="C27">
        <v>5.1999999999999998E-2</v>
      </c>
      <c r="D27">
        <f t="shared" si="2"/>
        <v>5.1999999999999998E-2</v>
      </c>
      <c r="E27" t="s">
        <v>5</v>
      </c>
    </row>
    <row r="28" spans="1:5" x14ac:dyDescent="0.35">
      <c r="A28">
        <f>5.0674*$G$2/100</f>
        <v>25.542520903816488</v>
      </c>
      <c r="B28">
        <v>0.107</v>
      </c>
      <c r="C28">
        <v>9.6000000000000002E-2</v>
      </c>
      <c r="D28">
        <f t="shared" si="2"/>
        <v>0.10150000000000001</v>
      </c>
      <c r="E28" t="s">
        <v>5</v>
      </c>
    </row>
    <row r="29" spans="1:5" x14ac:dyDescent="0.35">
      <c r="A29">
        <f>10.1057*$G$2/100</f>
        <v>50.938361585368881</v>
      </c>
      <c r="B29">
        <v>0.19400000000000001</v>
      </c>
      <c r="C29">
        <v>0.22</v>
      </c>
      <c r="D29">
        <f t="shared" si="2"/>
        <v>0.20700000000000002</v>
      </c>
      <c r="E29" t="s">
        <v>5</v>
      </c>
    </row>
    <row r="30" spans="1:5" x14ac:dyDescent="0.35">
      <c r="A30">
        <f>20.0428*$G$2/100</f>
        <v>101.02688518194992</v>
      </c>
      <c r="B30">
        <v>0.37</v>
      </c>
      <c r="C30">
        <v>0.38700000000000001</v>
      </c>
      <c r="D30">
        <f t="shared" si="2"/>
        <v>0.3785</v>
      </c>
      <c r="E30" t="s">
        <v>5</v>
      </c>
    </row>
    <row r="31" spans="1:5" x14ac:dyDescent="0.35">
      <c r="A31">
        <f>(25.0067+25.026)*$G$2/100</f>
        <v>252.19269953514214</v>
      </c>
      <c r="B31">
        <v>1.002</v>
      </c>
      <c r="C31">
        <v>0.99</v>
      </c>
      <c r="D31">
        <f t="shared" si="2"/>
        <v>0.996</v>
      </c>
      <c r="E31" t="s">
        <v>5</v>
      </c>
    </row>
    <row r="32" spans="1:5" x14ac:dyDescent="0.35">
      <c r="A32">
        <f>G2</f>
        <v>504.05574661200001</v>
      </c>
      <c r="B32">
        <v>1.9350000000000001</v>
      </c>
      <c r="C32">
        <v>2.0960000000000001</v>
      </c>
      <c r="D32">
        <f t="shared" si="2"/>
        <v>2.0155000000000003</v>
      </c>
      <c r="E32" t="s">
        <v>5</v>
      </c>
    </row>
    <row r="34" spans="1:5" x14ac:dyDescent="0.35">
      <c r="A34" t="s">
        <v>0</v>
      </c>
      <c r="B34" t="s">
        <v>1</v>
      </c>
      <c r="C34" t="s">
        <v>1</v>
      </c>
      <c r="D34" t="s">
        <v>2</v>
      </c>
      <c r="E34" t="s">
        <v>3</v>
      </c>
    </row>
    <row r="35" spans="1:5" x14ac:dyDescent="0.35">
      <c r="A35">
        <v>0</v>
      </c>
      <c r="B35">
        <v>8.0000000000000002E-3</v>
      </c>
      <c r="C35">
        <v>1.2E-2</v>
      </c>
      <c r="D35">
        <f>AVERAGE(B35:C35)</f>
        <v>0.01</v>
      </c>
      <c r="E35" t="s">
        <v>5</v>
      </c>
    </row>
    <row r="36" spans="1:5" x14ac:dyDescent="0.35">
      <c r="A36">
        <f>2.0791*G2/500</f>
        <v>2.0959646055620182</v>
      </c>
      <c r="B36">
        <v>2.4E-2</v>
      </c>
      <c r="C36">
        <v>2.7E-2</v>
      </c>
      <c r="D36">
        <f t="shared" ref="D36:D43" si="3">AVERAGE(B36:C36)</f>
        <v>2.5500000000000002E-2</v>
      </c>
      <c r="E36" t="s">
        <v>5</v>
      </c>
    </row>
    <row r="37" spans="1:5" x14ac:dyDescent="0.35">
      <c r="A37">
        <f>5.0752*G2/500</f>
        <v>5.1163674504104444</v>
      </c>
      <c r="B37">
        <v>3.3000000000000002E-2</v>
      </c>
      <c r="C37">
        <v>3.5999999999999997E-2</v>
      </c>
      <c r="D37">
        <f t="shared" si="3"/>
        <v>3.4500000000000003E-2</v>
      </c>
      <c r="E37" t="s">
        <v>5</v>
      </c>
    </row>
    <row r="38" spans="1:5" x14ac:dyDescent="0.35">
      <c r="A38">
        <f>2.0684*$G$2/100</f>
        <v>10.425889062922609</v>
      </c>
      <c r="B38">
        <v>6.7000000000000004E-2</v>
      </c>
      <c r="C38">
        <v>6.8000000000000005E-2</v>
      </c>
      <c r="D38">
        <f t="shared" si="3"/>
        <v>6.7500000000000004E-2</v>
      </c>
      <c r="E38" t="s">
        <v>5</v>
      </c>
    </row>
    <row r="39" spans="1:5" x14ac:dyDescent="0.35">
      <c r="A39">
        <f>5.0674*$G$2/100</f>
        <v>25.542520903816488</v>
      </c>
      <c r="B39">
        <v>0.14000000000000001</v>
      </c>
      <c r="C39">
        <v>0.129</v>
      </c>
      <c r="D39">
        <f t="shared" si="3"/>
        <v>0.13450000000000001</v>
      </c>
      <c r="E39" t="s">
        <v>5</v>
      </c>
    </row>
    <row r="40" spans="1:5" x14ac:dyDescent="0.35">
      <c r="A40">
        <f>10.1057*$G$2/100</f>
        <v>50.938361585368881</v>
      </c>
      <c r="B40" t="s">
        <v>6</v>
      </c>
      <c r="C40">
        <v>0.26900000000000002</v>
      </c>
      <c r="D40">
        <f t="shared" si="3"/>
        <v>0.26900000000000002</v>
      </c>
      <c r="E40" t="s">
        <v>5</v>
      </c>
    </row>
    <row r="41" spans="1:5" x14ac:dyDescent="0.35">
      <c r="A41">
        <f>20.0428*$G$2/100</f>
        <v>101.02688518194992</v>
      </c>
      <c r="B41">
        <v>0.52</v>
      </c>
      <c r="C41">
        <v>0.52200000000000002</v>
      </c>
      <c r="D41">
        <f t="shared" si="3"/>
        <v>0.52100000000000002</v>
      </c>
      <c r="E41" t="s">
        <v>5</v>
      </c>
    </row>
    <row r="42" spans="1:5" x14ac:dyDescent="0.35">
      <c r="A42">
        <f>(25.0067+25.026)*$G$2/100</f>
        <v>252.19269953514214</v>
      </c>
      <c r="B42">
        <v>1.3859999999999999</v>
      </c>
      <c r="C42">
        <v>1.4079999999999999</v>
      </c>
      <c r="D42">
        <f t="shared" si="3"/>
        <v>1.3969999999999998</v>
      </c>
      <c r="E42" t="s">
        <v>5</v>
      </c>
    </row>
    <row r="43" spans="1:5" x14ac:dyDescent="0.35">
      <c r="A43">
        <f>G2</f>
        <v>504.05574661200001</v>
      </c>
      <c r="B43">
        <v>2.5649999999999999</v>
      </c>
      <c r="C43">
        <v>2.6030000000000002</v>
      </c>
      <c r="D43">
        <f t="shared" si="3"/>
        <v>2.5840000000000001</v>
      </c>
      <c r="E43" t="s">
        <v>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717-F380-49AF-B1BA-03E3C1FE5466}">
  <dimension ref="A1:F9"/>
  <sheetViews>
    <sheetView workbookViewId="0">
      <selection sqref="A1:F1"/>
    </sheetView>
  </sheetViews>
  <sheetFormatPr defaultRowHeight="14.5" x14ac:dyDescent="0.35"/>
  <sheetData>
    <row r="1" spans="1:6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10</v>
      </c>
    </row>
    <row r="2" spans="1:6" x14ac:dyDescent="0.35">
      <c r="A2">
        <v>297</v>
      </c>
      <c r="B2" t="s">
        <v>8</v>
      </c>
    </row>
    <row r="3" spans="1:6" x14ac:dyDescent="0.35">
      <c r="A3">
        <v>260</v>
      </c>
    </row>
    <row r="4" spans="1:6" x14ac:dyDescent="0.35">
      <c r="A4">
        <v>277</v>
      </c>
    </row>
    <row r="5" spans="1:6" x14ac:dyDescent="0.35">
      <c r="A5">
        <v>259</v>
      </c>
    </row>
    <row r="6" spans="1:6" x14ac:dyDescent="0.35">
      <c r="A6">
        <v>270</v>
      </c>
    </row>
    <row r="7" spans="1:6" x14ac:dyDescent="0.35">
      <c r="A7">
        <v>289</v>
      </c>
    </row>
    <row r="8" spans="1:6" x14ac:dyDescent="0.35">
      <c r="A8">
        <v>268</v>
      </c>
    </row>
    <row r="9" spans="1:6" x14ac:dyDescent="0.35">
      <c r="A9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D7B9-F8F2-4319-9135-3CB180034ACC}">
  <dimension ref="A1:D17"/>
  <sheetViews>
    <sheetView workbookViewId="0">
      <selection activeCell="I35" sqref="I35"/>
    </sheetView>
  </sheetViews>
  <sheetFormatPr defaultRowHeight="14.5" x14ac:dyDescent="0.35"/>
  <sheetData>
    <row r="1" spans="1:4" x14ac:dyDescent="0.35">
      <c r="A1" t="s">
        <v>21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-7.3000000000000001E-3</v>
      </c>
      <c r="C2">
        <v>7.1000000000000004E-3</v>
      </c>
      <c r="D2">
        <f>AVERAGE(B2:C2)</f>
        <v>-9.9999999999999829E-5</v>
      </c>
    </row>
    <row r="3" spans="1:4" x14ac:dyDescent="0.35">
      <c r="A3">
        <v>5.0999999999999996</v>
      </c>
      <c r="B3">
        <v>1.0999999999999999E-2</v>
      </c>
      <c r="C3">
        <v>-6.9999999999999999E-4</v>
      </c>
      <c r="D3">
        <f t="shared" ref="D3:D8" si="0">AVERAGE(B3:C3)</f>
        <v>5.1500000000000001E-3</v>
      </c>
    </row>
    <row r="4" spans="1:4" x14ac:dyDescent="0.35">
      <c r="A4">
        <v>10.565</v>
      </c>
      <c r="B4">
        <v>2.3900000000000001E-2</v>
      </c>
      <c r="C4">
        <v>1.18E-2</v>
      </c>
      <c r="D4">
        <f t="shared" si="0"/>
        <v>1.7850000000000001E-2</v>
      </c>
    </row>
    <row r="5" spans="1:4" x14ac:dyDescent="0.35">
      <c r="A5">
        <v>30.016400000000001</v>
      </c>
      <c r="B5">
        <v>3.7600000000000001E-2</v>
      </c>
      <c r="C5">
        <v>3.4700000000000002E-2</v>
      </c>
      <c r="D5">
        <f t="shared" si="0"/>
        <v>3.6150000000000002E-2</v>
      </c>
    </row>
    <row r="6" spans="1:4" x14ac:dyDescent="0.35">
      <c r="A6">
        <v>120.309</v>
      </c>
      <c r="B6">
        <v>0.10639999999999999</v>
      </c>
      <c r="C6">
        <v>0.11890000000000001</v>
      </c>
      <c r="D6">
        <f t="shared" si="0"/>
        <v>0.11265</v>
      </c>
    </row>
    <row r="7" spans="1:4" x14ac:dyDescent="0.35">
      <c r="A7">
        <v>199.239</v>
      </c>
      <c r="B7">
        <v>0.2</v>
      </c>
      <c r="C7">
        <v>0.1862</v>
      </c>
      <c r="D7">
        <f t="shared" si="0"/>
        <v>0.19309999999999999</v>
      </c>
    </row>
    <row r="8" spans="1:4" x14ac:dyDescent="0.35">
      <c r="A8">
        <v>400.24540000000002</v>
      </c>
      <c r="B8">
        <v>0.41049999999999998</v>
      </c>
      <c r="C8">
        <v>0.41399999999999998</v>
      </c>
      <c r="D8">
        <f t="shared" si="0"/>
        <v>0.41225000000000001</v>
      </c>
    </row>
    <row r="10" spans="1:4" x14ac:dyDescent="0.35">
      <c r="A10" t="s">
        <v>22</v>
      </c>
    </row>
    <row r="11" spans="1:4" x14ac:dyDescent="0.35">
      <c r="A11">
        <v>0</v>
      </c>
      <c r="B11">
        <v>2.5000000000000001E-3</v>
      </c>
      <c r="C11">
        <v>2E-3</v>
      </c>
      <c r="D11">
        <f>AVERAGE(B11:C11)</f>
        <v>2.2500000000000003E-3</v>
      </c>
    </row>
    <row r="12" spans="1:4" x14ac:dyDescent="0.35">
      <c r="A12">
        <v>5.0999999999999996</v>
      </c>
      <c r="B12">
        <v>-1.1999999999999999E-3</v>
      </c>
      <c r="C12">
        <v>-6.7999999999999996E-3</v>
      </c>
      <c r="D12">
        <f t="shared" ref="D12:D17" si="1">AVERAGE(B12:C12)</f>
        <v>-4.0000000000000001E-3</v>
      </c>
    </row>
    <row r="13" spans="1:4" x14ac:dyDescent="0.35">
      <c r="A13">
        <v>10.565</v>
      </c>
      <c r="B13">
        <v>1.5299999999999999E-2</v>
      </c>
      <c r="C13">
        <v>1.2800000000000001E-2</v>
      </c>
      <c r="D13">
        <f t="shared" si="1"/>
        <v>1.405E-2</v>
      </c>
    </row>
    <row r="14" spans="1:4" x14ac:dyDescent="0.35">
      <c r="A14">
        <v>30.016400000000001</v>
      </c>
      <c r="B14">
        <v>2.76E-2</v>
      </c>
      <c r="C14">
        <v>2.0899999999999998E-2</v>
      </c>
      <c r="D14">
        <f t="shared" si="1"/>
        <v>2.4250000000000001E-2</v>
      </c>
    </row>
    <row r="15" spans="1:4" x14ac:dyDescent="0.35">
      <c r="A15">
        <v>120.309</v>
      </c>
      <c r="B15">
        <v>0.1273</v>
      </c>
      <c r="C15">
        <v>0.12509999999999999</v>
      </c>
      <c r="D15">
        <f t="shared" si="1"/>
        <v>0.12619999999999998</v>
      </c>
    </row>
    <row r="16" spans="1:4" x14ac:dyDescent="0.35">
      <c r="A16">
        <v>199.239</v>
      </c>
      <c r="B16">
        <v>0.19170000000000001</v>
      </c>
      <c r="C16">
        <v>0.21160000000000001</v>
      </c>
      <c r="D16">
        <f t="shared" si="1"/>
        <v>0.20165</v>
      </c>
    </row>
    <row r="17" spans="1:4" x14ac:dyDescent="0.35">
      <c r="A17">
        <v>400.24540000000002</v>
      </c>
      <c r="B17">
        <v>0.42130000000000001</v>
      </c>
      <c r="C17">
        <v>0.41830000000000001</v>
      </c>
      <c r="D17">
        <f t="shared" si="1"/>
        <v>0.41980000000000001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SRP STD curve</vt:lpstr>
      <vt:lpstr>SRP samples</vt:lpstr>
      <vt:lpstr>NH4 STD curve</vt:lpstr>
      <vt:lpstr>NH4 samples</vt:lpstr>
      <vt:lpstr>TDP 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2021-10-27T18:40:55Z</dcterms:created>
  <dcterms:modified xsi:type="dcterms:W3CDTF">2021-11-16T17:12:32Z</dcterms:modified>
</cp:coreProperties>
</file>