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klem\Documents\Etudes\Trent\Xenopoulos lab\Projects\Lake Erie &amp; animal excretion\Data\"/>
    </mc:Choice>
  </mc:AlternateContent>
  <xr:revisionPtr revIDLastSave="0" documentId="13_ncr:1_{D25C0F6E-866F-4F0D-8ABC-032B5159583E}" xr6:coauthVersionLast="47" xr6:coauthVersionMax="47" xr10:uidLastSave="{00000000-0000-0000-0000-000000000000}"/>
  <bookViews>
    <workbookView xWindow="-110" yWindow="490" windowWidth="19420" windowHeight="10420" firstSheet="1" activeTab="3" xr2:uid="{FCD5901F-55C5-46A6-83E9-A175C073FB2F}"/>
  </bookViews>
  <sheets>
    <sheet name="Fishing and Environmental data" sheetId="3" r:id="rId1"/>
    <sheet name="Fish and mussel sampling" sheetId="1" r:id="rId2"/>
    <sheet name="Column headings" sheetId="4" r:id="rId3"/>
    <sheet name="21 08 26 Lake Erie Mastersheet" sheetId="2" r:id="rId4"/>
  </sheets>
  <definedNames>
    <definedName name="_xlnm._FilterDatabase" localSheetId="3" hidden="1">'21 08 26 Lake Erie Mastersheet'!$A$1:$Q$47</definedName>
    <definedName name="_xlnm._FilterDatabase" localSheetId="1" hidden="1">'Fish and mussel sampling'!$A$1:$L$47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2" l="1"/>
  <c r="W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2" i="2"/>
  <c r="S34" i="2"/>
  <c r="S35" i="2"/>
  <c r="S36" i="2"/>
  <c r="S37" i="2"/>
  <c r="S38" i="2"/>
  <c r="S39" i="2"/>
  <c r="S40" i="2"/>
  <c r="S41" i="2"/>
  <c r="S42" i="2"/>
  <c r="S43" i="2"/>
  <c r="S44" i="2"/>
  <c r="S45" i="2"/>
  <c r="S46" i="2"/>
  <c r="S47" i="2"/>
  <c r="S33" i="2"/>
  <c r="S27" i="2"/>
  <c r="S28" i="2"/>
  <c r="S29" i="2"/>
  <c r="S30" i="2"/>
  <c r="S31" i="2"/>
  <c r="S32" i="2"/>
  <c r="S26" i="2"/>
  <c r="S3" i="2"/>
  <c r="S4" i="2"/>
  <c r="S5" i="2"/>
  <c r="S6" i="2"/>
  <c r="S7" i="2"/>
  <c r="S8" i="2"/>
  <c r="S9" i="2"/>
  <c r="S10" i="2"/>
  <c r="S11" i="2"/>
  <c r="S12" i="2"/>
  <c r="S13" i="2"/>
  <c r="S14" i="2"/>
  <c r="S15" i="2"/>
  <c r="S16" i="2"/>
  <c r="S17" i="2"/>
  <c r="S18" i="2"/>
  <c r="S19" i="2"/>
  <c r="S20" i="2"/>
  <c r="S21" i="2"/>
  <c r="S22" i="2"/>
  <c r="S23" i="2"/>
  <c r="S24" i="2"/>
  <c r="S25" i="2"/>
  <c r="S2" i="2"/>
  <c r="P2" i="2"/>
  <c r="M45" i="2"/>
  <c r="M46" i="2"/>
  <c r="M44" i="2"/>
  <c r="M42" i="2"/>
  <c r="M28" i="2"/>
  <c r="M29" i="2"/>
  <c r="M27" i="2"/>
  <c r="M3" i="2"/>
  <c r="M4" i="2"/>
  <c r="M5" i="2"/>
  <c r="M6" i="2"/>
  <c r="M7" i="2"/>
  <c r="M8" i="2"/>
  <c r="M9" i="2"/>
  <c r="M10" i="2"/>
  <c r="M11" i="2"/>
  <c r="M12" i="2"/>
  <c r="M13" i="2"/>
  <c r="M14" i="2"/>
  <c r="M15" i="2"/>
  <c r="M16" i="2"/>
  <c r="M17" i="2"/>
  <c r="M18" i="2"/>
  <c r="M19" i="2"/>
  <c r="M20" i="2"/>
  <c r="M21" i="2"/>
  <c r="M22" i="2"/>
  <c r="M23" i="2"/>
  <c r="M26" i="2"/>
  <c r="M31" i="2"/>
  <c r="M33" i="2"/>
  <c r="M34" i="2"/>
  <c r="M35" i="2"/>
  <c r="M36" i="2"/>
  <c r="M37" i="2"/>
  <c r="M38" i="2"/>
  <c r="M39" i="2"/>
  <c r="M40" i="2"/>
  <c r="M41" i="2"/>
  <c r="M2" i="2"/>
  <c r="L42" i="2"/>
  <c r="L27" i="2"/>
  <c r="L45" i="2"/>
  <c r="L46" i="2"/>
  <c r="L44" i="2"/>
  <c r="P34" i="2"/>
  <c r="Q34" i="2" s="1"/>
  <c r="P35" i="2"/>
  <c r="Q35" i="2" s="1"/>
  <c r="P36" i="2"/>
  <c r="Q36" i="2" s="1"/>
  <c r="P37" i="2"/>
  <c r="Q37" i="2" s="1"/>
  <c r="P38" i="2"/>
  <c r="Q38" i="2" s="1"/>
  <c r="P39" i="2"/>
  <c r="Q39" i="2" s="1"/>
  <c r="P40" i="2"/>
  <c r="Q40" i="2" s="1"/>
  <c r="P41" i="2"/>
  <c r="Q41" i="2" s="1"/>
  <c r="P42" i="2"/>
  <c r="Q42" i="2" s="1"/>
  <c r="P43" i="2"/>
  <c r="P44" i="2"/>
  <c r="Q44" i="2" s="1"/>
  <c r="P45" i="2"/>
  <c r="Q45" i="2" s="1"/>
  <c r="P46" i="2"/>
  <c r="Q46" i="2" s="1"/>
  <c r="P47" i="2"/>
  <c r="P33" i="2"/>
  <c r="Q33" i="2" s="1"/>
  <c r="P27" i="2"/>
  <c r="Q27" i="2" s="1"/>
  <c r="P28" i="2"/>
  <c r="Q28" i="2" s="1"/>
  <c r="P29" i="2"/>
  <c r="Q29" i="2" s="1"/>
  <c r="P30" i="2"/>
  <c r="P31" i="2"/>
  <c r="Q31" i="2" s="1"/>
  <c r="P32" i="2"/>
  <c r="P26" i="2"/>
  <c r="Q26" i="2"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P25" i="2"/>
  <c r="Q2" i="2"/>
</calcChain>
</file>

<file path=xl/sharedStrings.xml><?xml version="1.0" encoding="utf-8"?>
<sst xmlns="http://schemas.openxmlformats.org/spreadsheetml/2006/main" count="539" uniqueCount="105">
  <si>
    <t>Sampling run</t>
  </si>
  <si>
    <t>Day 1</t>
  </si>
  <si>
    <t>Day 2</t>
  </si>
  <si>
    <t>Day 3</t>
  </si>
  <si>
    <t>Day 4</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</si>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</sst>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5"/>
  <sheetViews>
    <sheetView workbookViewId="0">
      <selection activeCell="E19" sqref="E19"/>
    </sheetView>
  </sheetViews>
  <sheetFormatPr defaultRowHeight="14.5" x14ac:dyDescent="0.35"/>
  <sheetData>
    <row r="1" spans="1:14" x14ac:dyDescent="0.35">
      <c r="A1" t="s">
        <v>0</v>
      </c>
      <c r="B1" t="s">
        <v>43</v>
      </c>
      <c r="C1" t="s">
        <v>44</v>
      </c>
      <c r="D1" t="s">
        <v>5</v>
      </c>
      <c r="E1" t="s">
        <v>6</v>
      </c>
      <c r="F1" t="s">
        <v>7</v>
      </c>
      <c r="G1" t="s">
        <v>8</v>
      </c>
      <c r="H1" t="s">
        <v>10</v>
      </c>
      <c r="I1" t="s">
        <v>11</v>
      </c>
      <c r="J1" t="s">
        <v>9</v>
      </c>
      <c r="K1" t="s">
        <v>12</v>
      </c>
      <c r="L1" t="s">
        <v>83</v>
      </c>
      <c r="M1" t="s">
        <v>42</v>
      </c>
      <c r="N1" t="s">
        <v>40</v>
      </c>
    </row>
    <row r="2" spans="1:14" x14ac:dyDescent="0.35">
      <c r="A2" t="s">
        <v>1</v>
      </c>
      <c r="B2" t="s">
        <v>14</v>
      </c>
      <c r="C2" t="s">
        <v>45</v>
      </c>
      <c r="D2" t="s">
        <v>73</v>
      </c>
      <c r="E2" s="1">
        <v>17.399999999999999</v>
      </c>
      <c r="F2" s="1">
        <v>19</v>
      </c>
      <c r="G2">
        <v>26.7</v>
      </c>
      <c r="L2">
        <v>9.1999999999999993</v>
      </c>
      <c r="M2" t="s">
        <v>48</v>
      </c>
      <c r="N2" t="s">
        <v>41</v>
      </c>
    </row>
    <row r="3" spans="1:14" x14ac:dyDescent="0.35">
      <c r="A3" t="s">
        <v>2</v>
      </c>
      <c r="B3" t="s">
        <v>13</v>
      </c>
      <c r="C3" t="s">
        <v>46</v>
      </c>
      <c r="D3" t="s">
        <v>74</v>
      </c>
      <c r="E3" s="1">
        <v>9.3000000000000007</v>
      </c>
      <c r="F3" s="1">
        <v>10.3</v>
      </c>
      <c r="G3">
        <v>25.7</v>
      </c>
      <c r="H3">
        <v>88.4</v>
      </c>
      <c r="I3">
        <v>7.21</v>
      </c>
      <c r="J3">
        <v>8.66</v>
      </c>
      <c r="K3">
        <v>225.4</v>
      </c>
      <c r="L3">
        <v>9.8000000000000007</v>
      </c>
      <c r="M3" t="s">
        <v>49</v>
      </c>
      <c r="N3" t="s">
        <v>52</v>
      </c>
    </row>
    <row r="4" spans="1:14" x14ac:dyDescent="0.35">
      <c r="A4" t="s">
        <v>3</v>
      </c>
      <c r="B4" t="s">
        <v>15</v>
      </c>
      <c r="C4" t="s">
        <v>47</v>
      </c>
      <c r="D4" t="s">
        <v>75</v>
      </c>
      <c r="E4" s="1">
        <v>11.28</v>
      </c>
      <c r="F4" s="1">
        <v>12.45</v>
      </c>
      <c r="G4">
        <v>25</v>
      </c>
      <c r="H4">
        <v>88.4</v>
      </c>
      <c r="I4">
        <v>7.3</v>
      </c>
      <c r="J4">
        <v>8.65</v>
      </c>
      <c r="K4">
        <v>228.3</v>
      </c>
      <c r="L4">
        <v>8.8000000000000007</v>
      </c>
      <c r="M4" t="s">
        <v>51</v>
      </c>
      <c r="N4" t="s">
        <v>50</v>
      </c>
    </row>
    <row r="5" spans="1:14" x14ac:dyDescent="0.35">
      <c r="A5" t="s">
        <v>4</v>
      </c>
      <c r="B5" t="s">
        <v>71</v>
      </c>
      <c r="C5" t="s">
        <v>72</v>
      </c>
      <c r="D5" t="s">
        <v>76</v>
      </c>
      <c r="E5" s="1">
        <v>9.1999999999999993</v>
      </c>
      <c r="F5" s="1">
        <v>10.3</v>
      </c>
      <c r="G5">
        <v>24.7</v>
      </c>
      <c r="H5">
        <v>95.5</v>
      </c>
      <c r="L5">
        <v>2.5</v>
      </c>
      <c r="M5" t="s">
        <v>51</v>
      </c>
      <c r="N5" t="s">
        <v>82</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47"/>
  <sheetViews>
    <sheetView topLeftCell="A37" workbookViewId="0">
      <selection activeCell="L42" sqref="L42:L46"/>
    </sheetView>
  </sheetViews>
  <sheetFormatPr defaultRowHeight="14.5" x14ac:dyDescent="0.35"/>
  <sheetData>
    <row r="1" spans="1:12" x14ac:dyDescent="0.35">
      <c r="A1" t="s">
        <v>16</v>
      </c>
      <c r="B1" t="s">
        <v>53</v>
      </c>
      <c r="C1" t="s">
        <v>17</v>
      </c>
      <c r="D1" t="s">
        <v>31</v>
      </c>
      <c r="E1" t="s">
        <v>21</v>
      </c>
      <c r="F1" t="s">
        <v>32</v>
      </c>
      <c r="G1" t="s">
        <v>18</v>
      </c>
      <c r="H1" t="s">
        <v>19</v>
      </c>
      <c r="I1" t="s">
        <v>20</v>
      </c>
      <c r="J1" t="s">
        <v>23</v>
      </c>
      <c r="K1" t="s">
        <v>22</v>
      </c>
      <c r="L1" t="s">
        <v>40</v>
      </c>
    </row>
    <row r="2" spans="1:12" x14ac:dyDescent="0.35">
      <c r="A2">
        <v>100</v>
      </c>
      <c r="B2" t="s">
        <v>87</v>
      </c>
      <c r="C2" t="s">
        <v>24</v>
      </c>
      <c r="D2" t="s">
        <v>33</v>
      </c>
      <c r="E2">
        <v>3</v>
      </c>
      <c r="F2">
        <v>1</v>
      </c>
      <c r="G2" s="1">
        <v>20.100000000000001</v>
      </c>
      <c r="H2" s="1">
        <v>20.399999999999999</v>
      </c>
      <c r="I2">
        <v>30</v>
      </c>
      <c r="J2">
        <v>26.7</v>
      </c>
      <c r="K2">
        <v>190</v>
      </c>
      <c r="L2" s="2" t="s">
        <v>54</v>
      </c>
    </row>
    <row r="3" spans="1:12" x14ac:dyDescent="0.35">
      <c r="A3">
        <v>101</v>
      </c>
      <c r="B3" t="s">
        <v>87</v>
      </c>
      <c r="C3" t="s">
        <v>24</v>
      </c>
      <c r="D3" t="s">
        <v>33</v>
      </c>
      <c r="E3">
        <v>3</v>
      </c>
      <c r="F3">
        <v>1</v>
      </c>
      <c r="G3" s="1">
        <v>20.149999999999999</v>
      </c>
      <c r="H3" s="1">
        <v>20.45</v>
      </c>
      <c r="I3">
        <v>30</v>
      </c>
      <c r="J3">
        <v>26.7</v>
      </c>
      <c r="K3">
        <v>150</v>
      </c>
      <c r="L3" s="2" t="s">
        <v>54</v>
      </c>
    </row>
    <row r="4" spans="1:12" x14ac:dyDescent="0.35">
      <c r="A4">
        <v>102</v>
      </c>
      <c r="B4" t="s">
        <v>87</v>
      </c>
      <c r="C4" t="s">
        <v>24</v>
      </c>
      <c r="D4" t="s">
        <v>33</v>
      </c>
      <c r="E4">
        <v>3</v>
      </c>
      <c r="F4">
        <v>1</v>
      </c>
      <c r="G4" s="1">
        <v>20.170000000000002</v>
      </c>
      <c r="H4" s="1">
        <v>20.48</v>
      </c>
      <c r="I4">
        <v>31</v>
      </c>
      <c r="J4">
        <v>26.7</v>
      </c>
      <c r="K4">
        <v>166</v>
      </c>
      <c r="L4" s="2" t="s">
        <v>55</v>
      </c>
    </row>
    <row r="5" spans="1:12" x14ac:dyDescent="0.35">
      <c r="A5">
        <v>103</v>
      </c>
      <c r="B5" t="s">
        <v>87</v>
      </c>
      <c r="C5" t="s">
        <v>24</v>
      </c>
      <c r="D5" t="s">
        <v>33</v>
      </c>
      <c r="E5">
        <v>3</v>
      </c>
      <c r="F5">
        <v>1</v>
      </c>
      <c r="G5" s="1">
        <v>20.18</v>
      </c>
      <c r="H5" s="1">
        <v>20.49</v>
      </c>
      <c r="I5">
        <v>31</v>
      </c>
      <c r="J5">
        <v>26.7</v>
      </c>
      <c r="K5">
        <v>104</v>
      </c>
      <c r="L5" s="2" t="s">
        <v>54</v>
      </c>
    </row>
    <row r="6" spans="1:12" x14ac:dyDescent="0.35">
      <c r="A6">
        <v>104</v>
      </c>
      <c r="B6" t="s">
        <v>87</v>
      </c>
      <c r="C6" t="s">
        <v>24</v>
      </c>
      <c r="D6" t="s">
        <v>33</v>
      </c>
      <c r="E6">
        <v>2</v>
      </c>
      <c r="F6">
        <v>1</v>
      </c>
      <c r="G6" s="1">
        <v>20.2</v>
      </c>
      <c r="H6" s="1">
        <v>20.51</v>
      </c>
      <c r="I6">
        <v>31</v>
      </c>
      <c r="J6">
        <v>26.7</v>
      </c>
      <c r="K6">
        <v>90</v>
      </c>
      <c r="L6" s="2" t="s">
        <v>54</v>
      </c>
    </row>
    <row r="7" spans="1:12" x14ac:dyDescent="0.35">
      <c r="A7">
        <v>105</v>
      </c>
      <c r="B7" t="s">
        <v>87</v>
      </c>
      <c r="C7" t="s">
        <v>24</v>
      </c>
      <c r="D7" t="s">
        <v>33</v>
      </c>
      <c r="E7">
        <v>2</v>
      </c>
      <c r="F7">
        <v>1</v>
      </c>
      <c r="G7" s="1">
        <v>20.22</v>
      </c>
      <c r="H7" s="1">
        <v>20.52</v>
      </c>
      <c r="I7">
        <v>30</v>
      </c>
      <c r="J7">
        <v>26.7</v>
      </c>
      <c r="K7">
        <v>57</v>
      </c>
      <c r="L7" s="2" t="s">
        <v>54</v>
      </c>
    </row>
    <row r="8" spans="1:12" x14ac:dyDescent="0.35">
      <c r="A8">
        <v>107</v>
      </c>
      <c r="B8" t="s">
        <v>92</v>
      </c>
      <c r="C8" t="s">
        <v>27</v>
      </c>
      <c r="D8" t="s">
        <v>33</v>
      </c>
      <c r="E8">
        <v>5</v>
      </c>
      <c r="F8">
        <v>1</v>
      </c>
      <c r="G8" s="1">
        <v>10.199999999999999</v>
      </c>
      <c r="H8" s="1">
        <v>10.42</v>
      </c>
      <c r="I8">
        <v>22</v>
      </c>
      <c r="J8">
        <v>26</v>
      </c>
      <c r="K8">
        <v>636</v>
      </c>
      <c r="L8" s="2" t="s">
        <v>54</v>
      </c>
    </row>
    <row r="9" spans="1:12" x14ac:dyDescent="0.35">
      <c r="A9">
        <v>108</v>
      </c>
      <c r="B9" t="s">
        <v>92</v>
      </c>
      <c r="C9" t="s">
        <v>25</v>
      </c>
      <c r="D9" t="s">
        <v>33</v>
      </c>
      <c r="E9">
        <v>5</v>
      </c>
      <c r="F9">
        <v>1</v>
      </c>
      <c r="G9" s="1">
        <v>10.220000000000001</v>
      </c>
      <c r="H9" s="1">
        <v>10.43</v>
      </c>
      <c r="I9">
        <v>21</v>
      </c>
      <c r="J9">
        <v>26</v>
      </c>
      <c r="K9">
        <v>605</v>
      </c>
      <c r="L9" s="2" t="s">
        <v>54</v>
      </c>
    </row>
    <row r="10" spans="1:12" x14ac:dyDescent="0.35">
      <c r="A10">
        <v>109</v>
      </c>
      <c r="B10" t="s">
        <v>92</v>
      </c>
      <c r="C10" t="s">
        <v>25</v>
      </c>
      <c r="D10" t="s">
        <v>33</v>
      </c>
      <c r="E10">
        <v>5</v>
      </c>
      <c r="F10">
        <v>1</v>
      </c>
      <c r="G10" s="1">
        <v>10.23</v>
      </c>
      <c r="H10" s="1">
        <v>10.44</v>
      </c>
      <c r="I10">
        <v>21</v>
      </c>
      <c r="J10">
        <v>26</v>
      </c>
      <c r="K10">
        <v>927</v>
      </c>
      <c r="L10" s="2" t="s">
        <v>54</v>
      </c>
    </row>
    <row r="11" spans="1:12" x14ac:dyDescent="0.35">
      <c r="A11">
        <v>110</v>
      </c>
      <c r="B11" t="s">
        <v>92</v>
      </c>
      <c r="C11" t="s">
        <v>25</v>
      </c>
      <c r="D11" t="s">
        <v>33</v>
      </c>
      <c r="E11">
        <v>5</v>
      </c>
      <c r="F11">
        <v>1</v>
      </c>
      <c r="G11" s="1">
        <v>10.26</v>
      </c>
      <c r="H11" s="1">
        <v>10.46</v>
      </c>
      <c r="I11">
        <v>20</v>
      </c>
      <c r="J11">
        <v>26</v>
      </c>
      <c r="K11">
        <v>633</v>
      </c>
      <c r="L11" s="2" t="s">
        <v>54</v>
      </c>
    </row>
    <row r="12" spans="1:12" x14ac:dyDescent="0.35">
      <c r="A12">
        <v>111</v>
      </c>
      <c r="B12" t="s">
        <v>92</v>
      </c>
      <c r="C12" t="s">
        <v>27</v>
      </c>
      <c r="D12" t="s">
        <v>33</v>
      </c>
      <c r="E12">
        <v>4</v>
      </c>
      <c r="F12">
        <v>1</v>
      </c>
      <c r="G12" s="1">
        <v>10.28</v>
      </c>
      <c r="H12" s="1">
        <v>10.58</v>
      </c>
      <c r="I12">
        <v>30</v>
      </c>
      <c r="J12">
        <v>26</v>
      </c>
      <c r="K12">
        <v>341</v>
      </c>
      <c r="L12" s="2" t="s">
        <v>54</v>
      </c>
    </row>
    <row r="13" spans="1:12" x14ac:dyDescent="0.35">
      <c r="A13">
        <v>112</v>
      </c>
      <c r="B13" t="s">
        <v>92</v>
      </c>
      <c r="C13" t="s">
        <v>27</v>
      </c>
      <c r="D13" t="s">
        <v>33</v>
      </c>
      <c r="E13">
        <v>5</v>
      </c>
      <c r="F13">
        <v>1</v>
      </c>
      <c r="G13" s="1">
        <v>10.3</v>
      </c>
      <c r="H13" s="1">
        <v>11</v>
      </c>
      <c r="I13">
        <v>30</v>
      </c>
      <c r="J13">
        <v>26</v>
      </c>
      <c r="K13">
        <v>582</v>
      </c>
      <c r="L13" s="2" t="s">
        <v>54</v>
      </c>
    </row>
    <row r="14" spans="1:12" x14ac:dyDescent="0.35">
      <c r="A14">
        <v>113</v>
      </c>
      <c r="B14" t="s">
        <v>92</v>
      </c>
      <c r="C14" t="s">
        <v>27</v>
      </c>
      <c r="D14" t="s">
        <v>33</v>
      </c>
      <c r="E14">
        <v>5</v>
      </c>
      <c r="F14">
        <v>1</v>
      </c>
      <c r="G14" s="1">
        <v>10.33</v>
      </c>
      <c r="H14" s="1">
        <v>11.03</v>
      </c>
      <c r="I14">
        <v>30</v>
      </c>
      <c r="J14">
        <v>26</v>
      </c>
      <c r="K14">
        <v>444</v>
      </c>
      <c r="L14" s="2" t="s">
        <v>63</v>
      </c>
    </row>
    <row r="15" spans="1:12" x14ac:dyDescent="0.35">
      <c r="A15">
        <v>114</v>
      </c>
      <c r="B15" t="s">
        <v>92</v>
      </c>
      <c r="C15" t="s">
        <v>27</v>
      </c>
      <c r="D15" t="s">
        <v>33</v>
      </c>
      <c r="E15">
        <v>5</v>
      </c>
      <c r="F15">
        <v>1</v>
      </c>
      <c r="G15" s="1">
        <v>10.36</v>
      </c>
      <c r="H15" s="1">
        <v>11.06</v>
      </c>
      <c r="I15">
        <v>30</v>
      </c>
      <c r="J15">
        <v>26</v>
      </c>
      <c r="K15">
        <v>483</v>
      </c>
      <c r="L15" s="2" t="s">
        <v>54</v>
      </c>
    </row>
    <row r="16" spans="1:12" x14ac:dyDescent="0.35">
      <c r="A16">
        <v>115</v>
      </c>
      <c r="B16" t="s">
        <v>92</v>
      </c>
      <c r="C16" t="s">
        <v>27</v>
      </c>
      <c r="D16" t="s">
        <v>33</v>
      </c>
      <c r="E16">
        <v>5</v>
      </c>
      <c r="F16">
        <v>1</v>
      </c>
      <c r="G16" s="1">
        <v>10.38</v>
      </c>
      <c r="H16" s="1">
        <v>11.08</v>
      </c>
      <c r="I16">
        <v>30</v>
      </c>
      <c r="J16">
        <v>26</v>
      </c>
      <c r="K16">
        <v>504</v>
      </c>
      <c r="L16" s="2" t="s">
        <v>54</v>
      </c>
    </row>
    <row r="17" spans="1:12" x14ac:dyDescent="0.35">
      <c r="A17">
        <v>116</v>
      </c>
      <c r="B17" t="s">
        <v>92</v>
      </c>
      <c r="C17" t="s">
        <v>26</v>
      </c>
      <c r="D17" t="s">
        <v>33</v>
      </c>
      <c r="E17">
        <v>5</v>
      </c>
      <c r="F17">
        <v>1</v>
      </c>
      <c r="G17" s="1">
        <v>11.19</v>
      </c>
      <c r="H17" s="1">
        <v>11.49</v>
      </c>
      <c r="I17">
        <v>30</v>
      </c>
      <c r="J17">
        <v>26</v>
      </c>
      <c r="K17">
        <v>557</v>
      </c>
      <c r="L17" s="2" t="s">
        <v>54</v>
      </c>
    </row>
    <row r="18" spans="1:12" x14ac:dyDescent="0.35">
      <c r="A18">
        <v>117</v>
      </c>
      <c r="B18" t="s">
        <v>92</v>
      </c>
      <c r="C18" t="s">
        <v>26</v>
      </c>
      <c r="D18" t="s">
        <v>33</v>
      </c>
      <c r="E18">
        <v>5</v>
      </c>
      <c r="F18">
        <v>1</v>
      </c>
      <c r="G18" s="1">
        <v>11.21</v>
      </c>
      <c r="H18" s="1">
        <v>11.51</v>
      </c>
      <c r="I18">
        <v>30</v>
      </c>
      <c r="J18">
        <v>26</v>
      </c>
      <c r="K18">
        <v>392</v>
      </c>
      <c r="L18" s="2" t="s">
        <v>54</v>
      </c>
    </row>
    <row r="19" spans="1:12" x14ac:dyDescent="0.35">
      <c r="A19">
        <v>118</v>
      </c>
      <c r="B19" t="s">
        <v>92</v>
      </c>
      <c r="C19" t="s">
        <v>27</v>
      </c>
      <c r="D19" t="s">
        <v>33</v>
      </c>
      <c r="E19">
        <v>5</v>
      </c>
      <c r="F19">
        <v>1</v>
      </c>
      <c r="G19" s="1">
        <v>11.24</v>
      </c>
      <c r="H19" s="1">
        <v>11.54</v>
      </c>
      <c r="I19">
        <v>30</v>
      </c>
      <c r="J19">
        <v>26</v>
      </c>
      <c r="K19">
        <v>673</v>
      </c>
      <c r="L19" s="2" t="s">
        <v>64</v>
      </c>
    </row>
    <row r="20" spans="1:12" x14ac:dyDescent="0.35">
      <c r="A20">
        <v>119</v>
      </c>
      <c r="B20" t="s">
        <v>92</v>
      </c>
      <c r="C20" t="s">
        <v>27</v>
      </c>
      <c r="D20" t="s">
        <v>33</v>
      </c>
      <c r="E20">
        <v>5</v>
      </c>
      <c r="F20">
        <v>1</v>
      </c>
      <c r="G20" s="1">
        <v>11.26</v>
      </c>
      <c r="H20" s="1">
        <v>11.56</v>
      </c>
      <c r="I20">
        <v>30</v>
      </c>
      <c r="J20">
        <v>26</v>
      </c>
      <c r="K20">
        <v>408</v>
      </c>
      <c r="L20" s="2" t="s">
        <v>64</v>
      </c>
    </row>
    <row r="21" spans="1:12" x14ac:dyDescent="0.35">
      <c r="A21">
        <v>120</v>
      </c>
      <c r="B21" t="s">
        <v>92</v>
      </c>
      <c r="C21" t="s">
        <v>28</v>
      </c>
      <c r="D21" t="s">
        <v>33</v>
      </c>
      <c r="E21">
        <v>6</v>
      </c>
      <c r="F21">
        <v>1</v>
      </c>
      <c r="G21" s="1">
        <v>11.29</v>
      </c>
      <c r="H21" s="1">
        <v>11.59</v>
      </c>
      <c r="I21">
        <v>30</v>
      </c>
      <c r="J21">
        <v>26</v>
      </c>
      <c r="K21">
        <v>723</v>
      </c>
      <c r="L21" s="2" t="s">
        <v>54</v>
      </c>
    </row>
    <row r="22" spans="1:12" x14ac:dyDescent="0.35">
      <c r="A22">
        <v>121</v>
      </c>
      <c r="B22" t="s">
        <v>92</v>
      </c>
      <c r="C22" t="s">
        <v>26</v>
      </c>
      <c r="D22" t="s">
        <v>33</v>
      </c>
      <c r="E22">
        <v>6</v>
      </c>
      <c r="F22">
        <v>1</v>
      </c>
      <c r="G22" s="1">
        <v>11.32</v>
      </c>
      <c r="H22" s="1">
        <v>12.02</v>
      </c>
      <c r="I22">
        <v>30</v>
      </c>
      <c r="J22">
        <v>26</v>
      </c>
      <c r="K22">
        <v>726</v>
      </c>
      <c r="L22" s="2" t="s">
        <v>54</v>
      </c>
    </row>
    <row r="23" spans="1:12" x14ac:dyDescent="0.35">
      <c r="A23">
        <v>122</v>
      </c>
      <c r="B23" t="s">
        <v>92</v>
      </c>
      <c r="C23" t="s">
        <v>25</v>
      </c>
      <c r="D23" t="s">
        <v>33</v>
      </c>
      <c r="E23">
        <v>6</v>
      </c>
      <c r="F23">
        <v>1</v>
      </c>
      <c r="G23" s="1">
        <v>11.34</v>
      </c>
      <c r="H23" s="1">
        <v>12.04</v>
      </c>
      <c r="I23">
        <v>30</v>
      </c>
      <c r="J23">
        <v>26</v>
      </c>
      <c r="K23">
        <v>1070</v>
      </c>
      <c r="L23" s="2" t="s">
        <v>54</v>
      </c>
    </row>
    <row r="24" spans="1:12" x14ac:dyDescent="0.35">
      <c r="A24">
        <v>123</v>
      </c>
      <c r="B24" t="s">
        <v>92</v>
      </c>
      <c r="C24" t="s">
        <v>36</v>
      </c>
      <c r="D24" t="s">
        <v>33</v>
      </c>
      <c r="E24">
        <v>5</v>
      </c>
      <c r="F24">
        <v>0</v>
      </c>
      <c r="G24" s="1">
        <v>11.4</v>
      </c>
      <c r="H24" s="1">
        <v>12.1</v>
      </c>
      <c r="I24">
        <v>30</v>
      </c>
      <c r="J24">
        <v>26</v>
      </c>
      <c r="K24" t="s">
        <v>35</v>
      </c>
      <c r="L24" s="2" t="s">
        <v>54</v>
      </c>
    </row>
    <row r="25" spans="1:12" x14ac:dyDescent="0.35">
      <c r="A25">
        <v>124</v>
      </c>
      <c r="B25" t="s">
        <v>92</v>
      </c>
      <c r="C25" t="s">
        <v>38</v>
      </c>
      <c r="D25" t="s">
        <v>33</v>
      </c>
      <c r="E25">
        <v>4</v>
      </c>
      <c r="F25">
        <v>0</v>
      </c>
      <c r="G25" s="1">
        <v>11.43</v>
      </c>
      <c r="H25" s="1">
        <v>12.1</v>
      </c>
      <c r="I25">
        <v>27</v>
      </c>
      <c r="J25">
        <v>26</v>
      </c>
      <c r="K25" t="s">
        <v>35</v>
      </c>
      <c r="L25" s="2" t="s">
        <v>54</v>
      </c>
    </row>
    <row r="26" spans="1:12" x14ac:dyDescent="0.35">
      <c r="A26">
        <v>125</v>
      </c>
      <c r="B26" t="s">
        <v>93</v>
      </c>
      <c r="C26" t="s">
        <v>24</v>
      </c>
      <c r="D26" t="s">
        <v>33</v>
      </c>
      <c r="E26">
        <v>2</v>
      </c>
      <c r="F26">
        <v>1</v>
      </c>
      <c r="G26" s="1">
        <v>12.25</v>
      </c>
      <c r="H26" s="1">
        <v>13.04</v>
      </c>
      <c r="I26">
        <v>39</v>
      </c>
      <c r="J26">
        <v>25</v>
      </c>
      <c r="K26">
        <v>40</v>
      </c>
      <c r="L26" s="2" t="s">
        <v>65</v>
      </c>
    </row>
    <row r="27" spans="1:12" x14ac:dyDescent="0.35">
      <c r="A27">
        <v>126</v>
      </c>
      <c r="B27" t="s">
        <v>93</v>
      </c>
      <c r="C27" t="s">
        <v>29</v>
      </c>
      <c r="D27" t="s">
        <v>34</v>
      </c>
      <c r="E27">
        <v>0.3</v>
      </c>
      <c r="F27">
        <v>10</v>
      </c>
      <c r="G27" s="1">
        <v>12.34</v>
      </c>
      <c r="H27" s="1">
        <v>13.42</v>
      </c>
      <c r="I27">
        <v>68</v>
      </c>
      <c r="J27">
        <v>25</v>
      </c>
      <c r="K27" t="s">
        <v>35</v>
      </c>
      <c r="L27" s="2" t="s">
        <v>54</v>
      </c>
    </row>
    <row r="28" spans="1:12" x14ac:dyDescent="0.35">
      <c r="A28">
        <v>127</v>
      </c>
      <c r="B28" t="s">
        <v>93</v>
      </c>
      <c r="C28" t="s">
        <v>29</v>
      </c>
      <c r="D28" t="s">
        <v>34</v>
      </c>
      <c r="E28">
        <v>0.3</v>
      </c>
      <c r="F28">
        <v>10</v>
      </c>
      <c r="G28" s="1">
        <v>12.39</v>
      </c>
      <c r="H28" s="1">
        <v>14.08</v>
      </c>
      <c r="I28">
        <v>89</v>
      </c>
      <c r="J28">
        <v>25</v>
      </c>
      <c r="K28" t="s">
        <v>35</v>
      </c>
      <c r="L28" s="2" t="s">
        <v>54</v>
      </c>
    </row>
    <row r="29" spans="1:12" x14ac:dyDescent="0.35">
      <c r="A29">
        <v>128</v>
      </c>
      <c r="B29" t="s">
        <v>93</v>
      </c>
      <c r="C29" t="s">
        <v>29</v>
      </c>
      <c r="D29" t="s">
        <v>34</v>
      </c>
      <c r="E29">
        <v>0.3</v>
      </c>
      <c r="F29">
        <v>10</v>
      </c>
      <c r="G29" s="1">
        <v>12.47</v>
      </c>
      <c r="H29" s="1">
        <v>14.15</v>
      </c>
      <c r="I29">
        <v>88</v>
      </c>
      <c r="J29">
        <v>25</v>
      </c>
      <c r="K29" t="s">
        <v>35</v>
      </c>
      <c r="L29" s="2" t="s">
        <v>66</v>
      </c>
    </row>
    <row r="30" spans="1:12" x14ac:dyDescent="0.35">
      <c r="A30">
        <v>129</v>
      </c>
      <c r="B30" t="s">
        <v>93</v>
      </c>
      <c r="C30" t="s">
        <v>37</v>
      </c>
      <c r="D30" t="s">
        <v>34</v>
      </c>
      <c r="E30">
        <v>0.3</v>
      </c>
      <c r="F30">
        <v>0</v>
      </c>
      <c r="G30" s="1">
        <v>12.47</v>
      </c>
      <c r="H30" s="1">
        <v>13.47</v>
      </c>
      <c r="I30">
        <v>90</v>
      </c>
      <c r="J30">
        <v>25</v>
      </c>
      <c r="K30" t="s">
        <v>35</v>
      </c>
      <c r="L30" s="2" t="s">
        <v>54</v>
      </c>
    </row>
    <row r="31" spans="1:12" x14ac:dyDescent="0.35">
      <c r="A31">
        <v>130</v>
      </c>
      <c r="B31" t="s">
        <v>93</v>
      </c>
      <c r="C31" t="s">
        <v>30</v>
      </c>
      <c r="D31" t="s">
        <v>33</v>
      </c>
      <c r="E31">
        <v>3</v>
      </c>
      <c r="F31">
        <v>1</v>
      </c>
      <c r="G31" s="1">
        <v>12.56</v>
      </c>
      <c r="H31" s="1">
        <v>13.32</v>
      </c>
      <c r="I31">
        <v>36</v>
      </c>
      <c r="J31">
        <v>25</v>
      </c>
      <c r="K31">
        <v>48</v>
      </c>
      <c r="L31" s="2" t="s">
        <v>54</v>
      </c>
    </row>
    <row r="32" spans="1:12" x14ac:dyDescent="0.35">
      <c r="A32">
        <v>131</v>
      </c>
      <c r="B32" t="s">
        <v>93</v>
      </c>
      <c r="C32" t="s">
        <v>39</v>
      </c>
      <c r="D32" t="s">
        <v>33</v>
      </c>
      <c r="E32">
        <v>2</v>
      </c>
      <c r="F32">
        <v>0</v>
      </c>
      <c r="G32" s="1">
        <v>12.56</v>
      </c>
      <c r="H32" s="1">
        <v>12.56</v>
      </c>
      <c r="I32">
        <v>30</v>
      </c>
      <c r="J32">
        <v>25</v>
      </c>
      <c r="K32" t="s">
        <v>35</v>
      </c>
      <c r="L32" s="2" t="s">
        <v>54</v>
      </c>
    </row>
    <row r="33" spans="1:12" x14ac:dyDescent="0.35">
      <c r="A33">
        <v>132</v>
      </c>
      <c r="B33" t="s">
        <v>94</v>
      </c>
      <c r="C33" t="s">
        <v>24</v>
      </c>
      <c r="D33" t="s">
        <v>70</v>
      </c>
      <c r="E33">
        <v>0.5</v>
      </c>
      <c r="F33">
        <v>1</v>
      </c>
      <c r="G33" s="1">
        <v>11.01</v>
      </c>
      <c r="H33" s="1">
        <v>11.34</v>
      </c>
      <c r="I33">
        <v>33</v>
      </c>
      <c r="J33">
        <v>23.3</v>
      </c>
      <c r="K33">
        <v>41</v>
      </c>
      <c r="L33" s="2" t="s">
        <v>78</v>
      </c>
    </row>
    <row r="34" spans="1:12" x14ac:dyDescent="0.35">
      <c r="A34">
        <v>133</v>
      </c>
      <c r="B34" t="s">
        <v>94</v>
      </c>
      <c r="C34" t="s">
        <v>24</v>
      </c>
      <c r="D34" t="s">
        <v>70</v>
      </c>
      <c r="E34">
        <v>0.7</v>
      </c>
      <c r="F34">
        <v>1</v>
      </c>
      <c r="G34" s="1">
        <v>11.03</v>
      </c>
      <c r="H34" s="1">
        <v>11.36</v>
      </c>
      <c r="I34">
        <v>33</v>
      </c>
      <c r="J34">
        <v>23.3</v>
      </c>
      <c r="K34">
        <v>56</v>
      </c>
      <c r="L34" s="2" t="s">
        <v>54</v>
      </c>
    </row>
    <row r="35" spans="1:12" x14ac:dyDescent="0.35">
      <c r="A35">
        <v>134</v>
      </c>
      <c r="B35" t="s">
        <v>94</v>
      </c>
      <c r="C35" t="s">
        <v>67</v>
      </c>
      <c r="D35" t="s">
        <v>33</v>
      </c>
      <c r="E35">
        <v>6</v>
      </c>
      <c r="F35">
        <v>1</v>
      </c>
      <c r="G35" s="1">
        <v>11.08</v>
      </c>
      <c r="H35" s="1">
        <v>11.38</v>
      </c>
      <c r="I35">
        <v>30</v>
      </c>
      <c r="J35">
        <v>23.3</v>
      </c>
      <c r="K35">
        <v>524</v>
      </c>
      <c r="L35" s="2" t="s">
        <v>78</v>
      </c>
    </row>
    <row r="36" spans="1:12" x14ac:dyDescent="0.35">
      <c r="A36">
        <v>135</v>
      </c>
      <c r="B36" t="s">
        <v>94</v>
      </c>
      <c r="C36" t="s">
        <v>67</v>
      </c>
      <c r="D36" t="s">
        <v>33</v>
      </c>
      <c r="E36">
        <v>6</v>
      </c>
      <c r="F36">
        <v>1</v>
      </c>
      <c r="G36" s="1">
        <v>11.12</v>
      </c>
      <c r="H36" s="1">
        <v>11.46</v>
      </c>
      <c r="I36">
        <v>34</v>
      </c>
      <c r="J36">
        <v>23.3</v>
      </c>
      <c r="K36">
        <v>614</v>
      </c>
      <c r="L36" s="2" t="s">
        <v>54</v>
      </c>
    </row>
    <row r="37" spans="1:12" x14ac:dyDescent="0.35">
      <c r="A37">
        <v>136</v>
      </c>
      <c r="B37" t="s">
        <v>94</v>
      </c>
      <c r="C37" t="s">
        <v>67</v>
      </c>
      <c r="D37" t="s">
        <v>33</v>
      </c>
      <c r="E37">
        <v>5</v>
      </c>
      <c r="F37">
        <v>1</v>
      </c>
      <c r="G37" s="1">
        <v>11.16</v>
      </c>
      <c r="H37" s="1">
        <v>11.49</v>
      </c>
      <c r="I37">
        <v>33</v>
      </c>
      <c r="J37">
        <v>23.3</v>
      </c>
      <c r="K37">
        <v>216</v>
      </c>
      <c r="L37" s="2" t="s">
        <v>54</v>
      </c>
    </row>
    <row r="38" spans="1:12" x14ac:dyDescent="0.35">
      <c r="A38">
        <v>137</v>
      </c>
      <c r="B38" t="s">
        <v>94</v>
      </c>
      <c r="C38" t="s">
        <v>67</v>
      </c>
      <c r="D38" t="s">
        <v>33</v>
      </c>
      <c r="E38">
        <v>4</v>
      </c>
      <c r="F38">
        <v>1</v>
      </c>
      <c r="G38" s="1">
        <v>11.18</v>
      </c>
      <c r="H38" s="1">
        <v>11.5</v>
      </c>
      <c r="I38">
        <v>32</v>
      </c>
      <c r="J38">
        <v>23.3</v>
      </c>
      <c r="K38">
        <v>154</v>
      </c>
      <c r="L38" s="2" t="s">
        <v>54</v>
      </c>
    </row>
    <row r="39" spans="1:12" x14ac:dyDescent="0.35">
      <c r="A39">
        <v>138</v>
      </c>
      <c r="B39" t="s">
        <v>94</v>
      </c>
      <c r="C39" t="s">
        <v>24</v>
      </c>
      <c r="D39" t="s">
        <v>70</v>
      </c>
      <c r="E39">
        <v>0.5</v>
      </c>
      <c r="F39">
        <v>1</v>
      </c>
      <c r="G39" s="1">
        <v>11.27</v>
      </c>
      <c r="H39" s="1">
        <v>11.57</v>
      </c>
      <c r="I39">
        <v>30</v>
      </c>
      <c r="J39">
        <v>23.3</v>
      </c>
      <c r="K39">
        <v>41</v>
      </c>
      <c r="L39" s="2" t="s">
        <v>54</v>
      </c>
    </row>
    <row r="40" spans="1:12" x14ac:dyDescent="0.35">
      <c r="A40">
        <v>139</v>
      </c>
      <c r="B40" t="s">
        <v>94</v>
      </c>
      <c r="C40" t="s">
        <v>24</v>
      </c>
      <c r="D40" t="s">
        <v>33</v>
      </c>
      <c r="E40">
        <v>3</v>
      </c>
      <c r="F40">
        <v>2</v>
      </c>
      <c r="G40" s="1">
        <v>11.21</v>
      </c>
      <c r="H40" s="1">
        <v>11.51</v>
      </c>
      <c r="I40">
        <v>30</v>
      </c>
      <c r="J40">
        <v>23.3</v>
      </c>
      <c r="K40">
        <v>149</v>
      </c>
      <c r="L40" s="2" t="s">
        <v>78</v>
      </c>
    </row>
    <row r="41" spans="1:12" x14ac:dyDescent="0.35">
      <c r="A41">
        <v>140</v>
      </c>
      <c r="B41" t="s">
        <v>94</v>
      </c>
      <c r="C41" t="s">
        <v>28</v>
      </c>
      <c r="D41" t="s">
        <v>33</v>
      </c>
      <c r="E41">
        <v>2</v>
      </c>
      <c r="F41">
        <v>2</v>
      </c>
      <c r="G41" s="1">
        <v>11.23</v>
      </c>
      <c r="H41" s="1">
        <v>11.54</v>
      </c>
      <c r="I41">
        <v>31</v>
      </c>
      <c r="J41">
        <v>23.3</v>
      </c>
      <c r="K41">
        <v>50</v>
      </c>
      <c r="L41" s="2" t="s">
        <v>54</v>
      </c>
    </row>
    <row r="42" spans="1:12" x14ac:dyDescent="0.35">
      <c r="A42">
        <v>141</v>
      </c>
      <c r="B42" t="s">
        <v>94</v>
      </c>
      <c r="C42" t="s">
        <v>29</v>
      </c>
      <c r="D42" t="s">
        <v>29</v>
      </c>
      <c r="E42">
        <v>0.2</v>
      </c>
      <c r="F42">
        <v>6</v>
      </c>
      <c r="G42" s="1">
        <v>11.42</v>
      </c>
      <c r="H42" s="1">
        <v>13.4</v>
      </c>
      <c r="I42">
        <v>118</v>
      </c>
      <c r="J42">
        <v>23.3</v>
      </c>
      <c r="K42" t="s">
        <v>35</v>
      </c>
      <c r="L42" s="2" t="s">
        <v>98</v>
      </c>
    </row>
    <row r="43" spans="1:12" x14ac:dyDescent="0.35">
      <c r="A43">
        <v>142</v>
      </c>
      <c r="B43" t="s">
        <v>94</v>
      </c>
      <c r="C43" t="s">
        <v>68</v>
      </c>
      <c r="D43" t="s">
        <v>34</v>
      </c>
      <c r="E43">
        <v>0.2</v>
      </c>
      <c r="F43">
        <v>0</v>
      </c>
      <c r="G43" s="1">
        <v>11.54</v>
      </c>
      <c r="H43" s="1">
        <v>13.25</v>
      </c>
      <c r="I43">
        <v>91</v>
      </c>
      <c r="J43">
        <v>23.3</v>
      </c>
      <c r="K43" t="s">
        <v>35</v>
      </c>
      <c r="L43" s="2" t="s">
        <v>54</v>
      </c>
    </row>
    <row r="44" spans="1:12" x14ac:dyDescent="0.35">
      <c r="A44">
        <v>143</v>
      </c>
      <c r="B44" t="s">
        <v>94</v>
      </c>
      <c r="C44" t="s">
        <v>29</v>
      </c>
      <c r="D44" t="s">
        <v>34</v>
      </c>
      <c r="E44">
        <v>0.2</v>
      </c>
      <c r="F44">
        <v>5</v>
      </c>
      <c r="G44" s="1">
        <v>11.55</v>
      </c>
      <c r="H44" s="1">
        <v>13.34</v>
      </c>
      <c r="I44">
        <v>99</v>
      </c>
      <c r="J44">
        <v>23.3</v>
      </c>
      <c r="K44" t="s">
        <v>35</v>
      </c>
      <c r="L44" s="2" t="s">
        <v>98</v>
      </c>
    </row>
    <row r="45" spans="1:12" x14ac:dyDescent="0.35">
      <c r="A45">
        <v>144</v>
      </c>
      <c r="B45" t="s">
        <v>94</v>
      </c>
      <c r="C45" t="s">
        <v>29</v>
      </c>
      <c r="D45" t="s">
        <v>34</v>
      </c>
      <c r="E45">
        <v>0.2</v>
      </c>
      <c r="F45">
        <v>5</v>
      </c>
      <c r="G45" s="1">
        <v>11.58</v>
      </c>
      <c r="H45" s="1">
        <v>13.3</v>
      </c>
      <c r="I45">
        <v>92</v>
      </c>
      <c r="J45">
        <v>23.3</v>
      </c>
      <c r="K45" t="s">
        <v>35</v>
      </c>
      <c r="L45" s="2" t="s">
        <v>98</v>
      </c>
    </row>
    <row r="46" spans="1:12" x14ac:dyDescent="0.35">
      <c r="A46">
        <v>145</v>
      </c>
      <c r="B46" t="s">
        <v>94</v>
      </c>
      <c r="C46" t="s">
        <v>29</v>
      </c>
      <c r="D46" t="s">
        <v>34</v>
      </c>
      <c r="E46">
        <v>0.2</v>
      </c>
      <c r="F46">
        <v>9</v>
      </c>
      <c r="G46" s="1">
        <v>12.04</v>
      </c>
      <c r="H46" s="1">
        <v>13.34</v>
      </c>
      <c r="I46">
        <v>90</v>
      </c>
      <c r="J46">
        <v>23.3</v>
      </c>
      <c r="K46" t="s">
        <v>35</v>
      </c>
      <c r="L46" s="2" t="s">
        <v>98</v>
      </c>
    </row>
    <row r="47" spans="1:12" x14ac:dyDescent="0.35">
      <c r="A47">
        <v>146</v>
      </c>
      <c r="B47" t="s">
        <v>94</v>
      </c>
      <c r="C47" t="s">
        <v>69</v>
      </c>
      <c r="D47" t="s">
        <v>33</v>
      </c>
      <c r="E47">
        <v>6</v>
      </c>
      <c r="F47">
        <v>0</v>
      </c>
      <c r="G47" s="1">
        <v>12.07</v>
      </c>
      <c r="H47" s="1">
        <v>13.25</v>
      </c>
      <c r="I47">
        <v>88</v>
      </c>
      <c r="J47">
        <v>23.3</v>
      </c>
      <c r="K47" t="s">
        <v>35</v>
      </c>
      <c r="L47" s="2" t="s">
        <v>54</v>
      </c>
    </row>
  </sheetData>
  <autoFilter ref="A1:L47" xr:uid="{D1CD37BC-78DE-4393-BD94-8F05FF676FE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N9"/>
  <sheetViews>
    <sheetView workbookViewId="0">
      <selection activeCell="D12" sqref="D12"/>
    </sheetView>
  </sheetViews>
  <sheetFormatPr defaultRowHeight="14.5" x14ac:dyDescent="0.35"/>
  <sheetData>
    <row r="1" spans="1:14" x14ac:dyDescent="0.35">
      <c r="A1" t="s">
        <v>16</v>
      </c>
      <c r="B1" t="s">
        <v>53</v>
      </c>
      <c r="C1" t="s">
        <v>17</v>
      </c>
      <c r="D1" t="s">
        <v>31</v>
      </c>
      <c r="E1" t="s">
        <v>21</v>
      </c>
      <c r="F1" t="s">
        <v>32</v>
      </c>
      <c r="G1" t="s">
        <v>18</v>
      </c>
      <c r="H1" t="s">
        <v>19</v>
      </c>
      <c r="I1" t="s">
        <v>20</v>
      </c>
      <c r="J1" t="s">
        <v>23</v>
      </c>
      <c r="K1" t="s">
        <v>22</v>
      </c>
      <c r="L1" t="s">
        <v>40</v>
      </c>
      <c r="M1" t="s">
        <v>84</v>
      </c>
      <c r="N1" t="s">
        <v>10</v>
      </c>
    </row>
    <row r="2" spans="1:14" x14ac:dyDescent="0.35">
      <c r="B2" t="s">
        <v>88</v>
      </c>
      <c r="C2" t="s">
        <v>57</v>
      </c>
      <c r="M2" t="s">
        <v>85</v>
      </c>
      <c r="N2" t="s">
        <v>86</v>
      </c>
    </row>
    <row r="3" spans="1:14" x14ac:dyDescent="0.35">
      <c r="B3" t="s">
        <v>89</v>
      </c>
      <c r="C3" t="s">
        <v>56</v>
      </c>
    </row>
    <row r="4" spans="1:14" x14ac:dyDescent="0.35">
      <c r="B4" t="s">
        <v>90</v>
      </c>
      <c r="C4" t="s">
        <v>58</v>
      </c>
    </row>
    <row r="5" spans="1:14" x14ac:dyDescent="0.35">
      <c r="B5" t="s">
        <v>91</v>
      </c>
      <c r="C5" t="s">
        <v>59</v>
      </c>
    </row>
    <row r="6" spans="1:14" x14ac:dyDescent="0.35">
      <c r="C6" t="s">
        <v>60</v>
      </c>
    </row>
    <row r="7" spans="1:14" x14ac:dyDescent="0.35">
      <c r="C7" t="s">
        <v>61</v>
      </c>
    </row>
    <row r="8" spans="1:14" x14ac:dyDescent="0.35">
      <c r="C8" t="s">
        <v>62</v>
      </c>
    </row>
    <row r="9" spans="1:14" x14ac:dyDescent="0.35">
      <c r="C9" t="s">
        <v>77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W47"/>
  <sheetViews>
    <sheetView tabSelected="1" zoomScaleNormal="100" workbookViewId="0">
      <pane xSplit="3" ySplit="1" topLeftCell="H2" activePane="bottomRight" state="frozen"/>
      <selection pane="topRight" activeCell="D1" sqref="D1"/>
      <selection pane="bottomLeft" activeCell="A2" sqref="A2"/>
      <selection pane="bottomRight" activeCell="U2" sqref="U2"/>
    </sheetView>
  </sheetViews>
  <sheetFormatPr defaultRowHeight="14.5" x14ac:dyDescent="0.35"/>
  <cols>
    <col min="13" max="13" width="8.7265625" style="4"/>
  </cols>
  <sheetData>
    <row r="1" spans="1:23" ht="72.5" x14ac:dyDescent="0.35">
      <c r="A1" s="3" t="s">
        <v>16</v>
      </c>
      <c r="B1" s="3" t="s">
        <v>53</v>
      </c>
      <c r="C1" s="3" t="s">
        <v>17</v>
      </c>
      <c r="D1" s="3" t="s">
        <v>31</v>
      </c>
      <c r="E1" s="3" t="s">
        <v>21</v>
      </c>
      <c r="F1" s="3" t="s">
        <v>32</v>
      </c>
      <c r="G1" s="3" t="s">
        <v>18</v>
      </c>
      <c r="H1" s="3" t="s">
        <v>19</v>
      </c>
      <c r="I1" s="3" t="s">
        <v>20</v>
      </c>
      <c r="J1" s="3" t="s">
        <v>23</v>
      </c>
      <c r="K1" s="3" t="s">
        <v>96</v>
      </c>
      <c r="L1" s="5" t="s">
        <v>95</v>
      </c>
      <c r="M1" s="7" t="s">
        <v>97</v>
      </c>
      <c r="N1" s="3" t="s">
        <v>40</v>
      </c>
      <c r="O1" s="3" t="s">
        <v>79</v>
      </c>
      <c r="P1" s="3" t="s">
        <v>80</v>
      </c>
      <c r="Q1" s="3" t="s">
        <v>81</v>
      </c>
      <c r="R1" s="3" t="s">
        <v>99</v>
      </c>
      <c r="S1" s="3" t="s">
        <v>100</v>
      </c>
      <c r="T1" s="3" t="s">
        <v>101</v>
      </c>
      <c r="U1" s="3" t="s">
        <v>102</v>
      </c>
      <c r="V1" s="3" t="s">
        <v>103</v>
      </c>
      <c r="W1" s="3" t="s">
        <v>104</v>
      </c>
    </row>
    <row r="2" spans="1:23" x14ac:dyDescent="0.35">
      <c r="A2">
        <v>100</v>
      </c>
      <c r="B2" t="s">
        <v>87</v>
      </c>
      <c r="C2" t="s">
        <v>24</v>
      </c>
      <c r="D2" t="s">
        <v>33</v>
      </c>
      <c r="E2">
        <v>3</v>
      </c>
      <c r="F2">
        <v>1</v>
      </c>
      <c r="G2" s="1">
        <v>20.100000000000001</v>
      </c>
      <c r="H2" s="1">
        <v>20.399999999999999</v>
      </c>
      <c r="I2">
        <v>30</v>
      </c>
      <c r="J2">
        <v>26.7</v>
      </c>
      <c r="K2" t="s">
        <v>35</v>
      </c>
      <c r="L2">
        <v>190</v>
      </c>
      <c r="M2" s="4">
        <f>L2*0.25</f>
        <v>47.5</v>
      </c>
      <c r="N2" s="2" t="s">
        <v>54</v>
      </c>
      <c r="O2">
        <v>133.35915</v>
      </c>
      <c r="P2">
        <f>(O2-AVERAGE($O$24:$O$25))*E2</f>
        <v>375.79510499999998</v>
      </c>
      <c r="Q2">
        <f t="shared" ref="Q2:Q23" si="0">(P2/I2*60)/F2</f>
        <v>751.59020999999996</v>
      </c>
      <c r="R2">
        <v>552.55100000000004</v>
      </c>
      <c r="S2">
        <f>(R2-AVERAGE($R$24:$R$25))*E2</f>
        <v>1585.9156499999999</v>
      </c>
      <c r="T2">
        <f>(S2/I2*60)/F2</f>
        <v>3171.8312999999998</v>
      </c>
      <c r="U2" s="6">
        <v>185.89916399999998</v>
      </c>
      <c r="V2" s="6">
        <f>(U2-AVERAGE($R$24:$R$25))*H2</f>
        <v>3304.5289655999995</v>
      </c>
      <c r="W2" s="6">
        <f>(V2/L2*60)/I2</f>
        <v>34.784515427368419</v>
      </c>
    </row>
    <row r="3" spans="1:23" x14ac:dyDescent="0.35">
      <c r="A3">
        <v>101</v>
      </c>
      <c r="B3" t="s">
        <v>87</v>
      </c>
      <c r="C3" t="s">
        <v>24</v>
      </c>
      <c r="D3" t="s">
        <v>33</v>
      </c>
      <c r="E3">
        <v>3</v>
      </c>
      <c r="F3">
        <v>1</v>
      </c>
      <c r="G3" s="1">
        <v>20.149999999999999</v>
      </c>
      <c r="H3" s="1">
        <v>20.45</v>
      </c>
      <c r="I3">
        <v>30</v>
      </c>
      <c r="J3">
        <v>26.7</v>
      </c>
      <c r="K3" s="4" t="s">
        <v>35</v>
      </c>
      <c r="L3">
        <v>150</v>
      </c>
      <c r="M3" s="6">
        <f t="shared" ref="M3:M41" si="1">L3*0.25</f>
        <v>37.5</v>
      </c>
      <c r="N3" s="2" t="s">
        <v>54</v>
      </c>
      <c r="O3">
        <v>68.977560000000011</v>
      </c>
      <c r="P3">
        <f t="shared" ref="P2:P25" si="2">(O3-AVERAGE($O$24:$O$25))*E3</f>
        <v>182.65033500000004</v>
      </c>
      <c r="Q3">
        <f t="shared" si="0"/>
        <v>365.30067000000008</v>
      </c>
      <c r="R3">
        <v>422.56400000000002</v>
      </c>
      <c r="S3" s="6">
        <f t="shared" ref="S3:S47" si="3">(R3-AVERAGE($R$24:$R$25))*E3</f>
        <v>1195.9546500000001</v>
      </c>
      <c r="T3" s="6">
        <f t="shared" ref="T3:T47" si="4">(S3/I3*60)/F3</f>
        <v>2391.9093000000003</v>
      </c>
      <c r="U3">
        <v>97.684474500000007</v>
      </c>
    </row>
    <row r="4" spans="1:23" x14ac:dyDescent="0.35">
      <c r="A4">
        <v>102</v>
      </c>
      <c r="B4" t="s">
        <v>87</v>
      </c>
      <c r="C4" t="s">
        <v>24</v>
      </c>
      <c r="D4" t="s">
        <v>33</v>
      </c>
      <c r="E4">
        <v>3</v>
      </c>
      <c r="F4">
        <v>1</v>
      </c>
      <c r="G4" s="1">
        <v>20.170000000000002</v>
      </c>
      <c r="H4" s="1">
        <v>20.48</v>
      </c>
      <c r="I4">
        <v>31</v>
      </c>
      <c r="J4">
        <v>26.7</v>
      </c>
      <c r="K4" s="4" t="s">
        <v>35</v>
      </c>
      <c r="L4">
        <v>166</v>
      </c>
      <c r="M4" s="6">
        <f t="shared" si="1"/>
        <v>41.5</v>
      </c>
      <c r="N4" s="2" t="s">
        <v>55</v>
      </c>
      <c r="O4">
        <v>52.469459999999998</v>
      </c>
      <c r="P4">
        <f t="shared" si="2"/>
        <v>133.126035</v>
      </c>
      <c r="Q4">
        <f t="shared" si="0"/>
        <v>257.66329354838706</v>
      </c>
      <c r="R4">
        <v>403.9194</v>
      </c>
      <c r="S4" s="6">
        <f t="shared" si="3"/>
        <v>1140.0208500000001</v>
      </c>
      <c r="T4" s="6">
        <f t="shared" si="4"/>
        <v>2206.4919677419357</v>
      </c>
      <c r="U4">
        <v>90.181491000000022</v>
      </c>
    </row>
    <row r="5" spans="1:23" x14ac:dyDescent="0.35">
      <c r="A5">
        <v>103</v>
      </c>
      <c r="B5" t="s">
        <v>87</v>
      </c>
      <c r="C5" t="s">
        <v>24</v>
      </c>
      <c r="D5" t="s">
        <v>33</v>
      </c>
      <c r="E5">
        <v>3</v>
      </c>
      <c r="F5">
        <v>1</v>
      </c>
      <c r="G5" s="1">
        <v>20.18</v>
      </c>
      <c r="H5" s="1">
        <v>20.49</v>
      </c>
      <c r="I5">
        <v>31</v>
      </c>
      <c r="J5">
        <v>26.7</v>
      </c>
      <c r="K5" s="4" t="s">
        <v>35</v>
      </c>
      <c r="L5">
        <v>104</v>
      </c>
      <c r="M5" s="6">
        <f t="shared" si="1"/>
        <v>26</v>
      </c>
      <c r="N5" s="2" t="s">
        <v>54</v>
      </c>
      <c r="O5">
        <v>80.926280000000006</v>
      </c>
      <c r="P5">
        <f t="shared" si="2"/>
        <v>218.49649500000001</v>
      </c>
      <c r="Q5">
        <f t="shared" si="0"/>
        <v>422.89644193548389</v>
      </c>
      <c r="R5">
        <v>357.17660000000001</v>
      </c>
      <c r="S5" s="6">
        <f t="shared" si="3"/>
        <v>999.79245000000014</v>
      </c>
      <c r="T5" s="6">
        <f t="shared" si="4"/>
        <v>1935.0821612903228</v>
      </c>
      <c r="U5">
        <v>100.81678800000002</v>
      </c>
    </row>
    <row r="6" spans="1:23" x14ac:dyDescent="0.35">
      <c r="A6">
        <v>104</v>
      </c>
      <c r="B6" t="s">
        <v>87</v>
      </c>
      <c r="C6" t="s">
        <v>24</v>
      </c>
      <c r="D6" t="s">
        <v>33</v>
      </c>
      <c r="E6">
        <v>2</v>
      </c>
      <c r="F6">
        <v>1</v>
      </c>
      <c r="G6" s="1">
        <v>20.2</v>
      </c>
      <c r="H6" s="1">
        <v>20.51</v>
      </c>
      <c r="I6">
        <v>31</v>
      </c>
      <c r="J6">
        <v>26.7</v>
      </c>
      <c r="K6" s="4" t="s">
        <v>35</v>
      </c>
      <c r="L6">
        <v>90</v>
      </c>
      <c r="M6" s="6">
        <f t="shared" si="1"/>
        <v>22.5</v>
      </c>
      <c r="N6" s="2" t="s">
        <v>54</v>
      </c>
      <c r="O6">
        <v>123.29707000000001</v>
      </c>
      <c r="P6">
        <f t="shared" si="2"/>
        <v>230.40591000000001</v>
      </c>
      <c r="Q6">
        <f t="shared" si="0"/>
        <v>445.94692258064521</v>
      </c>
      <c r="R6">
        <v>422.30140000000006</v>
      </c>
      <c r="S6" s="6">
        <f t="shared" si="3"/>
        <v>796.77790000000016</v>
      </c>
      <c r="T6" s="6">
        <f t="shared" si="4"/>
        <v>1542.1507741935488</v>
      </c>
      <c r="U6">
        <v>129.8817435</v>
      </c>
    </row>
    <row r="7" spans="1:23" x14ac:dyDescent="0.35">
      <c r="A7">
        <v>105</v>
      </c>
      <c r="B7" t="s">
        <v>87</v>
      </c>
      <c r="C7" t="s">
        <v>24</v>
      </c>
      <c r="D7" t="s">
        <v>33</v>
      </c>
      <c r="E7">
        <v>2</v>
      </c>
      <c r="F7">
        <v>1</v>
      </c>
      <c r="G7" s="1">
        <v>20.22</v>
      </c>
      <c r="H7" s="1">
        <v>20.52</v>
      </c>
      <c r="I7">
        <v>30</v>
      </c>
      <c r="J7">
        <v>26.7</v>
      </c>
      <c r="K7" s="4" t="s">
        <v>35</v>
      </c>
      <c r="L7">
        <v>57</v>
      </c>
      <c r="M7" s="6">
        <f t="shared" si="1"/>
        <v>14.25</v>
      </c>
      <c r="N7" s="2" t="s">
        <v>54</v>
      </c>
      <c r="O7">
        <v>93.110830000000007</v>
      </c>
      <c r="P7">
        <f t="shared" si="2"/>
        <v>170.03343000000001</v>
      </c>
      <c r="Q7">
        <f t="shared" si="0"/>
        <v>340.06686000000002</v>
      </c>
      <c r="R7">
        <v>356.3888</v>
      </c>
      <c r="S7" s="6">
        <f t="shared" si="3"/>
        <v>664.95270000000005</v>
      </c>
      <c r="T7" s="6">
        <f t="shared" si="4"/>
        <v>1329.9054000000001</v>
      </c>
      <c r="U7">
        <v>104.3861685</v>
      </c>
    </row>
    <row r="8" spans="1:23" x14ac:dyDescent="0.35">
      <c r="A8">
        <v>107</v>
      </c>
      <c r="B8" t="s">
        <v>92</v>
      </c>
      <c r="C8" t="s">
        <v>27</v>
      </c>
      <c r="D8" t="s">
        <v>33</v>
      </c>
      <c r="E8">
        <v>5</v>
      </c>
      <c r="F8">
        <v>1</v>
      </c>
      <c r="G8" s="1">
        <v>10.199999999999999</v>
      </c>
      <c r="H8" s="1">
        <v>10.42</v>
      </c>
      <c r="I8">
        <v>22</v>
      </c>
      <c r="J8">
        <v>26</v>
      </c>
      <c r="K8" s="4" t="s">
        <v>35</v>
      </c>
      <c r="L8">
        <v>636</v>
      </c>
      <c r="M8" s="6">
        <f t="shared" si="1"/>
        <v>159</v>
      </c>
      <c r="N8" s="2" t="s">
        <v>54</v>
      </c>
      <c r="O8">
        <v>112.76333</v>
      </c>
      <c r="P8">
        <f t="shared" si="2"/>
        <v>523.34607499999993</v>
      </c>
      <c r="Q8">
        <f t="shared" si="0"/>
        <v>1427.3074772727271</v>
      </c>
      <c r="R8">
        <v>590.89060000000006</v>
      </c>
      <c r="S8" s="6">
        <f t="shared" si="3"/>
        <v>2834.89075</v>
      </c>
      <c r="T8" s="6">
        <f t="shared" si="4"/>
        <v>7731.5202272727274</v>
      </c>
      <c r="U8">
        <v>129.0076095</v>
      </c>
    </row>
    <row r="9" spans="1:23" x14ac:dyDescent="0.35">
      <c r="A9">
        <v>108</v>
      </c>
      <c r="B9" t="s">
        <v>92</v>
      </c>
      <c r="C9" t="s">
        <v>25</v>
      </c>
      <c r="D9" t="s">
        <v>33</v>
      </c>
      <c r="E9">
        <v>5</v>
      </c>
      <c r="F9">
        <v>1</v>
      </c>
      <c r="G9" s="1">
        <v>10.220000000000001</v>
      </c>
      <c r="H9" s="1">
        <v>10.43</v>
      </c>
      <c r="I9">
        <v>21</v>
      </c>
      <c r="J9">
        <v>26</v>
      </c>
      <c r="K9" s="4" t="s">
        <v>35</v>
      </c>
      <c r="L9">
        <v>605</v>
      </c>
      <c r="M9" s="6">
        <f t="shared" si="1"/>
        <v>151.25</v>
      </c>
      <c r="N9" s="2" t="s">
        <v>54</v>
      </c>
      <c r="O9">
        <v>72.750840000000011</v>
      </c>
      <c r="P9">
        <f t="shared" si="2"/>
        <v>323.28362500000003</v>
      </c>
      <c r="Q9">
        <f t="shared" si="0"/>
        <v>923.66750000000002</v>
      </c>
      <c r="R9">
        <v>761.58060000000012</v>
      </c>
      <c r="S9" s="6">
        <f t="shared" si="3"/>
        <v>3688.3407500000003</v>
      </c>
      <c r="T9" s="6">
        <f t="shared" si="4"/>
        <v>10538.116428571429</v>
      </c>
      <c r="U9">
        <v>108.246927</v>
      </c>
    </row>
    <row r="10" spans="1:23" x14ac:dyDescent="0.35">
      <c r="A10">
        <v>109</v>
      </c>
      <c r="B10" t="s">
        <v>92</v>
      </c>
      <c r="C10" t="s">
        <v>25</v>
      </c>
      <c r="D10" t="s">
        <v>33</v>
      </c>
      <c r="E10">
        <v>5</v>
      </c>
      <c r="F10">
        <v>1</v>
      </c>
      <c r="G10" s="1">
        <v>10.23</v>
      </c>
      <c r="H10" s="1">
        <v>10.44</v>
      </c>
      <c r="I10">
        <v>21</v>
      </c>
      <c r="J10">
        <v>26</v>
      </c>
      <c r="K10" s="4" t="s">
        <v>35</v>
      </c>
      <c r="L10">
        <v>927</v>
      </c>
      <c r="M10" s="6">
        <f t="shared" si="1"/>
        <v>231.75</v>
      </c>
      <c r="N10" s="2" t="s">
        <v>54</v>
      </c>
      <c r="O10">
        <v>194.91077999999999</v>
      </c>
      <c r="P10">
        <f t="shared" si="2"/>
        <v>934.08332500000006</v>
      </c>
      <c r="Q10">
        <f t="shared" si="0"/>
        <v>2668.8095000000003</v>
      </c>
      <c r="R10">
        <v>711.6866</v>
      </c>
      <c r="S10" s="6">
        <f t="shared" si="3"/>
        <v>3438.87075</v>
      </c>
      <c r="T10" s="6">
        <f t="shared" si="4"/>
        <v>9825.3450000000012</v>
      </c>
      <c r="U10">
        <v>479.45712149999997</v>
      </c>
    </row>
    <row r="11" spans="1:23" x14ac:dyDescent="0.35">
      <c r="A11">
        <v>110</v>
      </c>
      <c r="B11" t="s">
        <v>92</v>
      </c>
      <c r="C11" t="s">
        <v>25</v>
      </c>
      <c r="D11" t="s">
        <v>33</v>
      </c>
      <c r="E11">
        <v>5</v>
      </c>
      <c r="F11">
        <v>1</v>
      </c>
      <c r="G11" s="1">
        <v>10.26</v>
      </c>
      <c r="H11" s="1">
        <v>10.46</v>
      </c>
      <c r="I11">
        <v>20</v>
      </c>
      <c r="J11">
        <v>26</v>
      </c>
      <c r="K11" s="4" t="s">
        <v>35</v>
      </c>
      <c r="L11">
        <v>633</v>
      </c>
      <c r="M11" s="6">
        <f t="shared" si="1"/>
        <v>158.25</v>
      </c>
      <c r="N11" s="2" t="s">
        <v>54</v>
      </c>
      <c r="O11">
        <v>100.10712000000001</v>
      </c>
      <c r="P11">
        <f t="shared" si="2"/>
        <v>460.06502500000005</v>
      </c>
      <c r="Q11">
        <f t="shared" si="0"/>
        <v>1380.1950750000001</v>
      </c>
      <c r="R11">
        <v>659.16660000000013</v>
      </c>
      <c r="S11" s="6">
        <f t="shared" si="3"/>
        <v>3176.2707500000006</v>
      </c>
      <c r="T11" s="6">
        <f t="shared" si="4"/>
        <v>9528.8122500000009</v>
      </c>
      <c r="U11">
        <v>145.106244</v>
      </c>
    </row>
    <row r="12" spans="1:23" x14ac:dyDescent="0.35">
      <c r="A12">
        <v>111</v>
      </c>
      <c r="B12" t="s">
        <v>92</v>
      </c>
      <c r="C12" t="s">
        <v>27</v>
      </c>
      <c r="D12" t="s">
        <v>33</v>
      </c>
      <c r="E12">
        <v>4</v>
      </c>
      <c r="F12">
        <v>1</v>
      </c>
      <c r="G12" s="1">
        <v>10.28</v>
      </c>
      <c r="H12" s="1">
        <v>10.58</v>
      </c>
      <c r="I12">
        <v>30</v>
      </c>
      <c r="J12">
        <v>26</v>
      </c>
      <c r="K12" s="4" t="s">
        <v>35</v>
      </c>
      <c r="L12">
        <v>341</v>
      </c>
      <c r="M12" s="6">
        <f t="shared" si="1"/>
        <v>85.25</v>
      </c>
      <c r="N12" s="2" t="s">
        <v>54</v>
      </c>
      <c r="O12">
        <v>39.184370000000001</v>
      </c>
      <c r="P12">
        <f t="shared" si="2"/>
        <v>124.36102</v>
      </c>
      <c r="Q12">
        <f t="shared" si="0"/>
        <v>248.72204000000002</v>
      </c>
      <c r="R12">
        <v>563.31759999999997</v>
      </c>
      <c r="S12" s="6">
        <f t="shared" si="3"/>
        <v>2157.6205999999997</v>
      </c>
      <c r="T12" s="6">
        <f t="shared" si="4"/>
        <v>4315.2411999999995</v>
      </c>
      <c r="U12">
        <v>61.844980499999998</v>
      </c>
    </row>
    <row r="13" spans="1:23" x14ac:dyDescent="0.35">
      <c r="A13">
        <v>112</v>
      </c>
      <c r="B13" t="s">
        <v>92</v>
      </c>
      <c r="C13" t="s">
        <v>27</v>
      </c>
      <c r="D13" t="s">
        <v>33</v>
      </c>
      <c r="E13">
        <v>5</v>
      </c>
      <c r="F13">
        <v>1</v>
      </c>
      <c r="G13" s="1">
        <v>10.3</v>
      </c>
      <c r="H13" s="1">
        <v>11</v>
      </c>
      <c r="I13">
        <v>30</v>
      </c>
      <c r="J13">
        <v>26</v>
      </c>
      <c r="K13" s="4" t="s">
        <v>35</v>
      </c>
      <c r="L13">
        <v>582</v>
      </c>
      <c r="M13" s="6">
        <f t="shared" si="1"/>
        <v>145.5</v>
      </c>
      <c r="N13" s="2" t="s">
        <v>54</v>
      </c>
      <c r="O13">
        <v>128.32811000000001</v>
      </c>
      <c r="P13">
        <f t="shared" si="2"/>
        <v>601.16997500000002</v>
      </c>
      <c r="Q13">
        <f t="shared" si="0"/>
        <v>1202.33995</v>
      </c>
      <c r="R13">
        <v>768.14560000000006</v>
      </c>
      <c r="S13" s="6">
        <f t="shared" si="3"/>
        <v>3721.1657500000001</v>
      </c>
      <c r="T13" s="6">
        <f t="shared" si="4"/>
        <v>7442.3315000000002</v>
      </c>
      <c r="U13">
        <v>195.51463799999999</v>
      </c>
    </row>
    <row r="14" spans="1:23" x14ac:dyDescent="0.35">
      <c r="A14">
        <v>113</v>
      </c>
      <c r="B14" t="s">
        <v>92</v>
      </c>
      <c r="C14" t="s">
        <v>27</v>
      </c>
      <c r="D14" t="s">
        <v>33</v>
      </c>
      <c r="E14">
        <v>5</v>
      </c>
      <c r="F14">
        <v>1</v>
      </c>
      <c r="G14" s="1">
        <v>10.33</v>
      </c>
      <c r="H14" s="1">
        <v>11.03</v>
      </c>
      <c r="I14">
        <v>30</v>
      </c>
      <c r="J14">
        <v>26</v>
      </c>
      <c r="K14" s="4" t="s">
        <v>35</v>
      </c>
      <c r="L14">
        <v>444</v>
      </c>
      <c r="M14" s="6">
        <f t="shared" si="1"/>
        <v>111</v>
      </c>
      <c r="N14" s="2" t="s">
        <v>63</v>
      </c>
      <c r="O14">
        <v>49.639499999999998</v>
      </c>
      <c r="P14">
        <f t="shared" si="2"/>
        <v>207.72692499999999</v>
      </c>
      <c r="Q14">
        <f t="shared" si="0"/>
        <v>415.45384999999999</v>
      </c>
      <c r="R14">
        <v>1116.0906000000002</v>
      </c>
      <c r="S14" s="6">
        <f t="shared" si="3"/>
        <v>5460.8907500000005</v>
      </c>
      <c r="T14" s="6">
        <f t="shared" si="4"/>
        <v>10921.781500000001</v>
      </c>
      <c r="U14">
        <v>77.94361499999998</v>
      </c>
    </row>
    <row r="15" spans="1:23" x14ac:dyDescent="0.35">
      <c r="A15">
        <v>114</v>
      </c>
      <c r="B15" t="s">
        <v>92</v>
      </c>
      <c r="C15" t="s">
        <v>27</v>
      </c>
      <c r="D15" t="s">
        <v>33</v>
      </c>
      <c r="E15">
        <v>5</v>
      </c>
      <c r="F15">
        <v>1</v>
      </c>
      <c r="G15" s="1">
        <v>10.36</v>
      </c>
      <c r="H15" s="1">
        <v>11.06</v>
      </c>
      <c r="I15">
        <v>30</v>
      </c>
      <c r="J15">
        <v>26</v>
      </c>
      <c r="K15" s="4" t="s">
        <v>35</v>
      </c>
      <c r="L15">
        <v>483</v>
      </c>
      <c r="M15" s="6">
        <f t="shared" si="1"/>
        <v>120.75</v>
      </c>
      <c r="N15" s="2" t="s">
        <v>54</v>
      </c>
      <c r="O15">
        <v>40.442129999999999</v>
      </c>
      <c r="P15">
        <f t="shared" si="2"/>
        <v>161.74007499999999</v>
      </c>
      <c r="Q15">
        <f t="shared" si="0"/>
        <v>323.48014999999998</v>
      </c>
      <c r="R15">
        <v>283.1234</v>
      </c>
      <c r="S15" s="6">
        <f t="shared" si="3"/>
        <v>1296.0547500000002</v>
      </c>
      <c r="T15" s="6">
        <f t="shared" si="4"/>
        <v>2592.1095000000005</v>
      </c>
      <c r="U15">
        <v>115.31284350000001</v>
      </c>
    </row>
    <row r="16" spans="1:23" x14ac:dyDescent="0.35">
      <c r="A16">
        <v>115</v>
      </c>
      <c r="B16" t="s">
        <v>92</v>
      </c>
      <c r="C16" t="s">
        <v>27</v>
      </c>
      <c r="D16" t="s">
        <v>33</v>
      </c>
      <c r="E16">
        <v>5</v>
      </c>
      <c r="F16">
        <v>1</v>
      </c>
      <c r="G16" s="1">
        <v>10.38</v>
      </c>
      <c r="H16" s="1">
        <v>11.08</v>
      </c>
      <c r="I16">
        <v>30</v>
      </c>
      <c r="J16">
        <v>26</v>
      </c>
      <c r="K16" s="4" t="s">
        <v>35</v>
      </c>
      <c r="L16">
        <v>504</v>
      </c>
      <c r="M16" s="6">
        <f t="shared" si="1"/>
        <v>126</v>
      </c>
      <c r="N16" s="2" t="s">
        <v>54</v>
      </c>
      <c r="O16">
        <v>19.68909</v>
      </c>
      <c r="P16">
        <f t="shared" si="2"/>
        <v>57.974874999999997</v>
      </c>
      <c r="Q16">
        <f t="shared" si="0"/>
        <v>115.94974999999999</v>
      </c>
      <c r="R16">
        <v>1175.9634000000001</v>
      </c>
      <c r="S16" s="6">
        <f t="shared" si="3"/>
        <v>5760.2547500000001</v>
      </c>
      <c r="T16" s="6">
        <f t="shared" si="4"/>
        <v>11520.5095</v>
      </c>
      <c r="U16">
        <v>62.354892000000007</v>
      </c>
    </row>
    <row r="17" spans="1:21" x14ac:dyDescent="0.35">
      <c r="A17">
        <v>116</v>
      </c>
      <c r="B17" t="s">
        <v>92</v>
      </c>
      <c r="C17" t="s">
        <v>26</v>
      </c>
      <c r="D17" t="s">
        <v>33</v>
      </c>
      <c r="E17">
        <v>5</v>
      </c>
      <c r="F17">
        <v>1</v>
      </c>
      <c r="G17" s="1">
        <v>11.19</v>
      </c>
      <c r="H17" s="1">
        <v>11.49</v>
      </c>
      <c r="I17">
        <v>30</v>
      </c>
      <c r="J17">
        <v>26</v>
      </c>
      <c r="K17" s="4" t="s">
        <v>35</v>
      </c>
      <c r="L17">
        <v>557</v>
      </c>
      <c r="M17" s="6">
        <f t="shared" si="1"/>
        <v>139.25</v>
      </c>
      <c r="N17" s="2" t="s">
        <v>54</v>
      </c>
      <c r="O17">
        <v>197.81934999999999</v>
      </c>
      <c r="P17">
        <f t="shared" si="2"/>
        <v>948.62617499999999</v>
      </c>
      <c r="Q17">
        <f t="shared" si="0"/>
        <v>1897.25235</v>
      </c>
      <c r="R17">
        <v>833.53300000000013</v>
      </c>
      <c r="S17" s="6">
        <f t="shared" si="3"/>
        <v>4048.1027500000005</v>
      </c>
      <c r="T17" s="6">
        <f t="shared" si="4"/>
        <v>8096.2055000000018</v>
      </c>
      <c r="U17">
        <v>266.46518099999997</v>
      </c>
    </row>
    <row r="18" spans="1:21" x14ac:dyDescent="0.35">
      <c r="A18">
        <v>117</v>
      </c>
      <c r="B18" t="s">
        <v>92</v>
      </c>
      <c r="C18" t="s">
        <v>26</v>
      </c>
      <c r="D18" t="s">
        <v>33</v>
      </c>
      <c r="E18">
        <v>5</v>
      </c>
      <c r="F18">
        <v>1</v>
      </c>
      <c r="G18" s="1">
        <v>11.21</v>
      </c>
      <c r="H18" s="1">
        <v>11.51</v>
      </c>
      <c r="I18">
        <v>30</v>
      </c>
      <c r="J18">
        <v>26</v>
      </c>
      <c r="K18" s="4" t="s">
        <v>35</v>
      </c>
      <c r="L18">
        <v>392</v>
      </c>
      <c r="M18" s="6">
        <f t="shared" si="1"/>
        <v>98</v>
      </c>
      <c r="N18" s="2" t="s">
        <v>54</v>
      </c>
      <c r="O18">
        <v>58.286600000000007</v>
      </c>
      <c r="P18">
        <f t="shared" si="2"/>
        <v>250.96242500000002</v>
      </c>
      <c r="Q18">
        <f t="shared" si="0"/>
        <v>501.92485000000005</v>
      </c>
      <c r="R18">
        <v>729.80600000000004</v>
      </c>
      <c r="S18" s="6">
        <f t="shared" si="3"/>
        <v>3529.4677499999998</v>
      </c>
      <c r="T18" s="6">
        <f t="shared" si="4"/>
        <v>7058.9354999999996</v>
      </c>
      <c r="U18">
        <v>100.52541000000001</v>
      </c>
    </row>
    <row r="19" spans="1:21" x14ac:dyDescent="0.35">
      <c r="A19">
        <v>118</v>
      </c>
      <c r="B19" t="s">
        <v>92</v>
      </c>
      <c r="C19" t="s">
        <v>27</v>
      </c>
      <c r="D19" t="s">
        <v>33</v>
      </c>
      <c r="E19">
        <v>5</v>
      </c>
      <c r="F19">
        <v>1</v>
      </c>
      <c r="G19" s="1">
        <v>11.24</v>
      </c>
      <c r="H19" s="1">
        <v>11.54</v>
      </c>
      <c r="I19">
        <v>30</v>
      </c>
      <c r="J19">
        <v>26</v>
      </c>
      <c r="K19" s="4" t="s">
        <v>35</v>
      </c>
      <c r="L19">
        <v>673</v>
      </c>
      <c r="M19" s="6">
        <f t="shared" si="1"/>
        <v>168.25</v>
      </c>
      <c r="N19" s="2" t="s">
        <v>64</v>
      </c>
      <c r="O19">
        <v>53.96305000000001</v>
      </c>
      <c r="P19">
        <f t="shared" si="2"/>
        <v>229.34467500000005</v>
      </c>
      <c r="Q19">
        <f t="shared" si="0"/>
        <v>458.6893500000001</v>
      </c>
      <c r="R19">
        <v>405.495</v>
      </c>
      <c r="S19" s="6">
        <f t="shared" si="3"/>
        <v>1907.9127500000002</v>
      </c>
      <c r="T19" s="6">
        <f t="shared" si="4"/>
        <v>3815.8255000000004</v>
      </c>
      <c r="U19">
        <v>79.935714000000004</v>
      </c>
    </row>
    <row r="20" spans="1:21" x14ac:dyDescent="0.35">
      <c r="A20">
        <v>119</v>
      </c>
      <c r="B20" t="s">
        <v>92</v>
      </c>
      <c r="C20" t="s">
        <v>27</v>
      </c>
      <c r="D20" t="s">
        <v>33</v>
      </c>
      <c r="E20">
        <v>5</v>
      </c>
      <c r="F20">
        <v>1</v>
      </c>
      <c r="G20" s="1">
        <v>11.26</v>
      </c>
      <c r="H20" s="1">
        <v>11.56</v>
      </c>
      <c r="I20">
        <v>30</v>
      </c>
      <c r="J20">
        <v>26</v>
      </c>
      <c r="K20" s="4" t="s">
        <v>35</v>
      </c>
      <c r="L20">
        <v>408</v>
      </c>
      <c r="M20" s="6">
        <f t="shared" si="1"/>
        <v>102</v>
      </c>
      <c r="N20" s="2" t="s">
        <v>64</v>
      </c>
      <c r="O20">
        <v>65.990380000000002</v>
      </c>
      <c r="P20">
        <f t="shared" si="2"/>
        <v>289.48132499999997</v>
      </c>
      <c r="Q20">
        <f t="shared" si="0"/>
        <v>578.96264999999994</v>
      </c>
      <c r="R20">
        <v>496.35460000000012</v>
      </c>
      <c r="S20" s="6">
        <f t="shared" si="3"/>
        <v>2362.2107500000006</v>
      </c>
      <c r="T20" s="6">
        <f t="shared" si="4"/>
        <v>4724.4215000000013</v>
      </c>
      <c r="U20">
        <v>115.53137700000001</v>
      </c>
    </row>
    <row r="21" spans="1:21" x14ac:dyDescent="0.35">
      <c r="A21">
        <v>120</v>
      </c>
      <c r="B21" t="s">
        <v>92</v>
      </c>
      <c r="C21" t="s">
        <v>28</v>
      </c>
      <c r="D21" t="s">
        <v>33</v>
      </c>
      <c r="E21">
        <v>6</v>
      </c>
      <c r="F21">
        <v>1</v>
      </c>
      <c r="G21" s="1">
        <v>11.29</v>
      </c>
      <c r="H21" s="1">
        <v>11.59</v>
      </c>
      <c r="I21">
        <v>30</v>
      </c>
      <c r="J21">
        <v>26</v>
      </c>
      <c r="K21" s="4" t="s">
        <v>35</v>
      </c>
      <c r="L21">
        <v>723</v>
      </c>
      <c r="M21" s="6">
        <f t="shared" si="1"/>
        <v>180.75</v>
      </c>
      <c r="N21" s="2" t="s">
        <v>54</v>
      </c>
      <c r="O21">
        <v>230.28528</v>
      </c>
      <c r="P21">
        <f t="shared" si="2"/>
        <v>1333.1469900000002</v>
      </c>
      <c r="Q21">
        <f t="shared" si="0"/>
        <v>2666.2939800000004</v>
      </c>
      <c r="R21">
        <v>424.00151999999991</v>
      </c>
      <c r="S21" s="6">
        <f t="shared" si="3"/>
        <v>2400.5344199999995</v>
      </c>
      <c r="T21" s="6">
        <f t="shared" si="4"/>
        <v>4801.068839999999</v>
      </c>
      <c r="U21">
        <v>373.21320149999997</v>
      </c>
    </row>
    <row r="22" spans="1:21" x14ac:dyDescent="0.35">
      <c r="A22">
        <v>121</v>
      </c>
      <c r="B22" t="s">
        <v>92</v>
      </c>
      <c r="C22" t="s">
        <v>26</v>
      </c>
      <c r="D22" t="s">
        <v>33</v>
      </c>
      <c r="E22">
        <v>6</v>
      </c>
      <c r="F22">
        <v>1</v>
      </c>
      <c r="G22" s="1">
        <v>11.32</v>
      </c>
      <c r="H22" s="1">
        <v>12.02</v>
      </c>
      <c r="I22">
        <v>30</v>
      </c>
      <c r="J22">
        <v>26</v>
      </c>
      <c r="K22" s="4" t="s">
        <v>35</v>
      </c>
      <c r="L22">
        <v>726</v>
      </c>
      <c r="M22" s="6">
        <f t="shared" si="1"/>
        <v>181.5</v>
      </c>
      <c r="N22" s="2" t="s">
        <v>54</v>
      </c>
      <c r="O22">
        <v>63.003200000000007</v>
      </c>
      <c r="P22">
        <f t="shared" si="2"/>
        <v>329.45451000000003</v>
      </c>
      <c r="Q22">
        <f t="shared" si="0"/>
        <v>658.90902000000006</v>
      </c>
      <c r="R22">
        <v>766.53</v>
      </c>
      <c r="S22" s="6">
        <f t="shared" si="3"/>
        <v>4455.7052999999996</v>
      </c>
      <c r="T22" s="6">
        <f t="shared" si="4"/>
        <v>8911.4105999999992</v>
      </c>
      <c r="U22">
        <v>92.002603499999992</v>
      </c>
    </row>
    <row r="23" spans="1:21" x14ac:dyDescent="0.35">
      <c r="A23">
        <v>122</v>
      </c>
      <c r="B23" t="s">
        <v>92</v>
      </c>
      <c r="C23" t="s">
        <v>25</v>
      </c>
      <c r="D23" t="s">
        <v>33</v>
      </c>
      <c r="E23">
        <v>6</v>
      </c>
      <c r="F23">
        <v>1</v>
      </c>
      <c r="G23" s="1">
        <v>11.34</v>
      </c>
      <c r="H23" s="1">
        <v>12.04</v>
      </c>
      <c r="I23">
        <v>30</v>
      </c>
      <c r="J23">
        <v>26</v>
      </c>
      <c r="K23" s="4" t="s">
        <v>35</v>
      </c>
      <c r="L23">
        <v>1070</v>
      </c>
      <c r="M23" s="6">
        <f t="shared" si="1"/>
        <v>267.5</v>
      </c>
      <c r="N23" s="2" t="s">
        <v>54</v>
      </c>
      <c r="O23">
        <v>163.85982999999999</v>
      </c>
      <c r="P23">
        <f t="shared" si="2"/>
        <v>934.59429</v>
      </c>
      <c r="Q23">
        <f t="shared" si="0"/>
        <v>1869.18858</v>
      </c>
      <c r="R23">
        <v>724.10435999999993</v>
      </c>
      <c r="S23" s="6">
        <f t="shared" si="3"/>
        <v>4201.1514599999991</v>
      </c>
      <c r="T23" s="6">
        <f t="shared" si="4"/>
        <v>8402.3029199999983</v>
      </c>
      <c r="U23">
        <v>201.487887</v>
      </c>
    </row>
    <row r="24" spans="1:21" x14ac:dyDescent="0.35">
      <c r="A24">
        <v>123</v>
      </c>
      <c r="B24" t="s">
        <v>92</v>
      </c>
      <c r="C24" t="s">
        <v>36</v>
      </c>
      <c r="D24" t="s">
        <v>33</v>
      </c>
      <c r="E24">
        <v>5</v>
      </c>
      <c r="F24">
        <v>0</v>
      </c>
      <c r="G24" s="1">
        <v>11.4</v>
      </c>
      <c r="H24" s="1">
        <v>12.1</v>
      </c>
      <c r="I24">
        <v>30</v>
      </c>
      <c r="J24">
        <v>26</v>
      </c>
      <c r="K24" s="4" t="s">
        <v>35</v>
      </c>
      <c r="L24" t="s">
        <v>35</v>
      </c>
      <c r="M24" s="6" t="s">
        <v>35</v>
      </c>
      <c r="N24" s="2" t="s">
        <v>54</v>
      </c>
      <c r="O24">
        <v>7.0328800000000005</v>
      </c>
      <c r="P24">
        <f t="shared" si="2"/>
        <v>-5.3061749999999996</v>
      </c>
      <c r="Q24" t="s">
        <v>35</v>
      </c>
      <c r="R24">
        <v>19.073980000000002</v>
      </c>
      <c r="S24" s="6">
        <f t="shared" si="3"/>
        <v>-24.192349999999987</v>
      </c>
      <c r="T24" s="6" t="e">
        <f t="shared" si="4"/>
        <v>#DIV/0!</v>
      </c>
      <c r="U24">
        <v>7.0659165000000002</v>
      </c>
    </row>
    <row r="25" spans="1:21" x14ac:dyDescent="0.35">
      <c r="A25">
        <v>124</v>
      </c>
      <c r="B25" t="s">
        <v>92</v>
      </c>
      <c r="C25" t="s">
        <v>38</v>
      </c>
      <c r="D25" t="s">
        <v>33</v>
      </c>
      <c r="E25">
        <v>4</v>
      </c>
      <c r="F25">
        <v>0</v>
      </c>
      <c r="G25" s="1">
        <v>11.43</v>
      </c>
      <c r="H25" s="1">
        <v>12.1</v>
      </c>
      <c r="I25">
        <v>27</v>
      </c>
      <c r="J25">
        <v>26</v>
      </c>
      <c r="K25" s="4" t="s">
        <v>35</v>
      </c>
      <c r="L25" t="s">
        <v>35</v>
      </c>
      <c r="M25" s="6" t="s">
        <v>35</v>
      </c>
      <c r="N25" s="2" t="s">
        <v>54</v>
      </c>
      <c r="O25">
        <v>9.1553500000000003</v>
      </c>
      <c r="P25">
        <f t="shared" si="2"/>
        <v>4.2449399999999997</v>
      </c>
      <c r="Q25" t="s">
        <v>35</v>
      </c>
      <c r="R25">
        <v>28.750920000000001</v>
      </c>
      <c r="S25" s="6">
        <f t="shared" si="3"/>
        <v>19.353880000000004</v>
      </c>
      <c r="T25" s="6" t="e">
        <f t="shared" si="4"/>
        <v>#DIV/0!</v>
      </c>
      <c r="U25">
        <v>9.9068520000000007</v>
      </c>
    </row>
    <row r="26" spans="1:21" x14ac:dyDescent="0.35">
      <c r="A26">
        <v>125</v>
      </c>
      <c r="B26" t="s">
        <v>93</v>
      </c>
      <c r="C26" t="s">
        <v>24</v>
      </c>
      <c r="D26" t="s">
        <v>33</v>
      </c>
      <c r="E26">
        <v>2</v>
      </c>
      <c r="F26">
        <v>1</v>
      </c>
      <c r="G26" s="1">
        <v>12.25</v>
      </c>
      <c r="H26" s="1">
        <v>13.04</v>
      </c>
      <c r="I26">
        <v>39</v>
      </c>
      <c r="J26">
        <v>25</v>
      </c>
      <c r="K26" s="4" t="s">
        <v>35</v>
      </c>
      <c r="L26">
        <v>40</v>
      </c>
      <c r="M26" s="6">
        <f t="shared" si="1"/>
        <v>10</v>
      </c>
      <c r="N26" s="2" t="s">
        <v>65</v>
      </c>
      <c r="O26">
        <v>117.55854000000002</v>
      </c>
      <c r="P26">
        <f t="shared" ref="P26:P32" si="5">(O26-AVERAGE($O$30,$O$32))*E26</f>
        <v>225.21765000000005</v>
      </c>
      <c r="Q26">
        <f>(P26/I26*60)/F26</f>
        <v>346.48869230769242</v>
      </c>
      <c r="R26">
        <v>761.06412</v>
      </c>
      <c r="S26" s="6">
        <f>(R26-AVERAGE($R$30,$R$32))*E26</f>
        <v>1491.9249600000001</v>
      </c>
      <c r="T26" s="6">
        <f t="shared" si="4"/>
        <v>2295.269169230769</v>
      </c>
      <c r="U26">
        <v>149.18553600000001</v>
      </c>
    </row>
    <row r="27" spans="1:21" x14ac:dyDescent="0.35">
      <c r="A27">
        <v>126</v>
      </c>
      <c r="B27" t="s">
        <v>93</v>
      </c>
      <c r="C27" t="s">
        <v>29</v>
      </c>
      <c r="D27" t="s">
        <v>34</v>
      </c>
      <c r="E27">
        <v>0.3</v>
      </c>
      <c r="F27">
        <v>10</v>
      </c>
      <c r="G27" s="1">
        <v>12.34</v>
      </c>
      <c r="H27" s="1">
        <v>13.42</v>
      </c>
      <c r="I27">
        <v>68</v>
      </c>
      <c r="J27">
        <v>25</v>
      </c>
      <c r="K27" s="4">
        <v>4.6899999999999997E-2</v>
      </c>
      <c r="L27">
        <f>K27/F27</f>
        <v>4.6899999999999997E-3</v>
      </c>
      <c r="M27" s="6">
        <f>L27</f>
        <v>4.6899999999999997E-3</v>
      </c>
      <c r="N27" s="2" t="s">
        <v>54</v>
      </c>
      <c r="O27">
        <v>17.723840000000003</v>
      </c>
      <c r="P27">
        <f t="shared" si="5"/>
        <v>3.8322375000000006</v>
      </c>
      <c r="Q27">
        <f>(P27/I27*60)/F27</f>
        <v>0.33813860294117654</v>
      </c>
      <c r="R27">
        <v>60.650639999999989</v>
      </c>
      <c r="S27" s="6">
        <f t="shared" ref="S27:S47" si="6">(R27-AVERAGE($R$30,$R$32))*E27</f>
        <v>13.664699999999998</v>
      </c>
      <c r="T27" s="6">
        <f t="shared" si="4"/>
        <v>1.2057088235294116</v>
      </c>
      <c r="U27">
        <v>25.568419500000001</v>
      </c>
    </row>
    <row r="28" spans="1:21" x14ac:dyDescent="0.35">
      <c r="A28">
        <v>127</v>
      </c>
      <c r="B28" t="s">
        <v>93</v>
      </c>
      <c r="C28" t="s">
        <v>29</v>
      </c>
      <c r="D28" t="s">
        <v>34</v>
      </c>
      <c r="E28">
        <v>0.3</v>
      </c>
      <c r="F28">
        <v>10</v>
      </c>
      <c r="G28" s="1">
        <v>12.39</v>
      </c>
      <c r="H28" s="1">
        <v>14.08</v>
      </c>
      <c r="I28">
        <v>89</v>
      </c>
      <c r="J28">
        <v>25</v>
      </c>
      <c r="K28" s="4">
        <v>5.04E-2</v>
      </c>
      <c r="L28">
        <v>5.04E-2</v>
      </c>
      <c r="M28" s="6">
        <f t="shared" ref="M28:M29" si="7">L28</f>
        <v>5.04E-2</v>
      </c>
      <c r="N28" s="2" t="s">
        <v>54</v>
      </c>
      <c r="O28">
        <v>14.815269999999998</v>
      </c>
      <c r="P28">
        <f t="shared" si="5"/>
        <v>2.9596664999999995</v>
      </c>
      <c r="Q28">
        <f>(P28/I28*60)/F28</f>
        <v>0.19952807865168534</v>
      </c>
      <c r="R28">
        <v>64.034279999999995</v>
      </c>
      <c r="S28" s="6">
        <f t="shared" si="6"/>
        <v>14.679791999999997</v>
      </c>
      <c r="T28" s="6">
        <f t="shared" si="4"/>
        <v>0.98964889887640428</v>
      </c>
      <c r="U28">
        <v>21.926194500000001</v>
      </c>
    </row>
    <row r="29" spans="1:21" x14ac:dyDescent="0.35">
      <c r="A29">
        <v>128</v>
      </c>
      <c r="B29" t="s">
        <v>93</v>
      </c>
      <c r="C29" t="s">
        <v>29</v>
      </c>
      <c r="D29" t="s">
        <v>34</v>
      </c>
      <c r="E29">
        <v>0.3</v>
      </c>
      <c r="F29">
        <v>10</v>
      </c>
      <c r="G29" s="1">
        <v>12.47</v>
      </c>
      <c r="H29" s="1">
        <v>14.15</v>
      </c>
      <c r="I29">
        <v>88</v>
      </c>
      <c r="J29">
        <v>25</v>
      </c>
      <c r="K29" s="4">
        <v>4.8099999999999997E-2</v>
      </c>
      <c r="L29">
        <v>4.8099999999999997E-2</v>
      </c>
      <c r="M29" s="6">
        <f t="shared" si="7"/>
        <v>4.8099999999999997E-2</v>
      </c>
      <c r="N29" s="2" t="s">
        <v>66</v>
      </c>
      <c r="O29">
        <v>12.6928</v>
      </c>
      <c r="P29">
        <f t="shared" si="5"/>
        <v>2.3229255000000002</v>
      </c>
      <c r="Q29">
        <f>(P29/I29*60)/F29</f>
        <v>0.1583812840909091</v>
      </c>
      <c r="R29">
        <v>55.445039999999992</v>
      </c>
      <c r="S29" s="6">
        <f t="shared" si="6"/>
        <v>12.103019999999995</v>
      </c>
      <c r="T29" s="6">
        <f t="shared" si="4"/>
        <v>0.82520590909090874</v>
      </c>
      <c r="U29">
        <v>9.178407</v>
      </c>
    </row>
    <row r="30" spans="1:21" x14ac:dyDescent="0.35">
      <c r="A30">
        <v>129</v>
      </c>
      <c r="B30" t="s">
        <v>93</v>
      </c>
      <c r="C30" t="s">
        <v>37</v>
      </c>
      <c r="D30" t="s">
        <v>34</v>
      </c>
      <c r="E30">
        <v>0.3</v>
      </c>
      <c r="F30">
        <v>0</v>
      </c>
      <c r="G30" s="1">
        <v>12.47</v>
      </c>
      <c r="H30" s="1">
        <v>13.47</v>
      </c>
      <c r="I30">
        <v>90</v>
      </c>
      <c r="J30">
        <v>25</v>
      </c>
      <c r="K30" s="4" t="s">
        <v>35</v>
      </c>
      <c r="L30" t="s">
        <v>35</v>
      </c>
      <c r="M30" s="6" t="s">
        <v>35</v>
      </c>
      <c r="N30" s="2" t="s">
        <v>54</v>
      </c>
      <c r="O30">
        <v>4.98902</v>
      </c>
      <c r="P30">
        <f t="shared" si="5"/>
        <v>1.1791500000000177E-2</v>
      </c>
      <c r="Q30" t="s">
        <v>35</v>
      </c>
      <c r="R30">
        <v>15.882479999999999</v>
      </c>
      <c r="S30" s="6">
        <f t="shared" si="6"/>
        <v>0.23425199999999985</v>
      </c>
      <c r="T30" s="6" t="e">
        <f t="shared" si="4"/>
        <v>#DIV/0!</v>
      </c>
      <c r="U30">
        <v>6.9202274999999984</v>
      </c>
    </row>
    <row r="31" spans="1:21" x14ac:dyDescent="0.35">
      <c r="A31">
        <v>130</v>
      </c>
      <c r="B31" t="s">
        <v>93</v>
      </c>
      <c r="C31" t="s">
        <v>30</v>
      </c>
      <c r="D31" t="s">
        <v>33</v>
      </c>
      <c r="E31">
        <v>3</v>
      </c>
      <c r="F31">
        <v>1</v>
      </c>
      <c r="G31" s="1">
        <v>12.56</v>
      </c>
      <c r="H31" s="1">
        <v>13.32</v>
      </c>
      <c r="I31">
        <v>36</v>
      </c>
      <c r="J31">
        <v>25</v>
      </c>
      <c r="K31" s="4" t="s">
        <v>35</v>
      </c>
      <c r="L31">
        <v>48</v>
      </c>
      <c r="M31" s="6">
        <f t="shared" si="1"/>
        <v>12</v>
      </c>
      <c r="N31" s="2" t="s">
        <v>54</v>
      </c>
      <c r="O31">
        <v>18.824380000000001</v>
      </c>
      <c r="P31">
        <f t="shared" si="5"/>
        <v>41.623995000000008</v>
      </c>
      <c r="Q31">
        <f>(P31/I31*60)/F31</f>
        <v>69.373325000000023</v>
      </c>
      <c r="R31">
        <v>657.99324000000001</v>
      </c>
      <c r="S31" s="6">
        <f t="shared" si="6"/>
        <v>1928.6748000000002</v>
      </c>
      <c r="T31" s="6">
        <f t="shared" si="4"/>
        <v>3214.4580000000005</v>
      </c>
      <c r="U31">
        <v>50.054611500000007</v>
      </c>
    </row>
    <row r="32" spans="1:21" x14ac:dyDescent="0.35">
      <c r="A32">
        <v>131</v>
      </c>
      <c r="B32" t="s">
        <v>93</v>
      </c>
      <c r="C32" t="s">
        <v>39</v>
      </c>
      <c r="D32" t="s">
        <v>33</v>
      </c>
      <c r="E32">
        <v>2</v>
      </c>
      <c r="F32">
        <v>0</v>
      </c>
      <c r="G32" s="1">
        <v>12.56</v>
      </c>
      <c r="H32" s="1">
        <v>12.56</v>
      </c>
      <c r="I32">
        <v>30</v>
      </c>
      <c r="J32">
        <v>25</v>
      </c>
      <c r="K32" s="4" t="s">
        <v>35</v>
      </c>
      <c r="L32" t="s">
        <v>35</v>
      </c>
      <c r="M32" s="6" t="s">
        <v>35</v>
      </c>
      <c r="N32" s="2" t="s">
        <v>54</v>
      </c>
      <c r="O32">
        <v>4.9104099999999997</v>
      </c>
      <c r="P32">
        <f t="shared" si="5"/>
        <v>-7.8609999999999403E-2</v>
      </c>
      <c r="Q32" t="s">
        <v>35</v>
      </c>
      <c r="R32">
        <v>14.320799999999998</v>
      </c>
      <c r="S32" s="6">
        <f t="shared" si="6"/>
        <v>-1.5616800000000026</v>
      </c>
      <c r="T32" s="6" t="e">
        <f t="shared" si="4"/>
        <v>#DIV/0!</v>
      </c>
      <c r="U32">
        <v>-2.4038684999999993</v>
      </c>
    </row>
    <row r="33" spans="1:21" x14ac:dyDescent="0.35">
      <c r="A33">
        <v>132</v>
      </c>
      <c r="B33" t="s">
        <v>94</v>
      </c>
      <c r="C33" t="s">
        <v>24</v>
      </c>
      <c r="D33" t="s">
        <v>70</v>
      </c>
      <c r="E33">
        <v>0.5</v>
      </c>
      <c r="F33">
        <v>1</v>
      </c>
      <c r="G33" s="1">
        <v>11.01</v>
      </c>
      <c r="H33" s="1">
        <v>11.34</v>
      </c>
      <c r="I33">
        <v>33</v>
      </c>
      <c r="J33">
        <v>23.3</v>
      </c>
      <c r="K33" s="4" t="s">
        <v>35</v>
      </c>
      <c r="L33">
        <v>41</v>
      </c>
      <c r="M33" s="6">
        <f t="shared" si="1"/>
        <v>10.25</v>
      </c>
      <c r="N33" s="2" t="s">
        <v>78</v>
      </c>
      <c r="O33">
        <v>323.35951999999997</v>
      </c>
      <c r="P33">
        <f t="shared" ref="P33:P47" si="8">(O33-AVERAGE($O$43,$O$47))*E33</f>
        <v>158.57602249999999</v>
      </c>
      <c r="Q33">
        <f t="shared" ref="Q33:Q42" si="9">(P33/I33*60)/F33</f>
        <v>288.32004090909089</v>
      </c>
      <c r="R33">
        <v>1042.4267999999997</v>
      </c>
      <c r="S33" s="6">
        <f>(R33-AVERAGE($R$43,$R$47))*E33</f>
        <v>508.52204999999987</v>
      </c>
      <c r="T33" s="6">
        <f t="shared" si="4"/>
        <v>924.58554545454524</v>
      </c>
      <c r="U33">
        <v>644.356539</v>
      </c>
    </row>
    <row r="34" spans="1:21" x14ac:dyDescent="0.35">
      <c r="A34">
        <v>133</v>
      </c>
      <c r="B34" t="s">
        <v>94</v>
      </c>
      <c r="C34" t="s">
        <v>24</v>
      </c>
      <c r="D34" t="s">
        <v>70</v>
      </c>
      <c r="E34">
        <v>0.7</v>
      </c>
      <c r="F34">
        <v>1</v>
      </c>
      <c r="G34" s="1">
        <v>11.03</v>
      </c>
      <c r="H34" s="1">
        <v>11.36</v>
      </c>
      <c r="I34">
        <v>33</v>
      </c>
      <c r="J34">
        <v>23.3</v>
      </c>
      <c r="K34" s="4" t="s">
        <v>35</v>
      </c>
      <c r="L34">
        <v>56</v>
      </c>
      <c r="M34" s="6">
        <f t="shared" si="1"/>
        <v>14</v>
      </c>
      <c r="N34" s="2" t="s">
        <v>54</v>
      </c>
      <c r="O34">
        <v>225.01841000000002</v>
      </c>
      <c r="P34">
        <f t="shared" si="8"/>
        <v>153.1676545</v>
      </c>
      <c r="Q34">
        <f t="shared" si="9"/>
        <v>278.48664454545457</v>
      </c>
      <c r="R34">
        <v>889.12187999999992</v>
      </c>
      <c r="S34" s="6">
        <f t="shared" ref="S34:S47" si="10">(R34-AVERAGE($R$43,$R$47))*E34</f>
        <v>604.61742599999991</v>
      </c>
      <c r="T34" s="6">
        <f t="shared" si="4"/>
        <v>1099.3044109090906</v>
      </c>
      <c r="U34">
        <v>441.09126150000003</v>
      </c>
    </row>
    <row r="35" spans="1:21" x14ac:dyDescent="0.35">
      <c r="A35">
        <v>134</v>
      </c>
      <c r="B35" t="s">
        <v>94</v>
      </c>
      <c r="C35" t="s">
        <v>67</v>
      </c>
      <c r="D35" t="s">
        <v>33</v>
      </c>
      <c r="E35">
        <v>6</v>
      </c>
      <c r="F35">
        <v>1</v>
      </c>
      <c r="G35" s="1">
        <v>11.08</v>
      </c>
      <c r="H35" s="1">
        <v>11.38</v>
      </c>
      <c r="I35">
        <v>30</v>
      </c>
      <c r="J35">
        <v>23.3</v>
      </c>
      <c r="K35" s="4" t="s">
        <v>35</v>
      </c>
      <c r="L35">
        <v>524</v>
      </c>
      <c r="M35" s="6">
        <f t="shared" si="1"/>
        <v>131</v>
      </c>
      <c r="N35" s="2" t="s">
        <v>78</v>
      </c>
      <c r="O35">
        <v>143.26400999999998</v>
      </c>
      <c r="P35">
        <f t="shared" si="8"/>
        <v>822.33920999999998</v>
      </c>
      <c r="Q35">
        <f t="shared" si="9"/>
        <v>1644.67842</v>
      </c>
      <c r="R35">
        <v>627.80075999999985</v>
      </c>
      <c r="S35" s="6">
        <f t="shared" si="10"/>
        <v>3614.5083599999989</v>
      </c>
      <c r="T35" s="6">
        <f t="shared" si="4"/>
        <v>7229.0167199999978</v>
      </c>
      <c r="U35">
        <v>319.72233900000003</v>
      </c>
    </row>
    <row r="36" spans="1:21" x14ac:dyDescent="0.35">
      <c r="A36">
        <v>135</v>
      </c>
      <c r="B36" t="s">
        <v>94</v>
      </c>
      <c r="C36" t="s">
        <v>67</v>
      </c>
      <c r="D36" t="s">
        <v>33</v>
      </c>
      <c r="E36">
        <v>6</v>
      </c>
      <c r="F36">
        <v>1</v>
      </c>
      <c r="G36" s="1">
        <v>11.12</v>
      </c>
      <c r="H36" s="1">
        <v>11.46</v>
      </c>
      <c r="I36">
        <v>34</v>
      </c>
      <c r="J36">
        <v>23.3</v>
      </c>
      <c r="K36" s="4" t="s">
        <v>35</v>
      </c>
      <c r="L36">
        <v>614</v>
      </c>
      <c r="M36" s="6">
        <f t="shared" si="1"/>
        <v>153.5</v>
      </c>
      <c r="N36" s="2" t="s">
        <v>54</v>
      </c>
      <c r="O36">
        <v>316.59906000000001</v>
      </c>
      <c r="P36">
        <f t="shared" si="8"/>
        <v>1862.34951</v>
      </c>
      <c r="Q36">
        <f t="shared" si="9"/>
        <v>3286.4991352941179</v>
      </c>
      <c r="R36">
        <v>508.59251999999992</v>
      </c>
      <c r="S36" s="6">
        <f t="shared" si="10"/>
        <v>2899.2589199999993</v>
      </c>
      <c r="T36" s="6">
        <f t="shared" si="4"/>
        <v>5116.3392705882343</v>
      </c>
      <c r="U36">
        <v>585.33213899999998</v>
      </c>
    </row>
    <row r="37" spans="1:21" x14ac:dyDescent="0.35">
      <c r="A37">
        <v>136</v>
      </c>
      <c r="B37" t="s">
        <v>94</v>
      </c>
      <c r="C37" t="s">
        <v>67</v>
      </c>
      <c r="D37" t="s">
        <v>33</v>
      </c>
      <c r="E37">
        <v>5</v>
      </c>
      <c r="F37">
        <v>1</v>
      </c>
      <c r="G37" s="1">
        <v>11.16</v>
      </c>
      <c r="H37" s="1">
        <v>11.49</v>
      </c>
      <c r="I37">
        <v>33</v>
      </c>
      <c r="J37">
        <v>23.3</v>
      </c>
      <c r="K37" s="4" t="s">
        <v>35</v>
      </c>
      <c r="L37">
        <v>216</v>
      </c>
      <c r="M37" s="6">
        <f t="shared" si="1"/>
        <v>54</v>
      </c>
      <c r="N37" s="2" t="s">
        <v>54</v>
      </c>
      <c r="O37">
        <v>135.08857</v>
      </c>
      <c r="P37">
        <f t="shared" si="8"/>
        <v>644.40547500000002</v>
      </c>
      <c r="Q37">
        <f t="shared" si="9"/>
        <v>1171.6463181818183</v>
      </c>
      <c r="R37">
        <v>338.62967999999995</v>
      </c>
      <c r="S37" s="6">
        <f t="shared" si="10"/>
        <v>1566.2348999999997</v>
      </c>
      <c r="T37" s="6">
        <f t="shared" si="4"/>
        <v>2847.6998181818176</v>
      </c>
      <c r="U37">
        <v>310.13087400000001</v>
      </c>
    </row>
    <row r="38" spans="1:21" x14ac:dyDescent="0.35">
      <c r="A38">
        <v>137</v>
      </c>
      <c r="B38" t="s">
        <v>94</v>
      </c>
      <c r="C38" t="s">
        <v>67</v>
      </c>
      <c r="D38" t="s">
        <v>33</v>
      </c>
      <c r="E38">
        <v>4</v>
      </c>
      <c r="F38">
        <v>1</v>
      </c>
      <c r="G38" s="1">
        <v>11.18</v>
      </c>
      <c r="H38" s="1">
        <v>11.5</v>
      </c>
      <c r="I38">
        <v>32</v>
      </c>
      <c r="J38">
        <v>23.3</v>
      </c>
      <c r="K38" s="4" t="s">
        <v>35</v>
      </c>
      <c r="L38">
        <v>154</v>
      </c>
      <c r="M38" s="6">
        <f t="shared" si="1"/>
        <v>38.5</v>
      </c>
      <c r="N38" s="2" t="s">
        <v>54</v>
      </c>
      <c r="O38">
        <v>168.96947999999998</v>
      </c>
      <c r="P38">
        <f t="shared" si="8"/>
        <v>651.04801999999995</v>
      </c>
      <c r="Q38">
        <f t="shared" si="9"/>
        <v>1220.7150374999999</v>
      </c>
      <c r="R38">
        <v>378.45251999999994</v>
      </c>
      <c r="S38" s="6">
        <f t="shared" si="10"/>
        <v>1412.2792799999997</v>
      </c>
      <c r="T38" s="6">
        <f t="shared" si="4"/>
        <v>2648.0236499999996</v>
      </c>
      <c r="U38">
        <v>377.27112900000003</v>
      </c>
    </row>
    <row r="39" spans="1:21" x14ac:dyDescent="0.35">
      <c r="A39">
        <v>138</v>
      </c>
      <c r="B39" t="s">
        <v>94</v>
      </c>
      <c r="C39" t="s">
        <v>24</v>
      </c>
      <c r="D39" t="s">
        <v>70</v>
      </c>
      <c r="E39">
        <v>0.5</v>
      </c>
      <c r="F39">
        <v>1</v>
      </c>
      <c r="G39" s="1">
        <v>11.27</v>
      </c>
      <c r="H39" s="1">
        <v>11.57</v>
      </c>
      <c r="I39">
        <v>30</v>
      </c>
      <c r="J39">
        <v>23.3</v>
      </c>
      <c r="K39" s="4" t="s">
        <v>35</v>
      </c>
      <c r="L39">
        <v>41</v>
      </c>
      <c r="M39" s="6">
        <f t="shared" si="1"/>
        <v>10.25</v>
      </c>
      <c r="N39" s="2" t="s">
        <v>54</v>
      </c>
      <c r="O39">
        <v>253.63245000000001</v>
      </c>
      <c r="P39">
        <f t="shared" si="8"/>
        <v>123.71248750000001</v>
      </c>
      <c r="Q39">
        <f t="shared" si="9"/>
        <v>247.42497500000002</v>
      </c>
      <c r="R39">
        <v>749.35151999999994</v>
      </c>
      <c r="S39" s="6">
        <f t="shared" si="10"/>
        <v>361.98440999999997</v>
      </c>
      <c r="T39" s="6">
        <f t="shared" si="4"/>
        <v>723.96881999999994</v>
      </c>
      <c r="U39">
        <v>586.80774900000006</v>
      </c>
    </row>
    <row r="40" spans="1:21" x14ac:dyDescent="0.35">
      <c r="A40">
        <v>139</v>
      </c>
      <c r="B40" t="s">
        <v>94</v>
      </c>
      <c r="C40" t="s">
        <v>24</v>
      </c>
      <c r="D40" t="s">
        <v>33</v>
      </c>
      <c r="E40">
        <v>3</v>
      </c>
      <c r="F40">
        <v>2</v>
      </c>
      <c r="G40" s="1">
        <v>11.21</v>
      </c>
      <c r="H40" s="1">
        <v>11.51</v>
      </c>
      <c r="I40">
        <v>30</v>
      </c>
      <c r="J40">
        <v>23.3</v>
      </c>
      <c r="K40" s="4" t="s">
        <v>35</v>
      </c>
      <c r="L40">
        <v>149</v>
      </c>
      <c r="M40" s="6">
        <f t="shared" si="1"/>
        <v>37.25</v>
      </c>
      <c r="N40" s="2" t="s">
        <v>78</v>
      </c>
      <c r="O40">
        <v>109.93337</v>
      </c>
      <c r="P40">
        <f t="shared" si="8"/>
        <v>311.177685</v>
      </c>
      <c r="Q40">
        <f t="shared" si="9"/>
        <v>311.177685</v>
      </c>
      <c r="R40">
        <v>580.69007999999985</v>
      </c>
      <c r="S40" s="6">
        <f t="shared" si="10"/>
        <v>1665.9221399999997</v>
      </c>
      <c r="T40" s="6">
        <f t="shared" si="4"/>
        <v>1665.9221399999997</v>
      </c>
      <c r="U40">
        <v>279.88086899999996</v>
      </c>
    </row>
    <row r="41" spans="1:21" x14ac:dyDescent="0.35">
      <c r="A41">
        <v>140</v>
      </c>
      <c r="B41" t="s">
        <v>94</v>
      </c>
      <c r="C41" t="s">
        <v>28</v>
      </c>
      <c r="D41" t="s">
        <v>33</v>
      </c>
      <c r="E41">
        <v>2</v>
      </c>
      <c r="F41">
        <v>2</v>
      </c>
      <c r="G41" s="1">
        <v>11.23</v>
      </c>
      <c r="H41" s="1">
        <v>11.54</v>
      </c>
      <c r="I41">
        <v>31</v>
      </c>
      <c r="J41">
        <v>23.3</v>
      </c>
      <c r="K41" s="4" t="s">
        <v>35</v>
      </c>
      <c r="L41">
        <v>50</v>
      </c>
      <c r="M41" s="6">
        <f t="shared" si="1"/>
        <v>12.5</v>
      </c>
      <c r="N41" s="2" t="s">
        <v>54</v>
      </c>
      <c r="O41">
        <v>53.255560000000003</v>
      </c>
      <c r="P41">
        <f t="shared" si="8"/>
        <v>94.096170000000001</v>
      </c>
      <c r="Q41">
        <f t="shared" si="9"/>
        <v>91.060809677419357</v>
      </c>
      <c r="R41">
        <v>184.54392000000001</v>
      </c>
      <c r="S41" s="6">
        <f t="shared" si="10"/>
        <v>318.32244000000003</v>
      </c>
      <c r="T41" s="6">
        <f t="shared" si="4"/>
        <v>308.05397419354841</v>
      </c>
      <c r="U41">
        <v>64.321693499999995</v>
      </c>
    </row>
    <row r="42" spans="1:21" x14ac:dyDescent="0.35">
      <c r="A42">
        <v>141</v>
      </c>
      <c r="B42" t="s">
        <v>94</v>
      </c>
      <c r="C42" t="s">
        <v>29</v>
      </c>
      <c r="D42" s="6" t="s">
        <v>34</v>
      </c>
      <c r="E42">
        <v>0.2</v>
      </c>
      <c r="F42">
        <v>6</v>
      </c>
      <c r="G42" s="1">
        <v>11.42</v>
      </c>
      <c r="H42" s="1">
        <v>13.4</v>
      </c>
      <c r="I42">
        <v>118</v>
      </c>
      <c r="J42">
        <v>23.3</v>
      </c>
      <c r="K42" s="4">
        <v>7.46E-2</v>
      </c>
      <c r="L42">
        <f>K42/F42</f>
        <v>1.2433333333333333E-2</v>
      </c>
      <c r="M42" s="6">
        <f>L42</f>
        <v>1.2433333333333333E-2</v>
      </c>
      <c r="N42" s="2" t="s">
        <v>98</v>
      </c>
      <c r="O42">
        <v>11.356430000000001</v>
      </c>
      <c r="P42">
        <f t="shared" si="8"/>
        <v>1.0297910000000001</v>
      </c>
      <c r="Q42">
        <f t="shared" si="9"/>
        <v>8.7270423728813565E-2</v>
      </c>
      <c r="R42">
        <v>93.706199999999995</v>
      </c>
      <c r="S42" s="6">
        <f t="shared" si="10"/>
        <v>13.6647</v>
      </c>
      <c r="T42" s="6">
        <f t="shared" si="4"/>
        <v>1.1580254237288135</v>
      </c>
      <c r="U42">
        <v>0.80128950000000021</v>
      </c>
    </row>
    <row r="43" spans="1:21" x14ac:dyDescent="0.35">
      <c r="A43">
        <v>142</v>
      </c>
      <c r="B43" t="s">
        <v>94</v>
      </c>
      <c r="C43" t="s">
        <v>68</v>
      </c>
      <c r="D43" t="s">
        <v>34</v>
      </c>
      <c r="E43">
        <v>0.2</v>
      </c>
      <c r="F43">
        <v>0</v>
      </c>
      <c r="G43" s="1">
        <v>11.54</v>
      </c>
      <c r="H43" s="1">
        <v>13.25</v>
      </c>
      <c r="I43">
        <v>91</v>
      </c>
      <c r="J43">
        <v>23.3</v>
      </c>
      <c r="K43" s="4" t="s">
        <v>35</v>
      </c>
      <c r="L43" t="s">
        <v>35</v>
      </c>
      <c r="M43" s="6" t="s">
        <v>35</v>
      </c>
      <c r="N43" s="2" t="s">
        <v>54</v>
      </c>
      <c r="O43">
        <v>6.6398299999999999</v>
      </c>
      <c r="P43">
        <f t="shared" si="8"/>
        <v>8.6470999999999881E-2</v>
      </c>
      <c r="Q43" t="s">
        <v>35</v>
      </c>
      <c r="R43">
        <v>22.910039999999999</v>
      </c>
      <c r="S43" s="6">
        <f t="shared" si="10"/>
        <v>-0.49453200000000025</v>
      </c>
      <c r="T43" s="6" t="e">
        <f t="shared" si="4"/>
        <v>#DIV/0!</v>
      </c>
      <c r="U43">
        <v>9.1055625000000013</v>
      </c>
    </row>
    <row r="44" spans="1:21" x14ac:dyDescent="0.35">
      <c r="A44">
        <v>143</v>
      </c>
      <c r="B44" t="s">
        <v>94</v>
      </c>
      <c r="C44" t="s">
        <v>29</v>
      </c>
      <c r="D44" t="s">
        <v>34</v>
      </c>
      <c r="E44">
        <v>0.2</v>
      </c>
      <c r="F44">
        <v>5</v>
      </c>
      <c r="G44" s="1">
        <v>11.55</v>
      </c>
      <c r="H44" s="1">
        <v>13.34</v>
      </c>
      <c r="I44">
        <v>99</v>
      </c>
      <c r="J44">
        <v>23.3</v>
      </c>
      <c r="K44" s="4">
        <v>4.7699999999999999E-2</v>
      </c>
      <c r="L44">
        <f>K44/F44</f>
        <v>9.5399999999999999E-3</v>
      </c>
      <c r="M44" s="6">
        <f>L44</f>
        <v>9.5399999999999999E-3</v>
      </c>
      <c r="N44" s="2" t="s">
        <v>98</v>
      </c>
      <c r="O44">
        <v>12.063920000000001</v>
      </c>
      <c r="P44">
        <f t="shared" si="8"/>
        <v>1.1712890000000002</v>
      </c>
      <c r="Q44">
        <f>(P44/I44*60)/F44</f>
        <v>0.14197442424242429</v>
      </c>
      <c r="R44">
        <v>88.760879999999986</v>
      </c>
      <c r="S44" s="6">
        <f t="shared" si="10"/>
        <v>12.675635999999997</v>
      </c>
      <c r="T44" s="6">
        <f t="shared" si="4"/>
        <v>1.536440727272727</v>
      </c>
      <c r="U44">
        <v>8.3771175000000007</v>
      </c>
    </row>
    <row r="45" spans="1:21" x14ac:dyDescent="0.35">
      <c r="A45">
        <v>144</v>
      </c>
      <c r="B45" t="s">
        <v>94</v>
      </c>
      <c r="C45" t="s">
        <v>29</v>
      </c>
      <c r="D45" t="s">
        <v>34</v>
      </c>
      <c r="E45">
        <v>0.2</v>
      </c>
      <c r="F45">
        <v>5</v>
      </c>
      <c r="G45" s="1">
        <v>11.58</v>
      </c>
      <c r="H45" s="1">
        <v>13.3</v>
      </c>
      <c r="I45">
        <v>92</v>
      </c>
      <c r="J45">
        <v>23.3</v>
      </c>
      <c r="K45" s="4">
        <v>7.7399999999999997E-2</v>
      </c>
      <c r="L45" s="4">
        <f t="shared" ref="L45:L46" si="11">K45/F45</f>
        <v>1.5479999999999999E-2</v>
      </c>
      <c r="M45" s="6">
        <f t="shared" ref="M45:M46" si="12">L45</f>
        <v>1.5479999999999999E-2</v>
      </c>
      <c r="N45" s="2" t="s">
        <v>98</v>
      </c>
      <c r="O45">
        <v>13.63612</v>
      </c>
      <c r="P45">
        <f t="shared" si="8"/>
        <v>1.4857290000000001</v>
      </c>
      <c r="Q45">
        <f>(P45/I45*60)/F45</f>
        <v>0.19379073913043482</v>
      </c>
      <c r="R45">
        <v>70.801559999999995</v>
      </c>
      <c r="S45" s="6">
        <f t="shared" si="10"/>
        <v>9.0837719999999997</v>
      </c>
      <c r="T45" s="6">
        <f t="shared" si="4"/>
        <v>1.1848398260869566</v>
      </c>
      <c r="U45">
        <v>25.131352500000002</v>
      </c>
    </row>
    <row r="46" spans="1:21" x14ac:dyDescent="0.35">
      <c r="A46">
        <v>145</v>
      </c>
      <c r="B46" t="s">
        <v>94</v>
      </c>
      <c r="C46" t="s">
        <v>29</v>
      </c>
      <c r="D46" t="s">
        <v>34</v>
      </c>
      <c r="E46">
        <v>0.2</v>
      </c>
      <c r="F46">
        <v>9</v>
      </c>
      <c r="G46" s="1">
        <v>12.04</v>
      </c>
      <c r="H46" s="1">
        <v>13.34</v>
      </c>
      <c r="I46">
        <v>90</v>
      </c>
      <c r="J46">
        <v>23.3</v>
      </c>
      <c r="K46" s="4">
        <v>5.6899999999999999E-2</v>
      </c>
      <c r="L46" s="4">
        <f t="shared" si="11"/>
        <v>6.3222222222222221E-3</v>
      </c>
      <c r="M46" s="6">
        <f t="shared" si="12"/>
        <v>6.3222222222222221E-3</v>
      </c>
      <c r="N46" s="2" t="s">
        <v>98</v>
      </c>
      <c r="O46">
        <v>10.020060000000001</v>
      </c>
      <c r="P46">
        <f t="shared" si="8"/>
        <v>0.76251700000000011</v>
      </c>
      <c r="Q46">
        <f>(P46/I46*60)/F46</f>
        <v>5.648274074074075E-2</v>
      </c>
      <c r="R46">
        <v>77.30856</v>
      </c>
      <c r="S46" s="6">
        <f t="shared" si="10"/>
        <v>10.385172000000001</v>
      </c>
      <c r="T46" s="6">
        <f t="shared" si="4"/>
        <v>0.76927200000000007</v>
      </c>
      <c r="U46">
        <v>12.383564999999997</v>
      </c>
    </row>
    <row r="47" spans="1:21" x14ac:dyDescent="0.35">
      <c r="A47">
        <v>146</v>
      </c>
      <c r="B47" t="s">
        <v>94</v>
      </c>
      <c r="C47" t="s">
        <v>69</v>
      </c>
      <c r="D47" t="s">
        <v>33</v>
      </c>
      <c r="E47">
        <v>6</v>
      </c>
      <c r="F47">
        <v>0</v>
      </c>
      <c r="G47" s="1">
        <v>12.07</v>
      </c>
      <c r="H47" s="1">
        <v>13.25</v>
      </c>
      <c r="I47">
        <v>88</v>
      </c>
      <c r="J47">
        <v>23.3</v>
      </c>
      <c r="K47" s="4" t="s">
        <v>35</v>
      </c>
      <c r="L47" t="s">
        <v>35</v>
      </c>
      <c r="M47" s="6" t="s">
        <v>35</v>
      </c>
      <c r="N47" s="2" t="s">
        <v>54</v>
      </c>
      <c r="O47">
        <v>5.7751200000000003</v>
      </c>
      <c r="P47">
        <f t="shared" si="8"/>
        <v>-2.5941300000000016</v>
      </c>
      <c r="Q47" t="s">
        <v>35</v>
      </c>
      <c r="R47">
        <v>27.855359999999997</v>
      </c>
      <c r="S47" s="6">
        <f t="shared" si="10"/>
        <v>14.835959999999986</v>
      </c>
      <c r="T47" s="6" t="e">
        <f t="shared" si="4"/>
        <v>#DIV/0!</v>
      </c>
      <c r="U47">
        <v>-5.7547154999999997</v>
      </c>
    </row>
  </sheetData>
  <autoFilter ref="A1:Q47" xr:uid="{4782880F-19F5-4C97-B687-8149361B07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dcterms:created xsi:type="dcterms:W3CDTF">2021-08-15T00:14:16Z</dcterms:created>
  <dcterms:modified xsi:type="dcterms:W3CDTF">2021-09-10T13:54:18Z</dcterms:modified>
</cp:coreProperties>
</file>