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andra\Data Analysis\Dashboards\Dashboard 1\"/>
    </mc:Choice>
  </mc:AlternateContent>
  <bookViews>
    <workbookView xWindow="-108" yWindow="-108" windowWidth="23256" windowHeight="12576" activeTab="3"/>
  </bookViews>
  <sheets>
    <sheet name="Input Data" sheetId="2" r:id="rId1"/>
    <sheet name="Master Data" sheetId="1" r:id="rId2"/>
    <sheet name="Analysis" sheetId="4" r:id="rId3"/>
    <sheet name="Dashboard" sheetId="3" r:id="rId4"/>
  </sheets>
  <definedNames>
    <definedName name="_xlnm._FilterDatabase" localSheetId="2" hidden="1">Analysis!$Y$1:$Z$45</definedName>
    <definedName name="_xlchart.v1.1" hidden="1">Analysis!$AG$3:$AG$7</definedName>
    <definedName name="_xlchart.v1.3" hidden="1">Analysis!$AC$3:$AC$7</definedName>
    <definedName name="_xlchart.v1.4" hidden="1">Analysis!$AG$3:$AG$7</definedName>
    <definedName name="Category">OFFSET(Analysis!XEY1048570,0,0,COUNT(Analysis!XEZ:XEZ))</definedName>
    <definedName name="CategoryRange">OFFSET(Analysis!XEX1048573,0,1,COUNT(Analysis!XEY:XEY))</definedName>
    <definedName name="Slicer_MONTH">#N/A</definedName>
    <definedName name="Slicer_PAYMENT_MODE">#N/A</definedName>
    <definedName name="Slicer_SALE_TYPE1">#N/A</definedName>
    <definedName name="Slicer_YEAR">#N/A</definedName>
  </definedNames>
  <calcPr calcId="162913" iterate="1"/>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4" l="1"/>
  <c r="U4" i="4"/>
  <c r="U3" i="4"/>
  <c r="V3" i="4" l="1"/>
  <c r="W3" i="4"/>
  <c r="V4" i="4"/>
  <c r="W4" i="4"/>
  <c r="U5" i="4"/>
  <c r="V5" i="4"/>
  <c r="W5" i="4"/>
  <c r="U6" i="4"/>
  <c r="V6" i="4"/>
  <c r="W6" i="4"/>
  <c r="U7" i="4"/>
  <c r="V7" i="4"/>
  <c r="W7" i="4"/>
  <c r="U8" i="4"/>
  <c r="V8" i="4"/>
  <c r="W8" i="4"/>
  <c r="U9" i="4"/>
  <c r="V9" i="4"/>
  <c r="W9" i="4"/>
  <c r="U10" i="4"/>
  <c r="V10" i="4"/>
  <c r="W10" i="4"/>
  <c r="U11" i="4"/>
  <c r="V11" i="4"/>
  <c r="W11" i="4"/>
  <c r="U12" i="4"/>
  <c r="V12" i="4"/>
  <c r="W12" i="4"/>
  <c r="U13" i="4"/>
  <c r="V13" i="4"/>
  <c r="W13" i="4"/>
  <c r="U14" i="4"/>
  <c r="V14" i="4"/>
  <c r="W14" i="4"/>
  <c r="U15" i="4"/>
  <c r="V15" i="4"/>
  <c r="W15" i="4"/>
  <c r="U16" i="4"/>
  <c r="V16" i="4"/>
  <c r="W16" i="4"/>
  <c r="U17" i="4"/>
  <c r="V17" i="4"/>
  <c r="W17" i="4"/>
  <c r="U18" i="4"/>
  <c r="V18" i="4"/>
  <c r="W18" i="4"/>
  <c r="U19" i="4"/>
  <c r="V19" i="4"/>
  <c r="W19" i="4"/>
  <c r="U20" i="4"/>
  <c r="V20" i="4"/>
  <c r="W20" i="4"/>
  <c r="U21" i="4"/>
  <c r="V21" i="4"/>
  <c r="W21" i="4"/>
  <c r="U22" i="4"/>
  <c r="V22" i="4"/>
  <c r="W22" i="4"/>
  <c r="U23" i="4"/>
  <c r="V23" i="4"/>
  <c r="W23" i="4"/>
  <c r="U24" i="4"/>
  <c r="V24" i="4"/>
  <c r="W24" i="4"/>
  <c r="U25" i="4"/>
  <c r="V25" i="4"/>
  <c r="W25" i="4"/>
  <c r="U26" i="4"/>
  <c r="V26" i="4"/>
  <c r="W26" i="4"/>
  <c r="U27" i="4"/>
  <c r="V27" i="4"/>
  <c r="W27" i="4"/>
  <c r="U28" i="4"/>
  <c r="V28" i="4"/>
  <c r="W28" i="4"/>
  <c r="U29" i="4"/>
  <c r="V29" i="4"/>
  <c r="W29" i="4"/>
  <c r="U30" i="4"/>
  <c r="V30" i="4"/>
  <c r="W30" i="4"/>
  <c r="U31" i="4"/>
  <c r="V31" i="4"/>
  <c r="W31" i="4"/>
  <c r="U32" i="4"/>
  <c r="V32" i="4"/>
  <c r="W32" i="4"/>
  <c r="U33" i="4"/>
  <c r="V33" i="4"/>
  <c r="W33" i="4"/>
  <c r="U34" i="4"/>
  <c r="V34" i="4"/>
  <c r="W34" i="4"/>
  <c r="U35" i="4"/>
  <c r="V35" i="4"/>
  <c r="W35" i="4"/>
  <c r="U36" i="4"/>
  <c r="V36" i="4"/>
  <c r="W36" i="4"/>
  <c r="U37" i="4"/>
  <c r="V37" i="4"/>
  <c r="W37" i="4"/>
  <c r="U38" i="4"/>
  <c r="V38" i="4"/>
  <c r="W38" i="4"/>
  <c r="U39" i="4"/>
  <c r="V39" i="4"/>
  <c r="W39" i="4"/>
  <c r="U40" i="4"/>
  <c r="V40" i="4"/>
  <c r="W40" i="4"/>
  <c r="U41" i="4"/>
  <c r="V41" i="4"/>
  <c r="W41" i="4"/>
  <c r="U42" i="4"/>
  <c r="V42" i="4"/>
  <c r="W42" i="4"/>
  <c r="U43" i="4"/>
  <c r="V43" i="4"/>
  <c r="W43" i="4"/>
  <c r="U44" i="4"/>
  <c r="V44" i="4"/>
  <c r="W44" i="4"/>
  <c r="U45" i="4"/>
  <c r="V45" i="4"/>
  <c r="W45" i="4"/>
  <c r="U46" i="4"/>
  <c r="V46" i="4"/>
  <c r="W46" i="4"/>
  <c r="U47" i="4"/>
  <c r="V47" i="4"/>
  <c r="W47" i="4"/>
  <c r="U48" i="4"/>
  <c r="V48" i="4"/>
  <c r="W48" i="4"/>
  <c r="U49" i="4"/>
  <c r="V49" i="4"/>
  <c r="W49" i="4"/>
  <c r="U50" i="4"/>
  <c r="V50" i="4"/>
  <c r="W50" i="4"/>
  <c r="U51" i="4"/>
  <c r="V51" i="4"/>
  <c r="W51" i="4"/>
  <c r="U52" i="4"/>
  <c r="V52" i="4"/>
  <c r="W52" i="4"/>
  <c r="U53" i="4"/>
  <c r="V53" i="4"/>
  <c r="W53" i="4"/>
  <c r="U54" i="4"/>
  <c r="V54" i="4"/>
  <c r="W54" i="4"/>
  <c r="U55" i="4"/>
  <c r="V55" i="4"/>
  <c r="W55" i="4"/>
  <c r="U56" i="4"/>
  <c r="V56" i="4"/>
  <c r="W56" i="4"/>
  <c r="U57" i="4"/>
  <c r="V57" i="4"/>
  <c r="W57" i="4"/>
  <c r="U58" i="4"/>
  <c r="V58" i="4"/>
  <c r="W58" i="4"/>
  <c r="U59" i="4"/>
  <c r="V59" i="4"/>
  <c r="W59" i="4"/>
  <c r="U60" i="4"/>
  <c r="V60" i="4"/>
  <c r="W60" i="4"/>
  <c r="U61" i="4"/>
  <c r="V61" i="4"/>
  <c r="W61" i="4"/>
  <c r="U62" i="4"/>
  <c r="V62" i="4"/>
  <c r="W62" i="4"/>
  <c r="U63" i="4"/>
  <c r="V63" i="4"/>
  <c r="W63" i="4"/>
  <c r="U64" i="4"/>
  <c r="V64" i="4"/>
  <c r="W64" i="4"/>
  <c r="U65" i="4"/>
  <c r="V65" i="4"/>
  <c r="W65" i="4"/>
  <c r="U66" i="4"/>
  <c r="V66" i="4"/>
  <c r="W66" i="4"/>
  <c r="U67" i="4"/>
  <c r="V67" i="4"/>
  <c r="W67" i="4"/>
  <c r="U68" i="4"/>
  <c r="V68" i="4"/>
  <c r="W68" i="4"/>
  <c r="U69" i="4"/>
  <c r="V69" i="4"/>
  <c r="W69" i="4"/>
  <c r="U70" i="4"/>
  <c r="V70" i="4"/>
  <c r="W70" i="4"/>
  <c r="U71" i="4"/>
  <c r="V71" i="4"/>
  <c r="W71" i="4"/>
  <c r="U72" i="4"/>
  <c r="V72" i="4"/>
  <c r="W72" i="4"/>
  <c r="U73" i="4"/>
  <c r="V73" i="4"/>
  <c r="W73" i="4"/>
  <c r="U74" i="4"/>
  <c r="V74" i="4"/>
  <c r="W74" i="4"/>
  <c r="U75" i="4"/>
  <c r="V75" i="4"/>
  <c r="W75" i="4"/>
  <c r="U76" i="4"/>
  <c r="V76" i="4"/>
  <c r="W76" i="4"/>
  <c r="U77" i="4"/>
  <c r="V77" i="4"/>
  <c r="W77" i="4"/>
  <c r="U78" i="4"/>
  <c r="V78" i="4"/>
  <c r="W78" i="4"/>
  <c r="U79" i="4"/>
  <c r="V79" i="4"/>
  <c r="W79" i="4"/>
  <c r="U80" i="4"/>
  <c r="V80" i="4"/>
  <c r="W80" i="4"/>
  <c r="U81" i="4"/>
  <c r="V81" i="4"/>
  <c r="W81" i="4"/>
  <c r="U82" i="4"/>
  <c r="V82" i="4"/>
  <c r="W82" i="4"/>
  <c r="U83" i="4"/>
  <c r="V83" i="4"/>
  <c r="W83" i="4"/>
  <c r="U84" i="4"/>
  <c r="V84" i="4"/>
  <c r="W84" i="4"/>
  <c r="U85" i="4"/>
  <c r="V85" i="4"/>
  <c r="W85" i="4"/>
  <c r="U86" i="4"/>
  <c r="V86" i="4"/>
  <c r="W86" i="4"/>
  <c r="U87" i="4"/>
  <c r="V87" i="4"/>
  <c r="W87" i="4"/>
  <c r="U88" i="4"/>
  <c r="V88" i="4"/>
  <c r="W88" i="4"/>
  <c r="U89" i="4"/>
  <c r="V89" i="4"/>
  <c r="W89" i="4"/>
  <c r="U90" i="4"/>
  <c r="V90" i="4"/>
  <c r="T90" i="4" s="1"/>
  <c r="W90" i="4"/>
  <c r="Y40" i="4"/>
  <c r="Y29" i="4"/>
  <c r="Y12" i="4"/>
  <c r="Y14" i="4"/>
  <c r="Y20" i="4"/>
  <c r="Y44" i="4"/>
  <c r="Y31" i="4"/>
  <c r="Y10" i="4"/>
  <c r="Y30" i="4"/>
  <c r="Y37" i="4"/>
  <c r="Y16" i="4"/>
  <c r="Y39" i="4"/>
  <c r="Y6" i="4"/>
  <c r="Y35" i="4"/>
  <c r="Y34" i="4"/>
  <c r="Y9" i="4"/>
  <c r="Y24" i="4"/>
  <c r="Y17" i="4"/>
  <c r="Y38" i="4"/>
  <c r="Y8" i="4"/>
  <c r="Y28" i="4"/>
  <c r="Y43" i="4"/>
  <c r="Y19" i="4"/>
  <c r="Y5" i="4"/>
  <c r="Y26" i="4"/>
  <c r="Y33" i="4"/>
  <c r="Y23" i="4"/>
  <c r="Y18" i="4"/>
  <c r="Y42" i="4"/>
  <c r="Y11" i="4"/>
  <c r="Y7" i="4"/>
  <c r="Y4" i="4"/>
  <c r="Y3" i="4"/>
  <c r="Y13" i="4"/>
  <c r="Y36" i="4"/>
  <c r="Y45" i="4"/>
  <c r="Y25" i="4"/>
  <c r="Y27" i="4"/>
  <c r="Y41" i="4"/>
  <c r="Y32" i="4"/>
  <c r="Y22" i="4"/>
  <c r="Y21" i="4"/>
  <c r="Y15" i="4"/>
  <c r="T88" i="4" l="1"/>
  <c r="T84" i="4"/>
  <c r="T72" i="4"/>
  <c r="T60" i="4"/>
  <c r="T48" i="4"/>
  <c r="T40" i="4"/>
  <c r="T28" i="4"/>
  <c r="T20" i="4"/>
  <c r="T85" i="4"/>
  <c r="T81" i="4"/>
  <c r="T77" i="4"/>
  <c r="T73" i="4"/>
  <c r="T69" i="4"/>
  <c r="T65" i="4"/>
  <c r="T61" i="4"/>
  <c r="T57" i="4"/>
  <c r="T53" i="4"/>
  <c r="T49" i="4"/>
  <c r="T45" i="4"/>
  <c r="T41" i="4"/>
  <c r="T37" i="4"/>
  <c r="T33" i="4"/>
  <c r="T29" i="4"/>
  <c r="T25" i="4"/>
  <c r="T21" i="4"/>
  <c r="T17" i="4"/>
  <c r="T13" i="4"/>
  <c r="T9" i="4"/>
  <c r="T80" i="4"/>
  <c r="T68" i="4"/>
  <c r="T56" i="4"/>
  <c r="T44" i="4"/>
  <c r="T36" i="4"/>
  <c r="T24" i="4"/>
  <c r="T16" i="4"/>
  <c r="T8" i="4"/>
  <c r="T86" i="4"/>
  <c r="T78" i="4"/>
  <c r="T74" i="4"/>
  <c r="T70" i="4"/>
  <c r="T66" i="4"/>
  <c r="T62" i="4"/>
  <c r="T58" i="4"/>
  <c r="T54" i="4"/>
  <c r="T50" i="4"/>
  <c r="T46" i="4"/>
  <c r="T42" i="4"/>
  <c r="T38" i="4"/>
  <c r="T34" i="4"/>
  <c r="T30" i="4"/>
  <c r="T26" i="4"/>
  <c r="T22" i="4"/>
  <c r="T18" i="4"/>
  <c r="T14" i="4"/>
  <c r="T10" i="4"/>
  <c r="T76" i="4"/>
  <c r="T64" i="4"/>
  <c r="T52" i="4"/>
  <c r="T32" i="4"/>
  <c r="T12" i="4"/>
  <c r="T87" i="4"/>
  <c r="T83" i="4"/>
  <c r="T79" i="4"/>
  <c r="T75" i="4"/>
  <c r="T71" i="4"/>
  <c r="T67" i="4"/>
  <c r="T63" i="4"/>
  <c r="T59" i="4"/>
  <c r="T55" i="4"/>
  <c r="T51" i="4"/>
  <c r="T47" i="4"/>
  <c r="T43" i="4"/>
  <c r="T39" i="4"/>
  <c r="T35" i="4"/>
  <c r="T31" i="4"/>
  <c r="T27" i="4"/>
  <c r="T23" i="4"/>
  <c r="T19" i="4"/>
  <c r="T15" i="4"/>
  <c r="T11" i="4"/>
  <c r="T7" i="4"/>
  <c r="T4" i="4"/>
  <c r="T89" i="4"/>
  <c r="T82" i="4"/>
  <c r="T6" i="4"/>
  <c r="T3" i="4"/>
  <c r="T5" i="4"/>
  <c r="P7" i="2"/>
  <c r="P3" i="2"/>
  <c r="P4" i="2"/>
  <c r="P5" i="2"/>
  <c r="P6"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V1" i="4" l="1"/>
  <c r="W1" i="4"/>
  <c r="U1" i="4"/>
  <c r="G2" i="1"/>
  <c r="M14" i="4"/>
  <c r="N14" i="4" s="1"/>
  <c r="L14" i="4"/>
  <c r="M13" i="4"/>
  <c r="N13" i="4" s="1"/>
  <c r="L13" i="4"/>
  <c r="M12" i="4"/>
  <c r="N12" i="4" s="1"/>
  <c r="L12" i="4"/>
  <c r="M11" i="4"/>
  <c r="N11" i="4" s="1"/>
  <c r="L11" i="4"/>
  <c r="M10" i="4"/>
  <c r="N10" i="4" s="1"/>
  <c r="L10" i="4"/>
  <c r="M9" i="4"/>
  <c r="N9" i="4" s="1"/>
  <c r="L9" i="4"/>
  <c r="M8" i="4"/>
  <c r="N8" i="4" s="1"/>
  <c r="L8" i="4"/>
  <c r="AG7" i="4"/>
  <c r="AF7" i="4"/>
  <c r="M7" i="4"/>
  <c r="N7" i="4" s="1"/>
  <c r="L7" i="4"/>
  <c r="AG6" i="4"/>
  <c r="AF6" i="4"/>
  <c r="M6" i="4"/>
  <c r="N6" i="4" s="1"/>
  <c r="L6" i="4"/>
  <c r="AG5" i="4"/>
  <c r="AF5" i="4"/>
  <c r="M5" i="4"/>
  <c r="N5" i="4" s="1"/>
  <c r="L5" i="4"/>
  <c r="AG4" i="4"/>
  <c r="AF4" i="4"/>
  <c r="M4" i="4"/>
  <c r="N4" i="4" s="1"/>
  <c r="L4" i="4"/>
  <c r="AG3" i="4"/>
  <c r="AF3" i="4"/>
  <c r="M3" i="4"/>
  <c r="N3" i="4" s="1"/>
  <c r="L3" i="4"/>
  <c r="P528" i="2"/>
  <c r="O528" i="2"/>
  <c r="N528" i="2"/>
  <c r="K528" i="2"/>
  <c r="M528" i="2" s="1"/>
  <c r="J528" i="2"/>
  <c r="L528" i="2" s="1"/>
  <c r="I528" i="2"/>
  <c r="H528" i="2"/>
  <c r="G528" i="2"/>
  <c r="P527" i="2"/>
  <c r="O527" i="2"/>
  <c r="N527" i="2"/>
  <c r="K527" i="2"/>
  <c r="M527" i="2" s="1"/>
  <c r="J527" i="2"/>
  <c r="L527" i="2" s="1"/>
  <c r="I527" i="2"/>
  <c r="H527" i="2"/>
  <c r="G527" i="2"/>
  <c r="P526" i="2"/>
  <c r="O526" i="2"/>
  <c r="N526" i="2"/>
  <c r="K526" i="2"/>
  <c r="M526" i="2" s="1"/>
  <c r="J526" i="2"/>
  <c r="L526" i="2" s="1"/>
  <c r="I526" i="2"/>
  <c r="H526" i="2"/>
  <c r="G526" i="2"/>
  <c r="P525" i="2"/>
  <c r="O525" i="2"/>
  <c r="N525" i="2"/>
  <c r="K525" i="2"/>
  <c r="M525" i="2" s="1"/>
  <c r="J525" i="2"/>
  <c r="L525" i="2" s="1"/>
  <c r="I525" i="2"/>
  <c r="H525" i="2"/>
  <c r="G525" i="2"/>
  <c r="P524" i="2"/>
  <c r="O524" i="2"/>
  <c r="N524" i="2"/>
  <c r="K524" i="2"/>
  <c r="M524" i="2" s="1"/>
  <c r="J524" i="2"/>
  <c r="L524" i="2" s="1"/>
  <c r="I524" i="2"/>
  <c r="H524" i="2"/>
  <c r="G524" i="2"/>
  <c r="P523" i="2"/>
  <c r="O523" i="2"/>
  <c r="N523" i="2"/>
  <c r="K523" i="2"/>
  <c r="M523" i="2" s="1"/>
  <c r="J523" i="2"/>
  <c r="L523" i="2" s="1"/>
  <c r="I523" i="2"/>
  <c r="H523" i="2"/>
  <c r="G523" i="2"/>
  <c r="P522" i="2"/>
  <c r="O522" i="2"/>
  <c r="N522" i="2"/>
  <c r="K522" i="2"/>
  <c r="M522" i="2" s="1"/>
  <c r="J522" i="2"/>
  <c r="L522" i="2" s="1"/>
  <c r="I522" i="2"/>
  <c r="H522" i="2"/>
  <c r="G522" i="2"/>
  <c r="P521" i="2"/>
  <c r="O521" i="2"/>
  <c r="N521" i="2"/>
  <c r="K521" i="2"/>
  <c r="M521" i="2" s="1"/>
  <c r="J521" i="2"/>
  <c r="L521" i="2" s="1"/>
  <c r="I521" i="2"/>
  <c r="H521" i="2"/>
  <c r="G521" i="2"/>
  <c r="P520" i="2"/>
  <c r="O520" i="2"/>
  <c r="N520" i="2"/>
  <c r="K520" i="2"/>
  <c r="M520" i="2" s="1"/>
  <c r="J520" i="2"/>
  <c r="L520" i="2" s="1"/>
  <c r="I520" i="2"/>
  <c r="H520" i="2"/>
  <c r="G520" i="2"/>
  <c r="P519" i="2"/>
  <c r="O519" i="2"/>
  <c r="N519" i="2"/>
  <c r="K519" i="2"/>
  <c r="M519" i="2" s="1"/>
  <c r="J519" i="2"/>
  <c r="L519" i="2" s="1"/>
  <c r="I519" i="2"/>
  <c r="H519" i="2"/>
  <c r="G519" i="2"/>
  <c r="P518" i="2"/>
  <c r="O518" i="2"/>
  <c r="N518" i="2"/>
  <c r="K518" i="2"/>
  <c r="M518" i="2" s="1"/>
  <c r="J518" i="2"/>
  <c r="L518" i="2" s="1"/>
  <c r="I518" i="2"/>
  <c r="H518" i="2"/>
  <c r="G518" i="2"/>
  <c r="P517" i="2"/>
  <c r="O517" i="2"/>
  <c r="N517" i="2"/>
  <c r="K517" i="2"/>
  <c r="M517" i="2" s="1"/>
  <c r="J517" i="2"/>
  <c r="L517" i="2" s="1"/>
  <c r="I517" i="2"/>
  <c r="H517" i="2"/>
  <c r="G517" i="2"/>
  <c r="P516" i="2"/>
  <c r="O516" i="2"/>
  <c r="N516" i="2"/>
  <c r="K516" i="2"/>
  <c r="M516" i="2" s="1"/>
  <c r="J516" i="2"/>
  <c r="L516" i="2" s="1"/>
  <c r="I516" i="2"/>
  <c r="H516" i="2"/>
  <c r="G516" i="2"/>
  <c r="P515" i="2"/>
  <c r="O515" i="2"/>
  <c r="N515" i="2"/>
  <c r="K515" i="2"/>
  <c r="M515" i="2" s="1"/>
  <c r="J515" i="2"/>
  <c r="L515" i="2" s="1"/>
  <c r="I515" i="2"/>
  <c r="H515" i="2"/>
  <c r="G515" i="2"/>
  <c r="P514" i="2"/>
  <c r="O514" i="2"/>
  <c r="N514" i="2"/>
  <c r="K514" i="2"/>
  <c r="M514" i="2" s="1"/>
  <c r="J514" i="2"/>
  <c r="L514" i="2" s="1"/>
  <c r="I514" i="2"/>
  <c r="H514" i="2"/>
  <c r="G514" i="2"/>
  <c r="P513" i="2"/>
  <c r="O513" i="2"/>
  <c r="N513" i="2"/>
  <c r="K513" i="2"/>
  <c r="M513" i="2" s="1"/>
  <c r="J513" i="2"/>
  <c r="L513" i="2" s="1"/>
  <c r="I513" i="2"/>
  <c r="H513" i="2"/>
  <c r="G513" i="2"/>
  <c r="P512" i="2"/>
  <c r="O512" i="2"/>
  <c r="N512" i="2"/>
  <c r="K512" i="2"/>
  <c r="M512" i="2" s="1"/>
  <c r="J512" i="2"/>
  <c r="L512" i="2" s="1"/>
  <c r="I512" i="2"/>
  <c r="H512" i="2"/>
  <c r="G512" i="2"/>
  <c r="P511" i="2"/>
  <c r="O511" i="2"/>
  <c r="N511" i="2"/>
  <c r="K511" i="2"/>
  <c r="M511" i="2" s="1"/>
  <c r="J511" i="2"/>
  <c r="L511" i="2" s="1"/>
  <c r="I511" i="2"/>
  <c r="H511" i="2"/>
  <c r="G511" i="2"/>
  <c r="P510" i="2"/>
  <c r="O510" i="2"/>
  <c r="N510" i="2"/>
  <c r="K510" i="2"/>
  <c r="M510" i="2" s="1"/>
  <c r="J510" i="2"/>
  <c r="L510" i="2" s="1"/>
  <c r="I510" i="2"/>
  <c r="H510" i="2"/>
  <c r="G510" i="2"/>
  <c r="P509" i="2"/>
  <c r="O509" i="2"/>
  <c r="N509" i="2"/>
  <c r="K509" i="2"/>
  <c r="M509" i="2" s="1"/>
  <c r="J509" i="2"/>
  <c r="L509" i="2" s="1"/>
  <c r="I509" i="2"/>
  <c r="H509" i="2"/>
  <c r="G509" i="2"/>
  <c r="P508" i="2"/>
  <c r="O508" i="2"/>
  <c r="N508" i="2"/>
  <c r="K508" i="2"/>
  <c r="M508" i="2" s="1"/>
  <c r="J508" i="2"/>
  <c r="L508" i="2" s="1"/>
  <c r="I508" i="2"/>
  <c r="H508" i="2"/>
  <c r="G508" i="2"/>
  <c r="P507" i="2"/>
  <c r="O507" i="2"/>
  <c r="N507" i="2"/>
  <c r="K507" i="2"/>
  <c r="M507" i="2" s="1"/>
  <c r="J507" i="2"/>
  <c r="L507" i="2" s="1"/>
  <c r="I507" i="2"/>
  <c r="H507" i="2"/>
  <c r="G507" i="2"/>
  <c r="P506" i="2"/>
  <c r="O506" i="2"/>
  <c r="N506" i="2"/>
  <c r="K506" i="2"/>
  <c r="M506" i="2" s="1"/>
  <c r="J506" i="2"/>
  <c r="L506" i="2" s="1"/>
  <c r="I506" i="2"/>
  <c r="H506" i="2"/>
  <c r="G506" i="2"/>
  <c r="P505" i="2"/>
  <c r="O505" i="2"/>
  <c r="N505" i="2"/>
  <c r="K505" i="2"/>
  <c r="M505" i="2" s="1"/>
  <c r="J505" i="2"/>
  <c r="L505" i="2" s="1"/>
  <c r="I505" i="2"/>
  <c r="H505" i="2"/>
  <c r="G505" i="2"/>
  <c r="P504" i="2"/>
  <c r="O504" i="2"/>
  <c r="N504" i="2"/>
  <c r="K504" i="2"/>
  <c r="M504" i="2" s="1"/>
  <c r="J504" i="2"/>
  <c r="L504" i="2" s="1"/>
  <c r="I504" i="2"/>
  <c r="H504" i="2"/>
  <c r="G504" i="2"/>
  <c r="P503" i="2"/>
  <c r="O503" i="2"/>
  <c r="N503" i="2"/>
  <c r="K503" i="2"/>
  <c r="M503" i="2" s="1"/>
  <c r="J503" i="2"/>
  <c r="L503" i="2" s="1"/>
  <c r="I503" i="2"/>
  <c r="H503" i="2"/>
  <c r="G503" i="2"/>
  <c r="P502" i="2"/>
  <c r="O502" i="2"/>
  <c r="N502" i="2"/>
  <c r="K502" i="2"/>
  <c r="M502" i="2" s="1"/>
  <c r="J502" i="2"/>
  <c r="L502" i="2" s="1"/>
  <c r="I502" i="2"/>
  <c r="H502" i="2"/>
  <c r="G502" i="2"/>
  <c r="P501" i="2"/>
  <c r="O501" i="2"/>
  <c r="N501" i="2"/>
  <c r="K501" i="2"/>
  <c r="M501" i="2" s="1"/>
  <c r="J501" i="2"/>
  <c r="L501" i="2" s="1"/>
  <c r="I501" i="2"/>
  <c r="H501" i="2"/>
  <c r="G501" i="2"/>
  <c r="P500" i="2"/>
  <c r="O500" i="2"/>
  <c r="N500" i="2"/>
  <c r="K500" i="2"/>
  <c r="M500" i="2" s="1"/>
  <c r="J500" i="2"/>
  <c r="L500" i="2" s="1"/>
  <c r="I500" i="2"/>
  <c r="H500" i="2"/>
  <c r="G500" i="2"/>
  <c r="P499" i="2"/>
  <c r="O499" i="2"/>
  <c r="N499" i="2"/>
  <c r="K499" i="2"/>
  <c r="M499" i="2" s="1"/>
  <c r="J499" i="2"/>
  <c r="L499" i="2" s="1"/>
  <c r="I499" i="2"/>
  <c r="H499" i="2"/>
  <c r="G499" i="2"/>
  <c r="P498" i="2"/>
  <c r="O498" i="2"/>
  <c r="N498" i="2"/>
  <c r="K498" i="2"/>
  <c r="M498" i="2" s="1"/>
  <c r="J498" i="2"/>
  <c r="L498" i="2" s="1"/>
  <c r="I498" i="2"/>
  <c r="H498" i="2"/>
  <c r="G498" i="2"/>
  <c r="P497" i="2"/>
  <c r="O497" i="2"/>
  <c r="N497" i="2"/>
  <c r="K497" i="2"/>
  <c r="M497" i="2" s="1"/>
  <c r="J497" i="2"/>
  <c r="L497" i="2" s="1"/>
  <c r="I497" i="2"/>
  <c r="H497" i="2"/>
  <c r="G497" i="2"/>
  <c r="P496" i="2"/>
  <c r="O496" i="2"/>
  <c r="N496" i="2"/>
  <c r="K496" i="2"/>
  <c r="M496" i="2" s="1"/>
  <c r="J496" i="2"/>
  <c r="L496" i="2" s="1"/>
  <c r="I496" i="2"/>
  <c r="H496" i="2"/>
  <c r="G496" i="2"/>
  <c r="P495" i="2"/>
  <c r="O495" i="2"/>
  <c r="N495" i="2"/>
  <c r="K495" i="2"/>
  <c r="M495" i="2" s="1"/>
  <c r="J495" i="2"/>
  <c r="L495" i="2" s="1"/>
  <c r="I495" i="2"/>
  <c r="H495" i="2"/>
  <c r="G495" i="2"/>
  <c r="P494" i="2"/>
  <c r="O494" i="2"/>
  <c r="N494" i="2"/>
  <c r="K494" i="2"/>
  <c r="M494" i="2" s="1"/>
  <c r="J494" i="2"/>
  <c r="L494" i="2" s="1"/>
  <c r="I494" i="2"/>
  <c r="H494" i="2"/>
  <c r="G494" i="2"/>
  <c r="P493" i="2"/>
  <c r="O493" i="2"/>
  <c r="N493" i="2"/>
  <c r="K493" i="2"/>
  <c r="M493" i="2" s="1"/>
  <c r="J493" i="2"/>
  <c r="L493" i="2" s="1"/>
  <c r="I493" i="2"/>
  <c r="H493" i="2"/>
  <c r="G493" i="2"/>
  <c r="P492" i="2"/>
  <c r="O492" i="2"/>
  <c r="N492" i="2"/>
  <c r="K492" i="2"/>
  <c r="M492" i="2" s="1"/>
  <c r="J492" i="2"/>
  <c r="L492" i="2" s="1"/>
  <c r="I492" i="2"/>
  <c r="H492" i="2"/>
  <c r="G492" i="2"/>
  <c r="P491" i="2"/>
  <c r="O491" i="2"/>
  <c r="N491" i="2"/>
  <c r="K491" i="2"/>
  <c r="M491" i="2" s="1"/>
  <c r="J491" i="2"/>
  <c r="L491" i="2" s="1"/>
  <c r="I491" i="2"/>
  <c r="H491" i="2"/>
  <c r="G491" i="2"/>
  <c r="P490" i="2"/>
  <c r="O490" i="2"/>
  <c r="N490" i="2"/>
  <c r="K490" i="2"/>
  <c r="M490" i="2" s="1"/>
  <c r="J490" i="2"/>
  <c r="L490" i="2" s="1"/>
  <c r="I490" i="2"/>
  <c r="H490" i="2"/>
  <c r="G490" i="2"/>
  <c r="P489" i="2"/>
  <c r="O489" i="2"/>
  <c r="N489" i="2"/>
  <c r="K489" i="2"/>
  <c r="M489" i="2" s="1"/>
  <c r="J489" i="2"/>
  <c r="L489" i="2" s="1"/>
  <c r="I489" i="2"/>
  <c r="H489" i="2"/>
  <c r="G489" i="2"/>
  <c r="P488" i="2"/>
  <c r="O488" i="2"/>
  <c r="N488" i="2"/>
  <c r="K488" i="2"/>
  <c r="M488" i="2" s="1"/>
  <c r="J488" i="2"/>
  <c r="L488" i="2" s="1"/>
  <c r="I488" i="2"/>
  <c r="H488" i="2"/>
  <c r="G488" i="2"/>
  <c r="P487" i="2"/>
  <c r="O487" i="2"/>
  <c r="N487" i="2"/>
  <c r="K487" i="2"/>
  <c r="M487" i="2" s="1"/>
  <c r="J487" i="2"/>
  <c r="L487" i="2" s="1"/>
  <c r="I487" i="2"/>
  <c r="H487" i="2"/>
  <c r="G487" i="2"/>
  <c r="P486" i="2"/>
  <c r="O486" i="2"/>
  <c r="N486" i="2"/>
  <c r="K486" i="2"/>
  <c r="M486" i="2" s="1"/>
  <c r="J486" i="2"/>
  <c r="L486" i="2" s="1"/>
  <c r="I486" i="2"/>
  <c r="H486" i="2"/>
  <c r="G486" i="2"/>
  <c r="P485" i="2"/>
  <c r="O485" i="2"/>
  <c r="N485" i="2"/>
  <c r="K485" i="2"/>
  <c r="M485" i="2" s="1"/>
  <c r="J485" i="2"/>
  <c r="L485" i="2" s="1"/>
  <c r="I485" i="2"/>
  <c r="H485" i="2"/>
  <c r="G485" i="2"/>
  <c r="P484" i="2"/>
  <c r="O484" i="2"/>
  <c r="N484" i="2"/>
  <c r="K484" i="2"/>
  <c r="M484" i="2" s="1"/>
  <c r="J484" i="2"/>
  <c r="L484" i="2" s="1"/>
  <c r="I484" i="2"/>
  <c r="H484" i="2"/>
  <c r="G484" i="2"/>
  <c r="P483" i="2"/>
  <c r="O483" i="2"/>
  <c r="N483" i="2"/>
  <c r="K483" i="2"/>
  <c r="M483" i="2" s="1"/>
  <c r="J483" i="2"/>
  <c r="L483" i="2" s="1"/>
  <c r="I483" i="2"/>
  <c r="H483" i="2"/>
  <c r="G483" i="2"/>
  <c r="P482" i="2"/>
  <c r="O482" i="2"/>
  <c r="N482" i="2"/>
  <c r="K482" i="2"/>
  <c r="M482" i="2" s="1"/>
  <c r="J482" i="2"/>
  <c r="L482" i="2" s="1"/>
  <c r="I482" i="2"/>
  <c r="H482" i="2"/>
  <c r="G482" i="2"/>
  <c r="P481" i="2"/>
  <c r="O481" i="2"/>
  <c r="N481" i="2"/>
  <c r="K481" i="2"/>
  <c r="M481" i="2" s="1"/>
  <c r="J481" i="2"/>
  <c r="L481" i="2" s="1"/>
  <c r="I481" i="2"/>
  <c r="H481" i="2"/>
  <c r="G481" i="2"/>
  <c r="P480" i="2"/>
  <c r="O480" i="2"/>
  <c r="N480" i="2"/>
  <c r="K480" i="2"/>
  <c r="M480" i="2" s="1"/>
  <c r="J480" i="2"/>
  <c r="L480" i="2" s="1"/>
  <c r="I480" i="2"/>
  <c r="H480" i="2"/>
  <c r="G480" i="2"/>
  <c r="P479" i="2"/>
  <c r="O479" i="2"/>
  <c r="N479" i="2"/>
  <c r="K479" i="2"/>
  <c r="M479" i="2" s="1"/>
  <c r="J479" i="2"/>
  <c r="L479" i="2" s="1"/>
  <c r="I479" i="2"/>
  <c r="H479" i="2"/>
  <c r="G479" i="2"/>
  <c r="P478" i="2"/>
  <c r="O478" i="2"/>
  <c r="N478" i="2"/>
  <c r="K478" i="2"/>
  <c r="M478" i="2" s="1"/>
  <c r="J478" i="2"/>
  <c r="L478" i="2" s="1"/>
  <c r="I478" i="2"/>
  <c r="H478" i="2"/>
  <c r="G478" i="2"/>
  <c r="P477" i="2"/>
  <c r="O477" i="2"/>
  <c r="N477" i="2"/>
  <c r="K477" i="2"/>
  <c r="M477" i="2" s="1"/>
  <c r="J477" i="2"/>
  <c r="L477" i="2" s="1"/>
  <c r="I477" i="2"/>
  <c r="H477" i="2"/>
  <c r="G477" i="2"/>
  <c r="P476" i="2"/>
  <c r="O476" i="2"/>
  <c r="N476" i="2"/>
  <c r="K476" i="2"/>
  <c r="M476" i="2" s="1"/>
  <c r="J476" i="2"/>
  <c r="L476" i="2" s="1"/>
  <c r="I476" i="2"/>
  <c r="H476" i="2"/>
  <c r="G476" i="2"/>
  <c r="P475" i="2"/>
  <c r="O475" i="2"/>
  <c r="N475" i="2"/>
  <c r="K475" i="2"/>
  <c r="M475" i="2" s="1"/>
  <c r="J475" i="2"/>
  <c r="L475" i="2" s="1"/>
  <c r="I475" i="2"/>
  <c r="H475" i="2"/>
  <c r="G475" i="2"/>
  <c r="P474" i="2"/>
  <c r="O474" i="2"/>
  <c r="N474" i="2"/>
  <c r="K474" i="2"/>
  <c r="M474" i="2" s="1"/>
  <c r="J474" i="2"/>
  <c r="L474" i="2" s="1"/>
  <c r="I474" i="2"/>
  <c r="H474" i="2"/>
  <c r="G474" i="2"/>
  <c r="P473" i="2"/>
  <c r="O473" i="2"/>
  <c r="N473" i="2"/>
  <c r="K473" i="2"/>
  <c r="M473" i="2" s="1"/>
  <c r="J473" i="2"/>
  <c r="L473" i="2" s="1"/>
  <c r="I473" i="2"/>
  <c r="H473" i="2"/>
  <c r="G473" i="2"/>
  <c r="P472" i="2"/>
  <c r="O472" i="2"/>
  <c r="N472" i="2"/>
  <c r="K472" i="2"/>
  <c r="M472" i="2" s="1"/>
  <c r="J472" i="2"/>
  <c r="L472" i="2" s="1"/>
  <c r="I472" i="2"/>
  <c r="H472" i="2"/>
  <c r="G472" i="2"/>
  <c r="P471" i="2"/>
  <c r="O471" i="2"/>
  <c r="N471" i="2"/>
  <c r="K471" i="2"/>
  <c r="M471" i="2" s="1"/>
  <c r="J471" i="2"/>
  <c r="L471" i="2" s="1"/>
  <c r="I471" i="2"/>
  <c r="H471" i="2"/>
  <c r="G471" i="2"/>
  <c r="P470" i="2"/>
  <c r="O470" i="2"/>
  <c r="N470" i="2"/>
  <c r="K470" i="2"/>
  <c r="M470" i="2" s="1"/>
  <c r="J470" i="2"/>
  <c r="L470" i="2" s="1"/>
  <c r="I470" i="2"/>
  <c r="H470" i="2"/>
  <c r="G470" i="2"/>
  <c r="P469" i="2"/>
  <c r="O469" i="2"/>
  <c r="N469" i="2"/>
  <c r="K469" i="2"/>
  <c r="M469" i="2" s="1"/>
  <c r="J469" i="2"/>
  <c r="L469" i="2" s="1"/>
  <c r="I469" i="2"/>
  <c r="H469" i="2"/>
  <c r="G469" i="2"/>
  <c r="P468" i="2"/>
  <c r="O468" i="2"/>
  <c r="N468" i="2"/>
  <c r="K468" i="2"/>
  <c r="M468" i="2" s="1"/>
  <c r="J468" i="2"/>
  <c r="L468" i="2" s="1"/>
  <c r="I468" i="2"/>
  <c r="H468" i="2"/>
  <c r="G468" i="2"/>
  <c r="P467" i="2"/>
  <c r="O467" i="2"/>
  <c r="N467" i="2"/>
  <c r="K467" i="2"/>
  <c r="M467" i="2" s="1"/>
  <c r="J467" i="2"/>
  <c r="L467" i="2" s="1"/>
  <c r="I467" i="2"/>
  <c r="H467" i="2"/>
  <c r="G467" i="2"/>
  <c r="P466" i="2"/>
  <c r="O466" i="2"/>
  <c r="N466" i="2"/>
  <c r="K466" i="2"/>
  <c r="M466" i="2" s="1"/>
  <c r="J466" i="2"/>
  <c r="L466" i="2" s="1"/>
  <c r="I466" i="2"/>
  <c r="H466" i="2"/>
  <c r="G466" i="2"/>
  <c r="P465" i="2"/>
  <c r="O465" i="2"/>
  <c r="N465" i="2"/>
  <c r="K465" i="2"/>
  <c r="M465" i="2" s="1"/>
  <c r="J465" i="2"/>
  <c r="L465" i="2" s="1"/>
  <c r="I465" i="2"/>
  <c r="H465" i="2"/>
  <c r="G465" i="2"/>
  <c r="P464" i="2"/>
  <c r="O464" i="2"/>
  <c r="N464" i="2"/>
  <c r="K464" i="2"/>
  <c r="M464" i="2" s="1"/>
  <c r="J464" i="2"/>
  <c r="L464" i="2" s="1"/>
  <c r="I464" i="2"/>
  <c r="H464" i="2"/>
  <c r="G464" i="2"/>
  <c r="P463" i="2"/>
  <c r="O463" i="2"/>
  <c r="N463" i="2"/>
  <c r="K463" i="2"/>
  <c r="M463" i="2" s="1"/>
  <c r="J463" i="2"/>
  <c r="L463" i="2" s="1"/>
  <c r="I463" i="2"/>
  <c r="H463" i="2"/>
  <c r="G463" i="2"/>
  <c r="P462" i="2"/>
  <c r="O462" i="2"/>
  <c r="N462" i="2"/>
  <c r="K462" i="2"/>
  <c r="M462" i="2" s="1"/>
  <c r="J462" i="2"/>
  <c r="L462" i="2" s="1"/>
  <c r="I462" i="2"/>
  <c r="H462" i="2"/>
  <c r="G462" i="2"/>
  <c r="P461" i="2"/>
  <c r="O461" i="2"/>
  <c r="N461" i="2"/>
  <c r="K461" i="2"/>
  <c r="M461" i="2" s="1"/>
  <c r="J461" i="2"/>
  <c r="L461" i="2" s="1"/>
  <c r="I461" i="2"/>
  <c r="H461" i="2"/>
  <c r="G461" i="2"/>
  <c r="P460" i="2"/>
  <c r="O460" i="2"/>
  <c r="N460" i="2"/>
  <c r="K460" i="2"/>
  <c r="M460" i="2" s="1"/>
  <c r="J460" i="2"/>
  <c r="L460" i="2" s="1"/>
  <c r="I460" i="2"/>
  <c r="H460" i="2"/>
  <c r="G460" i="2"/>
  <c r="P459" i="2"/>
  <c r="O459" i="2"/>
  <c r="N459" i="2"/>
  <c r="K459" i="2"/>
  <c r="M459" i="2" s="1"/>
  <c r="J459" i="2"/>
  <c r="L459" i="2" s="1"/>
  <c r="I459" i="2"/>
  <c r="H459" i="2"/>
  <c r="G459" i="2"/>
  <c r="P458" i="2"/>
  <c r="O458" i="2"/>
  <c r="N458" i="2"/>
  <c r="K458" i="2"/>
  <c r="M458" i="2" s="1"/>
  <c r="J458" i="2"/>
  <c r="L458" i="2" s="1"/>
  <c r="I458" i="2"/>
  <c r="H458" i="2"/>
  <c r="G458" i="2"/>
  <c r="P457" i="2"/>
  <c r="O457" i="2"/>
  <c r="N457" i="2"/>
  <c r="K457" i="2"/>
  <c r="M457" i="2" s="1"/>
  <c r="J457" i="2"/>
  <c r="L457" i="2" s="1"/>
  <c r="I457" i="2"/>
  <c r="H457" i="2"/>
  <c r="G457" i="2"/>
  <c r="P456" i="2"/>
  <c r="O456" i="2"/>
  <c r="N456" i="2"/>
  <c r="K456" i="2"/>
  <c r="M456" i="2" s="1"/>
  <c r="J456" i="2"/>
  <c r="L456" i="2" s="1"/>
  <c r="I456" i="2"/>
  <c r="H456" i="2"/>
  <c r="G456" i="2"/>
  <c r="P455" i="2"/>
  <c r="O455" i="2"/>
  <c r="N455" i="2"/>
  <c r="K455" i="2"/>
  <c r="M455" i="2" s="1"/>
  <c r="J455" i="2"/>
  <c r="L455" i="2" s="1"/>
  <c r="I455" i="2"/>
  <c r="H455" i="2"/>
  <c r="G455" i="2"/>
  <c r="P454" i="2"/>
  <c r="O454" i="2"/>
  <c r="N454" i="2"/>
  <c r="K454" i="2"/>
  <c r="M454" i="2" s="1"/>
  <c r="J454" i="2"/>
  <c r="L454" i="2" s="1"/>
  <c r="I454" i="2"/>
  <c r="H454" i="2"/>
  <c r="G454" i="2"/>
  <c r="P453" i="2"/>
  <c r="O453" i="2"/>
  <c r="N453" i="2"/>
  <c r="K453" i="2"/>
  <c r="M453" i="2" s="1"/>
  <c r="J453" i="2"/>
  <c r="L453" i="2" s="1"/>
  <c r="I453" i="2"/>
  <c r="H453" i="2"/>
  <c r="G453" i="2"/>
  <c r="P452" i="2"/>
  <c r="O452" i="2"/>
  <c r="N452" i="2"/>
  <c r="K452" i="2"/>
  <c r="M452" i="2" s="1"/>
  <c r="J452" i="2"/>
  <c r="L452" i="2" s="1"/>
  <c r="I452" i="2"/>
  <c r="H452" i="2"/>
  <c r="G452" i="2"/>
  <c r="P451" i="2"/>
  <c r="O451" i="2"/>
  <c r="N451" i="2"/>
  <c r="K451" i="2"/>
  <c r="M451" i="2" s="1"/>
  <c r="J451" i="2"/>
  <c r="L451" i="2" s="1"/>
  <c r="I451" i="2"/>
  <c r="H451" i="2"/>
  <c r="G451" i="2"/>
  <c r="P450" i="2"/>
  <c r="O450" i="2"/>
  <c r="N450" i="2"/>
  <c r="K450" i="2"/>
  <c r="M450" i="2" s="1"/>
  <c r="J450" i="2"/>
  <c r="L450" i="2" s="1"/>
  <c r="I450" i="2"/>
  <c r="H450" i="2"/>
  <c r="G450" i="2"/>
  <c r="P449" i="2"/>
  <c r="O449" i="2"/>
  <c r="N449" i="2"/>
  <c r="K449" i="2"/>
  <c r="M449" i="2" s="1"/>
  <c r="J449" i="2"/>
  <c r="L449" i="2" s="1"/>
  <c r="I449" i="2"/>
  <c r="H449" i="2"/>
  <c r="G449" i="2"/>
  <c r="P448" i="2"/>
  <c r="O448" i="2"/>
  <c r="N448" i="2"/>
  <c r="K448" i="2"/>
  <c r="M448" i="2" s="1"/>
  <c r="J448" i="2"/>
  <c r="L448" i="2" s="1"/>
  <c r="I448" i="2"/>
  <c r="H448" i="2"/>
  <c r="G448" i="2"/>
  <c r="P447" i="2"/>
  <c r="O447" i="2"/>
  <c r="N447" i="2"/>
  <c r="K447" i="2"/>
  <c r="M447" i="2" s="1"/>
  <c r="J447" i="2"/>
  <c r="L447" i="2" s="1"/>
  <c r="I447" i="2"/>
  <c r="H447" i="2"/>
  <c r="G447" i="2"/>
  <c r="P446" i="2"/>
  <c r="O446" i="2"/>
  <c r="N446" i="2"/>
  <c r="K446" i="2"/>
  <c r="M446" i="2" s="1"/>
  <c r="J446" i="2"/>
  <c r="L446" i="2" s="1"/>
  <c r="I446" i="2"/>
  <c r="H446" i="2"/>
  <c r="G446" i="2"/>
  <c r="P445" i="2"/>
  <c r="O445" i="2"/>
  <c r="N445" i="2"/>
  <c r="K445" i="2"/>
  <c r="M445" i="2" s="1"/>
  <c r="J445" i="2"/>
  <c r="L445" i="2" s="1"/>
  <c r="I445" i="2"/>
  <c r="H445" i="2"/>
  <c r="G445" i="2"/>
  <c r="P444" i="2"/>
  <c r="O444" i="2"/>
  <c r="N444" i="2"/>
  <c r="K444" i="2"/>
  <c r="M444" i="2" s="1"/>
  <c r="J444" i="2"/>
  <c r="L444" i="2" s="1"/>
  <c r="I444" i="2"/>
  <c r="H444" i="2"/>
  <c r="G444" i="2"/>
  <c r="P443" i="2"/>
  <c r="O443" i="2"/>
  <c r="N443" i="2"/>
  <c r="K443" i="2"/>
  <c r="M443" i="2" s="1"/>
  <c r="J443" i="2"/>
  <c r="L443" i="2" s="1"/>
  <c r="I443" i="2"/>
  <c r="H443" i="2"/>
  <c r="G443" i="2"/>
  <c r="P442" i="2"/>
  <c r="O442" i="2"/>
  <c r="N442" i="2"/>
  <c r="K442" i="2"/>
  <c r="M442" i="2" s="1"/>
  <c r="J442" i="2"/>
  <c r="L442" i="2" s="1"/>
  <c r="I442" i="2"/>
  <c r="H442" i="2"/>
  <c r="G442" i="2"/>
  <c r="P441" i="2"/>
  <c r="O441" i="2"/>
  <c r="N441" i="2"/>
  <c r="K441" i="2"/>
  <c r="M441" i="2" s="1"/>
  <c r="J441" i="2"/>
  <c r="L441" i="2" s="1"/>
  <c r="I441" i="2"/>
  <c r="H441" i="2"/>
  <c r="G441" i="2"/>
  <c r="P440" i="2"/>
  <c r="O440" i="2"/>
  <c r="N440" i="2"/>
  <c r="K440" i="2"/>
  <c r="M440" i="2" s="1"/>
  <c r="J440" i="2"/>
  <c r="L440" i="2" s="1"/>
  <c r="I440" i="2"/>
  <c r="H440" i="2"/>
  <c r="G440" i="2"/>
  <c r="P439" i="2"/>
  <c r="O439" i="2"/>
  <c r="N439" i="2"/>
  <c r="K439" i="2"/>
  <c r="M439" i="2" s="1"/>
  <c r="J439" i="2"/>
  <c r="L439" i="2" s="1"/>
  <c r="I439" i="2"/>
  <c r="H439" i="2"/>
  <c r="G439" i="2"/>
  <c r="P438" i="2"/>
  <c r="O438" i="2"/>
  <c r="N438" i="2"/>
  <c r="K438" i="2"/>
  <c r="M438" i="2" s="1"/>
  <c r="J438" i="2"/>
  <c r="L438" i="2" s="1"/>
  <c r="I438" i="2"/>
  <c r="H438" i="2"/>
  <c r="G438" i="2"/>
  <c r="P437" i="2"/>
  <c r="O437" i="2"/>
  <c r="N437" i="2"/>
  <c r="K437" i="2"/>
  <c r="M437" i="2" s="1"/>
  <c r="J437" i="2"/>
  <c r="L437" i="2" s="1"/>
  <c r="I437" i="2"/>
  <c r="H437" i="2"/>
  <c r="G437" i="2"/>
  <c r="P436" i="2"/>
  <c r="O436" i="2"/>
  <c r="N436" i="2"/>
  <c r="K436" i="2"/>
  <c r="M436" i="2" s="1"/>
  <c r="J436" i="2"/>
  <c r="L436" i="2" s="1"/>
  <c r="I436" i="2"/>
  <c r="H436" i="2"/>
  <c r="G436" i="2"/>
  <c r="P435" i="2"/>
  <c r="O435" i="2"/>
  <c r="N435" i="2"/>
  <c r="K435" i="2"/>
  <c r="M435" i="2" s="1"/>
  <c r="J435" i="2"/>
  <c r="L435" i="2" s="1"/>
  <c r="I435" i="2"/>
  <c r="H435" i="2"/>
  <c r="G435" i="2"/>
  <c r="P434" i="2"/>
  <c r="O434" i="2"/>
  <c r="N434" i="2"/>
  <c r="K434" i="2"/>
  <c r="M434" i="2" s="1"/>
  <c r="J434" i="2"/>
  <c r="L434" i="2" s="1"/>
  <c r="I434" i="2"/>
  <c r="H434" i="2"/>
  <c r="G434" i="2"/>
  <c r="P433" i="2"/>
  <c r="O433" i="2"/>
  <c r="N433" i="2"/>
  <c r="K433" i="2"/>
  <c r="M433" i="2" s="1"/>
  <c r="J433" i="2"/>
  <c r="L433" i="2" s="1"/>
  <c r="I433" i="2"/>
  <c r="H433" i="2"/>
  <c r="G433" i="2"/>
  <c r="P432" i="2"/>
  <c r="O432" i="2"/>
  <c r="N432" i="2"/>
  <c r="K432" i="2"/>
  <c r="M432" i="2" s="1"/>
  <c r="J432" i="2"/>
  <c r="L432" i="2" s="1"/>
  <c r="I432" i="2"/>
  <c r="H432" i="2"/>
  <c r="G432" i="2"/>
  <c r="P431" i="2"/>
  <c r="O431" i="2"/>
  <c r="N431" i="2"/>
  <c r="K431" i="2"/>
  <c r="M431" i="2" s="1"/>
  <c r="J431" i="2"/>
  <c r="L431" i="2" s="1"/>
  <c r="I431" i="2"/>
  <c r="H431" i="2"/>
  <c r="G431" i="2"/>
  <c r="P430" i="2"/>
  <c r="O430" i="2"/>
  <c r="N430" i="2"/>
  <c r="K430" i="2"/>
  <c r="M430" i="2" s="1"/>
  <c r="J430" i="2"/>
  <c r="L430" i="2" s="1"/>
  <c r="I430" i="2"/>
  <c r="H430" i="2"/>
  <c r="G430" i="2"/>
  <c r="P429" i="2"/>
  <c r="O429" i="2"/>
  <c r="N429" i="2"/>
  <c r="K429" i="2"/>
  <c r="M429" i="2" s="1"/>
  <c r="J429" i="2"/>
  <c r="L429" i="2" s="1"/>
  <c r="I429" i="2"/>
  <c r="H429" i="2"/>
  <c r="G429" i="2"/>
  <c r="P428" i="2"/>
  <c r="O428" i="2"/>
  <c r="N428" i="2"/>
  <c r="K428" i="2"/>
  <c r="M428" i="2" s="1"/>
  <c r="J428" i="2"/>
  <c r="L428" i="2" s="1"/>
  <c r="I428" i="2"/>
  <c r="H428" i="2"/>
  <c r="G428" i="2"/>
  <c r="P427" i="2"/>
  <c r="O427" i="2"/>
  <c r="N427" i="2"/>
  <c r="K427" i="2"/>
  <c r="M427" i="2" s="1"/>
  <c r="J427" i="2"/>
  <c r="L427" i="2" s="1"/>
  <c r="I427" i="2"/>
  <c r="H427" i="2"/>
  <c r="G427" i="2"/>
  <c r="P426" i="2"/>
  <c r="O426" i="2"/>
  <c r="N426" i="2"/>
  <c r="K426" i="2"/>
  <c r="M426" i="2" s="1"/>
  <c r="J426" i="2"/>
  <c r="L426" i="2" s="1"/>
  <c r="I426" i="2"/>
  <c r="H426" i="2"/>
  <c r="G426" i="2"/>
  <c r="P425" i="2"/>
  <c r="O425" i="2"/>
  <c r="N425" i="2"/>
  <c r="K425" i="2"/>
  <c r="M425" i="2" s="1"/>
  <c r="J425" i="2"/>
  <c r="L425" i="2" s="1"/>
  <c r="I425" i="2"/>
  <c r="H425" i="2"/>
  <c r="G425" i="2"/>
  <c r="P424" i="2"/>
  <c r="O424" i="2"/>
  <c r="N424" i="2"/>
  <c r="K424" i="2"/>
  <c r="M424" i="2" s="1"/>
  <c r="J424" i="2"/>
  <c r="L424" i="2" s="1"/>
  <c r="I424" i="2"/>
  <c r="H424" i="2"/>
  <c r="G424" i="2"/>
  <c r="P423" i="2"/>
  <c r="O423" i="2"/>
  <c r="N423" i="2"/>
  <c r="K423" i="2"/>
  <c r="M423" i="2" s="1"/>
  <c r="J423" i="2"/>
  <c r="L423" i="2" s="1"/>
  <c r="I423" i="2"/>
  <c r="H423" i="2"/>
  <c r="G423" i="2"/>
  <c r="P422" i="2"/>
  <c r="O422" i="2"/>
  <c r="N422" i="2"/>
  <c r="K422" i="2"/>
  <c r="M422" i="2" s="1"/>
  <c r="J422" i="2"/>
  <c r="L422" i="2" s="1"/>
  <c r="I422" i="2"/>
  <c r="H422" i="2"/>
  <c r="G422" i="2"/>
  <c r="P421" i="2"/>
  <c r="O421" i="2"/>
  <c r="N421" i="2"/>
  <c r="K421" i="2"/>
  <c r="M421" i="2" s="1"/>
  <c r="J421" i="2"/>
  <c r="L421" i="2" s="1"/>
  <c r="I421" i="2"/>
  <c r="H421" i="2"/>
  <c r="G421" i="2"/>
  <c r="P420" i="2"/>
  <c r="O420" i="2"/>
  <c r="N420" i="2"/>
  <c r="K420" i="2"/>
  <c r="M420" i="2" s="1"/>
  <c r="J420" i="2"/>
  <c r="L420" i="2" s="1"/>
  <c r="I420" i="2"/>
  <c r="H420" i="2"/>
  <c r="G420" i="2"/>
  <c r="P419" i="2"/>
  <c r="O419" i="2"/>
  <c r="N419" i="2"/>
  <c r="K419" i="2"/>
  <c r="M419" i="2" s="1"/>
  <c r="J419" i="2"/>
  <c r="L419" i="2" s="1"/>
  <c r="I419" i="2"/>
  <c r="H419" i="2"/>
  <c r="G419" i="2"/>
  <c r="O418" i="2"/>
  <c r="N418" i="2"/>
  <c r="K418" i="2"/>
  <c r="M418" i="2" s="1"/>
  <c r="J418" i="2"/>
  <c r="L418" i="2" s="1"/>
  <c r="I418" i="2"/>
  <c r="H418" i="2"/>
  <c r="G418" i="2"/>
  <c r="O417" i="2"/>
  <c r="N417" i="2"/>
  <c r="K417" i="2"/>
  <c r="M417" i="2" s="1"/>
  <c r="J417" i="2"/>
  <c r="L417" i="2" s="1"/>
  <c r="I417" i="2"/>
  <c r="H417" i="2"/>
  <c r="G417" i="2"/>
  <c r="O416" i="2"/>
  <c r="N416" i="2"/>
  <c r="K416" i="2"/>
  <c r="M416" i="2" s="1"/>
  <c r="J416" i="2"/>
  <c r="L416" i="2" s="1"/>
  <c r="I416" i="2"/>
  <c r="H416" i="2"/>
  <c r="G416" i="2"/>
  <c r="O415" i="2"/>
  <c r="N415" i="2"/>
  <c r="K415" i="2"/>
  <c r="M415" i="2" s="1"/>
  <c r="J415" i="2"/>
  <c r="L415" i="2" s="1"/>
  <c r="I415" i="2"/>
  <c r="H415" i="2"/>
  <c r="G415" i="2"/>
  <c r="O414" i="2"/>
  <c r="N414" i="2"/>
  <c r="K414" i="2"/>
  <c r="M414" i="2" s="1"/>
  <c r="J414" i="2"/>
  <c r="L414" i="2" s="1"/>
  <c r="I414" i="2"/>
  <c r="H414" i="2"/>
  <c r="G414" i="2"/>
  <c r="O413" i="2"/>
  <c r="N413" i="2"/>
  <c r="K413" i="2"/>
  <c r="M413" i="2" s="1"/>
  <c r="J413" i="2"/>
  <c r="L413" i="2" s="1"/>
  <c r="I413" i="2"/>
  <c r="H413" i="2"/>
  <c r="G413" i="2"/>
  <c r="O412" i="2"/>
  <c r="N412" i="2"/>
  <c r="K412" i="2"/>
  <c r="M412" i="2" s="1"/>
  <c r="J412" i="2"/>
  <c r="L412" i="2" s="1"/>
  <c r="I412" i="2"/>
  <c r="H412" i="2"/>
  <c r="G412" i="2"/>
  <c r="O411" i="2"/>
  <c r="N411" i="2"/>
  <c r="K411" i="2"/>
  <c r="M411" i="2" s="1"/>
  <c r="J411" i="2"/>
  <c r="L411" i="2" s="1"/>
  <c r="I411" i="2"/>
  <c r="H411" i="2"/>
  <c r="G411" i="2"/>
  <c r="O410" i="2"/>
  <c r="N410" i="2"/>
  <c r="K410" i="2"/>
  <c r="M410" i="2" s="1"/>
  <c r="J410" i="2"/>
  <c r="L410" i="2" s="1"/>
  <c r="I410" i="2"/>
  <c r="H410" i="2"/>
  <c r="G410" i="2"/>
  <c r="O409" i="2"/>
  <c r="N409" i="2"/>
  <c r="K409" i="2"/>
  <c r="M409" i="2" s="1"/>
  <c r="J409" i="2"/>
  <c r="L409" i="2" s="1"/>
  <c r="I409" i="2"/>
  <c r="H409" i="2"/>
  <c r="G409" i="2"/>
  <c r="O408" i="2"/>
  <c r="N408" i="2"/>
  <c r="K408" i="2"/>
  <c r="M408" i="2" s="1"/>
  <c r="J408" i="2"/>
  <c r="L408" i="2" s="1"/>
  <c r="I408" i="2"/>
  <c r="H408" i="2"/>
  <c r="G408" i="2"/>
  <c r="O407" i="2"/>
  <c r="N407" i="2"/>
  <c r="K407" i="2"/>
  <c r="M407" i="2" s="1"/>
  <c r="J407" i="2"/>
  <c r="L407" i="2" s="1"/>
  <c r="I407" i="2"/>
  <c r="H407" i="2"/>
  <c r="G407" i="2"/>
  <c r="O406" i="2"/>
  <c r="N406" i="2"/>
  <c r="K406" i="2"/>
  <c r="M406" i="2" s="1"/>
  <c r="J406" i="2"/>
  <c r="L406" i="2" s="1"/>
  <c r="I406" i="2"/>
  <c r="H406" i="2"/>
  <c r="G406" i="2"/>
  <c r="O405" i="2"/>
  <c r="N405" i="2"/>
  <c r="K405" i="2"/>
  <c r="M405" i="2" s="1"/>
  <c r="J405" i="2"/>
  <c r="L405" i="2" s="1"/>
  <c r="I405" i="2"/>
  <c r="H405" i="2"/>
  <c r="G405" i="2"/>
  <c r="O404" i="2"/>
  <c r="N404" i="2"/>
  <c r="K404" i="2"/>
  <c r="M404" i="2" s="1"/>
  <c r="J404" i="2"/>
  <c r="L404" i="2" s="1"/>
  <c r="I404" i="2"/>
  <c r="H404" i="2"/>
  <c r="G404" i="2"/>
  <c r="O403" i="2"/>
  <c r="N403" i="2"/>
  <c r="K403" i="2"/>
  <c r="M403" i="2" s="1"/>
  <c r="J403" i="2"/>
  <c r="L403" i="2" s="1"/>
  <c r="I403" i="2"/>
  <c r="H403" i="2"/>
  <c r="G403" i="2"/>
  <c r="O402" i="2"/>
  <c r="N402" i="2"/>
  <c r="K402" i="2"/>
  <c r="M402" i="2" s="1"/>
  <c r="J402" i="2"/>
  <c r="L402" i="2" s="1"/>
  <c r="I402" i="2"/>
  <c r="H402" i="2"/>
  <c r="G402" i="2"/>
  <c r="O401" i="2"/>
  <c r="N401" i="2"/>
  <c r="K401" i="2"/>
  <c r="M401" i="2" s="1"/>
  <c r="J401" i="2"/>
  <c r="L401" i="2" s="1"/>
  <c r="I401" i="2"/>
  <c r="H401" i="2"/>
  <c r="G401" i="2"/>
  <c r="O400" i="2"/>
  <c r="N400" i="2"/>
  <c r="K400" i="2"/>
  <c r="M400" i="2" s="1"/>
  <c r="J400" i="2"/>
  <c r="L400" i="2" s="1"/>
  <c r="I400" i="2"/>
  <c r="H400" i="2"/>
  <c r="G400" i="2"/>
  <c r="O399" i="2"/>
  <c r="N399" i="2"/>
  <c r="K399" i="2"/>
  <c r="M399" i="2" s="1"/>
  <c r="J399" i="2"/>
  <c r="L399" i="2" s="1"/>
  <c r="I399" i="2"/>
  <c r="H399" i="2"/>
  <c r="G399" i="2"/>
  <c r="O398" i="2"/>
  <c r="N398" i="2"/>
  <c r="K398" i="2"/>
  <c r="M398" i="2" s="1"/>
  <c r="J398" i="2"/>
  <c r="L398" i="2" s="1"/>
  <c r="I398" i="2"/>
  <c r="H398" i="2"/>
  <c r="G398" i="2"/>
  <c r="O397" i="2"/>
  <c r="N397" i="2"/>
  <c r="K397" i="2"/>
  <c r="M397" i="2" s="1"/>
  <c r="J397" i="2"/>
  <c r="L397" i="2" s="1"/>
  <c r="I397" i="2"/>
  <c r="H397" i="2"/>
  <c r="G397" i="2"/>
  <c r="O396" i="2"/>
  <c r="N396" i="2"/>
  <c r="K396" i="2"/>
  <c r="M396" i="2" s="1"/>
  <c r="J396" i="2"/>
  <c r="L396" i="2" s="1"/>
  <c r="I396" i="2"/>
  <c r="H396" i="2"/>
  <c r="G396" i="2"/>
  <c r="O395" i="2"/>
  <c r="N395" i="2"/>
  <c r="K395" i="2"/>
  <c r="M395" i="2" s="1"/>
  <c r="J395" i="2"/>
  <c r="L395" i="2" s="1"/>
  <c r="I395" i="2"/>
  <c r="H395" i="2"/>
  <c r="G395" i="2"/>
  <c r="O394" i="2"/>
  <c r="N394" i="2"/>
  <c r="K394" i="2"/>
  <c r="M394" i="2" s="1"/>
  <c r="J394" i="2"/>
  <c r="L394" i="2" s="1"/>
  <c r="I394" i="2"/>
  <c r="H394" i="2"/>
  <c r="G394" i="2"/>
  <c r="O393" i="2"/>
  <c r="N393" i="2"/>
  <c r="K393" i="2"/>
  <c r="M393" i="2" s="1"/>
  <c r="J393" i="2"/>
  <c r="L393" i="2" s="1"/>
  <c r="I393" i="2"/>
  <c r="H393" i="2"/>
  <c r="G393" i="2"/>
  <c r="O392" i="2"/>
  <c r="N392" i="2"/>
  <c r="K392" i="2"/>
  <c r="M392" i="2" s="1"/>
  <c r="J392" i="2"/>
  <c r="L392" i="2" s="1"/>
  <c r="I392" i="2"/>
  <c r="H392" i="2"/>
  <c r="G392" i="2"/>
  <c r="O391" i="2"/>
  <c r="N391" i="2"/>
  <c r="K391" i="2"/>
  <c r="M391" i="2" s="1"/>
  <c r="J391" i="2"/>
  <c r="L391" i="2" s="1"/>
  <c r="I391" i="2"/>
  <c r="H391" i="2"/>
  <c r="G391" i="2"/>
  <c r="O390" i="2"/>
  <c r="N390" i="2"/>
  <c r="K390" i="2"/>
  <c r="M390" i="2" s="1"/>
  <c r="J390" i="2"/>
  <c r="L390" i="2" s="1"/>
  <c r="I390" i="2"/>
  <c r="H390" i="2"/>
  <c r="G390" i="2"/>
  <c r="O389" i="2"/>
  <c r="N389" i="2"/>
  <c r="K389" i="2"/>
  <c r="M389" i="2" s="1"/>
  <c r="J389" i="2"/>
  <c r="L389" i="2" s="1"/>
  <c r="I389" i="2"/>
  <c r="H389" i="2"/>
  <c r="G389" i="2"/>
  <c r="O388" i="2"/>
  <c r="N388" i="2"/>
  <c r="K388" i="2"/>
  <c r="M388" i="2" s="1"/>
  <c r="J388" i="2"/>
  <c r="L388" i="2" s="1"/>
  <c r="I388" i="2"/>
  <c r="H388" i="2"/>
  <c r="G388" i="2"/>
  <c r="O387" i="2"/>
  <c r="N387" i="2"/>
  <c r="K387" i="2"/>
  <c r="M387" i="2" s="1"/>
  <c r="J387" i="2"/>
  <c r="L387" i="2" s="1"/>
  <c r="I387" i="2"/>
  <c r="H387" i="2"/>
  <c r="G387" i="2"/>
  <c r="O386" i="2"/>
  <c r="N386" i="2"/>
  <c r="K386" i="2"/>
  <c r="M386" i="2" s="1"/>
  <c r="J386" i="2"/>
  <c r="L386" i="2" s="1"/>
  <c r="I386" i="2"/>
  <c r="H386" i="2"/>
  <c r="G386" i="2"/>
  <c r="O385" i="2"/>
  <c r="N385" i="2"/>
  <c r="K385" i="2"/>
  <c r="M385" i="2" s="1"/>
  <c r="J385" i="2"/>
  <c r="L385" i="2" s="1"/>
  <c r="I385" i="2"/>
  <c r="H385" i="2"/>
  <c r="G385" i="2"/>
  <c r="O384" i="2"/>
  <c r="N384" i="2"/>
  <c r="K384" i="2"/>
  <c r="M384" i="2" s="1"/>
  <c r="J384" i="2"/>
  <c r="L384" i="2" s="1"/>
  <c r="I384" i="2"/>
  <c r="H384" i="2"/>
  <c r="G384" i="2"/>
  <c r="O383" i="2"/>
  <c r="N383" i="2"/>
  <c r="K383" i="2"/>
  <c r="M383" i="2" s="1"/>
  <c r="J383" i="2"/>
  <c r="L383" i="2" s="1"/>
  <c r="I383" i="2"/>
  <c r="H383" i="2"/>
  <c r="G383" i="2"/>
  <c r="O382" i="2"/>
  <c r="N382" i="2"/>
  <c r="K382" i="2"/>
  <c r="M382" i="2" s="1"/>
  <c r="J382" i="2"/>
  <c r="L382" i="2" s="1"/>
  <c r="I382" i="2"/>
  <c r="H382" i="2"/>
  <c r="G382" i="2"/>
  <c r="O381" i="2"/>
  <c r="N381" i="2"/>
  <c r="K381" i="2"/>
  <c r="M381" i="2" s="1"/>
  <c r="J381" i="2"/>
  <c r="L381" i="2" s="1"/>
  <c r="I381" i="2"/>
  <c r="H381" i="2"/>
  <c r="G381" i="2"/>
  <c r="O380" i="2"/>
  <c r="N380" i="2"/>
  <c r="K380" i="2"/>
  <c r="M380" i="2" s="1"/>
  <c r="J380" i="2"/>
  <c r="L380" i="2" s="1"/>
  <c r="I380" i="2"/>
  <c r="H380" i="2"/>
  <c r="G380" i="2"/>
  <c r="O379" i="2"/>
  <c r="N379" i="2"/>
  <c r="K379" i="2"/>
  <c r="M379" i="2" s="1"/>
  <c r="J379" i="2"/>
  <c r="L379" i="2" s="1"/>
  <c r="I379" i="2"/>
  <c r="H379" i="2"/>
  <c r="G379" i="2"/>
  <c r="O378" i="2"/>
  <c r="N378" i="2"/>
  <c r="K378" i="2"/>
  <c r="M378" i="2" s="1"/>
  <c r="J378" i="2"/>
  <c r="L378" i="2" s="1"/>
  <c r="I378" i="2"/>
  <c r="H378" i="2"/>
  <c r="G378" i="2"/>
  <c r="O377" i="2"/>
  <c r="N377" i="2"/>
  <c r="K377" i="2"/>
  <c r="M377" i="2" s="1"/>
  <c r="J377" i="2"/>
  <c r="L377" i="2" s="1"/>
  <c r="I377" i="2"/>
  <c r="H377" i="2"/>
  <c r="G377" i="2"/>
  <c r="O376" i="2"/>
  <c r="N376" i="2"/>
  <c r="K376" i="2"/>
  <c r="M376" i="2" s="1"/>
  <c r="J376" i="2"/>
  <c r="L376" i="2" s="1"/>
  <c r="I376" i="2"/>
  <c r="H376" i="2"/>
  <c r="G376" i="2"/>
  <c r="O375" i="2"/>
  <c r="N375" i="2"/>
  <c r="K375" i="2"/>
  <c r="M375" i="2" s="1"/>
  <c r="J375" i="2"/>
  <c r="L375" i="2" s="1"/>
  <c r="I375" i="2"/>
  <c r="H375" i="2"/>
  <c r="G375" i="2"/>
  <c r="O374" i="2"/>
  <c r="N374" i="2"/>
  <c r="K374" i="2"/>
  <c r="M374" i="2" s="1"/>
  <c r="J374" i="2"/>
  <c r="L374" i="2" s="1"/>
  <c r="I374" i="2"/>
  <c r="H374" i="2"/>
  <c r="G374" i="2"/>
  <c r="O373" i="2"/>
  <c r="N373" i="2"/>
  <c r="K373" i="2"/>
  <c r="M373" i="2" s="1"/>
  <c r="J373" i="2"/>
  <c r="L373" i="2" s="1"/>
  <c r="I373" i="2"/>
  <c r="H373" i="2"/>
  <c r="G373" i="2"/>
  <c r="O372" i="2"/>
  <c r="N372" i="2"/>
  <c r="K372" i="2"/>
  <c r="M372" i="2" s="1"/>
  <c r="J372" i="2"/>
  <c r="L372" i="2" s="1"/>
  <c r="I372" i="2"/>
  <c r="H372" i="2"/>
  <c r="G372" i="2"/>
  <c r="O371" i="2"/>
  <c r="N371" i="2"/>
  <c r="K371" i="2"/>
  <c r="M371" i="2" s="1"/>
  <c r="J371" i="2"/>
  <c r="L371" i="2" s="1"/>
  <c r="I371" i="2"/>
  <c r="H371" i="2"/>
  <c r="G371" i="2"/>
  <c r="O370" i="2"/>
  <c r="N370" i="2"/>
  <c r="K370" i="2"/>
  <c r="M370" i="2" s="1"/>
  <c r="J370" i="2"/>
  <c r="L370" i="2" s="1"/>
  <c r="I370" i="2"/>
  <c r="H370" i="2"/>
  <c r="G370" i="2"/>
  <c r="O369" i="2"/>
  <c r="N369" i="2"/>
  <c r="K369" i="2"/>
  <c r="M369" i="2" s="1"/>
  <c r="J369" i="2"/>
  <c r="L369" i="2" s="1"/>
  <c r="I369" i="2"/>
  <c r="H369" i="2"/>
  <c r="G369" i="2"/>
  <c r="O368" i="2"/>
  <c r="N368" i="2"/>
  <c r="K368" i="2"/>
  <c r="M368" i="2" s="1"/>
  <c r="J368" i="2"/>
  <c r="L368" i="2" s="1"/>
  <c r="I368" i="2"/>
  <c r="H368" i="2"/>
  <c r="G368" i="2"/>
  <c r="O367" i="2"/>
  <c r="N367" i="2"/>
  <c r="K367" i="2"/>
  <c r="M367" i="2" s="1"/>
  <c r="J367" i="2"/>
  <c r="L367" i="2" s="1"/>
  <c r="I367" i="2"/>
  <c r="H367" i="2"/>
  <c r="G367" i="2"/>
  <c r="O366" i="2"/>
  <c r="N366" i="2"/>
  <c r="K366" i="2"/>
  <c r="M366" i="2" s="1"/>
  <c r="J366" i="2"/>
  <c r="L366" i="2" s="1"/>
  <c r="I366" i="2"/>
  <c r="H366" i="2"/>
  <c r="G366" i="2"/>
  <c r="O365" i="2"/>
  <c r="N365" i="2"/>
  <c r="K365" i="2"/>
  <c r="M365" i="2" s="1"/>
  <c r="J365" i="2"/>
  <c r="L365" i="2" s="1"/>
  <c r="I365" i="2"/>
  <c r="H365" i="2"/>
  <c r="G365" i="2"/>
  <c r="O364" i="2"/>
  <c r="N364" i="2"/>
  <c r="K364" i="2"/>
  <c r="M364" i="2" s="1"/>
  <c r="J364" i="2"/>
  <c r="L364" i="2" s="1"/>
  <c r="I364" i="2"/>
  <c r="H364" i="2"/>
  <c r="G364" i="2"/>
  <c r="O363" i="2"/>
  <c r="N363" i="2"/>
  <c r="K363" i="2"/>
  <c r="M363" i="2" s="1"/>
  <c r="J363" i="2"/>
  <c r="L363" i="2" s="1"/>
  <c r="I363" i="2"/>
  <c r="H363" i="2"/>
  <c r="G363" i="2"/>
  <c r="O362" i="2"/>
  <c r="N362" i="2"/>
  <c r="K362" i="2"/>
  <c r="M362" i="2" s="1"/>
  <c r="J362" i="2"/>
  <c r="L362" i="2" s="1"/>
  <c r="I362" i="2"/>
  <c r="H362" i="2"/>
  <c r="G362" i="2"/>
  <c r="O361" i="2"/>
  <c r="N361" i="2"/>
  <c r="K361" i="2"/>
  <c r="M361" i="2" s="1"/>
  <c r="J361" i="2"/>
  <c r="L361" i="2" s="1"/>
  <c r="I361" i="2"/>
  <c r="H361" i="2"/>
  <c r="G361" i="2"/>
  <c r="O360" i="2"/>
  <c r="N360" i="2"/>
  <c r="K360" i="2"/>
  <c r="M360" i="2" s="1"/>
  <c r="J360" i="2"/>
  <c r="L360" i="2" s="1"/>
  <c r="I360" i="2"/>
  <c r="H360" i="2"/>
  <c r="G360" i="2"/>
  <c r="O359" i="2"/>
  <c r="N359" i="2"/>
  <c r="K359" i="2"/>
  <c r="M359" i="2" s="1"/>
  <c r="J359" i="2"/>
  <c r="L359" i="2" s="1"/>
  <c r="I359" i="2"/>
  <c r="H359" i="2"/>
  <c r="G359" i="2"/>
  <c r="O358" i="2"/>
  <c r="N358" i="2"/>
  <c r="K358" i="2"/>
  <c r="M358" i="2" s="1"/>
  <c r="J358" i="2"/>
  <c r="L358" i="2" s="1"/>
  <c r="I358" i="2"/>
  <c r="H358" i="2"/>
  <c r="G358" i="2"/>
  <c r="O357" i="2"/>
  <c r="N357" i="2"/>
  <c r="K357" i="2"/>
  <c r="M357" i="2" s="1"/>
  <c r="J357" i="2"/>
  <c r="L357" i="2" s="1"/>
  <c r="I357" i="2"/>
  <c r="H357" i="2"/>
  <c r="G357" i="2"/>
  <c r="O356" i="2"/>
  <c r="N356" i="2"/>
  <c r="K356" i="2"/>
  <c r="M356" i="2" s="1"/>
  <c r="J356" i="2"/>
  <c r="L356" i="2" s="1"/>
  <c r="I356" i="2"/>
  <c r="H356" i="2"/>
  <c r="G356" i="2"/>
  <c r="O355" i="2"/>
  <c r="N355" i="2"/>
  <c r="K355" i="2"/>
  <c r="M355" i="2" s="1"/>
  <c r="J355" i="2"/>
  <c r="L355" i="2" s="1"/>
  <c r="I355" i="2"/>
  <c r="H355" i="2"/>
  <c r="G355" i="2"/>
  <c r="O354" i="2"/>
  <c r="N354" i="2"/>
  <c r="K354" i="2"/>
  <c r="M354" i="2" s="1"/>
  <c r="J354" i="2"/>
  <c r="L354" i="2" s="1"/>
  <c r="I354" i="2"/>
  <c r="H354" i="2"/>
  <c r="G354" i="2"/>
  <c r="O353" i="2"/>
  <c r="N353" i="2"/>
  <c r="K353" i="2"/>
  <c r="M353" i="2" s="1"/>
  <c r="J353" i="2"/>
  <c r="L353" i="2" s="1"/>
  <c r="I353" i="2"/>
  <c r="H353" i="2"/>
  <c r="G353" i="2"/>
  <c r="O352" i="2"/>
  <c r="N352" i="2"/>
  <c r="K352" i="2"/>
  <c r="M352" i="2" s="1"/>
  <c r="J352" i="2"/>
  <c r="L352" i="2" s="1"/>
  <c r="I352" i="2"/>
  <c r="H352" i="2"/>
  <c r="G352" i="2"/>
  <c r="O351" i="2"/>
  <c r="N351" i="2"/>
  <c r="K351" i="2"/>
  <c r="M351" i="2" s="1"/>
  <c r="J351" i="2"/>
  <c r="L351" i="2" s="1"/>
  <c r="I351" i="2"/>
  <c r="H351" i="2"/>
  <c r="G351" i="2"/>
  <c r="O350" i="2"/>
  <c r="N350" i="2"/>
  <c r="K350" i="2"/>
  <c r="M350" i="2" s="1"/>
  <c r="J350" i="2"/>
  <c r="L350" i="2" s="1"/>
  <c r="I350" i="2"/>
  <c r="H350" i="2"/>
  <c r="G350" i="2"/>
  <c r="O349" i="2"/>
  <c r="N349" i="2"/>
  <c r="K349" i="2"/>
  <c r="M349" i="2" s="1"/>
  <c r="J349" i="2"/>
  <c r="L349" i="2" s="1"/>
  <c r="I349" i="2"/>
  <c r="H349" i="2"/>
  <c r="G349" i="2"/>
  <c r="O348" i="2"/>
  <c r="N348" i="2"/>
  <c r="K348" i="2"/>
  <c r="M348" i="2" s="1"/>
  <c r="J348" i="2"/>
  <c r="L348" i="2" s="1"/>
  <c r="I348" i="2"/>
  <c r="H348" i="2"/>
  <c r="G348" i="2"/>
  <c r="O347" i="2"/>
  <c r="N347" i="2"/>
  <c r="K347" i="2"/>
  <c r="M347" i="2" s="1"/>
  <c r="J347" i="2"/>
  <c r="L347" i="2" s="1"/>
  <c r="I347" i="2"/>
  <c r="H347" i="2"/>
  <c r="G347" i="2"/>
  <c r="O346" i="2"/>
  <c r="N346" i="2"/>
  <c r="K346" i="2"/>
  <c r="M346" i="2" s="1"/>
  <c r="J346" i="2"/>
  <c r="L346" i="2" s="1"/>
  <c r="I346" i="2"/>
  <c r="H346" i="2"/>
  <c r="G346" i="2"/>
  <c r="O345" i="2"/>
  <c r="N345" i="2"/>
  <c r="K345" i="2"/>
  <c r="M345" i="2" s="1"/>
  <c r="J345" i="2"/>
  <c r="L345" i="2" s="1"/>
  <c r="I345" i="2"/>
  <c r="H345" i="2"/>
  <c r="G345" i="2"/>
  <c r="O344" i="2"/>
  <c r="N344" i="2"/>
  <c r="K344" i="2"/>
  <c r="M344" i="2" s="1"/>
  <c r="J344" i="2"/>
  <c r="L344" i="2" s="1"/>
  <c r="I344" i="2"/>
  <c r="H344" i="2"/>
  <c r="G344" i="2"/>
  <c r="O343" i="2"/>
  <c r="N343" i="2"/>
  <c r="K343" i="2"/>
  <c r="M343" i="2" s="1"/>
  <c r="J343" i="2"/>
  <c r="L343" i="2" s="1"/>
  <c r="I343" i="2"/>
  <c r="H343" i="2"/>
  <c r="G343" i="2"/>
  <c r="O342" i="2"/>
  <c r="N342" i="2"/>
  <c r="K342" i="2"/>
  <c r="M342" i="2" s="1"/>
  <c r="J342" i="2"/>
  <c r="L342" i="2" s="1"/>
  <c r="I342" i="2"/>
  <c r="H342" i="2"/>
  <c r="G342" i="2"/>
  <c r="O341" i="2"/>
  <c r="N341" i="2"/>
  <c r="K341" i="2"/>
  <c r="M341" i="2" s="1"/>
  <c r="J341" i="2"/>
  <c r="L341" i="2" s="1"/>
  <c r="I341" i="2"/>
  <c r="H341" i="2"/>
  <c r="G341" i="2"/>
  <c r="O340" i="2"/>
  <c r="N340" i="2"/>
  <c r="K340" i="2"/>
  <c r="M340" i="2" s="1"/>
  <c r="J340" i="2"/>
  <c r="L340" i="2" s="1"/>
  <c r="I340" i="2"/>
  <c r="H340" i="2"/>
  <c r="G340" i="2"/>
  <c r="O339" i="2"/>
  <c r="N339" i="2"/>
  <c r="K339" i="2"/>
  <c r="M339" i="2" s="1"/>
  <c r="J339" i="2"/>
  <c r="L339" i="2" s="1"/>
  <c r="I339" i="2"/>
  <c r="H339" i="2"/>
  <c r="G339" i="2"/>
  <c r="O338" i="2"/>
  <c r="N338" i="2"/>
  <c r="K338" i="2"/>
  <c r="M338" i="2" s="1"/>
  <c r="J338" i="2"/>
  <c r="L338" i="2" s="1"/>
  <c r="I338" i="2"/>
  <c r="H338" i="2"/>
  <c r="G338" i="2"/>
  <c r="O337" i="2"/>
  <c r="N337" i="2"/>
  <c r="K337" i="2"/>
  <c r="M337" i="2" s="1"/>
  <c r="J337" i="2"/>
  <c r="L337" i="2" s="1"/>
  <c r="I337" i="2"/>
  <c r="H337" i="2"/>
  <c r="G337" i="2"/>
  <c r="O336" i="2"/>
  <c r="N336" i="2"/>
  <c r="K336" i="2"/>
  <c r="M336" i="2" s="1"/>
  <c r="J336" i="2"/>
  <c r="L336" i="2" s="1"/>
  <c r="I336" i="2"/>
  <c r="H336" i="2"/>
  <c r="G336" i="2"/>
  <c r="O335" i="2"/>
  <c r="N335" i="2"/>
  <c r="K335" i="2"/>
  <c r="M335" i="2" s="1"/>
  <c r="J335" i="2"/>
  <c r="L335" i="2" s="1"/>
  <c r="I335" i="2"/>
  <c r="H335" i="2"/>
  <c r="G335" i="2"/>
  <c r="O334" i="2"/>
  <c r="N334" i="2"/>
  <c r="K334" i="2"/>
  <c r="M334" i="2" s="1"/>
  <c r="J334" i="2"/>
  <c r="L334" i="2" s="1"/>
  <c r="I334" i="2"/>
  <c r="H334" i="2"/>
  <c r="G334" i="2"/>
  <c r="O333" i="2"/>
  <c r="N333" i="2"/>
  <c r="K333" i="2"/>
  <c r="M333" i="2" s="1"/>
  <c r="J333" i="2"/>
  <c r="L333" i="2" s="1"/>
  <c r="I333" i="2"/>
  <c r="H333" i="2"/>
  <c r="G333" i="2"/>
  <c r="O332" i="2"/>
  <c r="N332" i="2"/>
  <c r="K332" i="2"/>
  <c r="M332" i="2" s="1"/>
  <c r="J332" i="2"/>
  <c r="L332" i="2" s="1"/>
  <c r="I332" i="2"/>
  <c r="H332" i="2"/>
  <c r="G332" i="2"/>
  <c r="O331" i="2"/>
  <c r="N331" i="2"/>
  <c r="K331" i="2"/>
  <c r="M331" i="2" s="1"/>
  <c r="J331" i="2"/>
  <c r="L331" i="2" s="1"/>
  <c r="I331" i="2"/>
  <c r="H331" i="2"/>
  <c r="G331" i="2"/>
  <c r="O330" i="2"/>
  <c r="N330" i="2"/>
  <c r="K330" i="2"/>
  <c r="M330" i="2" s="1"/>
  <c r="J330" i="2"/>
  <c r="L330" i="2" s="1"/>
  <c r="I330" i="2"/>
  <c r="H330" i="2"/>
  <c r="G330" i="2"/>
  <c r="O329" i="2"/>
  <c r="N329" i="2"/>
  <c r="K329" i="2"/>
  <c r="M329" i="2" s="1"/>
  <c r="J329" i="2"/>
  <c r="L329" i="2" s="1"/>
  <c r="I329" i="2"/>
  <c r="H329" i="2"/>
  <c r="G329" i="2"/>
  <c r="O328" i="2"/>
  <c r="N328" i="2"/>
  <c r="K328" i="2"/>
  <c r="M328" i="2" s="1"/>
  <c r="J328" i="2"/>
  <c r="L328" i="2" s="1"/>
  <c r="I328" i="2"/>
  <c r="H328" i="2"/>
  <c r="G328" i="2"/>
  <c r="O327" i="2"/>
  <c r="N327" i="2"/>
  <c r="K327" i="2"/>
  <c r="M327" i="2" s="1"/>
  <c r="J327" i="2"/>
  <c r="L327" i="2" s="1"/>
  <c r="I327" i="2"/>
  <c r="H327" i="2"/>
  <c r="G327" i="2"/>
  <c r="O326" i="2"/>
  <c r="N326" i="2"/>
  <c r="K326" i="2"/>
  <c r="M326" i="2" s="1"/>
  <c r="J326" i="2"/>
  <c r="L326" i="2" s="1"/>
  <c r="I326" i="2"/>
  <c r="H326" i="2"/>
  <c r="G326" i="2"/>
  <c r="O325" i="2"/>
  <c r="N325" i="2"/>
  <c r="K325" i="2"/>
  <c r="M325" i="2" s="1"/>
  <c r="J325" i="2"/>
  <c r="L325" i="2" s="1"/>
  <c r="I325" i="2"/>
  <c r="H325" i="2"/>
  <c r="G325" i="2"/>
  <c r="O324" i="2"/>
  <c r="N324" i="2"/>
  <c r="K324" i="2"/>
  <c r="M324" i="2" s="1"/>
  <c r="J324" i="2"/>
  <c r="L324" i="2" s="1"/>
  <c r="I324" i="2"/>
  <c r="H324" i="2"/>
  <c r="G324" i="2"/>
  <c r="O323" i="2"/>
  <c r="N323" i="2"/>
  <c r="K323" i="2"/>
  <c r="M323" i="2" s="1"/>
  <c r="J323" i="2"/>
  <c r="L323" i="2" s="1"/>
  <c r="I323" i="2"/>
  <c r="H323" i="2"/>
  <c r="G323" i="2"/>
  <c r="O322" i="2"/>
  <c r="N322" i="2"/>
  <c r="K322" i="2"/>
  <c r="M322" i="2" s="1"/>
  <c r="J322" i="2"/>
  <c r="L322" i="2" s="1"/>
  <c r="I322" i="2"/>
  <c r="H322" i="2"/>
  <c r="G322" i="2"/>
  <c r="O321" i="2"/>
  <c r="N321" i="2"/>
  <c r="K321" i="2"/>
  <c r="M321" i="2" s="1"/>
  <c r="J321" i="2"/>
  <c r="L321" i="2" s="1"/>
  <c r="I321" i="2"/>
  <c r="H321" i="2"/>
  <c r="G321" i="2"/>
  <c r="O320" i="2"/>
  <c r="N320" i="2"/>
  <c r="K320" i="2"/>
  <c r="M320" i="2" s="1"/>
  <c r="J320" i="2"/>
  <c r="L320" i="2" s="1"/>
  <c r="I320" i="2"/>
  <c r="H320" i="2"/>
  <c r="G320" i="2"/>
  <c r="O319" i="2"/>
  <c r="N319" i="2"/>
  <c r="K319" i="2"/>
  <c r="M319" i="2" s="1"/>
  <c r="J319" i="2"/>
  <c r="L319" i="2" s="1"/>
  <c r="I319" i="2"/>
  <c r="H319" i="2"/>
  <c r="G319" i="2"/>
  <c r="O318" i="2"/>
  <c r="N318" i="2"/>
  <c r="K318" i="2"/>
  <c r="M318" i="2" s="1"/>
  <c r="J318" i="2"/>
  <c r="L318" i="2" s="1"/>
  <c r="I318" i="2"/>
  <c r="H318" i="2"/>
  <c r="G318" i="2"/>
  <c r="O317" i="2"/>
  <c r="N317" i="2"/>
  <c r="K317" i="2"/>
  <c r="M317" i="2" s="1"/>
  <c r="J317" i="2"/>
  <c r="L317" i="2" s="1"/>
  <c r="I317" i="2"/>
  <c r="H317" i="2"/>
  <c r="G317" i="2"/>
  <c r="O316" i="2"/>
  <c r="N316" i="2"/>
  <c r="K316" i="2"/>
  <c r="M316" i="2" s="1"/>
  <c r="J316" i="2"/>
  <c r="L316" i="2" s="1"/>
  <c r="I316" i="2"/>
  <c r="H316" i="2"/>
  <c r="G316" i="2"/>
  <c r="O315" i="2"/>
  <c r="N315" i="2"/>
  <c r="K315" i="2"/>
  <c r="M315" i="2" s="1"/>
  <c r="J315" i="2"/>
  <c r="L315" i="2" s="1"/>
  <c r="I315" i="2"/>
  <c r="H315" i="2"/>
  <c r="G315" i="2"/>
  <c r="O314" i="2"/>
  <c r="N314" i="2"/>
  <c r="K314" i="2"/>
  <c r="M314" i="2" s="1"/>
  <c r="J314" i="2"/>
  <c r="L314" i="2" s="1"/>
  <c r="I314" i="2"/>
  <c r="H314" i="2"/>
  <c r="G314" i="2"/>
  <c r="O313" i="2"/>
  <c r="N313" i="2"/>
  <c r="K313" i="2"/>
  <c r="M313" i="2" s="1"/>
  <c r="J313" i="2"/>
  <c r="L313" i="2" s="1"/>
  <c r="I313" i="2"/>
  <c r="H313" i="2"/>
  <c r="G313" i="2"/>
  <c r="O312" i="2"/>
  <c r="N312" i="2"/>
  <c r="K312" i="2"/>
  <c r="M312" i="2" s="1"/>
  <c r="J312" i="2"/>
  <c r="L312" i="2" s="1"/>
  <c r="I312" i="2"/>
  <c r="H312" i="2"/>
  <c r="G312" i="2"/>
  <c r="O311" i="2"/>
  <c r="N311" i="2"/>
  <c r="K311" i="2"/>
  <c r="M311" i="2" s="1"/>
  <c r="J311" i="2"/>
  <c r="L311" i="2" s="1"/>
  <c r="I311" i="2"/>
  <c r="H311" i="2"/>
  <c r="G311" i="2"/>
  <c r="O310" i="2"/>
  <c r="N310" i="2"/>
  <c r="K310" i="2"/>
  <c r="M310" i="2" s="1"/>
  <c r="J310" i="2"/>
  <c r="L310" i="2" s="1"/>
  <c r="I310" i="2"/>
  <c r="H310" i="2"/>
  <c r="G310" i="2"/>
  <c r="O309" i="2"/>
  <c r="N309" i="2"/>
  <c r="K309" i="2"/>
  <c r="M309" i="2" s="1"/>
  <c r="J309" i="2"/>
  <c r="L309" i="2" s="1"/>
  <c r="I309" i="2"/>
  <c r="H309" i="2"/>
  <c r="G309" i="2"/>
  <c r="O308" i="2"/>
  <c r="N308" i="2"/>
  <c r="K308" i="2"/>
  <c r="M308" i="2" s="1"/>
  <c r="J308" i="2"/>
  <c r="L308" i="2" s="1"/>
  <c r="I308" i="2"/>
  <c r="H308" i="2"/>
  <c r="G308" i="2"/>
  <c r="O307" i="2"/>
  <c r="N307" i="2"/>
  <c r="K307" i="2"/>
  <c r="M307" i="2" s="1"/>
  <c r="J307" i="2"/>
  <c r="L307" i="2" s="1"/>
  <c r="I307" i="2"/>
  <c r="H307" i="2"/>
  <c r="G307" i="2"/>
  <c r="O306" i="2"/>
  <c r="N306" i="2"/>
  <c r="K306" i="2"/>
  <c r="M306" i="2" s="1"/>
  <c r="J306" i="2"/>
  <c r="L306" i="2" s="1"/>
  <c r="I306" i="2"/>
  <c r="H306" i="2"/>
  <c r="G306" i="2"/>
  <c r="O305" i="2"/>
  <c r="N305" i="2"/>
  <c r="K305" i="2"/>
  <c r="M305" i="2" s="1"/>
  <c r="J305" i="2"/>
  <c r="L305" i="2" s="1"/>
  <c r="I305" i="2"/>
  <c r="H305" i="2"/>
  <c r="G305" i="2"/>
  <c r="O304" i="2"/>
  <c r="N304" i="2"/>
  <c r="K304" i="2"/>
  <c r="M304" i="2" s="1"/>
  <c r="J304" i="2"/>
  <c r="L304" i="2" s="1"/>
  <c r="I304" i="2"/>
  <c r="H304" i="2"/>
  <c r="G304" i="2"/>
  <c r="O303" i="2"/>
  <c r="N303" i="2"/>
  <c r="K303" i="2"/>
  <c r="M303" i="2" s="1"/>
  <c r="J303" i="2"/>
  <c r="L303" i="2" s="1"/>
  <c r="I303" i="2"/>
  <c r="H303" i="2"/>
  <c r="G303" i="2"/>
  <c r="O302" i="2"/>
  <c r="N302" i="2"/>
  <c r="K302" i="2"/>
  <c r="M302" i="2" s="1"/>
  <c r="J302" i="2"/>
  <c r="L302" i="2" s="1"/>
  <c r="I302" i="2"/>
  <c r="H302" i="2"/>
  <c r="G302" i="2"/>
  <c r="O301" i="2"/>
  <c r="N301" i="2"/>
  <c r="K301" i="2"/>
  <c r="M301" i="2" s="1"/>
  <c r="J301" i="2"/>
  <c r="L301" i="2" s="1"/>
  <c r="I301" i="2"/>
  <c r="H301" i="2"/>
  <c r="G301" i="2"/>
  <c r="O300" i="2"/>
  <c r="N300" i="2"/>
  <c r="K300" i="2"/>
  <c r="M300" i="2" s="1"/>
  <c r="J300" i="2"/>
  <c r="L300" i="2" s="1"/>
  <c r="I300" i="2"/>
  <c r="H300" i="2"/>
  <c r="G300" i="2"/>
  <c r="O299" i="2"/>
  <c r="N299" i="2"/>
  <c r="K299" i="2"/>
  <c r="M299" i="2" s="1"/>
  <c r="J299" i="2"/>
  <c r="L299" i="2" s="1"/>
  <c r="I299" i="2"/>
  <c r="H299" i="2"/>
  <c r="G299" i="2"/>
  <c r="O298" i="2"/>
  <c r="N298" i="2"/>
  <c r="K298" i="2"/>
  <c r="M298" i="2" s="1"/>
  <c r="J298" i="2"/>
  <c r="L298" i="2" s="1"/>
  <c r="I298" i="2"/>
  <c r="H298" i="2"/>
  <c r="G298" i="2"/>
  <c r="O297" i="2"/>
  <c r="N297" i="2"/>
  <c r="K297" i="2"/>
  <c r="M297" i="2" s="1"/>
  <c r="J297" i="2"/>
  <c r="L297" i="2" s="1"/>
  <c r="I297" i="2"/>
  <c r="H297" i="2"/>
  <c r="G297" i="2"/>
  <c r="O296" i="2"/>
  <c r="N296" i="2"/>
  <c r="K296" i="2"/>
  <c r="M296" i="2" s="1"/>
  <c r="J296" i="2"/>
  <c r="L296" i="2" s="1"/>
  <c r="I296" i="2"/>
  <c r="H296" i="2"/>
  <c r="G296" i="2"/>
  <c r="O295" i="2"/>
  <c r="N295" i="2"/>
  <c r="K295" i="2"/>
  <c r="M295" i="2" s="1"/>
  <c r="J295" i="2"/>
  <c r="L295" i="2" s="1"/>
  <c r="I295" i="2"/>
  <c r="H295" i="2"/>
  <c r="G295" i="2"/>
  <c r="O294" i="2"/>
  <c r="N294" i="2"/>
  <c r="K294" i="2"/>
  <c r="M294" i="2" s="1"/>
  <c r="J294" i="2"/>
  <c r="L294" i="2" s="1"/>
  <c r="I294" i="2"/>
  <c r="H294" i="2"/>
  <c r="G294" i="2"/>
  <c r="O293" i="2"/>
  <c r="N293" i="2"/>
  <c r="K293" i="2"/>
  <c r="M293" i="2" s="1"/>
  <c r="J293" i="2"/>
  <c r="L293" i="2" s="1"/>
  <c r="I293" i="2"/>
  <c r="H293" i="2"/>
  <c r="G293" i="2"/>
  <c r="O292" i="2"/>
  <c r="N292" i="2"/>
  <c r="K292" i="2"/>
  <c r="M292" i="2" s="1"/>
  <c r="J292" i="2"/>
  <c r="L292" i="2" s="1"/>
  <c r="I292" i="2"/>
  <c r="H292" i="2"/>
  <c r="G292" i="2"/>
  <c r="O291" i="2"/>
  <c r="N291" i="2"/>
  <c r="K291" i="2"/>
  <c r="M291" i="2" s="1"/>
  <c r="J291" i="2"/>
  <c r="L291" i="2" s="1"/>
  <c r="I291" i="2"/>
  <c r="H291" i="2"/>
  <c r="G291" i="2"/>
  <c r="O290" i="2"/>
  <c r="N290" i="2"/>
  <c r="K290" i="2"/>
  <c r="M290" i="2" s="1"/>
  <c r="J290" i="2"/>
  <c r="L290" i="2" s="1"/>
  <c r="I290" i="2"/>
  <c r="H290" i="2"/>
  <c r="G290" i="2"/>
  <c r="O289" i="2"/>
  <c r="N289" i="2"/>
  <c r="K289" i="2"/>
  <c r="M289" i="2" s="1"/>
  <c r="J289" i="2"/>
  <c r="L289" i="2" s="1"/>
  <c r="I289" i="2"/>
  <c r="H289" i="2"/>
  <c r="G289" i="2"/>
  <c r="O288" i="2"/>
  <c r="N288" i="2"/>
  <c r="K288" i="2"/>
  <c r="M288" i="2" s="1"/>
  <c r="J288" i="2"/>
  <c r="L288" i="2" s="1"/>
  <c r="I288" i="2"/>
  <c r="H288" i="2"/>
  <c r="G288" i="2"/>
  <c r="O287" i="2"/>
  <c r="N287" i="2"/>
  <c r="K287" i="2"/>
  <c r="M287" i="2" s="1"/>
  <c r="J287" i="2"/>
  <c r="L287" i="2" s="1"/>
  <c r="I287" i="2"/>
  <c r="H287" i="2"/>
  <c r="G287" i="2"/>
  <c r="O286" i="2"/>
  <c r="N286" i="2"/>
  <c r="K286" i="2"/>
  <c r="M286" i="2" s="1"/>
  <c r="J286" i="2"/>
  <c r="L286" i="2" s="1"/>
  <c r="I286" i="2"/>
  <c r="H286" i="2"/>
  <c r="G286" i="2"/>
  <c r="O285" i="2"/>
  <c r="N285" i="2"/>
  <c r="K285" i="2"/>
  <c r="M285" i="2" s="1"/>
  <c r="J285" i="2"/>
  <c r="L285" i="2" s="1"/>
  <c r="I285" i="2"/>
  <c r="H285" i="2"/>
  <c r="G285" i="2"/>
  <c r="O284" i="2"/>
  <c r="N284" i="2"/>
  <c r="K284" i="2"/>
  <c r="M284" i="2" s="1"/>
  <c r="J284" i="2"/>
  <c r="L284" i="2" s="1"/>
  <c r="I284" i="2"/>
  <c r="H284" i="2"/>
  <c r="G284" i="2"/>
  <c r="O283" i="2"/>
  <c r="N283" i="2"/>
  <c r="K283" i="2"/>
  <c r="M283" i="2" s="1"/>
  <c r="J283" i="2"/>
  <c r="L283" i="2" s="1"/>
  <c r="I283" i="2"/>
  <c r="H283" i="2"/>
  <c r="G283" i="2"/>
  <c r="O282" i="2"/>
  <c r="N282" i="2"/>
  <c r="K282" i="2"/>
  <c r="M282" i="2" s="1"/>
  <c r="J282" i="2"/>
  <c r="L282" i="2" s="1"/>
  <c r="I282" i="2"/>
  <c r="H282" i="2"/>
  <c r="G282" i="2"/>
  <c r="O281" i="2"/>
  <c r="N281" i="2"/>
  <c r="K281" i="2"/>
  <c r="M281" i="2" s="1"/>
  <c r="J281" i="2"/>
  <c r="L281" i="2" s="1"/>
  <c r="I281" i="2"/>
  <c r="H281" i="2"/>
  <c r="G281" i="2"/>
  <c r="O280" i="2"/>
  <c r="N280" i="2"/>
  <c r="K280" i="2"/>
  <c r="M280" i="2" s="1"/>
  <c r="J280" i="2"/>
  <c r="L280" i="2" s="1"/>
  <c r="I280" i="2"/>
  <c r="H280" i="2"/>
  <c r="G280" i="2"/>
  <c r="O279" i="2"/>
  <c r="N279" i="2"/>
  <c r="K279" i="2"/>
  <c r="M279" i="2" s="1"/>
  <c r="J279" i="2"/>
  <c r="L279" i="2" s="1"/>
  <c r="I279" i="2"/>
  <c r="H279" i="2"/>
  <c r="G279" i="2"/>
  <c r="O278" i="2"/>
  <c r="N278" i="2"/>
  <c r="K278" i="2"/>
  <c r="M278" i="2" s="1"/>
  <c r="J278" i="2"/>
  <c r="L278" i="2" s="1"/>
  <c r="I278" i="2"/>
  <c r="H278" i="2"/>
  <c r="G278" i="2"/>
  <c r="O277" i="2"/>
  <c r="N277" i="2"/>
  <c r="K277" i="2"/>
  <c r="M277" i="2" s="1"/>
  <c r="J277" i="2"/>
  <c r="L277" i="2" s="1"/>
  <c r="I277" i="2"/>
  <c r="H277" i="2"/>
  <c r="G277" i="2"/>
  <c r="O276" i="2"/>
  <c r="N276" i="2"/>
  <c r="K276" i="2"/>
  <c r="M276" i="2" s="1"/>
  <c r="J276" i="2"/>
  <c r="L276" i="2" s="1"/>
  <c r="I276" i="2"/>
  <c r="H276" i="2"/>
  <c r="G276" i="2"/>
  <c r="O275" i="2"/>
  <c r="N275" i="2"/>
  <c r="K275" i="2"/>
  <c r="M275" i="2" s="1"/>
  <c r="J275" i="2"/>
  <c r="L275" i="2" s="1"/>
  <c r="I275" i="2"/>
  <c r="H275" i="2"/>
  <c r="G275" i="2"/>
  <c r="O274" i="2"/>
  <c r="N274" i="2"/>
  <c r="K274" i="2"/>
  <c r="M274" i="2" s="1"/>
  <c r="J274" i="2"/>
  <c r="L274" i="2" s="1"/>
  <c r="I274" i="2"/>
  <c r="H274" i="2"/>
  <c r="G274" i="2"/>
  <c r="O273" i="2"/>
  <c r="N273" i="2"/>
  <c r="K273" i="2"/>
  <c r="M273" i="2" s="1"/>
  <c r="J273" i="2"/>
  <c r="L273" i="2" s="1"/>
  <c r="I273" i="2"/>
  <c r="H273" i="2"/>
  <c r="G273" i="2"/>
  <c r="O272" i="2"/>
  <c r="N272" i="2"/>
  <c r="K272" i="2"/>
  <c r="M272" i="2" s="1"/>
  <c r="J272" i="2"/>
  <c r="L272" i="2" s="1"/>
  <c r="I272" i="2"/>
  <c r="H272" i="2"/>
  <c r="G272" i="2"/>
  <c r="O271" i="2"/>
  <c r="N271" i="2"/>
  <c r="K271" i="2"/>
  <c r="M271" i="2" s="1"/>
  <c r="J271" i="2"/>
  <c r="L271" i="2" s="1"/>
  <c r="I271" i="2"/>
  <c r="H271" i="2"/>
  <c r="G271" i="2"/>
  <c r="O270" i="2"/>
  <c r="N270" i="2"/>
  <c r="K270" i="2"/>
  <c r="M270" i="2" s="1"/>
  <c r="J270" i="2"/>
  <c r="L270" i="2" s="1"/>
  <c r="I270" i="2"/>
  <c r="H270" i="2"/>
  <c r="G270" i="2"/>
  <c r="O269" i="2"/>
  <c r="N269" i="2"/>
  <c r="K269" i="2"/>
  <c r="M269" i="2" s="1"/>
  <c r="J269" i="2"/>
  <c r="L269" i="2" s="1"/>
  <c r="I269" i="2"/>
  <c r="H269" i="2"/>
  <c r="G269" i="2"/>
  <c r="O268" i="2"/>
  <c r="N268" i="2"/>
  <c r="K268" i="2"/>
  <c r="M268" i="2" s="1"/>
  <c r="J268" i="2"/>
  <c r="L268" i="2" s="1"/>
  <c r="I268" i="2"/>
  <c r="H268" i="2"/>
  <c r="G268" i="2"/>
  <c r="O267" i="2"/>
  <c r="N267" i="2"/>
  <c r="K267" i="2"/>
  <c r="M267" i="2" s="1"/>
  <c r="J267" i="2"/>
  <c r="L267" i="2" s="1"/>
  <c r="I267" i="2"/>
  <c r="H267" i="2"/>
  <c r="G267" i="2"/>
  <c r="O266" i="2"/>
  <c r="N266" i="2"/>
  <c r="K266" i="2"/>
  <c r="M266" i="2" s="1"/>
  <c r="J266" i="2"/>
  <c r="L266" i="2" s="1"/>
  <c r="I266" i="2"/>
  <c r="H266" i="2"/>
  <c r="G266" i="2"/>
  <c r="O265" i="2"/>
  <c r="N265" i="2"/>
  <c r="K265" i="2"/>
  <c r="M265" i="2" s="1"/>
  <c r="J265" i="2"/>
  <c r="L265" i="2" s="1"/>
  <c r="I265" i="2"/>
  <c r="H265" i="2"/>
  <c r="G265" i="2"/>
  <c r="O264" i="2"/>
  <c r="N264" i="2"/>
  <c r="K264" i="2"/>
  <c r="M264" i="2" s="1"/>
  <c r="J264" i="2"/>
  <c r="L264" i="2" s="1"/>
  <c r="I264" i="2"/>
  <c r="H264" i="2"/>
  <c r="G264" i="2"/>
  <c r="O263" i="2"/>
  <c r="N263" i="2"/>
  <c r="K263" i="2"/>
  <c r="M263" i="2" s="1"/>
  <c r="J263" i="2"/>
  <c r="L263" i="2" s="1"/>
  <c r="I263" i="2"/>
  <c r="H263" i="2"/>
  <c r="G263" i="2"/>
  <c r="O262" i="2"/>
  <c r="N262" i="2"/>
  <c r="K262" i="2"/>
  <c r="M262" i="2" s="1"/>
  <c r="J262" i="2"/>
  <c r="L262" i="2" s="1"/>
  <c r="I262" i="2"/>
  <c r="H262" i="2"/>
  <c r="G262" i="2"/>
  <c r="O261" i="2"/>
  <c r="N261" i="2"/>
  <c r="K261" i="2"/>
  <c r="M261" i="2" s="1"/>
  <c r="J261" i="2"/>
  <c r="L261" i="2" s="1"/>
  <c r="I261" i="2"/>
  <c r="H261" i="2"/>
  <c r="G261" i="2"/>
  <c r="O260" i="2"/>
  <c r="N260" i="2"/>
  <c r="K260" i="2"/>
  <c r="M260" i="2" s="1"/>
  <c r="J260" i="2"/>
  <c r="L260" i="2" s="1"/>
  <c r="I260" i="2"/>
  <c r="H260" i="2"/>
  <c r="G260" i="2"/>
  <c r="O259" i="2"/>
  <c r="N259" i="2"/>
  <c r="K259" i="2"/>
  <c r="M259" i="2" s="1"/>
  <c r="J259" i="2"/>
  <c r="L259" i="2" s="1"/>
  <c r="I259" i="2"/>
  <c r="H259" i="2"/>
  <c r="G259" i="2"/>
  <c r="O258" i="2"/>
  <c r="N258" i="2"/>
  <c r="K258" i="2"/>
  <c r="M258" i="2" s="1"/>
  <c r="J258" i="2"/>
  <c r="L258" i="2" s="1"/>
  <c r="I258" i="2"/>
  <c r="H258" i="2"/>
  <c r="G258" i="2"/>
  <c r="O257" i="2"/>
  <c r="N257" i="2"/>
  <c r="K257" i="2"/>
  <c r="M257" i="2" s="1"/>
  <c r="J257" i="2"/>
  <c r="L257" i="2" s="1"/>
  <c r="I257" i="2"/>
  <c r="H257" i="2"/>
  <c r="G257" i="2"/>
  <c r="O256" i="2"/>
  <c r="N256" i="2"/>
  <c r="K256" i="2"/>
  <c r="M256" i="2" s="1"/>
  <c r="J256" i="2"/>
  <c r="L256" i="2" s="1"/>
  <c r="I256" i="2"/>
  <c r="H256" i="2"/>
  <c r="G256" i="2"/>
  <c r="O255" i="2"/>
  <c r="N255" i="2"/>
  <c r="K255" i="2"/>
  <c r="M255" i="2" s="1"/>
  <c r="J255" i="2"/>
  <c r="L255" i="2" s="1"/>
  <c r="I255" i="2"/>
  <c r="H255" i="2"/>
  <c r="G255" i="2"/>
  <c r="O254" i="2"/>
  <c r="N254" i="2"/>
  <c r="K254" i="2"/>
  <c r="M254" i="2" s="1"/>
  <c r="J254" i="2"/>
  <c r="L254" i="2" s="1"/>
  <c r="I254" i="2"/>
  <c r="H254" i="2"/>
  <c r="G254" i="2"/>
  <c r="O253" i="2"/>
  <c r="N253" i="2"/>
  <c r="K253" i="2"/>
  <c r="M253" i="2" s="1"/>
  <c r="J253" i="2"/>
  <c r="L253" i="2" s="1"/>
  <c r="I253" i="2"/>
  <c r="H253" i="2"/>
  <c r="G253" i="2"/>
  <c r="O252" i="2"/>
  <c r="N252" i="2"/>
  <c r="K252" i="2"/>
  <c r="M252" i="2" s="1"/>
  <c r="J252" i="2"/>
  <c r="L252" i="2" s="1"/>
  <c r="I252" i="2"/>
  <c r="H252" i="2"/>
  <c r="G252" i="2"/>
  <c r="O251" i="2"/>
  <c r="N251" i="2"/>
  <c r="K251" i="2"/>
  <c r="M251" i="2" s="1"/>
  <c r="J251" i="2"/>
  <c r="L251" i="2" s="1"/>
  <c r="I251" i="2"/>
  <c r="H251" i="2"/>
  <c r="G251" i="2"/>
  <c r="O250" i="2"/>
  <c r="N250" i="2"/>
  <c r="K250" i="2"/>
  <c r="M250" i="2" s="1"/>
  <c r="J250" i="2"/>
  <c r="L250" i="2" s="1"/>
  <c r="I250" i="2"/>
  <c r="H250" i="2"/>
  <c r="G250" i="2"/>
  <c r="O249" i="2"/>
  <c r="N249" i="2"/>
  <c r="K249" i="2"/>
  <c r="M249" i="2" s="1"/>
  <c r="J249" i="2"/>
  <c r="L249" i="2" s="1"/>
  <c r="I249" i="2"/>
  <c r="H249" i="2"/>
  <c r="G249" i="2"/>
  <c r="O248" i="2"/>
  <c r="N248" i="2"/>
  <c r="K248" i="2"/>
  <c r="M248" i="2" s="1"/>
  <c r="J248" i="2"/>
  <c r="L248" i="2" s="1"/>
  <c r="I248" i="2"/>
  <c r="H248" i="2"/>
  <c r="G248" i="2"/>
  <c r="O247" i="2"/>
  <c r="N247" i="2"/>
  <c r="K247" i="2"/>
  <c r="M247" i="2" s="1"/>
  <c r="J247" i="2"/>
  <c r="L247" i="2" s="1"/>
  <c r="I247" i="2"/>
  <c r="H247" i="2"/>
  <c r="G247" i="2"/>
  <c r="O246" i="2"/>
  <c r="N246" i="2"/>
  <c r="K246" i="2"/>
  <c r="M246" i="2" s="1"/>
  <c r="J246" i="2"/>
  <c r="L246" i="2" s="1"/>
  <c r="I246" i="2"/>
  <c r="H246" i="2"/>
  <c r="G246" i="2"/>
  <c r="O245" i="2"/>
  <c r="N245" i="2"/>
  <c r="K245" i="2"/>
  <c r="M245" i="2" s="1"/>
  <c r="J245" i="2"/>
  <c r="L245" i="2" s="1"/>
  <c r="I245" i="2"/>
  <c r="H245" i="2"/>
  <c r="G245" i="2"/>
  <c r="O244" i="2"/>
  <c r="N244" i="2"/>
  <c r="K244" i="2"/>
  <c r="M244" i="2" s="1"/>
  <c r="J244" i="2"/>
  <c r="L244" i="2" s="1"/>
  <c r="I244" i="2"/>
  <c r="H244" i="2"/>
  <c r="G244" i="2"/>
  <c r="O243" i="2"/>
  <c r="N243" i="2"/>
  <c r="K243" i="2"/>
  <c r="M243" i="2" s="1"/>
  <c r="J243" i="2"/>
  <c r="L243" i="2" s="1"/>
  <c r="I243" i="2"/>
  <c r="H243" i="2"/>
  <c r="G243" i="2"/>
  <c r="O242" i="2"/>
  <c r="N242" i="2"/>
  <c r="K242" i="2"/>
  <c r="M242" i="2" s="1"/>
  <c r="J242" i="2"/>
  <c r="L242" i="2" s="1"/>
  <c r="I242" i="2"/>
  <c r="H242" i="2"/>
  <c r="G242" i="2"/>
  <c r="O241" i="2"/>
  <c r="N241" i="2"/>
  <c r="K241" i="2"/>
  <c r="M241" i="2" s="1"/>
  <c r="J241" i="2"/>
  <c r="L241" i="2" s="1"/>
  <c r="I241" i="2"/>
  <c r="H241" i="2"/>
  <c r="G241" i="2"/>
  <c r="O240" i="2"/>
  <c r="N240" i="2"/>
  <c r="K240" i="2"/>
  <c r="M240" i="2" s="1"/>
  <c r="J240" i="2"/>
  <c r="L240" i="2" s="1"/>
  <c r="I240" i="2"/>
  <c r="H240" i="2"/>
  <c r="G240" i="2"/>
  <c r="O239" i="2"/>
  <c r="N239" i="2"/>
  <c r="K239" i="2"/>
  <c r="M239" i="2" s="1"/>
  <c r="J239" i="2"/>
  <c r="L239" i="2" s="1"/>
  <c r="I239" i="2"/>
  <c r="H239" i="2"/>
  <c r="G239" i="2"/>
  <c r="O238" i="2"/>
  <c r="N238" i="2"/>
  <c r="K238" i="2"/>
  <c r="M238" i="2" s="1"/>
  <c r="J238" i="2"/>
  <c r="L238" i="2" s="1"/>
  <c r="I238" i="2"/>
  <c r="H238" i="2"/>
  <c r="G238" i="2"/>
  <c r="O237" i="2"/>
  <c r="N237" i="2"/>
  <c r="K237" i="2"/>
  <c r="M237" i="2" s="1"/>
  <c r="J237" i="2"/>
  <c r="L237" i="2" s="1"/>
  <c r="I237" i="2"/>
  <c r="H237" i="2"/>
  <c r="G237" i="2"/>
  <c r="O236" i="2"/>
  <c r="N236" i="2"/>
  <c r="K236" i="2"/>
  <c r="M236" i="2" s="1"/>
  <c r="J236" i="2"/>
  <c r="L236" i="2" s="1"/>
  <c r="I236" i="2"/>
  <c r="H236" i="2"/>
  <c r="G236" i="2"/>
  <c r="O235" i="2"/>
  <c r="N235" i="2"/>
  <c r="K235" i="2"/>
  <c r="M235" i="2" s="1"/>
  <c r="J235" i="2"/>
  <c r="L235" i="2" s="1"/>
  <c r="I235" i="2"/>
  <c r="H235" i="2"/>
  <c r="G235" i="2"/>
  <c r="O234" i="2"/>
  <c r="N234" i="2"/>
  <c r="K234" i="2"/>
  <c r="M234" i="2" s="1"/>
  <c r="J234" i="2"/>
  <c r="L234" i="2" s="1"/>
  <c r="I234" i="2"/>
  <c r="H234" i="2"/>
  <c r="G234" i="2"/>
  <c r="O233" i="2"/>
  <c r="N233" i="2"/>
  <c r="K233" i="2"/>
  <c r="M233" i="2" s="1"/>
  <c r="J233" i="2"/>
  <c r="L233" i="2" s="1"/>
  <c r="I233" i="2"/>
  <c r="H233" i="2"/>
  <c r="G233" i="2"/>
  <c r="O232" i="2"/>
  <c r="N232" i="2"/>
  <c r="K232" i="2"/>
  <c r="M232" i="2" s="1"/>
  <c r="J232" i="2"/>
  <c r="L232" i="2" s="1"/>
  <c r="I232" i="2"/>
  <c r="H232" i="2"/>
  <c r="G232" i="2"/>
  <c r="O231" i="2"/>
  <c r="N231" i="2"/>
  <c r="K231" i="2"/>
  <c r="M231" i="2" s="1"/>
  <c r="J231" i="2"/>
  <c r="L231" i="2" s="1"/>
  <c r="I231" i="2"/>
  <c r="H231" i="2"/>
  <c r="G231" i="2"/>
  <c r="O230" i="2"/>
  <c r="N230" i="2"/>
  <c r="K230" i="2"/>
  <c r="M230" i="2" s="1"/>
  <c r="J230" i="2"/>
  <c r="L230" i="2" s="1"/>
  <c r="I230" i="2"/>
  <c r="H230" i="2"/>
  <c r="G230" i="2"/>
  <c r="O229" i="2"/>
  <c r="N229" i="2"/>
  <c r="K229" i="2"/>
  <c r="M229" i="2" s="1"/>
  <c r="J229" i="2"/>
  <c r="L229" i="2" s="1"/>
  <c r="I229" i="2"/>
  <c r="H229" i="2"/>
  <c r="G229" i="2"/>
  <c r="O228" i="2"/>
  <c r="N228" i="2"/>
  <c r="K228" i="2"/>
  <c r="M228" i="2" s="1"/>
  <c r="J228" i="2"/>
  <c r="L228" i="2" s="1"/>
  <c r="I228" i="2"/>
  <c r="H228" i="2"/>
  <c r="G228" i="2"/>
  <c r="O227" i="2"/>
  <c r="N227" i="2"/>
  <c r="K227" i="2"/>
  <c r="M227" i="2" s="1"/>
  <c r="J227" i="2"/>
  <c r="L227" i="2" s="1"/>
  <c r="I227" i="2"/>
  <c r="H227" i="2"/>
  <c r="G227" i="2"/>
  <c r="O226" i="2"/>
  <c r="N226" i="2"/>
  <c r="K226" i="2"/>
  <c r="M226" i="2" s="1"/>
  <c r="J226" i="2"/>
  <c r="L226" i="2" s="1"/>
  <c r="I226" i="2"/>
  <c r="H226" i="2"/>
  <c r="G226" i="2"/>
  <c r="O225" i="2"/>
  <c r="N225" i="2"/>
  <c r="K225" i="2"/>
  <c r="M225" i="2" s="1"/>
  <c r="J225" i="2"/>
  <c r="L225" i="2" s="1"/>
  <c r="I225" i="2"/>
  <c r="H225" i="2"/>
  <c r="G225" i="2"/>
  <c r="O224" i="2"/>
  <c r="N224" i="2"/>
  <c r="K224" i="2"/>
  <c r="M224" i="2" s="1"/>
  <c r="J224" i="2"/>
  <c r="L224" i="2" s="1"/>
  <c r="I224" i="2"/>
  <c r="H224" i="2"/>
  <c r="G224" i="2"/>
  <c r="O223" i="2"/>
  <c r="N223" i="2"/>
  <c r="K223" i="2"/>
  <c r="M223" i="2" s="1"/>
  <c r="J223" i="2"/>
  <c r="L223" i="2" s="1"/>
  <c r="I223" i="2"/>
  <c r="H223" i="2"/>
  <c r="G223" i="2"/>
  <c r="O222" i="2"/>
  <c r="N222" i="2"/>
  <c r="K222" i="2"/>
  <c r="M222" i="2" s="1"/>
  <c r="J222" i="2"/>
  <c r="L222" i="2" s="1"/>
  <c r="I222" i="2"/>
  <c r="H222" i="2"/>
  <c r="G222" i="2"/>
  <c r="O221" i="2"/>
  <c r="N221" i="2"/>
  <c r="K221" i="2"/>
  <c r="M221" i="2" s="1"/>
  <c r="J221" i="2"/>
  <c r="L221" i="2" s="1"/>
  <c r="I221" i="2"/>
  <c r="H221" i="2"/>
  <c r="G221" i="2"/>
  <c r="O220" i="2"/>
  <c r="N220" i="2"/>
  <c r="K220" i="2"/>
  <c r="M220" i="2" s="1"/>
  <c r="J220" i="2"/>
  <c r="L220" i="2" s="1"/>
  <c r="I220" i="2"/>
  <c r="H220" i="2"/>
  <c r="G220" i="2"/>
  <c r="O219" i="2"/>
  <c r="N219" i="2"/>
  <c r="K219" i="2"/>
  <c r="M219" i="2" s="1"/>
  <c r="J219" i="2"/>
  <c r="L219" i="2" s="1"/>
  <c r="I219" i="2"/>
  <c r="H219" i="2"/>
  <c r="G219" i="2"/>
  <c r="O218" i="2"/>
  <c r="N218" i="2"/>
  <c r="K218" i="2"/>
  <c r="M218" i="2" s="1"/>
  <c r="J218" i="2"/>
  <c r="L218" i="2" s="1"/>
  <c r="I218" i="2"/>
  <c r="H218" i="2"/>
  <c r="G218" i="2"/>
  <c r="O217" i="2"/>
  <c r="N217" i="2"/>
  <c r="K217" i="2"/>
  <c r="M217" i="2" s="1"/>
  <c r="J217" i="2"/>
  <c r="L217" i="2" s="1"/>
  <c r="I217" i="2"/>
  <c r="H217" i="2"/>
  <c r="G217" i="2"/>
  <c r="O216" i="2"/>
  <c r="N216" i="2"/>
  <c r="K216" i="2"/>
  <c r="M216" i="2" s="1"/>
  <c r="J216" i="2"/>
  <c r="L216" i="2" s="1"/>
  <c r="I216" i="2"/>
  <c r="H216" i="2"/>
  <c r="G216" i="2"/>
  <c r="O215" i="2"/>
  <c r="N215" i="2"/>
  <c r="K215" i="2"/>
  <c r="M215" i="2" s="1"/>
  <c r="J215" i="2"/>
  <c r="L215" i="2" s="1"/>
  <c r="I215" i="2"/>
  <c r="H215" i="2"/>
  <c r="G215" i="2"/>
  <c r="O214" i="2"/>
  <c r="N214" i="2"/>
  <c r="K214" i="2"/>
  <c r="M214" i="2" s="1"/>
  <c r="J214" i="2"/>
  <c r="L214" i="2" s="1"/>
  <c r="I214" i="2"/>
  <c r="H214" i="2"/>
  <c r="G214" i="2"/>
  <c r="O213" i="2"/>
  <c r="N213" i="2"/>
  <c r="K213" i="2"/>
  <c r="M213" i="2" s="1"/>
  <c r="J213" i="2"/>
  <c r="L213" i="2" s="1"/>
  <c r="I213" i="2"/>
  <c r="H213" i="2"/>
  <c r="G213" i="2"/>
  <c r="O212" i="2"/>
  <c r="N212" i="2"/>
  <c r="K212" i="2"/>
  <c r="M212" i="2" s="1"/>
  <c r="J212" i="2"/>
  <c r="L212" i="2" s="1"/>
  <c r="I212" i="2"/>
  <c r="H212" i="2"/>
  <c r="G212" i="2"/>
  <c r="O211" i="2"/>
  <c r="N211" i="2"/>
  <c r="K211" i="2"/>
  <c r="M211" i="2" s="1"/>
  <c r="J211" i="2"/>
  <c r="L211" i="2" s="1"/>
  <c r="I211" i="2"/>
  <c r="H211" i="2"/>
  <c r="G211" i="2"/>
  <c r="O210" i="2"/>
  <c r="N210" i="2"/>
  <c r="K210" i="2"/>
  <c r="M210" i="2" s="1"/>
  <c r="J210" i="2"/>
  <c r="L210" i="2" s="1"/>
  <c r="I210" i="2"/>
  <c r="H210" i="2"/>
  <c r="G210" i="2"/>
  <c r="O209" i="2"/>
  <c r="N209" i="2"/>
  <c r="K209" i="2"/>
  <c r="M209" i="2" s="1"/>
  <c r="J209" i="2"/>
  <c r="L209" i="2" s="1"/>
  <c r="I209" i="2"/>
  <c r="H209" i="2"/>
  <c r="G209" i="2"/>
  <c r="O208" i="2"/>
  <c r="N208" i="2"/>
  <c r="K208" i="2"/>
  <c r="M208" i="2" s="1"/>
  <c r="J208" i="2"/>
  <c r="L208" i="2" s="1"/>
  <c r="I208" i="2"/>
  <c r="H208" i="2"/>
  <c r="G208" i="2"/>
  <c r="O207" i="2"/>
  <c r="N207" i="2"/>
  <c r="K207" i="2"/>
  <c r="M207" i="2" s="1"/>
  <c r="J207" i="2"/>
  <c r="L207" i="2" s="1"/>
  <c r="I207" i="2"/>
  <c r="H207" i="2"/>
  <c r="G207" i="2"/>
  <c r="O206" i="2"/>
  <c r="N206" i="2"/>
  <c r="K206" i="2"/>
  <c r="M206" i="2" s="1"/>
  <c r="J206" i="2"/>
  <c r="L206" i="2" s="1"/>
  <c r="I206" i="2"/>
  <c r="H206" i="2"/>
  <c r="G206" i="2"/>
  <c r="O205" i="2"/>
  <c r="N205" i="2"/>
  <c r="K205" i="2"/>
  <c r="M205" i="2" s="1"/>
  <c r="J205" i="2"/>
  <c r="L205" i="2" s="1"/>
  <c r="I205" i="2"/>
  <c r="H205" i="2"/>
  <c r="G205" i="2"/>
  <c r="O204" i="2"/>
  <c r="N204" i="2"/>
  <c r="K204" i="2"/>
  <c r="M204" i="2" s="1"/>
  <c r="J204" i="2"/>
  <c r="L204" i="2" s="1"/>
  <c r="I204" i="2"/>
  <c r="H204" i="2"/>
  <c r="G204" i="2"/>
  <c r="O203" i="2"/>
  <c r="N203" i="2"/>
  <c r="K203" i="2"/>
  <c r="M203" i="2" s="1"/>
  <c r="J203" i="2"/>
  <c r="L203" i="2" s="1"/>
  <c r="I203" i="2"/>
  <c r="H203" i="2"/>
  <c r="G203" i="2"/>
  <c r="O202" i="2"/>
  <c r="N202" i="2"/>
  <c r="K202" i="2"/>
  <c r="M202" i="2" s="1"/>
  <c r="J202" i="2"/>
  <c r="L202" i="2" s="1"/>
  <c r="I202" i="2"/>
  <c r="H202" i="2"/>
  <c r="G202" i="2"/>
  <c r="O201" i="2"/>
  <c r="N201" i="2"/>
  <c r="K201" i="2"/>
  <c r="M201" i="2" s="1"/>
  <c r="J201" i="2"/>
  <c r="L201" i="2" s="1"/>
  <c r="I201" i="2"/>
  <c r="H201" i="2"/>
  <c r="G201" i="2"/>
  <c r="O200" i="2"/>
  <c r="N200" i="2"/>
  <c r="K200" i="2"/>
  <c r="M200" i="2" s="1"/>
  <c r="J200" i="2"/>
  <c r="L200" i="2" s="1"/>
  <c r="I200" i="2"/>
  <c r="H200" i="2"/>
  <c r="G200" i="2"/>
  <c r="O199" i="2"/>
  <c r="N199" i="2"/>
  <c r="K199" i="2"/>
  <c r="M199" i="2" s="1"/>
  <c r="J199" i="2"/>
  <c r="L199" i="2" s="1"/>
  <c r="I199" i="2"/>
  <c r="H199" i="2"/>
  <c r="G199" i="2"/>
  <c r="O198" i="2"/>
  <c r="N198" i="2"/>
  <c r="K198" i="2"/>
  <c r="M198" i="2" s="1"/>
  <c r="J198" i="2"/>
  <c r="L198" i="2" s="1"/>
  <c r="I198" i="2"/>
  <c r="H198" i="2"/>
  <c r="G198" i="2"/>
  <c r="O197" i="2"/>
  <c r="N197" i="2"/>
  <c r="K197" i="2"/>
  <c r="M197" i="2" s="1"/>
  <c r="J197" i="2"/>
  <c r="L197" i="2" s="1"/>
  <c r="I197" i="2"/>
  <c r="H197" i="2"/>
  <c r="G197" i="2"/>
  <c r="O196" i="2"/>
  <c r="N196" i="2"/>
  <c r="K196" i="2"/>
  <c r="M196" i="2" s="1"/>
  <c r="J196" i="2"/>
  <c r="L196" i="2" s="1"/>
  <c r="I196" i="2"/>
  <c r="H196" i="2"/>
  <c r="G196" i="2"/>
  <c r="O195" i="2"/>
  <c r="N195" i="2"/>
  <c r="K195" i="2"/>
  <c r="M195" i="2" s="1"/>
  <c r="J195" i="2"/>
  <c r="L195" i="2" s="1"/>
  <c r="I195" i="2"/>
  <c r="H195" i="2"/>
  <c r="G195" i="2"/>
  <c r="O194" i="2"/>
  <c r="N194" i="2"/>
  <c r="K194" i="2"/>
  <c r="M194" i="2" s="1"/>
  <c r="J194" i="2"/>
  <c r="L194" i="2" s="1"/>
  <c r="I194" i="2"/>
  <c r="H194" i="2"/>
  <c r="G194" i="2"/>
  <c r="O193" i="2"/>
  <c r="N193" i="2"/>
  <c r="K193" i="2"/>
  <c r="M193" i="2" s="1"/>
  <c r="J193" i="2"/>
  <c r="L193" i="2" s="1"/>
  <c r="I193" i="2"/>
  <c r="H193" i="2"/>
  <c r="G193" i="2"/>
  <c r="O192" i="2"/>
  <c r="N192" i="2"/>
  <c r="K192" i="2"/>
  <c r="M192" i="2" s="1"/>
  <c r="J192" i="2"/>
  <c r="L192" i="2" s="1"/>
  <c r="I192" i="2"/>
  <c r="H192" i="2"/>
  <c r="G192" i="2"/>
  <c r="O191" i="2"/>
  <c r="N191" i="2"/>
  <c r="K191" i="2"/>
  <c r="M191" i="2" s="1"/>
  <c r="J191" i="2"/>
  <c r="L191" i="2" s="1"/>
  <c r="I191" i="2"/>
  <c r="H191" i="2"/>
  <c r="G191" i="2"/>
  <c r="O190" i="2"/>
  <c r="N190" i="2"/>
  <c r="K190" i="2"/>
  <c r="M190" i="2" s="1"/>
  <c r="J190" i="2"/>
  <c r="L190" i="2" s="1"/>
  <c r="I190" i="2"/>
  <c r="H190" i="2"/>
  <c r="G190" i="2"/>
  <c r="O189" i="2"/>
  <c r="N189" i="2"/>
  <c r="K189" i="2"/>
  <c r="M189" i="2" s="1"/>
  <c r="J189" i="2"/>
  <c r="L189" i="2" s="1"/>
  <c r="I189" i="2"/>
  <c r="H189" i="2"/>
  <c r="G189" i="2"/>
  <c r="O188" i="2"/>
  <c r="N188" i="2"/>
  <c r="K188" i="2"/>
  <c r="M188" i="2" s="1"/>
  <c r="J188" i="2"/>
  <c r="L188" i="2" s="1"/>
  <c r="I188" i="2"/>
  <c r="H188" i="2"/>
  <c r="G188" i="2"/>
  <c r="O187" i="2"/>
  <c r="N187" i="2"/>
  <c r="K187" i="2"/>
  <c r="M187" i="2" s="1"/>
  <c r="J187" i="2"/>
  <c r="L187" i="2" s="1"/>
  <c r="I187" i="2"/>
  <c r="H187" i="2"/>
  <c r="G187" i="2"/>
  <c r="O186" i="2"/>
  <c r="N186" i="2"/>
  <c r="K186" i="2"/>
  <c r="M186" i="2" s="1"/>
  <c r="J186" i="2"/>
  <c r="L186" i="2" s="1"/>
  <c r="I186" i="2"/>
  <c r="H186" i="2"/>
  <c r="G186" i="2"/>
  <c r="O185" i="2"/>
  <c r="N185" i="2"/>
  <c r="K185" i="2"/>
  <c r="M185" i="2" s="1"/>
  <c r="J185" i="2"/>
  <c r="L185" i="2" s="1"/>
  <c r="I185" i="2"/>
  <c r="H185" i="2"/>
  <c r="G185" i="2"/>
  <c r="O184" i="2"/>
  <c r="N184" i="2"/>
  <c r="K184" i="2"/>
  <c r="M184" i="2" s="1"/>
  <c r="J184" i="2"/>
  <c r="L184" i="2" s="1"/>
  <c r="I184" i="2"/>
  <c r="H184" i="2"/>
  <c r="G184" i="2"/>
  <c r="O183" i="2"/>
  <c r="N183" i="2"/>
  <c r="K183" i="2"/>
  <c r="M183" i="2" s="1"/>
  <c r="J183" i="2"/>
  <c r="L183" i="2" s="1"/>
  <c r="I183" i="2"/>
  <c r="H183" i="2"/>
  <c r="G183" i="2"/>
  <c r="O182" i="2"/>
  <c r="N182" i="2"/>
  <c r="K182" i="2"/>
  <c r="M182" i="2" s="1"/>
  <c r="J182" i="2"/>
  <c r="L182" i="2" s="1"/>
  <c r="I182" i="2"/>
  <c r="H182" i="2"/>
  <c r="G182" i="2"/>
  <c r="O181" i="2"/>
  <c r="N181" i="2"/>
  <c r="K181" i="2"/>
  <c r="M181" i="2" s="1"/>
  <c r="J181" i="2"/>
  <c r="L181" i="2" s="1"/>
  <c r="I181" i="2"/>
  <c r="H181" i="2"/>
  <c r="G181" i="2"/>
  <c r="O180" i="2"/>
  <c r="N180" i="2"/>
  <c r="K180" i="2"/>
  <c r="M180" i="2" s="1"/>
  <c r="J180" i="2"/>
  <c r="L180" i="2" s="1"/>
  <c r="I180" i="2"/>
  <c r="H180" i="2"/>
  <c r="G180" i="2"/>
  <c r="O179" i="2"/>
  <c r="N179" i="2"/>
  <c r="K179" i="2"/>
  <c r="M179" i="2" s="1"/>
  <c r="J179" i="2"/>
  <c r="L179" i="2" s="1"/>
  <c r="I179" i="2"/>
  <c r="H179" i="2"/>
  <c r="G179" i="2"/>
  <c r="O178" i="2"/>
  <c r="N178" i="2"/>
  <c r="K178" i="2"/>
  <c r="M178" i="2" s="1"/>
  <c r="J178" i="2"/>
  <c r="L178" i="2" s="1"/>
  <c r="I178" i="2"/>
  <c r="H178" i="2"/>
  <c r="G178" i="2"/>
  <c r="O177" i="2"/>
  <c r="N177" i="2"/>
  <c r="K177" i="2"/>
  <c r="M177" i="2" s="1"/>
  <c r="J177" i="2"/>
  <c r="L177" i="2" s="1"/>
  <c r="I177" i="2"/>
  <c r="H177" i="2"/>
  <c r="G177" i="2"/>
  <c r="O176" i="2"/>
  <c r="N176" i="2"/>
  <c r="K176" i="2"/>
  <c r="M176" i="2" s="1"/>
  <c r="J176" i="2"/>
  <c r="L176" i="2" s="1"/>
  <c r="I176" i="2"/>
  <c r="H176" i="2"/>
  <c r="G176" i="2"/>
  <c r="O175" i="2"/>
  <c r="N175" i="2"/>
  <c r="K175" i="2"/>
  <c r="M175" i="2" s="1"/>
  <c r="J175" i="2"/>
  <c r="L175" i="2" s="1"/>
  <c r="I175" i="2"/>
  <c r="H175" i="2"/>
  <c r="G175" i="2"/>
  <c r="O174" i="2"/>
  <c r="N174" i="2"/>
  <c r="K174" i="2"/>
  <c r="M174" i="2" s="1"/>
  <c r="J174" i="2"/>
  <c r="L174" i="2" s="1"/>
  <c r="I174" i="2"/>
  <c r="H174" i="2"/>
  <c r="G174" i="2"/>
  <c r="O173" i="2"/>
  <c r="N173" i="2"/>
  <c r="K173" i="2"/>
  <c r="M173" i="2" s="1"/>
  <c r="J173" i="2"/>
  <c r="L173" i="2" s="1"/>
  <c r="I173" i="2"/>
  <c r="H173" i="2"/>
  <c r="G173" i="2"/>
  <c r="O172" i="2"/>
  <c r="N172" i="2"/>
  <c r="K172" i="2"/>
  <c r="M172" i="2" s="1"/>
  <c r="J172" i="2"/>
  <c r="L172" i="2" s="1"/>
  <c r="I172" i="2"/>
  <c r="H172" i="2"/>
  <c r="G172" i="2"/>
  <c r="O171" i="2"/>
  <c r="N171" i="2"/>
  <c r="K171" i="2"/>
  <c r="M171" i="2" s="1"/>
  <c r="J171" i="2"/>
  <c r="L171" i="2" s="1"/>
  <c r="I171" i="2"/>
  <c r="H171" i="2"/>
  <c r="G171" i="2"/>
  <c r="O170" i="2"/>
  <c r="N170" i="2"/>
  <c r="K170" i="2"/>
  <c r="M170" i="2" s="1"/>
  <c r="J170" i="2"/>
  <c r="L170" i="2" s="1"/>
  <c r="I170" i="2"/>
  <c r="H170" i="2"/>
  <c r="G170" i="2"/>
  <c r="O169" i="2"/>
  <c r="N169" i="2"/>
  <c r="K169" i="2"/>
  <c r="M169" i="2" s="1"/>
  <c r="J169" i="2"/>
  <c r="L169" i="2" s="1"/>
  <c r="I169" i="2"/>
  <c r="H169" i="2"/>
  <c r="G169" i="2"/>
  <c r="O168" i="2"/>
  <c r="N168" i="2"/>
  <c r="K168" i="2"/>
  <c r="M168" i="2" s="1"/>
  <c r="J168" i="2"/>
  <c r="L168" i="2" s="1"/>
  <c r="I168" i="2"/>
  <c r="H168" i="2"/>
  <c r="G168" i="2"/>
  <c r="O167" i="2"/>
  <c r="N167" i="2"/>
  <c r="K167" i="2"/>
  <c r="M167" i="2" s="1"/>
  <c r="J167" i="2"/>
  <c r="L167" i="2" s="1"/>
  <c r="I167" i="2"/>
  <c r="H167" i="2"/>
  <c r="G167" i="2"/>
  <c r="O166" i="2"/>
  <c r="N166" i="2"/>
  <c r="K166" i="2"/>
  <c r="M166" i="2" s="1"/>
  <c r="J166" i="2"/>
  <c r="L166" i="2" s="1"/>
  <c r="I166" i="2"/>
  <c r="H166" i="2"/>
  <c r="G166" i="2"/>
  <c r="O165" i="2"/>
  <c r="N165" i="2"/>
  <c r="K165" i="2"/>
  <c r="M165" i="2" s="1"/>
  <c r="J165" i="2"/>
  <c r="L165" i="2" s="1"/>
  <c r="I165" i="2"/>
  <c r="H165" i="2"/>
  <c r="G165" i="2"/>
  <c r="O164" i="2"/>
  <c r="N164" i="2"/>
  <c r="K164" i="2"/>
  <c r="M164" i="2" s="1"/>
  <c r="J164" i="2"/>
  <c r="L164" i="2" s="1"/>
  <c r="I164" i="2"/>
  <c r="H164" i="2"/>
  <c r="G164" i="2"/>
  <c r="O163" i="2"/>
  <c r="N163" i="2"/>
  <c r="K163" i="2"/>
  <c r="M163" i="2" s="1"/>
  <c r="J163" i="2"/>
  <c r="L163" i="2" s="1"/>
  <c r="I163" i="2"/>
  <c r="H163" i="2"/>
  <c r="G163" i="2"/>
  <c r="O162" i="2"/>
  <c r="N162" i="2"/>
  <c r="K162" i="2"/>
  <c r="M162" i="2" s="1"/>
  <c r="J162" i="2"/>
  <c r="L162" i="2" s="1"/>
  <c r="I162" i="2"/>
  <c r="H162" i="2"/>
  <c r="G162" i="2"/>
  <c r="O161" i="2"/>
  <c r="N161" i="2"/>
  <c r="K161" i="2"/>
  <c r="M161" i="2" s="1"/>
  <c r="J161" i="2"/>
  <c r="L161" i="2" s="1"/>
  <c r="I161" i="2"/>
  <c r="H161" i="2"/>
  <c r="G161" i="2"/>
  <c r="O160" i="2"/>
  <c r="N160" i="2"/>
  <c r="K160" i="2"/>
  <c r="M160" i="2" s="1"/>
  <c r="J160" i="2"/>
  <c r="L160" i="2" s="1"/>
  <c r="I160" i="2"/>
  <c r="H160" i="2"/>
  <c r="G160" i="2"/>
  <c r="O159" i="2"/>
  <c r="N159" i="2"/>
  <c r="K159" i="2"/>
  <c r="M159" i="2" s="1"/>
  <c r="J159" i="2"/>
  <c r="L159" i="2" s="1"/>
  <c r="I159" i="2"/>
  <c r="H159" i="2"/>
  <c r="G159" i="2"/>
  <c r="O158" i="2"/>
  <c r="N158" i="2"/>
  <c r="K158" i="2"/>
  <c r="M158" i="2" s="1"/>
  <c r="J158" i="2"/>
  <c r="L158" i="2" s="1"/>
  <c r="I158" i="2"/>
  <c r="H158" i="2"/>
  <c r="G158" i="2"/>
  <c r="O157" i="2"/>
  <c r="N157" i="2"/>
  <c r="K157" i="2"/>
  <c r="M157" i="2" s="1"/>
  <c r="J157" i="2"/>
  <c r="L157" i="2" s="1"/>
  <c r="I157" i="2"/>
  <c r="H157" i="2"/>
  <c r="G157" i="2"/>
  <c r="O156" i="2"/>
  <c r="N156" i="2"/>
  <c r="K156" i="2"/>
  <c r="M156" i="2" s="1"/>
  <c r="J156" i="2"/>
  <c r="L156" i="2" s="1"/>
  <c r="I156" i="2"/>
  <c r="H156" i="2"/>
  <c r="G156" i="2"/>
  <c r="O155" i="2"/>
  <c r="N155" i="2"/>
  <c r="K155" i="2"/>
  <c r="M155" i="2" s="1"/>
  <c r="J155" i="2"/>
  <c r="L155" i="2" s="1"/>
  <c r="I155" i="2"/>
  <c r="H155" i="2"/>
  <c r="G155" i="2"/>
  <c r="O154" i="2"/>
  <c r="N154" i="2"/>
  <c r="K154" i="2"/>
  <c r="M154" i="2" s="1"/>
  <c r="J154" i="2"/>
  <c r="L154" i="2" s="1"/>
  <c r="I154" i="2"/>
  <c r="H154" i="2"/>
  <c r="G154" i="2"/>
  <c r="O153" i="2"/>
  <c r="N153" i="2"/>
  <c r="K153" i="2"/>
  <c r="M153" i="2" s="1"/>
  <c r="J153" i="2"/>
  <c r="L153" i="2" s="1"/>
  <c r="I153" i="2"/>
  <c r="H153" i="2"/>
  <c r="G153" i="2"/>
  <c r="O152" i="2"/>
  <c r="N152" i="2"/>
  <c r="K152" i="2"/>
  <c r="M152" i="2" s="1"/>
  <c r="J152" i="2"/>
  <c r="L152" i="2" s="1"/>
  <c r="I152" i="2"/>
  <c r="H152" i="2"/>
  <c r="G152" i="2"/>
  <c r="O151" i="2"/>
  <c r="N151" i="2"/>
  <c r="K151" i="2"/>
  <c r="M151" i="2" s="1"/>
  <c r="J151" i="2"/>
  <c r="L151" i="2" s="1"/>
  <c r="I151" i="2"/>
  <c r="H151" i="2"/>
  <c r="G151" i="2"/>
  <c r="O150" i="2"/>
  <c r="N150" i="2"/>
  <c r="K150" i="2"/>
  <c r="M150" i="2" s="1"/>
  <c r="J150" i="2"/>
  <c r="L150" i="2" s="1"/>
  <c r="I150" i="2"/>
  <c r="H150" i="2"/>
  <c r="G150" i="2"/>
  <c r="O149" i="2"/>
  <c r="N149" i="2"/>
  <c r="K149" i="2"/>
  <c r="M149" i="2" s="1"/>
  <c r="J149" i="2"/>
  <c r="L149" i="2" s="1"/>
  <c r="I149" i="2"/>
  <c r="H149" i="2"/>
  <c r="G149" i="2"/>
  <c r="O148" i="2"/>
  <c r="N148" i="2"/>
  <c r="K148" i="2"/>
  <c r="M148" i="2" s="1"/>
  <c r="J148" i="2"/>
  <c r="L148" i="2" s="1"/>
  <c r="I148" i="2"/>
  <c r="H148" i="2"/>
  <c r="G148" i="2"/>
  <c r="O147" i="2"/>
  <c r="N147" i="2"/>
  <c r="K147" i="2"/>
  <c r="M147" i="2" s="1"/>
  <c r="J147" i="2"/>
  <c r="L147" i="2" s="1"/>
  <c r="I147" i="2"/>
  <c r="H147" i="2"/>
  <c r="G147" i="2"/>
  <c r="O146" i="2"/>
  <c r="N146" i="2"/>
  <c r="K146" i="2"/>
  <c r="M146" i="2" s="1"/>
  <c r="J146" i="2"/>
  <c r="L146" i="2" s="1"/>
  <c r="I146" i="2"/>
  <c r="H146" i="2"/>
  <c r="G146" i="2"/>
  <c r="O145" i="2"/>
  <c r="N145" i="2"/>
  <c r="K145" i="2"/>
  <c r="M145" i="2" s="1"/>
  <c r="J145" i="2"/>
  <c r="L145" i="2" s="1"/>
  <c r="I145" i="2"/>
  <c r="H145" i="2"/>
  <c r="G145" i="2"/>
  <c r="O144" i="2"/>
  <c r="N144" i="2"/>
  <c r="K144" i="2"/>
  <c r="M144" i="2" s="1"/>
  <c r="J144" i="2"/>
  <c r="L144" i="2" s="1"/>
  <c r="I144" i="2"/>
  <c r="H144" i="2"/>
  <c r="G144" i="2"/>
  <c r="O143" i="2"/>
  <c r="N143" i="2"/>
  <c r="K143" i="2"/>
  <c r="M143" i="2" s="1"/>
  <c r="J143" i="2"/>
  <c r="L143" i="2" s="1"/>
  <c r="I143" i="2"/>
  <c r="H143" i="2"/>
  <c r="G143" i="2"/>
  <c r="O142" i="2"/>
  <c r="N142" i="2"/>
  <c r="K142" i="2"/>
  <c r="M142" i="2" s="1"/>
  <c r="J142" i="2"/>
  <c r="L142" i="2" s="1"/>
  <c r="I142" i="2"/>
  <c r="H142" i="2"/>
  <c r="G142" i="2"/>
  <c r="O141" i="2"/>
  <c r="N141" i="2"/>
  <c r="K141" i="2"/>
  <c r="M141" i="2" s="1"/>
  <c r="J141" i="2"/>
  <c r="L141" i="2" s="1"/>
  <c r="I141" i="2"/>
  <c r="H141" i="2"/>
  <c r="G141" i="2"/>
  <c r="O140" i="2"/>
  <c r="N140" i="2"/>
  <c r="K140" i="2"/>
  <c r="M140" i="2" s="1"/>
  <c r="J140" i="2"/>
  <c r="L140" i="2" s="1"/>
  <c r="I140" i="2"/>
  <c r="H140" i="2"/>
  <c r="G140" i="2"/>
  <c r="O139" i="2"/>
  <c r="N139" i="2"/>
  <c r="K139" i="2"/>
  <c r="M139" i="2" s="1"/>
  <c r="J139" i="2"/>
  <c r="L139" i="2" s="1"/>
  <c r="I139" i="2"/>
  <c r="H139" i="2"/>
  <c r="G139" i="2"/>
  <c r="O138" i="2"/>
  <c r="N138" i="2"/>
  <c r="K138" i="2"/>
  <c r="M138" i="2" s="1"/>
  <c r="J138" i="2"/>
  <c r="L138" i="2" s="1"/>
  <c r="I138" i="2"/>
  <c r="H138" i="2"/>
  <c r="G138" i="2"/>
  <c r="O137" i="2"/>
  <c r="N137" i="2"/>
  <c r="K137" i="2"/>
  <c r="M137" i="2" s="1"/>
  <c r="J137" i="2"/>
  <c r="L137" i="2" s="1"/>
  <c r="I137" i="2"/>
  <c r="H137" i="2"/>
  <c r="G137" i="2"/>
  <c r="O136" i="2"/>
  <c r="N136" i="2"/>
  <c r="K136" i="2"/>
  <c r="M136" i="2" s="1"/>
  <c r="J136" i="2"/>
  <c r="L136" i="2" s="1"/>
  <c r="I136" i="2"/>
  <c r="H136" i="2"/>
  <c r="G136" i="2"/>
  <c r="O135" i="2"/>
  <c r="N135" i="2"/>
  <c r="K135" i="2"/>
  <c r="M135" i="2" s="1"/>
  <c r="J135" i="2"/>
  <c r="L135" i="2" s="1"/>
  <c r="I135" i="2"/>
  <c r="H135" i="2"/>
  <c r="G135" i="2"/>
  <c r="O134" i="2"/>
  <c r="N134" i="2"/>
  <c r="K134" i="2"/>
  <c r="M134" i="2" s="1"/>
  <c r="J134" i="2"/>
  <c r="L134" i="2" s="1"/>
  <c r="I134" i="2"/>
  <c r="H134" i="2"/>
  <c r="G134" i="2"/>
  <c r="O133" i="2"/>
  <c r="N133" i="2"/>
  <c r="K133" i="2"/>
  <c r="M133" i="2" s="1"/>
  <c r="J133" i="2"/>
  <c r="L133" i="2" s="1"/>
  <c r="I133" i="2"/>
  <c r="H133" i="2"/>
  <c r="G133" i="2"/>
  <c r="O132" i="2"/>
  <c r="N132" i="2"/>
  <c r="K132" i="2"/>
  <c r="M132" i="2" s="1"/>
  <c r="J132" i="2"/>
  <c r="L132" i="2" s="1"/>
  <c r="I132" i="2"/>
  <c r="H132" i="2"/>
  <c r="G132" i="2"/>
  <c r="O131" i="2"/>
  <c r="N131" i="2"/>
  <c r="K131" i="2"/>
  <c r="M131" i="2" s="1"/>
  <c r="J131" i="2"/>
  <c r="L131" i="2" s="1"/>
  <c r="I131" i="2"/>
  <c r="H131" i="2"/>
  <c r="G131" i="2"/>
  <c r="O130" i="2"/>
  <c r="N130" i="2"/>
  <c r="K130" i="2"/>
  <c r="M130" i="2" s="1"/>
  <c r="J130" i="2"/>
  <c r="L130" i="2" s="1"/>
  <c r="I130" i="2"/>
  <c r="H130" i="2"/>
  <c r="G130" i="2"/>
  <c r="O129" i="2"/>
  <c r="N129" i="2"/>
  <c r="K129" i="2"/>
  <c r="M129" i="2" s="1"/>
  <c r="J129" i="2"/>
  <c r="L129" i="2" s="1"/>
  <c r="I129" i="2"/>
  <c r="H129" i="2"/>
  <c r="G129" i="2"/>
  <c r="O128" i="2"/>
  <c r="N128" i="2"/>
  <c r="K128" i="2"/>
  <c r="M128" i="2" s="1"/>
  <c r="J128" i="2"/>
  <c r="L128" i="2" s="1"/>
  <c r="I128" i="2"/>
  <c r="H128" i="2"/>
  <c r="G128" i="2"/>
  <c r="O127" i="2"/>
  <c r="N127" i="2"/>
  <c r="K127" i="2"/>
  <c r="M127" i="2" s="1"/>
  <c r="J127" i="2"/>
  <c r="L127" i="2" s="1"/>
  <c r="I127" i="2"/>
  <c r="H127" i="2"/>
  <c r="G127" i="2"/>
  <c r="O126" i="2"/>
  <c r="N126" i="2"/>
  <c r="K126" i="2"/>
  <c r="M126" i="2" s="1"/>
  <c r="J126" i="2"/>
  <c r="L126" i="2" s="1"/>
  <c r="I126" i="2"/>
  <c r="H126" i="2"/>
  <c r="G126" i="2"/>
  <c r="O125" i="2"/>
  <c r="N125" i="2"/>
  <c r="K125" i="2"/>
  <c r="M125" i="2" s="1"/>
  <c r="J125" i="2"/>
  <c r="L125" i="2" s="1"/>
  <c r="I125" i="2"/>
  <c r="H125" i="2"/>
  <c r="G125" i="2"/>
  <c r="O124" i="2"/>
  <c r="N124" i="2"/>
  <c r="K124" i="2"/>
  <c r="M124" i="2" s="1"/>
  <c r="J124" i="2"/>
  <c r="L124" i="2" s="1"/>
  <c r="I124" i="2"/>
  <c r="H124" i="2"/>
  <c r="G124" i="2"/>
  <c r="O123" i="2"/>
  <c r="N123" i="2"/>
  <c r="K123" i="2"/>
  <c r="M123" i="2" s="1"/>
  <c r="J123" i="2"/>
  <c r="L123" i="2" s="1"/>
  <c r="I123" i="2"/>
  <c r="H123" i="2"/>
  <c r="G123" i="2"/>
  <c r="O122" i="2"/>
  <c r="N122" i="2"/>
  <c r="K122" i="2"/>
  <c r="M122" i="2" s="1"/>
  <c r="J122" i="2"/>
  <c r="L122" i="2" s="1"/>
  <c r="I122" i="2"/>
  <c r="H122" i="2"/>
  <c r="G122" i="2"/>
  <c r="O121" i="2"/>
  <c r="N121" i="2"/>
  <c r="K121" i="2"/>
  <c r="M121" i="2" s="1"/>
  <c r="J121" i="2"/>
  <c r="L121" i="2" s="1"/>
  <c r="I121" i="2"/>
  <c r="H121" i="2"/>
  <c r="G121" i="2"/>
  <c r="O120" i="2"/>
  <c r="N120" i="2"/>
  <c r="K120" i="2"/>
  <c r="M120" i="2" s="1"/>
  <c r="J120" i="2"/>
  <c r="L120" i="2" s="1"/>
  <c r="I120" i="2"/>
  <c r="H120" i="2"/>
  <c r="G120" i="2"/>
  <c r="O119" i="2"/>
  <c r="N119" i="2"/>
  <c r="K119" i="2"/>
  <c r="M119" i="2" s="1"/>
  <c r="J119" i="2"/>
  <c r="L119" i="2" s="1"/>
  <c r="I119" i="2"/>
  <c r="H119" i="2"/>
  <c r="G119" i="2"/>
  <c r="O118" i="2"/>
  <c r="N118" i="2"/>
  <c r="K118" i="2"/>
  <c r="M118" i="2" s="1"/>
  <c r="J118" i="2"/>
  <c r="L118" i="2" s="1"/>
  <c r="I118" i="2"/>
  <c r="H118" i="2"/>
  <c r="G118" i="2"/>
  <c r="O117" i="2"/>
  <c r="N117" i="2"/>
  <c r="K117" i="2"/>
  <c r="M117" i="2" s="1"/>
  <c r="J117" i="2"/>
  <c r="L117" i="2" s="1"/>
  <c r="I117" i="2"/>
  <c r="H117" i="2"/>
  <c r="G117" i="2"/>
  <c r="O116" i="2"/>
  <c r="N116" i="2"/>
  <c r="K116" i="2"/>
  <c r="M116" i="2" s="1"/>
  <c r="J116" i="2"/>
  <c r="L116" i="2" s="1"/>
  <c r="I116" i="2"/>
  <c r="H116" i="2"/>
  <c r="G116" i="2"/>
  <c r="O115" i="2"/>
  <c r="N115" i="2"/>
  <c r="K115" i="2"/>
  <c r="M115" i="2" s="1"/>
  <c r="J115" i="2"/>
  <c r="L115" i="2" s="1"/>
  <c r="I115" i="2"/>
  <c r="H115" i="2"/>
  <c r="G115" i="2"/>
  <c r="O114" i="2"/>
  <c r="N114" i="2"/>
  <c r="K114" i="2"/>
  <c r="M114" i="2" s="1"/>
  <c r="J114" i="2"/>
  <c r="L114" i="2" s="1"/>
  <c r="I114" i="2"/>
  <c r="H114" i="2"/>
  <c r="G114" i="2"/>
  <c r="O113" i="2"/>
  <c r="N113" i="2"/>
  <c r="K113" i="2"/>
  <c r="M113" i="2" s="1"/>
  <c r="J113" i="2"/>
  <c r="L113" i="2" s="1"/>
  <c r="I113" i="2"/>
  <c r="H113" i="2"/>
  <c r="G113" i="2"/>
  <c r="O112" i="2"/>
  <c r="N112" i="2"/>
  <c r="K112" i="2"/>
  <c r="M112" i="2" s="1"/>
  <c r="J112" i="2"/>
  <c r="L112" i="2" s="1"/>
  <c r="I112" i="2"/>
  <c r="H112" i="2"/>
  <c r="G112" i="2"/>
  <c r="O111" i="2"/>
  <c r="N111" i="2"/>
  <c r="K111" i="2"/>
  <c r="M111" i="2" s="1"/>
  <c r="J111" i="2"/>
  <c r="L111" i="2" s="1"/>
  <c r="I111" i="2"/>
  <c r="H111" i="2"/>
  <c r="G111" i="2"/>
  <c r="O110" i="2"/>
  <c r="N110" i="2"/>
  <c r="K110" i="2"/>
  <c r="M110" i="2" s="1"/>
  <c r="J110" i="2"/>
  <c r="L110" i="2" s="1"/>
  <c r="I110" i="2"/>
  <c r="H110" i="2"/>
  <c r="G110" i="2"/>
  <c r="O109" i="2"/>
  <c r="N109" i="2"/>
  <c r="K109" i="2"/>
  <c r="M109" i="2" s="1"/>
  <c r="J109" i="2"/>
  <c r="L109" i="2" s="1"/>
  <c r="I109" i="2"/>
  <c r="H109" i="2"/>
  <c r="G109" i="2"/>
  <c r="O108" i="2"/>
  <c r="N108" i="2"/>
  <c r="K108" i="2"/>
  <c r="M108" i="2" s="1"/>
  <c r="J108" i="2"/>
  <c r="L108" i="2" s="1"/>
  <c r="I108" i="2"/>
  <c r="H108" i="2"/>
  <c r="G108" i="2"/>
  <c r="O107" i="2"/>
  <c r="N107" i="2"/>
  <c r="K107" i="2"/>
  <c r="M107" i="2" s="1"/>
  <c r="J107" i="2"/>
  <c r="L107" i="2" s="1"/>
  <c r="I107" i="2"/>
  <c r="H107" i="2"/>
  <c r="G107" i="2"/>
  <c r="O106" i="2"/>
  <c r="N106" i="2"/>
  <c r="K106" i="2"/>
  <c r="M106" i="2" s="1"/>
  <c r="J106" i="2"/>
  <c r="L106" i="2" s="1"/>
  <c r="I106" i="2"/>
  <c r="H106" i="2"/>
  <c r="G106" i="2"/>
  <c r="O105" i="2"/>
  <c r="N105" i="2"/>
  <c r="K105" i="2"/>
  <c r="M105" i="2" s="1"/>
  <c r="J105" i="2"/>
  <c r="L105" i="2" s="1"/>
  <c r="I105" i="2"/>
  <c r="H105" i="2"/>
  <c r="G105" i="2"/>
  <c r="O104" i="2"/>
  <c r="N104" i="2"/>
  <c r="K104" i="2"/>
  <c r="M104" i="2" s="1"/>
  <c r="J104" i="2"/>
  <c r="L104" i="2" s="1"/>
  <c r="I104" i="2"/>
  <c r="H104" i="2"/>
  <c r="G104" i="2"/>
  <c r="O103" i="2"/>
  <c r="N103" i="2"/>
  <c r="K103" i="2"/>
  <c r="M103" i="2" s="1"/>
  <c r="J103" i="2"/>
  <c r="L103" i="2" s="1"/>
  <c r="I103" i="2"/>
  <c r="H103" i="2"/>
  <c r="G103" i="2"/>
  <c r="O102" i="2"/>
  <c r="N102" i="2"/>
  <c r="K102" i="2"/>
  <c r="M102" i="2" s="1"/>
  <c r="J102" i="2"/>
  <c r="L102" i="2" s="1"/>
  <c r="I102" i="2"/>
  <c r="H102" i="2"/>
  <c r="G102" i="2"/>
  <c r="O101" i="2"/>
  <c r="N101" i="2"/>
  <c r="K101" i="2"/>
  <c r="M101" i="2" s="1"/>
  <c r="J101" i="2"/>
  <c r="L101" i="2" s="1"/>
  <c r="I101" i="2"/>
  <c r="H101" i="2"/>
  <c r="G101" i="2"/>
  <c r="O100" i="2"/>
  <c r="N100" i="2"/>
  <c r="K100" i="2"/>
  <c r="M100" i="2" s="1"/>
  <c r="J100" i="2"/>
  <c r="L100" i="2" s="1"/>
  <c r="I100" i="2"/>
  <c r="H100" i="2"/>
  <c r="G100" i="2"/>
  <c r="O99" i="2"/>
  <c r="N99" i="2"/>
  <c r="K99" i="2"/>
  <c r="M99" i="2" s="1"/>
  <c r="J99" i="2"/>
  <c r="L99" i="2" s="1"/>
  <c r="I99" i="2"/>
  <c r="H99" i="2"/>
  <c r="G99" i="2"/>
  <c r="O98" i="2"/>
  <c r="N98" i="2"/>
  <c r="K98" i="2"/>
  <c r="M98" i="2" s="1"/>
  <c r="J98" i="2"/>
  <c r="L98" i="2" s="1"/>
  <c r="I98" i="2"/>
  <c r="H98" i="2"/>
  <c r="G98" i="2"/>
  <c r="O97" i="2"/>
  <c r="N97" i="2"/>
  <c r="K97" i="2"/>
  <c r="M97" i="2" s="1"/>
  <c r="J97" i="2"/>
  <c r="L97" i="2" s="1"/>
  <c r="I97" i="2"/>
  <c r="H97" i="2"/>
  <c r="G97" i="2"/>
  <c r="O96" i="2"/>
  <c r="N96" i="2"/>
  <c r="K96" i="2"/>
  <c r="M96" i="2" s="1"/>
  <c r="J96" i="2"/>
  <c r="L96" i="2" s="1"/>
  <c r="I96" i="2"/>
  <c r="H96" i="2"/>
  <c r="G96" i="2"/>
  <c r="O95" i="2"/>
  <c r="N95" i="2"/>
  <c r="K95" i="2"/>
  <c r="M95" i="2" s="1"/>
  <c r="J95" i="2"/>
  <c r="L95" i="2" s="1"/>
  <c r="I95" i="2"/>
  <c r="H95" i="2"/>
  <c r="G95" i="2"/>
  <c r="O94" i="2"/>
  <c r="N94" i="2"/>
  <c r="K94" i="2"/>
  <c r="M94" i="2" s="1"/>
  <c r="J94" i="2"/>
  <c r="L94" i="2" s="1"/>
  <c r="I94" i="2"/>
  <c r="H94" i="2"/>
  <c r="G94" i="2"/>
  <c r="O93" i="2"/>
  <c r="N93" i="2"/>
  <c r="K93" i="2"/>
  <c r="M93" i="2" s="1"/>
  <c r="J93" i="2"/>
  <c r="L93" i="2" s="1"/>
  <c r="I93" i="2"/>
  <c r="H93" i="2"/>
  <c r="G93" i="2"/>
  <c r="O92" i="2"/>
  <c r="N92" i="2"/>
  <c r="K92" i="2"/>
  <c r="M92" i="2" s="1"/>
  <c r="J92" i="2"/>
  <c r="L92" i="2" s="1"/>
  <c r="I92" i="2"/>
  <c r="H92" i="2"/>
  <c r="G92" i="2"/>
  <c r="O91" i="2"/>
  <c r="N91" i="2"/>
  <c r="K91" i="2"/>
  <c r="M91" i="2" s="1"/>
  <c r="J91" i="2"/>
  <c r="L91" i="2" s="1"/>
  <c r="I91" i="2"/>
  <c r="H91" i="2"/>
  <c r="G91" i="2"/>
  <c r="O90" i="2"/>
  <c r="N90" i="2"/>
  <c r="K90" i="2"/>
  <c r="M90" i="2" s="1"/>
  <c r="J90" i="2"/>
  <c r="L90" i="2" s="1"/>
  <c r="I90" i="2"/>
  <c r="H90" i="2"/>
  <c r="G90" i="2"/>
  <c r="O89" i="2"/>
  <c r="N89" i="2"/>
  <c r="K89" i="2"/>
  <c r="M89" i="2" s="1"/>
  <c r="J89" i="2"/>
  <c r="L89" i="2" s="1"/>
  <c r="I89" i="2"/>
  <c r="H89" i="2"/>
  <c r="G89" i="2"/>
  <c r="O88" i="2"/>
  <c r="N88" i="2"/>
  <c r="K88" i="2"/>
  <c r="M88" i="2" s="1"/>
  <c r="J88" i="2"/>
  <c r="L88" i="2" s="1"/>
  <c r="I88" i="2"/>
  <c r="H88" i="2"/>
  <c r="G88" i="2"/>
  <c r="O87" i="2"/>
  <c r="N87" i="2"/>
  <c r="K87" i="2"/>
  <c r="M87" i="2" s="1"/>
  <c r="J87" i="2"/>
  <c r="L87" i="2" s="1"/>
  <c r="I87" i="2"/>
  <c r="H87" i="2"/>
  <c r="G87" i="2"/>
  <c r="O86" i="2"/>
  <c r="N86" i="2"/>
  <c r="K86" i="2"/>
  <c r="M86" i="2" s="1"/>
  <c r="J86" i="2"/>
  <c r="L86" i="2" s="1"/>
  <c r="I86" i="2"/>
  <c r="H86" i="2"/>
  <c r="G86" i="2"/>
  <c r="O85" i="2"/>
  <c r="N85" i="2"/>
  <c r="K85" i="2"/>
  <c r="M85" i="2" s="1"/>
  <c r="J85" i="2"/>
  <c r="L85" i="2" s="1"/>
  <c r="I85" i="2"/>
  <c r="H85" i="2"/>
  <c r="G85" i="2"/>
  <c r="O84" i="2"/>
  <c r="N84" i="2"/>
  <c r="K84" i="2"/>
  <c r="M84" i="2" s="1"/>
  <c r="J84" i="2"/>
  <c r="L84" i="2" s="1"/>
  <c r="I84" i="2"/>
  <c r="H84" i="2"/>
  <c r="G84" i="2"/>
  <c r="O83" i="2"/>
  <c r="N83" i="2"/>
  <c r="K83" i="2"/>
  <c r="M83" i="2" s="1"/>
  <c r="J83" i="2"/>
  <c r="L83" i="2" s="1"/>
  <c r="I83" i="2"/>
  <c r="H83" i="2"/>
  <c r="G83" i="2"/>
  <c r="O82" i="2"/>
  <c r="N82" i="2"/>
  <c r="K82" i="2"/>
  <c r="M82" i="2" s="1"/>
  <c r="J82" i="2"/>
  <c r="L82" i="2" s="1"/>
  <c r="I82" i="2"/>
  <c r="H82" i="2"/>
  <c r="G82" i="2"/>
  <c r="O81" i="2"/>
  <c r="N81" i="2"/>
  <c r="K81" i="2"/>
  <c r="M81" i="2" s="1"/>
  <c r="J81" i="2"/>
  <c r="L81" i="2" s="1"/>
  <c r="I81" i="2"/>
  <c r="H81" i="2"/>
  <c r="G81" i="2"/>
  <c r="O80" i="2"/>
  <c r="N80" i="2"/>
  <c r="K80" i="2"/>
  <c r="M80" i="2" s="1"/>
  <c r="J80" i="2"/>
  <c r="L80" i="2" s="1"/>
  <c r="I80" i="2"/>
  <c r="H80" i="2"/>
  <c r="G80" i="2"/>
  <c r="O79" i="2"/>
  <c r="N79" i="2"/>
  <c r="K79" i="2"/>
  <c r="M79" i="2" s="1"/>
  <c r="J79" i="2"/>
  <c r="L79" i="2" s="1"/>
  <c r="I79" i="2"/>
  <c r="H79" i="2"/>
  <c r="G79" i="2"/>
  <c r="O78" i="2"/>
  <c r="N78" i="2"/>
  <c r="K78" i="2"/>
  <c r="M78" i="2" s="1"/>
  <c r="J78" i="2"/>
  <c r="L78" i="2" s="1"/>
  <c r="I78" i="2"/>
  <c r="H78" i="2"/>
  <c r="G78" i="2"/>
  <c r="O77" i="2"/>
  <c r="N77" i="2"/>
  <c r="K77" i="2"/>
  <c r="M77" i="2" s="1"/>
  <c r="J77" i="2"/>
  <c r="L77" i="2" s="1"/>
  <c r="I77" i="2"/>
  <c r="H77" i="2"/>
  <c r="G77" i="2"/>
  <c r="O76" i="2"/>
  <c r="N76" i="2"/>
  <c r="K76" i="2"/>
  <c r="M76" i="2" s="1"/>
  <c r="J76" i="2"/>
  <c r="L76" i="2" s="1"/>
  <c r="I76" i="2"/>
  <c r="H76" i="2"/>
  <c r="G76" i="2"/>
  <c r="O75" i="2"/>
  <c r="N75" i="2"/>
  <c r="K75" i="2"/>
  <c r="M75" i="2" s="1"/>
  <c r="J75" i="2"/>
  <c r="L75" i="2" s="1"/>
  <c r="I75" i="2"/>
  <c r="H75" i="2"/>
  <c r="G75" i="2"/>
  <c r="O74" i="2"/>
  <c r="N74" i="2"/>
  <c r="K74" i="2"/>
  <c r="M74" i="2" s="1"/>
  <c r="J74" i="2"/>
  <c r="L74" i="2" s="1"/>
  <c r="I74" i="2"/>
  <c r="H74" i="2"/>
  <c r="G74" i="2"/>
  <c r="O73" i="2"/>
  <c r="N73" i="2"/>
  <c r="K73" i="2"/>
  <c r="M73" i="2" s="1"/>
  <c r="J73" i="2"/>
  <c r="L73" i="2" s="1"/>
  <c r="I73" i="2"/>
  <c r="H73" i="2"/>
  <c r="G73" i="2"/>
  <c r="O72" i="2"/>
  <c r="N72" i="2"/>
  <c r="K72" i="2"/>
  <c r="M72" i="2" s="1"/>
  <c r="J72" i="2"/>
  <c r="L72" i="2" s="1"/>
  <c r="I72" i="2"/>
  <c r="H72" i="2"/>
  <c r="G72" i="2"/>
  <c r="O71" i="2"/>
  <c r="N71" i="2"/>
  <c r="K71" i="2"/>
  <c r="M71" i="2" s="1"/>
  <c r="J71" i="2"/>
  <c r="L71" i="2" s="1"/>
  <c r="I71" i="2"/>
  <c r="H71" i="2"/>
  <c r="G71" i="2"/>
  <c r="O70" i="2"/>
  <c r="N70" i="2"/>
  <c r="K70" i="2"/>
  <c r="M70" i="2" s="1"/>
  <c r="J70" i="2"/>
  <c r="L70" i="2" s="1"/>
  <c r="I70" i="2"/>
  <c r="H70" i="2"/>
  <c r="G70" i="2"/>
  <c r="O69" i="2"/>
  <c r="N69" i="2"/>
  <c r="K69" i="2"/>
  <c r="M69" i="2" s="1"/>
  <c r="J69" i="2"/>
  <c r="L69" i="2" s="1"/>
  <c r="I69" i="2"/>
  <c r="H69" i="2"/>
  <c r="G69" i="2"/>
  <c r="O68" i="2"/>
  <c r="N68" i="2"/>
  <c r="K68" i="2"/>
  <c r="M68" i="2" s="1"/>
  <c r="J68" i="2"/>
  <c r="L68" i="2" s="1"/>
  <c r="I68" i="2"/>
  <c r="H68" i="2"/>
  <c r="G68" i="2"/>
  <c r="O67" i="2"/>
  <c r="N67" i="2"/>
  <c r="K67" i="2"/>
  <c r="M67" i="2" s="1"/>
  <c r="J67" i="2"/>
  <c r="L67" i="2" s="1"/>
  <c r="I67" i="2"/>
  <c r="H67" i="2"/>
  <c r="G67" i="2"/>
  <c r="O66" i="2"/>
  <c r="N66" i="2"/>
  <c r="K66" i="2"/>
  <c r="M66" i="2" s="1"/>
  <c r="J66" i="2"/>
  <c r="L66" i="2" s="1"/>
  <c r="I66" i="2"/>
  <c r="H66" i="2"/>
  <c r="G66" i="2"/>
  <c r="O65" i="2"/>
  <c r="N65" i="2"/>
  <c r="K65" i="2"/>
  <c r="M65" i="2" s="1"/>
  <c r="J65" i="2"/>
  <c r="L65" i="2" s="1"/>
  <c r="I65" i="2"/>
  <c r="H65" i="2"/>
  <c r="G65" i="2"/>
  <c r="O64" i="2"/>
  <c r="N64" i="2"/>
  <c r="K64" i="2"/>
  <c r="M64" i="2" s="1"/>
  <c r="J64" i="2"/>
  <c r="L64" i="2" s="1"/>
  <c r="I64" i="2"/>
  <c r="H64" i="2"/>
  <c r="G64" i="2"/>
  <c r="O63" i="2"/>
  <c r="N63" i="2"/>
  <c r="K63" i="2"/>
  <c r="M63" i="2" s="1"/>
  <c r="J63" i="2"/>
  <c r="L63" i="2" s="1"/>
  <c r="I63" i="2"/>
  <c r="H63" i="2"/>
  <c r="G63" i="2"/>
  <c r="O62" i="2"/>
  <c r="N62" i="2"/>
  <c r="K62" i="2"/>
  <c r="M62" i="2" s="1"/>
  <c r="J62" i="2"/>
  <c r="L62" i="2" s="1"/>
  <c r="I62" i="2"/>
  <c r="H62" i="2"/>
  <c r="G62" i="2"/>
  <c r="O61" i="2"/>
  <c r="N61" i="2"/>
  <c r="K61" i="2"/>
  <c r="M61" i="2" s="1"/>
  <c r="J61" i="2"/>
  <c r="L61" i="2" s="1"/>
  <c r="I61" i="2"/>
  <c r="H61" i="2"/>
  <c r="G61" i="2"/>
  <c r="O60" i="2"/>
  <c r="N60" i="2"/>
  <c r="K60" i="2"/>
  <c r="M60" i="2" s="1"/>
  <c r="J60" i="2"/>
  <c r="L60" i="2" s="1"/>
  <c r="I60" i="2"/>
  <c r="H60" i="2"/>
  <c r="G60" i="2"/>
  <c r="O59" i="2"/>
  <c r="N59" i="2"/>
  <c r="K59" i="2"/>
  <c r="M59" i="2" s="1"/>
  <c r="J59" i="2"/>
  <c r="L59" i="2" s="1"/>
  <c r="I59" i="2"/>
  <c r="H59" i="2"/>
  <c r="G59" i="2"/>
  <c r="O58" i="2"/>
  <c r="N58" i="2"/>
  <c r="K58" i="2"/>
  <c r="M58" i="2" s="1"/>
  <c r="J58" i="2"/>
  <c r="L58" i="2" s="1"/>
  <c r="I58" i="2"/>
  <c r="H58" i="2"/>
  <c r="G58" i="2"/>
  <c r="O57" i="2"/>
  <c r="N57" i="2"/>
  <c r="K57" i="2"/>
  <c r="M57" i="2" s="1"/>
  <c r="J57" i="2"/>
  <c r="L57" i="2" s="1"/>
  <c r="I57" i="2"/>
  <c r="H57" i="2"/>
  <c r="G57" i="2"/>
  <c r="O56" i="2"/>
  <c r="N56" i="2"/>
  <c r="K56" i="2"/>
  <c r="M56" i="2" s="1"/>
  <c r="J56" i="2"/>
  <c r="L56" i="2" s="1"/>
  <c r="I56" i="2"/>
  <c r="H56" i="2"/>
  <c r="G56" i="2"/>
  <c r="O55" i="2"/>
  <c r="N55" i="2"/>
  <c r="K55" i="2"/>
  <c r="M55" i="2" s="1"/>
  <c r="J55" i="2"/>
  <c r="L55" i="2" s="1"/>
  <c r="I55" i="2"/>
  <c r="H55" i="2"/>
  <c r="G55" i="2"/>
  <c r="O54" i="2"/>
  <c r="N54" i="2"/>
  <c r="K54" i="2"/>
  <c r="M54" i="2" s="1"/>
  <c r="J54" i="2"/>
  <c r="L54" i="2" s="1"/>
  <c r="I54" i="2"/>
  <c r="H54" i="2"/>
  <c r="G54" i="2"/>
  <c r="O53" i="2"/>
  <c r="N53" i="2"/>
  <c r="K53" i="2"/>
  <c r="M53" i="2" s="1"/>
  <c r="J53" i="2"/>
  <c r="L53" i="2" s="1"/>
  <c r="I53" i="2"/>
  <c r="H53" i="2"/>
  <c r="G53" i="2"/>
  <c r="O52" i="2"/>
  <c r="N52" i="2"/>
  <c r="K52" i="2"/>
  <c r="M52" i="2" s="1"/>
  <c r="J52" i="2"/>
  <c r="L52" i="2" s="1"/>
  <c r="I52" i="2"/>
  <c r="H52" i="2"/>
  <c r="G52" i="2"/>
  <c r="O51" i="2"/>
  <c r="N51" i="2"/>
  <c r="K51" i="2"/>
  <c r="M51" i="2" s="1"/>
  <c r="J51" i="2"/>
  <c r="L51" i="2" s="1"/>
  <c r="I51" i="2"/>
  <c r="H51" i="2"/>
  <c r="G51" i="2"/>
  <c r="O50" i="2"/>
  <c r="N50" i="2"/>
  <c r="K50" i="2"/>
  <c r="M50" i="2" s="1"/>
  <c r="J50" i="2"/>
  <c r="L50" i="2" s="1"/>
  <c r="I50" i="2"/>
  <c r="H50" i="2"/>
  <c r="G50" i="2"/>
  <c r="O49" i="2"/>
  <c r="N49" i="2"/>
  <c r="K49" i="2"/>
  <c r="M49" i="2" s="1"/>
  <c r="J49" i="2"/>
  <c r="L49" i="2" s="1"/>
  <c r="I49" i="2"/>
  <c r="H49" i="2"/>
  <c r="G49" i="2"/>
  <c r="O48" i="2"/>
  <c r="N48" i="2"/>
  <c r="K48" i="2"/>
  <c r="M48" i="2" s="1"/>
  <c r="J48" i="2"/>
  <c r="L48" i="2" s="1"/>
  <c r="I48" i="2"/>
  <c r="H48" i="2"/>
  <c r="G48" i="2"/>
  <c r="O47" i="2"/>
  <c r="N47" i="2"/>
  <c r="K47" i="2"/>
  <c r="M47" i="2" s="1"/>
  <c r="J47" i="2"/>
  <c r="L47" i="2" s="1"/>
  <c r="I47" i="2"/>
  <c r="H47" i="2"/>
  <c r="G47" i="2"/>
  <c r="O46" i="2"/>
  <c r="N46" i="2"/>
  <c r="K46" i="2"/>
  <c r="M46" i="2" s="1"/>
  <c r="J46" i="2"/>
  <c r="L46" i="2" s="1"/>
  <c r="I46" i="2"/>
  <c r="H46" i="2"/>
  <c r="G46" i="2"/>
  <c r="O45" i="2"/>
  <c r="N45" i="2"/>
  <c r="K45" i="2"/>
  <c r="M45" i="2" s="1"/>
  <c r="J45" i="2"/>
  <c r="L45" i="2" s="1"/>
  <c r="I45" i="2"/>
  <c r="H45" i="2"/>
  <c r="G45" i="2"/>
  <c r="O44" i="2"/>
  <c r="N44" i="2"/>
  <c r="K44" i="2"/>
  <c r="M44" i="2" s="1"/>
  <c r="J44" i="2"/>
  <c r="L44" i="2" s="1"/>
  <c r="I44" i="2"/>
  <c r="H44" i="2"/>
  <c r="G44" i="2"/>
  <c r="O43" i="2"/>
  <c r="N43" i="2"/>
  <c r="K43" i="2"/>
  <c r="M43" i="2" s="1"/>
  <c r="J43" i="2"/>
  <c r="L43" i="2" s="1"/>
  <c r="I43" i="2"/>
  <c r="H43" i="2"/>
  <c r="G43" i="2"/>
  <c r="O42" i="2"/>
  <c r="N42" i="2"/>
  <c r="K42" i="2"/>
  <c r="M42" i="2" s="1"/>
  <c r="J42" i="2"/>
  <c r="L42" i="2" s="1"/>
  <c r="I42" i="2"/>
  <c r="H42" i="2"/>
  <c r="G42" i="2"/>
  <c r="O41" i="2"/>
  <c r="N41" i="2"/>
  <c r="K41" i="2"/>
  <c r="M41" i="2" s="1"/>
  <c r="J41" i="2"/>
  <c r="L41" i="2" s="1"/>
  <c r="I41" i="2"/>
  <c r="H41" i="2"/>
  <c r="G41" i="2"/>
  <c r="O40" i="2"/>
  <c r="N40" i="2"/>
  <c r="K40" i="2"/>
  <c r="M40" i="2" s="1"/>
  <c r="J40" i="2"/>
  <c r="L40" i="2" s="1"/>
  <c r="I40" i="2"/>
  <c r="H40" i="2"/>
  <c r="G40" i="2"/>
  <c r="O39" i="2"/>
  <c r="N39" i="2"/>
  <c r="K39" i="2"/>
  <c r="M39" i="2" s="1"/>
  <c r="J39" i="2"/>
  <c r="L39" i="2" s="1"/>
  <c r="I39" i="2"/>
  <c r="H39" i="2"/>
  <c r="G39" i="2"/>
  <c r="O38" i="2"/>
  <c r="N38" i="2"/>
  <c r="K38" i="2"/>
  <c r="M38" i="2" s="1"/>
  <c r="J38" i="2"/>
  <c r="L38" i="2" s="1"/>
  <c r="I38" i="2"/>
  <c r="H38" i="2"/>
  <c r="G38" i="2"/>
  <c r="O37" i="2"/>
  <c r="N37" i="2"/>
  <c r="K37" i="2"/>
  <c r="M37" i="2" s="1"/>
  <c r="J37" i="2"/>
  <c r="L37" i="2" s="1"/>
  <c r="I37" i="2"/>
  <c r="H37" i="2"/>
  <c r="G37" i="2"/>
  <c r="O36" i="2"/>
  <c r="N36" i="2"/>
  <c r="K36" i="2"/>
  <c r="M36" i="2" s="1"/>
  <c r="J36" i="2"/>
  <c r="L36" i="2" s="1"/>
  <c r="I36" i="2"/>
  <c r="H36" i="2"/>
  <c r="G36" i="2"/>
  <c r="O35" i="2"/>
  <c r="N35" i="2"/>
  <c r="K35" i="2"/>
  <c r="M35" i="2" s="1"/>
  <c r="J35" i="2"/>
  <c r="L35" i="2" s="1"/>
  <c r="I35" i="2"/>
  <c r="H35" i="2"/>
  <c r="G35" i="2"/>
  <c r="O34" i="2"/>
  <c r="N34" i="2"/>
  <c r="K34" i="2"/>
  <c r="M34" i="2" s="1"/>
  <c r="J34" i="2"/>
  <c r="L34" i="2" s="1"/>
  <c r="I34" i="2"/>
  <c r="H34" i="2"/>
  <c r="G34" i="2"/>
  <c r="O33" i="2"/>
  <c r="N33" i="2"/>
  <c r="K33" i="2"/>
  <c r="M33" i="2" s="1"/>
  <c r="J33" i="2"/>
  <c r="L33" i="2" s="1"/>
  <c r="I33" i="2"/>
  <c r="H33" i="2"/>
  <c r="G33" i="2"/>
  <c r="O32" i="2"/>
  <c r="N32" i="2"/>
  <c r="K32" i="2"/>
  <c r="M32" i="2" s="1"/>
  <c r="J32" i="2"/>
  <c r="L32" i="2" s="1"/>
  <c r="I32" i="2"/>
  <c r="H32" i="2"/>
  <c r="G32" i="2"/>
  <c r="O31" i="2"/>
  <c r="N31" i="2"/>
  <c r="K31" i="2"/>
  <c r="M31" i="2" s="1"/>
  <c r="J31" i="2"/>
  <c r="L31" i="2" s="1"/>
  <c r="I31" i="2"/>
  <c r="H31" i="2"/>
  <c r="G31" i="2"/>
  <c r="O30" i="2"/>
  <c r="N30" i="2"/>
  <c r="K30" i="2"/>
  <c r="M30" i="2" s="1"/>
  <c r="J30" i="2"/>
  <c r="L30" i="2" s="1"/>
  <c r="I30" i="2"/>
  <c r="H30" i="2"/>
  <c r="G30" i="2"/>
  <c r="O29" i="2"/>
  <c r="N29" i="2"/>
  <c r="K29" i="2"/>
  <c r="M29" i="2" s="1"/>
  <c r="J29" i="2"/>
  <c r="L29" i="2" s="1"/>
  <c r="I29" i="2"/>
  <c r="H29" i="2"/>
  <c r="G29" i="2"/>
  <c r="O28" i="2"/>
  <c r="N28" i="2"/>
  <c r="K28" i="2"/>
  <c r="M28" i="2" s="1"/>
  <c r="J28" i="2"/>
  <c r="L28" i="2" s="1"/>
  <c r="I28" i="2"/>
  <c r="H28" i="2"/>
  <c r="G28" i="2"/>
  <c r="O27" i="2"/>
  <c r="N27" i="2"/>
  <c r="K27" i="2"/>
  <c r="M27" i="2" s="1"/>
  <c r="J27" i="2"/>
  <c r="L27" i="2" s="1"/>
  <c r="I27" i="2"/>
  <c r="H27" i="2"/>
  <c r="G27" i="2"/>
  <c r="O26" i="2"/>
  <c r="N26" i="2"/>
  <c r="K26" i="2"/>
  <c r="M26" i="2" s="1"/>
  <c r="J26" i="2"/>
  <c r="L26" i="2" s="1"/>
  <c r="I26" i="2"/>
  <c r="H26" i="2"/>
  <c r="G26" i="2"/>
  <c r="O25" i="2"/>
  <c r="N25" i="2"/>
  <c r="K25" i="2"/>
  <c r="M25" i="2" s="1"/>
  <c r="J25" i="2"/>
  <c r="L25" i="2" s="1"/>
  <c r="I25" i="2"/>
  <c r="H25" i="2"/>
  <c r="G25" i="2"/>
  <c r="O24" i="2"/>
  <c r="N24" i="2"/>
  <c r="K24" i="2"/>
  <c r="M24" i="2" s="1"/>
  <c r="J24" i="2"/>
  <c r="L24" i="2" s="1"/>
  <c r="I24" i="2"/>
  <c r="H24" i="2"/>
  <c r="G24" i="2"/>
  <c r="O23" i="2"/>
  <c r="N23" i="2"/>
  <c r="K23" i="2"/>
  <c r="M23" i="2" s="1"/>
  <c r="J23" i="2"/>
  <c r="L23" i="2" s="1"/>
  <c r="I23" i="2"/>
  <c r="H23" i="2"/>
  <c r="G23" i="2"/>
  <c r="O22" i="2"/>
  <c r="N22" i="2"/>
  <c r="K22" i="2"/>
  <c r="M22" i="2" s="1"/>
  <c r="J22" i="2"/>
  <c r="L22" i="2" s="1"/>
  <c r="I22" i="2"/>
  <c r="H22" i="2"/>
  <c r="G22" i="2"/>
  <c r="O21" i="2"/>
  <c r="N21" i="2"/>
  <c r="K21" i="2"/>
  <c r="M21" i="2" s="1"/>
  <c r="J21" i="2"/>
  <c r="L21" i="2" s="1"/>
  <c r="I21" i="2"/>
  <c r="H21" i="2"/>
  <c r="G21" i="2"/>
  <c r="O20" i="2"/>
  <c r="N20" i="2"/>
  <c r="K20" i="2"/>
  <c r="M20" i="2" s="1"/>
  <c r="J20" i="2"/>
  <c r="L20" i="2" s="1"/>
  <c r="I20" i="2"/>
  <c r="H20" i="2"/>
  <c r="G20" i="2"/>
  <c r="O19" i="2"/>
  <c r="N19" i="2"/>
  <c r="K19" i="2"/>
  <c r="M19" i="2" s="1"/>
  <c r="J19" i="2"/>
  <c r="L19" i="2" s="1"/>
  <c r="I19" i="2"/>
  <c r="H19" i="2"/>
  <c r="G19" i="2"/>
  <c r="O18" i="2"/>
  <c r="N18" i="2"/>
  <c r="K18" i="2"/>
  <c r="M18" i="2" s="1"/>
  <c r="J18" i="2"/>
  <c r="L18" i="2" s="1"/>
  <c r="I18" i="2"/>
  <c r="H18" i="2"/>
  <c r="G18" i="2"/>
  <c r="O17" i="2"/>
  <c r="N17" i="2"/>
  <c r="K17" i="2"/>
  <c r="M17" i="2" s="1"/>
  <c r="J17" i="2"/>
  <c r="L17" i="2" s="1"/>
  <c r="I17" i="2"/>
  <c r="H17" i="2"/>
  <c r="G17" i="2"/>
  <c r="O16" i="2"/>
  <c r="N16" i="2"/>
  <c r="K16" i="2"/>
  <c r="M16" i="2" s="1"/>
  <c r="J16" i="2"/>
  <c r="L16" i="2" s="1"/>
  <c r="I16" i="2"/>
  <c r="H16" i="2"/>
  <c r="G16" i="2"/>
  <c r="O15" i="2"/>
  <c r="N15" i="2"/>
  <c r="K15" i="2"/>
  <c r="M15" i="2" s="1"/>
  <c r="J15" i="2"/>
  <c r="L15" i="2" s="1"/>
  <c r="I15" i="2"/>
  <c r="H15" i="2"/>
  <c r="G15" i="2"/>
  <c r="O14" i="2"/>
  <c r="N14" i="2"/>
  <c r="K14" i="2"/>
  <c r="M14" i="2" s="1"/>
  <c r="J14" i="2"/>
  <c r="L14" i="2" s="1"/>
  <c r="I14" i="2"/>
  <c r="H14" i="2"/>
  <c r="G14" i="2"/>
  <c r="O13" i="2"/>
  <c r="N13" i="2"/>
  <c r="K13" i="2"/>
  <c r="M13" i="2" s="1"/>
  <c r="J13" i="2"/>
  <c r="L13" i="2" s="1"/>
  <c r="I13" i="2"/>
  <c r="H13" i="2"/>
  <c r="G13" i="2"/>
  <c r="O12" i="2"/>
  <c r="N12" i="2"/>
  <c r="K12" i="2"/>
  <c r="M12" i="2" s="1"/>
  <c r="J12" i="2"/>
  <c r="L12" i="2" s="1"/>
  <c r="I12" i="2"/>
  <c r="H12" i="2"/>
  <c r="G12" i="2"/>
  <c r="O11" i="2"/>
  <c r="N11" i="2"/>
  <c r="K11" i="2"/>
  <c r="M11" i="2" s="1"/>
  <c r="J11" i="2"/>
  <c r="L11" i="2" s="1"/>
  <c r="I11" i="2"/>
  <c r="H11" i="2"/>
  <c r="G11" i="2"/>
  <c r="O10" i="2"/>
  <c r="N10" i="2"/>
  <c r="K10" i="2"/>
  <c r="M10" i="2" s="1"/>
  <c r="J10" i="2"/>
  <c r="L10" i="2" s="1"/>
  <c r="I10" i="2"/>
  <c r="H10" i="2"/>
  <c r="G10" i="2"/>
  <c r="O9" i="2"/>
  <c r="N9" i="2"/>
  <c r="K9" i="2"/>
  <c r="M9" i="2" s="1"/>
  <c r="J9" i="2"/>
  <c r="L9" i="2" s="1"/>
  <c r="I9" i="2"/>
  <c r="H9" i="2"/>
  <c r="G9" i="2"/>
  <c r="O8" i="2"/>
  <c r="N8" i="2"/>
  <c r="K8" i="2"/>
  <c r="M8" i="2" s="1"/>
  <c r="J8" i="2"/>
  <c r="L8" i="2" s="1"/>
  <c r="I8" i="2"/>
  <c r="H8" i="2"/>
  <c r="G8" i="2"/>
  <c r="O7" i="2"/>
  <c r="N7" i="2"/>
  <c r="K7" i="2"/>
  <c r="M7" i="2" s="1"/>
  <c r="J7" i="2"/>
  <c r="L7" i="2" s="1"/>
  <c r="I7" i="2"/>
  <c r="H7" i="2"/>
  <c r="G7" i="2"/>
  <c r="O6" i="2"/>
  <c r="N6" i="2"/>
  <c r="K6" i="2"/>
  <c r="M6" i="2" s="1"/>
  <c r="J6" i="2"/>
  <c r="L6" i="2" s="1"/>
  <c r="I6" i="2"/>
  <c r="H6" i="2"/>
  <c r="G6" i="2"/>
  <c r="O5" i="2"/>
  <c r="N5" i="2"/>
  <c r="K5" i="2"/>
  <c r="M5" i="2" s="1"/>
  <c r="J5" i="2"/>
  <c r="L5" i="2" s="1"/>
  <c r="I5" i="2"/>
  <c r="H5" i="2"/>
  <c r="G5" i="2"/>
  <c r="O4" i="2"/>
  <c r="N4" i="2"/>
  <c r="K4" i="2"/>
  <c r="M4" i="2" s="1"/>
  <c r="J4" i="2"/>
  <c r="L4" i="2" s="1"/>
  <c r="I4" i="2"/>
  <c r="H4" i="2"/>
  <c r="G4" i="2"/>
  <c r="O3" i="2"/>
  <c r="N3" i="2"/>
  <c r="K3" i="2"/>
  <c r="M3" i="2" s="1"/>
  <c r="J3" i="2"/>
  <c r="L3" i="2" s="1"/>
  <c r="I3" i="2"/>
  <c r="H3" i="2"/>
  <c r="G3" i="2"/>
  <c r="P2" i="2"/>
  <c r="O2" i="2"/>
  <c r="N2" i="2"/>
  <c r="K2" i="2"/>
  <c r="M2" i="2" s="1"/>
  <c r="J2" i="2"/>
  <c r="L2" i="2" s="1"/>
  <c r="I2" i="2"/>
  <c r="H2" i="2"/>
  <c r="G2" i="2"/>
  <c r="E5" i="4"/>
  <c r="E6" i="4"/>
  <c r="Z6" i="4" l="1"/>
  <c r="Z30" i="4"/>
  <c r="Z20" i="4"/>
  <c r="Z40" i="4"/>
  <c r="Z32" i="4"/>
  <c r="Z45" i="4"/>
  <c r="Z4" i="4"/>
  <c r="Z18" i="4"/>
  <c r="Z5" i="4"/>
  <c r="Z8" i="4"/>
  <c r="Z9" i="4"/>
  <c r="Z36" i="4"/>
  <c r="Z21" i="4"/>
  <c r="Z26" i="4"/>
  <c r="Z23" i="4"/>
  <c r="Z12" i="4"/>
  <c r="Z33" i="4"/>
  <c r="Z37" i="4"/>
  <c r="Z39" i="4"/>
  <c r="Z15" i="4"/>
  <c r="Z25" i="4"/>
  <c r="Z13" i="4"/>
  <c r="Z17" i="4"/>
  <c r="Z16" i="4"/>
  <c r="Z31" i="4"/>
  <c r="Z35" i="4"/>
  <c r="Z3" i="4"/>
  <c r="Z7" i="4"/>
  <c r="Z29" i="4"/>
  <c r="Z28" i="4"/>
  <c r="Z19" i="4"/>
  <c r="Z27" i="4"/>
  <c r="Z43" i="4"/>
  <c r="Z44" i="4"/>
  <c r="Z10" i="4"/>
  <c r="Z38" i="4"/>
  <c r="Z24" i="4"/>
  <c r="Z34" i="4"/>
  <c r="Z22" i="4"/>
  <c r="Z14" i="4"/>
  <c r="Z42" i="4"/>
  <c r="Z41" i="4"/>
  <c r="Z11" i="4"/>
  <c r="Z2" i="4"/>
  <c r="AE5" i="4"/>
  <c r="AE6" i="4"/>
  <c r="AE4" i="4"/>
  <c r="AE3" i="4"/>
  <c r="AE7" i="4"/>
  <c r="E7" i="4"/>
  <c r="AG1" i="4" l="1"/>
  <c r="AF1" i="4"/>
</calcChain>
</file>

<file path=xl/sharedStrings.xml><?xml version="1.0" encoding="utf-8"?>
<sst xmlns="http://schemas.openxmlformats.org/spreadsheetml/2006/main" count="1851" uniqueCount="146">
  <si>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</si>
  <si>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</si>
  <si>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</si>
  <si>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</si>
  <si>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</si>
  <si>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</si>
  <si>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</si>
  <si>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</si>
  <si>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</si>
  <si>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</si>
  <si>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</si>
  <si>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</si>
  <si>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</si>
  <si>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</si>
  <si>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</si>
  <si>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</si>
  <si>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</si>
  <si>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</si>
  <si>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</si>
  <si>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</si>
  <si>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</si>
  <si>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</si>
  <si>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</si>
  <si>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</si>
  <si>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</si>
  <si>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</si>
  <si>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</si>
  <si>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</si>
  <si>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</si>
  <si>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</si>
  <si>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</si>
  <si>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</si>
  <si>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</si>
  <si>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</si>
  <si>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</si>
  <si>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</si>
  <si>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</si>
  <si>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</si>
  <si>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</si>
  <si>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</si>
  <si>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</si>
  <si>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</si>
  <si>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</si>
  <si>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</si>
  <si>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</si>
  <si>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</si>
  <si>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</si>
  <si>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</si>
  <si>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</si>
  <si>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</si>
  <si>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</si>
  <si>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</si>
  <si>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</si>
  <si>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</si>
  <si>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</si>
  <si>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</si>
  <si>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</si>
  <si>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</si>
  <si>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</si>
  <si>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</si>
  <si>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</si>
  <si>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</si>
  <si>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</si>
  <si>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</si>
  <si>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</si>
  <si>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</si>
  <si>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</si>
  <si>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</si>
  <si>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</si>
  <si>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</si>
  <si>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</si>
  <si>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</si>
  <si>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</si>
  <si>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</si>
  <si>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</si>
  <si>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</si>
  <si>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</si>
  <si>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</si>
  <si>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</si>
  <si>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</si>
  <si>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</si>
  <si>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</si>
  <si>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</si>
  <si>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</si>
  <si>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</si>
  <si>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</si>
  <si>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</si>
  <si>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</si>
  <si>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</si>
  <si>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</si>
  <si>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</si>
  <si>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</si>
  <si>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</si>
  <si>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</si>
  <si>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</si>
  <si>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</si>
  <si>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</si>
  <si>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</si>
  <si>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</si>
  <si>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</si>
  <si>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</si>
  <si>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</si>
  <si>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</si>
  <si>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</si>
  <si>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</si>
  <si>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</si>
  <si>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</si>
  <si>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</si>
  <si>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</si>
  <si>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</si>
  <si>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</si>
  <si>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</si>
  <si>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</si>
  <si>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</si>
  <si>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Column1</t>
  </si>
  <si>
    <t>TOTAL BUYING VALUE</t>
  </si>
  <si>
    <t>TOTAL SELLING VALUE2</t>
  </si>
  <si>
    <t>DAY</t>
  </si>
  <si>
    <t>MONTH</t>
  </si>
  <si>
    <t>YEAR</t>
  </si>
  <si>
    <t>Row Labels</t>
  </si>
  <si>
    <t>Jan</t>
  </si>
  <si>
    <t>Feb</t>
  </si>
  <si>
    <t>Mar</t>
  </si>
  <si>
    <t>Apr</t>
  </si>
  <si>
    <t>May</t>
  </si>
  <si>
    <t>Jun</t>
  </si>
  <si>
    <t>Jul</t>
  </si>
  <si>
    <t>Aug</t>
  </si>
  <si>
    <t>Sep</t>
  </si>
  <si>
    <t>Oct</t>
  </si>
  <si>
    <t>Nov</t>
  </si>
  <si>
    <t>Dec</t>
  </si>
  <si>
    <t>Sum of TOTAL SELLING VALUE2</t>
  </si>
  <si>
    <t>Sum of TOTAL BUYING VALUE</t>
  </si>
  <si>
    <t>TOTAL</t>
  </si>
  <si>
    <t>Sum of QUANTITY</t>
  </si>
  <si>
    <t>Total Sales</t>
  </si>
  <si>
    <t>Total Profit</t>
  </si>
  <si>
    <t>Profit%</t>
  </si>
  <si>
    <t>Month</t>
  </si>
  <si>
    <t>Sales</t>
  </si>
  <si>
    <t>Profit</t>
  </si>
  <si>
    <t>Category</t>
  </si>
  <si>
    <t>Product</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</si>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</sst>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0.00"/>
    <numFmt numFmtId="166" formatCode="&quot;$&quot;#,##0.00"/>
    <numFmt numFmtId="167" formatCode="&quot;$&quot;#,##0"/>
    <numFmt numFmtId="168" formatCode="&quot;$&quot;#,##0.0"/>
  </numFmts>
  <fonts count="5"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3" tint="0.59999389629810485"/>
        <bgColor indexed="64"/>
      </patternFill>
    </fill>
  </fills>
  <borders count="3">
    <border>
      <left/>
      <right/>
      <top/>
      <bottom/>
      <diagonal/>
    </border>
    <border>
      <left/>
      <right/>
      <top/>
      <bottom style="medium">
        <color rgb="FF7030A0"/>
      </bottom>
      <diagonal/>
    </border>
    <border>
      <left/>
      <right style="thin">
        <color theme="9"/>
      </right>
      <top style="thin">
        <color theme="9"/>
      </top>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NumberFormat="1"/>
    <xf numFmtId="165" fontId="2"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167" fontId="0" fillId="0" borderId="0" xfId="0" applyNumberFormat="1"/>
    <xf numFmtId="168" fontId="0" fillId="0" borderId="0" xfId="0" applyNumberFormat="1"/>
    <xf numFmtId="0" fontId="0" fillId="0" borderId="2" xfId="0" applyNumberFormat="1" applyFont="1" applyBorder="1"/>
    <xf numFmtId="167" fontId="4" fillId="6" borderId="0" xfId="0" applyNumberFormat="1" applyFont="1" applyFill="1"/>
  </cellXfs>
  <cellStyles count="2">
    <cellStyle name="Normal" xfId="0" builtinId="0"/>
    <cellStyle name="Percent" xfId="1" builtinId="5"/>
  </cellStyles>
  <dxfs count="37">
    <dxf>
      <numFmt numFmtId="167" formatCode="&quot;$&quot;#,##0"/>
    </dxf>
    <dxf>
      <numFmt numFmtId="166" formatCode="&quot;$&quot;#,##0.00"/>
    </dxf>
    <dxf>
      <numFmt numFmtId="169" formatCode="_([$$-409]* #,##0.00_);_([$$-409]* \(#,##0.00\);_([$$-409]* &quot;-&quot;??_);_(@_)"/>
    </dxf>
    <dxf>
      <numFmt numFmtId="166" formatCode="&quot;$&quot;#,##0.00"/>
    </dxf>
    <dxf>
      <numFmt numFmtId="169" formatCode="_([$$-409]* #,##0.00_);_([$$-409]* \(#,##0.00\);_([$$-409]* &quot;-&quot;??_);_(@_)"/>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70"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border>
        <bottom style="thin">
          <color theme="4"/>
        </bottom>
        <vertical/>
        <horizontal/>
      </border>
    </dxf>
    <dxf>
      <font>
        <sz val="9"/>
        <color theme="0"/>
        <name val="Poppins"/>
      </font>
      <fill>
        <patternFill>
          <bgColor theme="4"/>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tableStyleElement type="wholeTable" dxfId="36"/>
      <tableStyleElement type="headerRow" dxfId="35"/>
    </tableStyle>
    <tableStyle name="SLICER." pivot="0" table="0" count="10">
      <tableStyleElement type="wholeTable" dxfId="34"/>
      <tableStyleElement type="headerRow" dxfId="3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dashboard.xlsx]Analysis!Daily</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s>
    <c:plotArea>
      <c:layout>
        <c:manualLayout>
          <c:layoutTarget val="inner"/>
          <c:xMode val="edge"/>
          <c:yMode val="edge"/>
          <c:x val="9.4686814866839539E-2"/>
          <c:y val="4.1552492740583209E-2"/>
          <c:w val="0.85459366957132465"/>
          <c:h val="0.76316278816135674"/>
        </c:manualLayout>
      </c:layout>
      <c:areaChart>
        <c:grouping val="standard"/>
        <c:varyColors val="0"/>
        <c:ser>
          <c:idx val="0"/>
          <c:order val="0"/>
          <c:tx>
            <c:strRef>
              <c:f>Analysis!$B$2</c:f>
              <c:strCache>
                <c:ptCount val="1"/>
                <c:pt idx="0">
                  <c:v>Total</c:v>
                </c:pt>
              </c:strCache>
            </c:strRef>
          </c:tx>
          <c:spPr>
            <a:solidFill>
              <a:schemeClr val="accent1"/>
            </a:solidFill>
            <a:ln w="25400">
              <a:noFill/>
            </a:ln>
            <a:effectLst/>
          </c:spPr>
          <c:cat>
            <c:strRef>
              <c:f>Analysis!$A$3:$A$5</c:f>
              <c:strCache>
                <c:ptCount val="3"/>
                <c:pt idx="0">
                  <c:v>6</c:v>
                </c:pt>
                <c:pt idx="1">
                  <c:v>8</c:v>
                </c:pt>
                <c:pt idx="2">
                  <c:v>30</c:v>
                </c:pt>
              </c:strCache>
            </c:strRef>
          </c:cat>
          <c:val>
            <c:numRef>
              <c:f>Analysis!$B$3:$B$5</c:f>
              <c:numCache>
                <c:formatCode>"$"#,##0.00</c:formatCode>
                <c:ptCount val="3"/>
                <c:pt idx="0">
                  <c:v>963</c:v>
                </c:pt>
                <c:pt idx="1">
                  <c:v>715.95</c:v>
                </c:pt>
                <c:pt idx="2">
                  <c:v>638.25</c:v>
                </c:pt>
              </c:numCache>
            </c:numRef>
          </c:val>
          <c:extLst>
            <c:ext xmlns:c16="http://schemas.microsoft.com/office/drawing/2014/chart" uri="{C3380CC4-5D6E-409C-BE32-E72D297353CC}">
              <c16:uniqueId val="{00000003-94AE-4E3C-B1AD-397311AA3B27}"/>
            </c:ext>
          </c:extLst>
        </c:ser>
        <c:dLbls>
          <c:showLegendKey val="0"/>
          <c:showVal val="0"/>
          <c:showCatName val="0"/>
          <c:showSerName val="0"/>
          <c:showPercent val="0"/>
          <c:showBubbleSize val="0"/>
        </c:dLbls>
        <c:axId val="1039978288"/>
        <c:axId val="1039983696"/>
      </c:areaChart>
      <c:catAx>
        <c:axId val="103997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83696"/>
        <c:crosses val="autoZero"/>
        <c:auto val="1"/>
        <c:lblAlgn val="ctr"/>
        <c:lblOffset val="100"/>
        <c:noMultiLvlLbl val="0"/>
      </c:catAx>
      <c:valAx>
        <c:axId val="10399836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7828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dashboard.xlsx]Analysis!SalesType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4">
              <a:lumMod val="50000"/>
            </a:schemeClr>
          </a:solidFill>
          <a:ln w="19050">
            <a:noFill/>
          </a:ln>
          <a:effectLst/>
        </c:spPr>
      </c:pivotFmt>
      <c:pivotFmt>
        <c:idx val="10"/>
        <c:spPr>
          <a:solidFill>
            <a:srgbClr val="C00000"/>
          </a:solidFill>
          <a:ln w="19050">
            <a:noFill/>
          </a:ln>
          <a:effectLst/>
        </c:spPr>
      </c:pivotFmt>
      <c:pivotFmt>
        <c:idx val="11"/>
        <c:spPr>
          <a:solidFill>
            <a:schemeClr val="accent2"/>
          </a:solidFill>
          <a:ln w="19050">
            <a:noFill/>
          </a:ln>
          <a:effectLst/>
        </c:spPr>
      </c:pivotFmt>
    </c:pivotFmts>
    <c:plotArea>
      <c:layout>
        <c:manualLayout>
          <c:layoutTarget val="inner"/>
          <c:xMode val="edge"/>
          <c:yMode val="edge"/>
          <c:x val="5.9013537931300007E-2"/>
          <c:y val="0.1005722839974002"/>
          <c:w val="0.89186117679234533"/>
          <c:h val="0.63048849448716171"/>
        </c:manualLayout>
      </c:layout>
      <c:pieChart>
        <c:varyColors val="1"/>
        <c:ser>
          <c:idx val="0"/>
          <c:order val="0"/>
          <c:tx>
            <c:strRef>
              <c:f>Analysis!$AJ$2</c:f>
              <c:strCache>
                <c:ptCount val="1"/>
                <c:pt idx="0">
                  <c:v>Total</c:v>
                </c:pt>
              </c:strCache>
            </c:strRef>
          </c:tx>
          <c:dPt>
            <c:idx val="0"/>
            <c:bubble3D val="0"/>
            <c:spPr>
              <a:solidFill>
                <a:schemeClr val="accent4">
                  <a:lumMod val="50000"/>
                </a:schemeClr>
              </a:solidFill>
              <a:ln w="19050">
                <a:noFill/>
              </a:ln>
              <a:effectLst/>
            </c:spPr>
            <c:extLst>
              <c:ext xmlns:c16="http://schemas.microsoft.com/office/drawing/2014/chart" uri="{C3380CC4-5D6E-409C-BE32-E72D297353CC}">
                <c16:uniqueId val="{00000001-E78A-44FE-8D49-F222DD51C520}"/>
              </c:ext>
            </c:extLst>
          </c:dPt>
          <c:dPt>
            <c:idx val="1"/>
            <c:bubble3D val="0"/>
            <c:spPr>
              <a:solidFill>
                <a:srgbClr val="C00000"/>
              </a:solidFill>
              <a:ln w="19050">
                <a:noFill/>
              </a:ln>
              <a:effectLst/>
            </c:spPr>
            <c:extLst>
              <c:ext xmlns:c16="http://schemas.microsoft.com/office/drawing/2014/chart" uri="{C3380CC4-5D6E-409C-BE32-E72D297353CC}">
                <c16:uniqueId val="{00000003-E78A-44FE-8D49-F222DD51C520}"/>
              </c:ext>
            </c:extLst>
          </c:dPt>
          <c:dPt>
            <c:idx val="2"/>
            <c:bubble3D val="0"/>
            <c:spPr>
              <a:solidFill>
                <a:schemeClr val="accent2"/>
              </a:solidFill>
              <a:ln w="19050">
                <a:noFill/>
              </a:ln>
              <a:effectLst/>
            </c:spPr>
            <c:extLst>
              <c:ext xmlns:c16="http://schemas.microsoft.com/office/drawing/2014/chart" uri="{C3380CC4-5D6E-409C-BE32-E72D297353CC}">
                <c16:uniqueId val="{00000005-E78A-44FE-8D49-F222DD51C52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Analysis!$AI$3:$AI$5</c:f>
              <c:strCache>
                <c:ptCount val="3"/>
                <c:pt idx="0">
                  <c:v>Direct Sales</c:v>
                </c:pt>
                <c:pt idx="1">
                  <c:v>Online</c:v>
                </c:pt>
                <c:pt idx="2">
                  <c:v>Wholesaler</c:v>
                </c:pt>
              </c:strCache>
            </c:strRef>
          </c:cat>
          <c:val>
            <c:numRef>
              <c:f>Analysis!$AJ$3:$AJ$5</c:f>
              <c:numCache>
                <c:formatCode>General</c:formatCode>
                <c:ptCount val="3"/>
                <c:pt idx="0">
                  <c:v>2317.1999999999998</c:v>
                </c:pt>
                <c:pt idx="1">
                  <c:v>1569.56</c:v>
                </c:pt>
                <c:pt idx="2">
                  <c:v>1529.1200000000001</c:v>
                </c:pt>
              </c:numCache>
            </c:numRef>
          </c:val>
          <c:extLst>
            <c:ext xmlns:c16="http://schemas.microsoft.com/office/drawing/2014/chart" uri="{C3380CC4-5D6E-409C-BE32-E72D297353CC}">
              <c16:uniqueId val="{00000006-E78A-44FE-8D49-F222DD51C5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7636112833353466E-2"/>
          <c:y val="0.77799510543493811"/>
          <c:w val="0.94236388716664654"/>
          <c:h val="0.222004894565061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dashboard.xlsx]Analysis!PaymentMode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Analysis!$AL$3:$AL$4</c:f>
              <c:strCache>
                <c:ptCount val="2"/>
                <c:pt idx="0">
                  <c:v>Cash</c:v>
                </c:pt>
                <c:pt idx="1">
                  <c:v>Online</c:v>
                </c:pt>
              </c:strCache>
            </c:strRef>
          </c:cat>
          <c:val>
            <c:numRef>
              <c:f>Analysis!$AM$3:$AM$4</c:f>
              <c:numCache>
                <c:formatCode>General</c:formatCode>
                <c:ptCount val="2"/>
                <c:pt idx="0">
                  <c:v>1695.3600000000001</c:v>
                </c:pt>
                <c:pt idx="1">
                  <c:v>2317.1999999999998</c:v>
                </c:pt>
              </c:numCache>
            </c:numRef>
          </c:val>
          <c:extLst>
            <c:ext xmlns:c16="http://schemas.microsoft.com/office/drawing/2014/chart" uri="{C3380CC4-5D6E-409C-BE32-E72D297353CC}">
              <c16:uniqueId val="{00000004-3E1E-4AEC-B650-DB47D0E9D4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gradFill>
              <a:gsLst>
                <a:gs pos="1000">
                  <a:schemeClr val="tx2">
                    <a:lumMod val="50000"/>
                  </a:schemeClr>
                </a:gs>
                <a:gs pos="90000">
                  <a:srgbClr val="AFBBDC"/>
                </a:gs>
                <a:gs pos="100000">
                  <a:srgbClr val="B1BDDD"/>
                </a:gs>
                <a:gs pos="96000">
                  <a:srgbClr val="B6C1DF"/>
                </a:gs>
                <a:gs pos="100000">
                  <a:srgbClr val="BFC9E3"/>
                </a:gs>
                <a:gs pos="0">
                  <a:srgbClr val="D1D8EB"/>
                </a:gs>
                <a:gs pos="100000">
                  <a:schemeClr val="accent1">
                    <a:lumMod val="45000"/>
                    <a:lumOff val="55000"/>
                  </a:schemeClr>
                </a:gs>
                <a:gs pos="100000">
                  <a:srgbClr val="C1CBE4"/>
                </a:gs>
                <a:gs pos="100000">
                  <a:srgbClr val="BAC5E1"/>
                </a:gs>
                <a:gs pos="100000">
                  <a:schemeClr val="accent1">
                    <a:lumMod val="30000"/>
                    <a:lumOff val="70000"/>
                  </a:schemeClr>
                </a:gs>
              </a:gsLst>
              <a:lin ang="5400000" scaled="1"/>
            </a:gra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c:formatCode>
                <c:ptCount val="12"/>
                <c:pt idx="0">
                  <c:v>5198.16</c:v>
                </c:pt>
                <c:pt idx="1">
                  <c:v>1974.78</c:v>
                </c:pt>
                <c:pt idx="2">
                  <c:v>2588.4499999999998</c:v>
                </c:pt>
                <c:pt idx="3">
                  <c:v>6288.2899999999991</c:v>
                </c:pt>
                <c:pt idx="4">
                  <c:v>3049.3600000000006</c:v>
                </c:pt>
                <c:pt idx="5">
                  <c:v>5167.5899999999992</c:v>
                </c:pt>
                <c:pt idx="6">
                  <c:v>3528.9300000000003</c:v>
                </c:pt>
                <c:pt idx="7">
                  <c:v>5759.1500000000005</c:v>
                </c:pt>
                <c:pt idx="8">
                  <c:v>9800.93</c:v>
                </c:pt>
                <c:pt idx="9">
                  <c:v>5447.9400000000005</c:v>
                </c:pt>
                <c:pt idx="10">
                  <c:v>2317.1999999999998</c:v>
                </c:pt>
                <c:pt idx="11">
                  <c:v>6049.9400000000005</c:v>
                </c:pt>
              </c:numCache>
            </c:numRef>
          </c:val>
          <c:extLst>
            <c:ext xmlns:c16="http://schemas.microsoft.com/office/drawing/2014/chart" uri="{C3380CC4-5D6E-409C-BE32-E72D297353CC}">
              <c16:uniqueId val="{00000000-FC14-42BE-B9E8-C0D2D8B86773}"/>
            </c:ext>
          </c:extLst>
        </c:ser>
        <c:ser>
          <c:idx val="1"/>
          <c:order val="1"/>
          <c:tx>
            <c:strRef>
              <c:f>Analysis!$M$2</c:f>
              <c:strCache>
                <c:ptCount val="1"/>
                <c:pt idx="0">
                  <c:v>Profit</c:v>
                </c:pt>
              </c:strCache>
            </c:strRef>
          </c:tx>
          <c:spPr>
            <a:solidFill>
              <a:srgbClr val="C00000"/>
            </a:solidFill>
            <a:ln>
              <a:noFill/>
            </a:ln>
            <a:effectLst/>
          </c:spPr>
          <c:invertIfNegative val="0"/>
          <c:dLbls>
            <c:dLbl>
              <c:idx val="0"/>
              <c:layout/>
              <c:tx>
                <c:rich>
                  <a:bodyPr/>
                  <a:lstStyle/>
                  <a:p>
                    <a:fld id="{59987E14-3F12-44DF-AE89-4E10A0CD1A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C14-42BE-B9E8-C0D2D8B86773}"/>
                </c:ext>
              </c:extLst>
            </c:dLbl>
            <c:dLbl>
              <c:idx val="1"/>
              <c:layout/>
              <c:tx>
                <c:rich>
                  <a:bodyPr/>
                  <a:lstStyle/>
                  <a:p>
                    <a:fld id="{FF846133-78AF-4958-ACF4-D9218265F9C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C14-42BE-B9E8-C0D2D8B86773}"/>
                </c:ext>
              </c:extLst>
            </c:dLbl>
            <c:dLbl>
              <c:idx val="2"/>
              <c:layout/>
              <c:tx>
                <c:rich>
                  <a:bodyPr/>
                  <a:lstStyle/>
                  <a:p>
                    <a:fld id="{E54D5C94-33CC-4AF1-8478-96FB8397547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C14-42BE-B9E8-C0D2D8B86773}"/>
                </c:ext>
              </c:extLst>
            </c:dLbl>
            <c:dLbl>
              <c:idx val="3"/>
              <c:layout/>
              <c:tx>
                <c:rich>
                  <a:bodyPr/>
                  <a:lstStyle/>
                  <a:p>
                    <a:fld id="{E9CE9B83-17BB-4796-8198-83D79BA225B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18DF-4385-BBA9-7D5D32F902F0}"/>
                </c:ext>
              </c:extLst>
            </c:dLbl>
            <c:dLbl>
              <c:idx val="4"/>
              <c:layout/>
              <c:tx>
                <c:rich>
                  <a:bodyPr/>
                  <a:lstStyle/>
                  <a:p>
                    <a:fld id="{8E3A13B5-CD65-40CE-8914-36C371627F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18DF-4385-BBA9-7D5D32F902F0}"/>
                </c:ext>
              </c:extLst>
            </c:dLbl>
            <c:dLbl>
              <c:idx val="5"/>
              <c:layout/>
              <c:tx>
                <c:rich>
                  <a:bodyPr/>
                  <a:lstStyle/>
                  <a:p>
                    <a:fld id="{C01FA2E9-6051-441A-94CA-C6359EB1483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8DF-4385-BBA9-7D5D32F902F0}"/>
                </c:ext>
              </c:extLst>
            </c:dLbl>
            <c:dLbl>
              <c:idx val="6"/>
              <c:layout/>
              <c:tx>
                <c:rich>
                  <a:bodyPr/>
                  <a:lstStyle/>
                  <a:p>
                    <a:fld id="{C7906206-B102-48D1-BC47-EA73903735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18DF-4385-BBA9-7D5D32F902F0}"/>
                </c:ext>
              </c:extLst>
            </c:dLbl>
            <c:dLbl>
              <c:idx val="7"/>
              <c:layout/>
              <c:tx>
                <c:rich>
                  <a:bodyPr/>
                  <a:lstStyle/>
                  <a:p>
                    <a:fld id="{481EDC30-FB0C-4D6F-A841-8A32CA27C68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18DF-4385-BBA9-7D5D32F902F0}"/>
                </c:ext>
              </c:extLst>
            </c:dLbl>
            <c:dLbl>
              <c:idx val="8"/>
              <c:layout/>
              <c:tx>
                <c:rich>
                  <a:bodyPr/>
                  <a:lstStyle/>
                  <a:p>
                    <a:fld id="{A422EC93-5C57-4E9D-B89D-F63F32D78C5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18DF-4385-BBA9-7D5D32F902F0}"/>
                </c:ext>
              </c:extLst>
            </c:dLbl>
            <c:dLbl>
              <c:idx val="9"/>
              <c:layout/>
              <c:tx>
                <c:rich>
                  <a:bodyPr/>
                  <a:lstStyle/>
                  <a:p>
                    <a:fld id="{9DE479EA-F3DF-419F-ABE9-72D5CEE437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18DF-4385-BBA9-7D5D32F902F0}"/>
                </c:ext>
              </c:extLst>
            </c:dLbl>
            <c:dLbl>
              <c:idx val="10"/>
              <c:layout/>
              <c:tx>
                <c:rich>
                  <a:bodyPr/>
                  <a:lstStyle/>
                  <a:p>
                    <a:fld id="{AA6C34CE-F00F-4DA0-B7B2-677AA73DCA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18DF-4385-BBA9-7D5D32F902F0}"/>
                </c:ext>
              </c:extLst>
            </c:dLbl>
            <c:dLbl>
              <c:idx val="11"/>
              <c:layout/>
              <c:tx>
                <c:rich>
                  <a:bodyPr/>
                  <a:lstStyle/>
                  <a:p>
                    <a:fld id="{EB0194AB-9382-429B-AB45-51EA2006056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18DF-4385-BBA9-7D5D32F902F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c:formatCode>
                <c:ptCount val="12"/>
                <c:pt idx="0">
                  <c:v>786.15999999999985</c:v>
                </c:pt>
                <c:pt idx="1">
                  <c:v>281.77999999999997</c:v>
                </c:pt>
                <c:pt idx="2">
                  <c:v>365.44999999999982</c:v>
                </c:pt>
                <c:pt idx="3">
                  <c:v>1198.2899999999991</c:v>
                </c:pt>
                <c:pt idx="4">
                  <c:v>512.36000000000058</c:v>
                </c:pt>
                <c:pt idx="5">
                  <c:v>864.58999999999924</c:v>
                </c:pt>
                <c:pt idx="6">
                  <c:v>672.93000000000029</c:v>
                </c:pt>
                <c:pt idx="7">
                  <c:v>553.15000000000055</c:v>
                </c:pt>
                <c:pt idx="8">
                  <c:v>1944.9300000000003</c:v>
                </c:pt>
                <c:pt idx="9">
                  <c:v>1138.9400000000005</c:v>
                </c:pt>
                <c:pt idx="10">
                  <c:v>217.19999999999982</c:v>
                </c:pt>
                <c:pt idx="11">
                  <c:v>747.94000000000051</c:v>
                </c:pt>
              </c:numCache>
            </c:numRef>
          </c:val>
          <c:extLst>
            <c:ext xmlns:c15="http://schemas.microsoft.com/office/drawing/2012/chart" uri="{02D57815-91ED-43cb-92C2-25804820EDAC}">
              <c15:datalabelsRange>
                <c15:f>Analysis!$N$3:$N$14</c15:f>
                <c15:dlblRangeCache>
                  <c:ptCount val="12"/>
                  <c:pt idx="0">
                    <c:v>18%</c:v>
                  </c:pt>
                  <c:pt idx="1">
                    <c:v>17%</c:v>
                  </c:pt>
                  <c:pt idx="2">
                    <c:v>16%</c:v>
                  </c:pt>
                  <c:pt idx="3">
                    <c:v>24%</c:v>
                  </c:pt>
                  <c:pt idx="4">
                    <c:v>20%</c:v>
                  </c:pt>
                  <c:pt idx="5">
                    <c:v>20%</c:v>
                  </c:pt>
                  <c:pt idx="6">
                    <c:v>24%</c:v>
                  </c:pt>
                  <c:pt idx="7">
                    <c:v>11%</c:v>
                  </c:pt>
                  <c:pt idx="8">
                    <c:v>25%</c:v>
                  </c:pt>
                  <c:pt idx="9">
                    <c:v>26%</c:v>
                  </c:pt>
                  <c:pt idx="10">
                    <c:v>10%</c:v>
                  </c:pt>
                  <c:pt idx="11">
                    <c:v>14%</c:v>
                  </c:pt>
                </c15:dlblRangeCache>
              </c15:datalabelsRange>
            </c:ext>
            <c:ext xmlns:c16="http://schemas.microsoft.com/office/drawing/2014/chart" uri="{C3380CC4-5D6E-409C-BE32-E72D297353CC}">
              <c16:uniqueId val="{0000000D-FC14-42BE-B9E8-C0D2D8B86773}"/>
            </c:ext>
          </c:extLst>
        </c:ser>
        <c:dLbls>
          <c:showLegendKey val="0"/>
          <c:showVal val="0"/>
          <c:showCatName val="0"/>
          <c:showSerName val="0"/>
          <c:showPercent val="0"/>
          <c:showBubbleSize val="0"/>
        </c:dLbls>
        <c:gapWidth val="50"/>
        <c:overlap val="100"/>
        <c:axId val="1038514096"/>
        <c:axId val="1038512848"/>
      </c:barChart>
      <c:catAx>
        <c:axId val="10385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512848"/>
        <c:crosses val="autoZero"/>
        <c:auto val="1"/>
        <c:lblAlgn val="ctr"/>
        <c:lblOffset val="100"/>
        <c:noMultiLvlLbl val="0"/>
      </c:catAx>
      <c:valAx>
        <c:axId val="10385128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514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dashboard.xlsx]Analysis!PaymentMode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tx2">
              <a:lumMod val="75000"/>
            </a:schemeClr>
          </a:solidFill>
          <a:ln w="19050">
            <a:noFill/>
          </a:ln>
          <a:effectLst/>
        </c:spPr>
      </c:pivotFmt>
      <c:pivotFmt>
        <c:idx val="8"/>
        <c:spPr>
          <a:solidFill>
            <a:srgbClr val="C00000"/>
          </a:solidFill>
          <a:ln w="19050">
            <a:noFill/>
          </a:ln>
          <a:effectLst/>
        </c:spPr>
      </c:pivotFmt>
    </c:pivotFmts>
    <c:plotArea>
      <c:layout>
        <c:manualLayout>
          <c:layoutTarget val="inner"/>
          <c:xMode val="edge"/>
          <c:yMode val="edge"/>
          <c:x val="5.4454344748070177E-2"/>
          <c:y val="0"/>
          <c:w val="0.91522791991206909"/>
          <c:h val="0.73252007621813631"/>
        </c:manualLayout>
      </c:layout>
      <c:pieChart>
        <c:varyColors val="1"/>
        <c:ser>
          <c:idx val="0"/>
          <c:order val="0"/>
          <c:tx>
            <c:strRef>
              <c:f>Analysis!$AM$2</c:f>
              <c:strCache>
                <c:ptCount val="1"/>
                <c:pt idx="0">
                  <c:v>Total</c:v>
                </c:pt>
              </c:strCache>
            </c:strRef>
          </c:tx>
          <c:dPt>
            <c:idx val="0"/>
            <c:bubble3D val="0"/>
            <c:spPr>
              <a:solidFill>
                <a:schemeClr val="tx2">
                  <a:lumMod val="75000"/>
                </a:schemeClr>
              </a:solidFill>
              <a:ln w="19050">
                <a:noFill/>
              </a:ln>
              <a:effectLst/>
            </c:spPr>
          </c:dPt>
          <c:dPt>
            <c:idx val="1"/>
            <c:bubble3D val="0"/>
            <c:spPr>
              <a:solidFill>
                <a:srgbClr val="C00000"/>
              </a:solidFill>
              <a:ln w="19050">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Analysis!$AL$3:$AL$4</c:f>
              <c:strCache>
                <c:ptCount val="2"/>
                <c:pt idx="0">
                  <c:v>Cash</c:v>
                </c:pt>
                <c:pt idx="1">
                  <c:v>Online</c:v>
                </c:pt>
              </c:strCache>
            </c:strRef>
          </c:cat>
          <c:val>
            <c:numRef>
              <c:f>Analysis!$AM$3:$AM$4</c:f>
              <c:numCache>
                <c:formatCode>General</c:formatCode>
                <c:ptCount val="2"/>
                <c:pt idx="0">
                  <c:v>1695.3600000000001</c:v>
                </c:pt>
                <c:pt idx="1">
                  <c:v>2317.1999999999998</c:v>
                </c:pt>
              </c:numCache>
            </c:numRef>
          </c:val>
          <c:extLst>
            <c:ext xmlns:c16="http://schemas.microsoft.com/office/drawing/2014/chart" uri="{C3380CC4-5D6E-409C-BE32-E72D297353CC}">
              <c16:uniqueId val="{00000004-18BA-47F3-8FA2-47D702D60A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9.2108088931685789E-2"/>
          <c:y val="0.79474342294068556"/>
          <c:w val="0.79969211569101339"/>
          <c:h val="0.166620188070989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182"/>
        <c:axId val="640663024"/>
        <c:axId val="640663856"/>
      </c:barChart>
      <c:catAx>
        <c:axId val="64066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0663856"/>
        <c:crosses val="autoZero"/>
        <c:auto val="1"/>
        <c:lblAlgn val="ctr"/>
        <c:lblOffset val="100"/>
        <c:noMultiLvlLbl val="0"/>
      </c:catAx>
      <c:valAx>
        <c:axId val="64066385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0663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16000">
                  <a:srgbClr val="C00000"/>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cat>
            <c:strRef>
              <c:f>Analysis!$Y$2:$Y$11</c:f>
              <c:strCache>
                <c:ptCount val="10"/>
                <c:pt idx="0">
                  <c:v>Product24</c:v>
                </c:pt>
                <c:pt idx="1">
                  <c:v>Product38</c:v>
                </c:pt>
                <c:pt idx="2">
                  <c:v>Product13</c:v>
                </c:pt>
                <c:pt idx="3">
                  <c:v>Product04</c:v>
                </c:pt>
                <c:pt idx="4">
                  <c:v>Product35</c:v>
                </c:pt>
                <c:pt idx="5">
                  <c:v>Product31</c:v>
                </c:pt>
                <c:pt idx="6">
                  <c:v>Product03</c:v>
                </c:pt>
                <c:pt idx="7">
                  <c:v>Product25</c:v>
                </c:pt>
                <c:pt idx="8">
                  <c:v>Product37</c:v>
                </c:pt>
                <c:pt idx="9">
                  <c:v>Product14</c:v>
                </c:pt>
              </c:strCache>
            </c:strRef>
          </c:cat>
          <c:val>
            <c:numRef>
              <c:f>Analysis!$Z$2:$Z$11</c:f>
              <c:numCache>
                <c:formatCode>"$"#,##0</c:formatCode>
                <c:ptCount val="10"/>
                <c:pt idx="0">
                  <c:v>22945.919999999998</c:v>
                </c:pt>
                <c:pt idx="1">
                  <c:v>20574</c:v>
                </c:pt>
                <c:pt idx="2">
                  <c:v>20574</c:v>
                </c:pt>
                <c:pt idx="3">
                  <c:v>20574</c:v>
                </c:pt>
                <c:pt idx="4">
                  <c:v>16428</c:v>
                </c:pt>
                <c:pt idx="5">
                  <c:v>16333.92</c:v>
                </c:pt>
                <c:pt idx="6">
                  <c:v>16333.92</c:v>
                </c:pt>
                <c:pt idx="7">
                  <c:v>16329.72</c:v>
                </c:pt>
                <c:pt idx="8">
                  <c:v>15716.61</c:v>
                </c:pt>
                <c:pt idx="9">
                  <c:v>12853.560000000001</c:v>
                </c:pt>
              </c:numCache>
            </c:numRef>
          </c:val>
          <c:extLst>
            <c:ext xmlns:c16="http://schemas.microsoft.com/office/drawing/2014/chart" uri="{C3380CC4-5D6E-409C-BE32-E72D297353CC}">
              <c16:uniqueId val="{00000000-46DE-4DCF-A85F-10030AE018C6}"/>
            </c:ext>
          </c:extLst>
        </c:ser>
        <c:dLbls>
          <c:showLegendKey val="0"/>
          <c:showVal val="0"/>
          <c:showCatName val="0"/>
          <c:showSerName val="0"/>
          <c:showPercent val="0"/>
          <c:showBubbleSize val="0"/>
        </c:dLbls>
        <c:gapWidth val="182"/>
        <c:axId val="1305130351"/>
        <c:axId val="1305130831"/>
      </c:barChart>
      <c:catAx>
        <c:axId val="130513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5130831"/>
        <c:crosses val="autoZero"/>
        <c:auto val="1"/>
        <c:lblAlgn val="ctr"/>
        <c:lblOffset val="100"/>
        <c:noMultiLvlLbl val="0"/>
      </c:catAx>
      <c:valAx>
        <c:axId val="130513083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5130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dashboard.xlsx]Analysis!CategoryWise</c:name>
    <c:fmtId val="11"/>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a:gsLst>
              <a:gs pos="1600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Analysis!$AC$2</c:f>
              <c:strCache>
                <c:ptCount val="1"/>
                <c:pt idx="0">
                  <c:v>Total</c:v>
                </c:pt>
              </c:strCache>
            </c:strRef>
          </c:tx>
          <c:spPr>
            <a:gradFill>
              <a:gsLst>
                <a:gs pos="1600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cat>
            <c:strRef>
              <c:f>Analysis!$AB$3:$AB$5</c:f>
              <c:strCache>
                <c:ptCount val="3"/>
                <c:pt idx="0">
                  <c:v>Category01</c:v>
                </c:pt>
                <c:pt idx="1">
                  <c:v>Category04</c:v>
                </c:pt>
                <c:pt idx="2">
                  <c:v>Category05</c:v>
                </c:pt>
              </c:strCache>
            </c:strRef>
          </c:cat>
          <c:val>
            <c:numRef>
              <c:f>Analysis!$AC$3:$AC$5</c:f>
              <c:numCache>
                <c:formatCode>General</c:formatCode>
                <c:ptCount val="3"/>
                <c:pt idx="0">
                  <c:v>715.95</c:v>
                </c:pt>
                <c:pt idx="1">
                  <c:v>963</c:v>
                </c:pt>
                <c:pt idx="2">
                  <c:v>638.25</c:v>
                </c:pt>
              </c:numCache>
            </c:numRef>
          </c:val>
          <c:extLst>
            <c:ext xmlns:c16="http://schemas.microsoft.com/office/drawing/2014/chart" uri="{C3380CC4-5D6E-409C-BE32-E72D297353CC}">
              <c16:uniqueId val="{00000004-F0CD-463B-8E36-CBFDCB45A0F3}"/>
            </c:ext>
          </c:extLst>
        </c:ser>
        <c:dLbls>
          <c:showLegendKey val="0"/>
          <c:showVal val="0"/>
          <c:showCatName val="0"/>
          <c:showSerName val="0"/>
          <c:showPercent val="0"/>
          <c:showBubbleSize val="0"/>
        </c:dLbls>
        <c:gapWidth val="150"/>
        <c:shape val="box"/>
        <c:axId val="836604559"/>
        <c:axId val="836594991"/>
        <c:axId val="0"/>
      </c:bar3DChart>
      <c:catAx>
        <c:axId val="83660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594991"/>
        <c:crosses val="autoZero"/>
        <c:auto val="1"/>
        <c:lblAlgn val="ctr"/>
        <c:lblOffset val="100"/>
        <c:noMultiLvlLbl val="0"/>
      </c:catAx>
      <c:valAx>
        <c:axId val="83659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6045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"$"#,##0</c:formatCode>
                <c:ptCount val="12"/>
                <c:pt idx="0">
                  <c:v>5198.16</c:v>
                </c:pt>
                <c:pt idx="1">
                  <c:v>1974.78</c:v>
                </c:pt>
                <c:pt idx="2">
                  <c:v>2588.4499999999998</c:v>
                </c:pt>
                <c:pt idx="3">
                  <c:v>6288.2899999999991</c:v>
                </c:pt>
                <c:pt idx="4">
                  <c:v>3049.3600000000006</c:v>
                </c:pt>
                <c:pt idx="5">
                  <c:v>5167.5899999999992</c:v>
                </c:pt>
                <c:pt idx="6">
                  <c:v>3528.9300000000003</c:v>
                </c:pt>
                <c:pt idx="7">
                  <c:v>5759.1500000000005</c:v>
                </c:pt>
                <c:pt idx="8">
                  <c:v>9800.93</c:v>
                </c:pt>
                <c:pt idx="9">
                  <c:v>5447.9400000000005</c:v>
                </c:pt>
                <c:pt idx="10">
                  <c:v>2317.1999999999998</c:v>
                </c:pt>
                <c:pt idx="11">
                  <c:v>6049.9400000000005</c:v>
                </c:pt>
              </c:numCache>
            </c:numRef>
          </c:val>
          <c:extLst>
            <c:ext xmlns:c16="http://schemas.microsoft.com/office/drawing/2014/chart" uri="{C3380CC4-5D6E-409C-BE32-E72D297353CC}">
              <c16:uniqueId val="{00000000-D79C-410A-9A7D-05B53B64B15A}"/>
            </c:ext>
          </c:extLst>
        </c:ser>
        <c:ser>
          <c:idx val="1"/>
          <c:order val="1"/>
          <c:tx>
            <c:strRef>
              <c:f>Analysis!$M$2</c:f>
              <c:strCache>
                <c:ptCount val="1"/>
                <c:pt idx="0">
                  <c:v>Profit</c:v>
                </c:pt>
              </c:strCache>
            </c:strRef>
          </c:tx>
          <c:spPr>
            <a:solidFill>
              <a:schemeClr val="accent2"/>
            </a:solidFill>
            <a:ln>
              <a:noFill/>
            </a:ln>
            <a:effectLst/>
          </c:spPr>
          <c:invertIfNegative val="0"/>
          <c:dLbls>
            <c:dLbl>
              <c:idx val="0"/>
              <c:tx>
                <c:rich>
                  <a:bodyPr/>
                  <a:lstStyle/>
                  <a:p>
                    <a:fld id="{9CE33E61-D571-4BF7-A477-ACE41CE6EC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9C-410A-9A7D-05B53B64B15A}"/>
                </c:ext>
              </c:extLst>
            </c:dLbl>
            <c:dLbl>
              <c:idx val="1"/>
              <c:tx>
                <c:rich>
                  <a:bodyPr/>
                  <a:lstStyle/>
                  <a:p>
                    <a:fld id="{22CD96BF-238D-469E-9E52-D9964B404F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9C-410A-9A7D-05B53B64B15A}"/>
                </c:ext>
              </c:extLst>
            </c:dLbl>
            <c:dLbl>
              <c:idx val="2"/>
              <c:tx>
                <c:rich>
                  <a:bodyPr/>
                  <a:lstStyle/>
                  <a:p>
                    <a:fld id="{7923A9A1-EA84-47DF-9635-70FEF678195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9C-410A-9A7D-05B53B64B15A}"/>
                </c:ext>
              </c:extLst>
            </c:dLbl>
            <c:dLbl>
              <c:idx val="3"/>
              <c:tx>
                <c:rich>
                  <a:bodyPr/>
                  <a:lstStyle/>
                  <a:p>
                    <a:fld id="{7ADB07DA-0A7B-4C86-B3DD-C2DDD228B5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FFE-4B7B-B081-0D973F9A70A7}"/>
                </c:ext>
              </c:extLst>
            </c:dLbl>
            <c:dLbl>
              <c:idx val="4"/>
              <c:tx>
                <c:rich>
                  <a:bodyPr/>
                  <a:lstStyle/>
                  <a:p>
                    <a:fld id="{7122B7D4-1A86-48C5-A2CE-5F6361DD7B3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FFE-4B7B-B081-0D973F9A70A7}"/>
                </c:ext>
              </c:extLst>
            </c:dLbl>
            <c:dLbl>
              <c:idx val="5"/>
              <c:tx>
                <c:rich>
                  <a:bodyPr/>
                  <a:lstStyle/>
                  <a:p>
                    <a:fld id="{4F7CA064-D012-4A7D-BE99-2347F1C24CE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FFE-4B7B-B081-0D973F9A70A7}"/>
                </c:ext>
              </c:extLst>
            </c:dLbl>
            <c:dLbl>
              <c:idx val="6"/>
              <c:tx>
                <c:rich>
                  <a:bodyPr/>
                  <a:lstStyle/>
                  <a:p>
                    <a:fld id="{85A077A7-8016-4BEF-AD46-327849FFBD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FFE-4B7B-B081-0D973F9A70A7}"/>
                </c:ext>
              </c:extLst>
            </c:dLbl>
            <c:dLbl>
              <c:idx val="7"/>
              <c:tx>
                <c:rich>
                  <a:bodyPr/>
                  <a:lstStyle/>
                  <a:p>
                    <a:fld id="{469B4D61-A9C6-4937-B338-2627436C25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FFE-4B7B-B081-0D973F9A70A7}"/>
                </c:ext>
              </c:extLst>
            </c:dLbl>
            <c:dLbl>
              <c:idx val="8"/>
              <c:tx>
                <c:rich>
                  <a:bodyPr/>
                  <a:lstStyle/>
                  <a:p>
                    <a:fld id="{B3AA7D82-1AF3-4A1E-998B-12D1BC57B5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FFE-4B7B-B081-0D973F9A70A7}"/>
                </c:ext>
              </c:extLst>
            </c:dLbl>
            <c:dLbl>
              <c:idx val="9"/>
              <c:tx>
                <c:rich>
                  <a:bodyPr/>
                  <a:lstStyle/>
                  <a:p>
                    <a:fld id="{8FAC8466-EF3D-4FC9-B667-B779639027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FFE-4B7B-B081-0D973F9A70A7}"/>
                </c:ext>
              </c:extLst>
            </c:dLbl>
            <c:dLbl>
              <c:idx val="10"/>
              <c:tx>
                <c:rich>
                  <a:bodyPr/>
                  <a:lstStyle/>
                  <a:p>
                    <a:fld id="{25264335-DE49-407C-B724-13CC6ED9CC6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FE-4B7B-B081-0D973F9A70A7}"/>
                </c:ext>
              </c:extLst>
            </c:dLbl>
            <c:dLbl>
              <c:idx val="11"/>
              <c:tx>
                <c:rich>
                  <a:bodyPr/>
                  <a:lstStyle/>
                  <a:p>
                    <a:fld id="{DB8FA08C-1D1A-4851-810D-4383832B64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FE-4B7B-B081-0D973F9A70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"$"#,##0</c:formatCode>
                <c:ptCount val="12"/>
                <c:pt idx="0">
                  <c:v>786.15999999999985</c:v>
                </c:pt>
                <c:pt idx="1">
                  <c:v>281.77999999999997</c:v>
                </c:pt>
                <c:pt idx="2">
                  <c:v>365.44999999999982</c:v>
                </c:pt>
                <c:pt idx="3">
                  <c:v>1198.2899999999991</c:v>
                </c:pt>
                <c:pt idx="4">
                  <c:v>512.36000000000058</c:v>
                </c:pt>
                <c:pt idx="5">
                  <c:v>864.58999999999924</c:v>
                </c:pt>
                <c:pt idx="6">
                  <c:v>672.93000000000029</c:v>
                </c:pt>
                <c:pt idx="7">
                  <c:v>553.15000000000055</c:v>
                </c:pt>
                <c:pt idx="8">
                  <c:v>1944.9300000000003</c:v>
                </c:pt>
                <c:pt idx="9">
                  <c:v>1138.9400000000005</c:v>
                </c:pt>
                <c:pt idx="10">
                  <c:v>217.19999999999982</c:v>
                </c:pt>
                <c:pt idx="11">
                  <c:v>747.94000000000051</c:v>
                </c:pt>
              </c:numCache>
            </c:numRef>
          </c:val>
          <c:extLst>
            <c:ext xmlns:c15="http://schemas.microsoft.com/office/drawing/2012/chart" uri="{02D57815-91ED-43cb-92C2-25804820EDAC}">
              <c15:datalabelsRange>
                <c15:f>Analysis!$N$3:$N$14</c15:f>
                <c15:dlblRangeCache>
                  <c:ptCount val="12"/>
                  <c:pt idx="0">
                    <c:v>18%</c:v>
                  </c:pt>
                  <c:pt idx="1">
                    <c:v>17%</c:v>
                  </c:pt>
                  <c:pt idx="2">
                    <c:v>16%</c:v>
                  </c:pt>
                  <c:pt idx="3">
                    <c:v>24%</c:v>
                  </c:pt>
                  <c:pt idx="4">
                    <c:v>20%</c:v>
                  </c:pt>
                  <c:pt idx="5">
                    <c:v>20%</c:v>
                  </c:pt>
                  <c:pt idx="6">
                    <c:v>24%</c:v>
                  </c:pt>
                  <c:pt idx="7">
                    <c:v>11%</c:v>
                  </c:pt>
                  <c:pt idx="8">
                    <c:v>25%</c:v>
                  </c:pt>
                  <c:pt idx="9">
                    <c:v>26%</c:v>
                  </c:pt>
                  <c:pt idx="10">
                    <c:v>10%</c:v>
                  </c:pt>
                  <c:pt idx="11">
                    <c:v>14%</c:v>
                  </c:pt>
                </c15:dlblRangeCache>
              </c15:datalabelsRange>
            </c:ext>
            <c:ext xmlns:c16="http://schemas.microsoft.com/office/drawing/2014/chart" uri="{C3380CC4-5D6E-409C-BE32-E72D297353CC}">
              <c16:uniqueId val="{00000001-D79C-410A-9A7D-05B53B64B15A}"/>
            </c:ext>
          </c:extLst>
        </c:ser>
        <c:dLbls>
          <c:showLegendKey val="0"/>
          <c:showVal val="0"/>
          <c:showCatName val="0"/>
          <c:showSerName val="0"/>
          <c:showPercent val="0"/>
          <c:showBubbleSize val="0"/>
        </c:dLbls>
        <c:gapWidth val="50"/>
        <c:overlap val="100"/>
        <c:axId val="1038514096"/>
        <c:axId val="1038512848"/>
      </c:barChart>
      <c:catAx>
        <c:axId val="10385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12848"/>
        <c:crosses val="autoZero"/>
        <c:auto val="1"/>
        <c:lblAlgn val="ctr"/>
        <c:lblOffset val="100"/>
        <c:noMultiLvlLbl val="0"/>
      </c:catAx>
      <c:valAx>
        <c:axId val="10385128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1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dashboard.xlsx]Analysis!SalesType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0.10706175225488369"/>
              <c:y val="-0.22236722298325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Analysis!$AJ$2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61-4063-8543-FE119EF05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61-4063-8543-FE119EF05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61-4063-8543-FE119EF0582C}"/>
              </c:ext>
            </c:extLst>
          </c:dPt>
          <c:dLbls>
            <c:dLbl>
              <c:idx val="1"/>
              <c:layout>
                <c:manualLayout>
                  <c:x val="-0.10706175225488369"/>
                  <c:y val="-0.2223672229832510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61-4063-8543-FE119EF058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Analysis!$AI$3:$AI$5</c:f>
              <c:strCache>
                <c:ptCount val="3"/>
                <c:pt idx="0">
                  <c:v>Direct Sales</c:v>
                </c:pt>
                <c:pt idx="1">
                  <c:v>Online</c:v>
                </c:pt>
                <c:pt idx="2">
                  <c:v>Wholesaler</c:v>
                </c:pt>
              </c:strCache>
            </c:strRef>
          </c:cat>
          <c:val>
            <c:numRef>
              <c:f>Analysis!$AJ$3:$AJ$5</c:f>
              <c:numCache>
                <c:formatCode>General</c:formatCode>
                <c:ptCount val="3"/>
                <c:pt idx="0">
                  <c:v>2317.1999999999998</c:v>
                </c:pt>
                <c:pt idx="1">
                  <c:v>1569.56</c:v>
                </c:pt>
                <c:pt idx="2">
                  <c:v>1529.1200000000001</c:v>
                </c:pt>
              </c:numCache>
            </c:numRef>
          </c:val>
          <c:extLst>
            <c:ext xmlns:c16="http://schemas.microsoft.com/office/drawing/2014/chart" uri="{C3380CC4-5D6E-409C-BE32-E72D297353CC}">
              <c16:uniqueId val="{00000000-3311-42AA-A07F-276A1B8473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Analysis!$AL$3:$AL$4</c:f>
              <c:strCache>
                <c:ptCount val="2"/>
                <c:pt idx="0">
                  <c:v>Cash</c:v>
                </c:pt>
                <c:pt idx="1">
                  <c:v>Online</c:v>
                </c:pt>
              </c:strCache>
            </c:strRef>
          </c:cat>
          <c:val>
            <c:numRef>
              <c:f>Analysis!$AM$3:$AM$4</c:f>
              <c:numCache>
                <c:formatCode>General</c:formatCode>
                <c:ptCount val="2"/>
                <c:pt idx="0">
                  <c:v>1695.3600000000001</c:v>
                </c:pt>
                <c:pt idx="1">
                  <c:v>2317.1999999999998</c:v>
                </c:pt>
              </c:numCache>
            </c:numRef>
          </c:val>
          <c:extLst>
            <c:ext xmlns:c16="http://schemas.microsoft.com/office/drawing/2014/chart" uri="{C3380CC4-5D6E-409C-BE32-E72D297353CC}">
              <c16:uniqueId val="{00000004-1880-43BD-88BB-BF597B6943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Analysis!$Y$2:$Y$11</c:f>
              <c:strCache>
                <c:ptCount val="10"/>
                <c:pt idx="0">
                  <c:v>Product24</c:v>
                </c:pt>
                <c:pt idx="1">
                  <c:v>Product38</c:v>
                </c:pt>
                <c:pt idx="2">
                  <c:v>Product13</c:v>
                </c:pt>
                <c:pt idx="3">
                  <c:v>Product04</c:v>
                </c:pt>
                <c:pt idx="4">
                  <c:v>Product35</c:v>
                </c:pt>
                <c:pt idx="5">
                  <c:v>Product31</c:v>
                </c:pt>
                <c:pt idx="6">
                  <c:v>Product03</c:v>
                </c:pt>
                <c:pt idx="7">
                  <c:v>Product25</c:v>
                </c:pt>
                <c:pt idx="8">
                  <c:v>Product37</c:v>
                </c:pt>
                <c:pt idx="9">
                  <c:v>Product14</c:v>
                </c:pt>
              </c:strCache>
            </c:strRef>
          </c:cat>
          <c:val>
            <c:numRef>
              <c:f>Analysis!$Z$2:$Z$11</c:f>
              <c:numCache>
                <c:formatCode>"$"#,##0</c:formatCode>
                <c:ptCount val="10"/>
                <c:pt idx="0">
                  <c:v>22945.919999999998</c:v>
                </c:pt>
                <c:pt idx="1">
                  <c:v>20574</c:v>
                </c:pt>
                <c:pt idx="2">
                  <c:v>20574</c:v>
                </c:pt>
                <c:pt idx="3">
                  <c:v>20574</c:v>
                </c:pt>
                <c:pt idx="4">
                  <c:v>16428</c:v>
                </c:pt>
                <c:pt idx="5">
                  <c:v>16333.92</c:v>
                </c:pt>
                <c:pt idx="6">
                  <c:v>16333.92</c:v>
                </c:pt>
                <c:pt idx="7">
                  <c:v>16329.72</c:v>
                </c:pt>
                <c:pt idx="8">
                  <c:v>15716.61</c:v>
                </c:pt>
                <c:pt idx="9">
                  <c:v>12853.560000000001</c:v>
                </c:pt>
              </c:numCache>
            </c:numRef>
          </c:val>
          <c:extLst>
            <c:ext xmlns:c16="http://schemas.microsoft.com/office/drawing/2014/chart" uri="{C3380CC4-5D6E-409C-BE32-E72D297353CC}">
              <c16:uniqueId val="{00000000-B8EC-47B1-8132-F16E88324A2F}"/>
            </c:ext>
          </c:extLst>
        </c:ser>
        <c:dLbls>
          <c:showLegendKey val="0"/>
          <c:showVal val="0"/>
          <c:showCatName val="0"/>
          <c:showSerName val="0"/>
          <c:showPercent val="0"/>
          <c:showBubbleSize val="0"/>
        </c:dLbls>
        <c:gapWidth val="182"/>
        <c:axId val="1305130351"/>
        <c:axId val="1305130831"/>
      </c:barChart>
      <c:catAx>
        <c:axId val="130513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30831"/>
        <c:crosses val="autoZero"/>
        <c:auto val="1"/>
        <c:lblAlgn val="ctr"/>
        <c:lblOffset val="100"/>
        <c:noMultiLvlLbl val="0"/>
      </c:catAx>
      <c:valAx>
        <c:axId val="1305130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3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dashboard.xlsx]Analysis!CategoryWise</c:name>
    <c:fmtId val="9"/>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Analysis!$AC$2</c:f>
              <c:strCache>
                <c:ptCount val="1"/>
                <c:pt idx="0">
                  <c:v>Total</c:v>
                </c:pt>
              </c:strCache>
            </c:strRef>
          </c:tx>
          <c:spPr>
            <a:solidFill>
              <a:schemeClr val="accent1"/>
            </a:solidFill>
            <a:ln>
              <a:noFill/>
            </a:ln>
            <a:effectLst/>
            <a:sp3d/>
          </c:spPr>
          <c:invertIfNegative val="0"/>
          <c:cat>
            <c:strRef>
              <c:f>Analysis!$AB$3:$AB$5</c:f>
              <c:strCache>
                <c:ptCount val="3"/>
                <c:pt idx="0">
                  <c:v>Category01</c:v>
                </c:pt>
                <c:pt idx="1">
                  <c:v>Category04</c:v>
                </c:pt>
                <c:pt idx="2">
                  <c:v>Category05</c:v>
                </c:pt>
              </c:strCache>
            </c:strRef>
          </c:cat>
          <c:val>
            <c:numRef>
              <c:f>Analysis!$AC$3:$AC$5</c:f>
              <c:numCache>
                <c:formatCode>General</c:formatCode>
                <c:ptCount val="3"/>
                <c:pt idx="0">
                  <c:v>715.95</c:v>
                </c:pt>
                <c:pt idx="1">
                  <c:v>963</c:v>
                </c:pt>
                <c:pt idx="2">
                  <c:v>638.25</c:v>
                </c:pt>
              </c:numCache>
            </c:numRef>
          </c:val>
          <c:extLst>
            <c:ext xmlns:c16="http://schemas.microsoft.com/office/drawing/2014/chart" uri="{C3380CC4-5D6E-409C-BE32-E72D297353CC}">
              <c16:uniqueId val="{00000003-9565-41EF-B4C3-FD99CE0F02E1}"/>
            </c:ext>
          </c:extLst>
        </c:ser>
        <c:dLbls>
          <c:showLegendKey val="0"/>
          <c:showVal val="0"/>
          <c:showCatName val="0"/>
          <c:showSerName val="0"/>
          <c:showPercent val="0"/>
          <c:showBubbleSize val="0"/>
        </c:dLbls>
        <c:gapWidth val="150"/>
        <c:shape val="box"/>
        <c:axId val="836604559"/>
        <c:axId val="836594991"/>
        <c:axId val="0"/>
      </c:bar3DChart>
      <c:catAx>
        <c:axId val="83660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94991"/>
        <c:crosses val="autoZero"/>
        <c:auto val="1"/>
        <c:lblAlgn val="ctr"/>
        <c:lblOffset val="100"/>
        <c:noMultiLvlLbl val="0"/>
      </c:catAx>
      <c:valAx>
        <c:axId val="83659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04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dashboard.xlsx]Analysis!Daily</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flip="none" rotWithShape="1">
            <a:gsLst>
              <a:gs pos="94000">
                <a:srgbClr val="F0C0C0"/>
              </a:gs>
              <a:gs pos="88000">
                <a:srgbClr val="E08080"/>
              </a:gs>
              <a:gs pos="14000">
                <a:srgbClr val="C00000"/>
              </a:gs>
              <a:gs pos="100000">
                <a:schemeClr val="accent1">
                  <a:lumMod val="0"/>
                  <a:lumOff val="100000"/>
                </a:schemeClr>
              </a:gs>
              <a:gs pos="100000">
                <a:schemeClr val="accent1">
                  <a:lumMod val="100000"/>
                </a:schemeClr>
              </a:gs>
            </a:gsLst>
            <a:path path="circle">
              <a:fillToRect r="100000" b="100000"/>
            </a:path>
            <a:tileRect l="-100000" t="-100000"/>
          </a:gradFill>
          <a:ln w="25400">
            <a:noFill/>
          </a:ln>
          <a:effectLst/>
        </c:spPr>
        <c:marker>
          <c:symbol val="none"/>
        </c:marker>
      </c:pivotFmt>
    </c:pivotFmts>
    <c:plotArea>
      <c:layout>
        <c:manualLayout>
          <c:layoutTarget val="inner"/>
          <c:xMode val="edge"/>
          <c:yMode val="edge"/>
          <c:x val="9.4686814866839539E-2"/>
          <c:y val="4.1552492740583209E-2"/>
          <c:w val="0.85459366957132465"/>
          <c:h val="0.76316278816135674"/>
        </c:manualLayout>
      </c:layout>
      <c:areaChart>
        <c:grouping val="standard"/>
        <c:varyColors val="0"/>
        <c:ser>
          <c:idx val="0"/>
          <c:order val="0"/>
          <c:tx>
            <c:strRef>
              <c:f>Analysis!$B$2</c:f>
              <c:strCache>
                <c:ptCount val="1"/>
                <c:pt idx="0">
                  <c:v>Total</c:v>
                </c:pt>
              </c:strCache>
            </c:strRef>
          </c:tx>
          <c:spPr>
            <a:gradFill flip="none" rotWithShape="1">
              <a:gsLst>
                <a:gs pos="94000">
                  <a:srgbClr val="F0C0C0"/>
                </a:gs>
                <a:gs pos="88000">
                  <a:srgbClr val="E08080"/>
                </a:gs>
                <a:gs pos="14000">
                  <a:srgbClr val="C00000"/>
                </a:gs>
                <a:gs pos="100000">
                  <a:schemeClr val="accent1">
                    <a:lumMod val="0"/>
                    <a:lumOff val="100000"/>
                  </a:schemeClr>
                </a:gs>
                <a:gs pos="100000">
                  <a:schemeClr val="accent1">
                    <a:lumMod val="100000"/>
                  </a:schemeClr>
                </a:gs>
              </a:gsLst>
              <a:path path="circle">
                <a:fillToRect r="100000" b="100000"/>
              </a:path>
              <a:tileRect l="-100000" t="-100000"/>
            </a:gradFill>
            <a:ln w="25400">
              <a:noFill/>
            </a:ln>
            <a:effectLst/>
          </c:spPr>
          <c:cat>
            <c:strRef>
              <c:f>Analysis!$A$3:$A$5</c:f>
              <c:strCache>
                <c:ptCount val="3"/>
                <c:pt idx="0">
                  <c:v>6</c:v>
                </c:pt>
                <c:pt idx="1">
                  <c:v>8</c:v>
                </c:pt>
                <c:pt idx="2">
                  <c:v>30</c:v>
                </c:pt>
              </c:strCache>
            </c:strRef>
          </c:cat>
          <c:val>
            <c:numRef>
              <c:f>Analysis!$B$3:$B$5</c:f>
              <c:numCache>
                <c:formatCode>"$"#,##0.00</c:formatCode>
                <c:ptCount val="3"/>
                <c:pt idx="0">
                  <c:v>963</c:v>
                </c:pt>
                <c:pt idx="1">
                  <c:v>715.95</c:v>
                </c:pt>
                <c:pt idx="2">
                  <c:v>638.25</c:v>
                </c:pt>
              </c:numCache>
            </c:numRef>
          </c:val>
          <c:extLst>
            <c:ext xmlns:c16="http://schemas.microsoft.com/office/drawing/2014/chart" uri="{C3380CC4-5D6E-409C-BE32-E72D297353CC}">
              <c16:uniqueId val="{00000003-E612-4BE8-BE66-8E8CBDA99FAE}"/>
            </c:ext>
          </c:extLst>
        </c:ser>
        <c:dLbls>
          <c:showLegendKey val="0"/>
          <c:showVal val="0"/>
          <c:showCatName val="0"/>
          <c:showSerName val="0"/>
          <c:showPercent val="0"/>
          <c:showBubbleSize val="0"/>
        </c:dLbls>
        <c:axId val="1039978288"/>
        <c:axId val="1039983696"/>
      </c:areaChart>
      <c:catAx>
        <c:axId val="103997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83696"/>
        <c:crosses val="autoZero"/>
        <c:auto val="1"/>
        <c:lblAlgn val="ctr"/>
        <c:lblOffset val="100"/>
        <c:noMultiLvlLbl val="0"/>
      </c:catAx>
      <c:valAx>
        <c:axId val="10399836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997828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50"/>
        <c:axId val="1914583264"/>
        <c:axId val="1914579936"/>
      </c:barChart>
      <c:catAx>
        <c:axId val="191458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4579936"/>
        <c:crosses val="autoZero"/>
        <c:auto val="1"/>
        <c:lblAlgn val="ctr"/>
        <c:lblOffset val="100"/>
        <c:noMultiLvlLbl val="0"/>
      </c:catAx>
      <c:valAx>
        <c:axId val="1914579936"/>
        <c:scaling>
          <c:orientation val="minMax"/>
        </c:scaling>
        <c:delete val="1"/>
        <c:axPos val="b"/>
        <c:numFmt formatCode="General" sourceLinked="1"/>
        <c:majorTickMark val="none"/>
        <c:minorTickMark val="none"/>
        <c:tickLblPos val="nextTo"/>
        <c:crossAx val="1914583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dashboard.xlsx]Analysis!PaymentMode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Analysis!$AL$3:$AL$4</c:f>
              <c:strCache>
                <c:ptCount val="2"/>
                <c:pt idx="0">
                  <c:v>Cash</c:v>
                </c:pt>
                <c:pt idx="1">
                  <c:v>Online</c:v>
                </c:pt>
              </c:strCache>
            </c:strRef>
          </c:cat>
          <c:val>
            <c:numRef>
              <c:f>Analysis!$AM$3:$AM$4</c:f>
              <c:numCache>
                <c:formatCode>General</c:formatCode>
                <c:ptCount val="2"/>
                <c:pt idx="0">
                  <c:v>1695.3600000000001</c:v>
                </c:pt>
                <c:pt idx="1">
                  <c:v>2317.1999999999998</c:v>
                </c:pt>
              </c:numCache>
            </c:numRef>
          </c:val>
          <c:extLst>
            <c:ext xmlns:c16="http://schemas.microsoft.com/office/drawing/2014/chart" uri="{C3380CC4-5D6E-409C-BE32-E72D297353CC}">
              <c16:uniqueId val="{00000004-9DDF-42A9-A071-B26D09EEFD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Scroll" dx="26" fmlaLink="Analysis!#REF!" max="100" min="1" page="10" val="84"/>
</file>

<file path=xl/ctrlProps/ctrlProp5.xml><?xml version="1.0" encoding="utf-8"?>
<formControlPr xmlns="http://schemas.microsoft.com/office/spreadsheetml/2009/9/main" objectType="CheckBox" checked="Checked" fmlaLink="Analysis!$L$1" lockText="1" noThreeD="1"/>
</file>

<file path=xl/ctrlProps/ctrlProp6.xml><?xml version="1.0" encoding="utf-8"?>
<formControlPr xmlns="http://schemas.microsoft.com/office/spreadsheetml/2009/9/main" objectType="CheckBox" checked="Checked" fmlaLink="Analysis!$M$1" lockText="1" noThreeD="1"/>
</file>

<file path=xl/ctrlProps/ctrlProp7.xml><?xml version="1.0" encoding="utf-8"?>
<formControlPr xmlns="http://schemas.microsoft.com/office/spreadsheetml/2009/9/main" objectType="CheckBox" checked="Checked" fmlaLink="Analysis!$N$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11.xml"/><Relationship Id="rId3" Type="http://schemas.openxmlformats.org/officeDocument/2006/relationships/image" Target="../media/image3.png"/><Relationship Id="rId21" Type="http://schemas.openxmlformats.org/officeDocument/2006/relationships/chart" Target="../charts/chart14.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10.xml"/><Relationship Id="rId2" Type="http://schemas.openxmlformats.org/officeDocument/2006/relationships/image" Target="../media/image2.png"/><Relationship Id="rId16" Type="http://schemas.openxmlformats.org/officeDocument/2006/relationships/chart" Target="../charts/chart9.xml"/><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8.xml"/><Relationship Id="rId23" Type="http://schemas.openxmlformats.org/officeDocument/2006/relationships/chart" Target="../charts/chart16.xml"/><Relationship Id="rId10" Type="http://schemas.openxmlformats.org/officeDocument/2006/relationships/image" Target="../media/image10.png"/><Relationship Id="rId19"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7.xml"/><Relationship Id="rId22"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2</xdr:col>
      <xdr:colOff>243206</xdr:colOff>
      <xdr:row>20</xdr:row>
      <xdr:rowOff>21366</xdr:rowOff>
    </xdr:from>
    <xdr:to>
      <xdr:col>3</xdr:col>
      <xdr:colOff>979215</xdr:colOff>
      <xdr:row>26</xdr:row>
      <xdr:rowOff>124215</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790066" y="935766"/>
              <a:ext cx="1117009" cy="1200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1108263</xdr:colOff>
      <xdr:row>27</xdr:row>
      <xdr:rowOff>29625</xdr:rowOff>
    </xdr:from>
    <xdr:to>
      <xdr:col>4</xdr:col>
      <xdr:colOff>300264</xdr:colOff>
      <xdr:row>34</xdr:row>
      <xdr:rowOff>12794</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868483" y="4982625"/>
              <a:ext cx="1005561" cy="1263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1096526</xdr:colOff>
      <xdr:row>10</xdr:row>
      <xdr:rowOff>61462</xdr:rowOff>
    </xdr:from>
    <xdr:to>
      <xdr:col>4</xdr:col>
      <xdr:colOff>377712</xdr:colOff>
      <xdr:row>26</xdr:row>
      <xdr:rowOff>35275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25361" y="1903660"/>
              <a:ext cx="1100127" cy="2927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5180</xdr:colOff>
      <xdr:row>25</xdr:row>
      <xdr:rowOff>7620</xdr:rowOff>
    </xdr:from>
    <xdr:to>
      <xdr:col>7</xdr:col>
      <xdr:colOff>329947</xdr:colOff>
      <xdr:row>31</xdr:row>
      <xdr:rowOff>7621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46700" y="4594860"/>
              <a:ext cx="1002947" cy="1097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363979</xdr:colOff>
      <xdr:row>56</xdr:row>
      <xdr:rowOff>170916</xdr:rowOff>
    </xdr:from>
    <xdr:to>
      <xdr:col>6</xdr:col>
      <xdr:colOff>10800</xdr:colOff>
      <xdr:row>59</xdr:row>
      <xdr:rowOff>170916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1656890</xdr:colOff>
      <xdr:row>34</xdr:row>
      <xdr:rowOff>22860</xdr:rowOff>
    </xdr:from>
    <xdr:to>
      <xdr:col>13</xdr:col>
      <xdr:colOff>739140</xdr:colOff>
      <xdr:row>66</xdr:row>
      <xdr:rowOff>30480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167640</xdr:colOff>
          <xdr:row>31</xdr:row>
          <xdr:rowOff>114300</xdr:rowOff>
        </xdr:from>
        <xdr:to>
          <xdr:col>11</xdr:col>
          <xdr:colOff>579120</xdr:colOff>
          <xdr:row>32</xdr:row>
          <xdr:rowOff>167640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723900</xdr:colOff>
          <xdr:row>31</xdr:row>
          <xdr:rowOff>106680</xdr:rowOff>
        </xdr:from>
        <xdr:to>
          <xdr:col>11</xdr:col>
          <xdr:colOff>1135380</xdr:colOff>
          <xdr:row>32</xdr:row>
          <xdr:rowOff>160020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1287780</xdr:colOff>
          <xdr:row>31</xdr:row>
          <xdr:rowOff>121920</xdr:rowOff>
        </xdr:from>
        <xdr:to>
          <xdr:col>11</xdr:col>
          <xdr:colOff>1699260</xdr:colOff>
          <xdr:row>32</xdr:row>
          <xdr:rowOff>175260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426720</xdr:colOff>
          <xdr:row>46</xdr:row>
          <xdr:rowOff>137160</xdr:rowOff>
        </xdr:from>
        <xdr:to>
          <xdr:col>23</xdr:col>
          <xdr:colOff>739140</xdr:colOff>
          <xdr:row>61</xdr:row>
          <xdr:rowOff>91440</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31</xdr:col>
      <xdr:colOff>350293</xdr:colOff>
      <xdr:row>30</xdr:row>
      <xdr:rowOff>137160</xdr:rowOff>
    </xdr:from>
    <xdr:to>
      <xdr:col>34</xdr:col>
      <xdr:colOff>464820</xdr:colOff>
      <xdr:row>46</xdr:row>
      <xdr:rowOff>137160</xdr:rowOff>
    </xdr:to>
    <xdr:sp macro="" textlink="">
      <xdr:nvSpPr>
        <xdr:cNvPr id="8" name="Rectangle 7"/>
        <xdr:cNvSpPr>
          <a:spLocks noTextEdit="1"/>
        </xdr:cNvSpPr>
      </xdr:nvSpPr>
      <xdr:spPr>
        <a:xfrm>
          <a:off x="32133313" y="5638800"/>
          <a:ext cx="2232887" cy="2926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xdr:clientData/>
  </xdr:twoCellAnchor>
  <xdr:twoCellAnchor>
    <xdr:from>
      <xdr:col>33</xdr:col>
      <xdr:colOff>667830</xdr:colOff>
      <xdr:row>7</xdr:row>
      <xdr:rowOff>178525</xdr:rowOff>
    </xdr:from>
    <xdr:to>
      <xdr:col>36</xdr:col>
      <xdr:colOff>251460</xdr:colOff>
      <xdr:row>20</xdr:row>
      <xdr:rowOff>38100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25120</xdr:colOff>
      <xdr:row>6</xdr:row>
      <xdr:rowOff>106343</xdr:rowOff>
    </xdr:from>
    <xdr:to>
      <xdr:col>39</xdr:col>
      <xdr:colOff>144780</xdr:colOff>
      <xdr:row>16</xdr:row>
      <xdr:rowOff>152400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22860</xdr:colOff>
      <xdr:row>10</xdr:row>
      <xdr:rowOff>19050</xdr:rowOff>
    </xdr:from>
    <xdr:to>
      <xdr:col>33</xdr:col>
      <xdr:colOff>441960</xdr:colOff>
      <xdr:row>25</xdr:row>
      <xdr:rowOff>11430</xdr:rowOff>
    </xdr:to>
    <xdr:graphicFrame macro="">
      <xdr:nvGraphicFramePr>
        <xdr:cNvPr id="9"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289560</xdr:colOff>
      <xdr:row>16</xdr:row>
      <xdr:rowOff>133350</xdr:rowOff>
    </xdr:from>
    <xdr:to>
      <xdr:col>45</xdr:col>
      <xdr:colOff>434340</xdr:colOff>
      <xdr:row>31</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489600</xdr:colOff>
      <xdr:row>43</xdr:row>
      <xdr:rowOff>177452</xdr:rowOff>
    </xdr:to>
    <xdr:grpSp>
      <xdr:nvGrpSpPr>
        <xdr:cNvPr id="29" name="Group 28">
          <a:extLst>
            <a:ext uri="{FF2B5EF4-FFF2-40B4-BE49-F238E27FC236}">
              <a16:creationId xmlns:a16="http://schemas.microsoft.com/office/drawing/2014/main" id="{00000000-0008-0000-0300-00001D000000}"/>
            </a:ext>
          </a:extLst>
        </xdr:cNvPr>
        <xdr:cNvGrpSpPr/>
      </xdr:nvGrpSpPr>
      <xdr:grpSpPr>
        <a:xfrm>
          <a:off x="0" y="0"/>
          <a:ext cx="15120000" cy="8242929"/>
          <a:chOff x="2438400" y="0"/>
          <a:chExt cx="12192000" cy="6858000"/>
        </a:xfrm>
      </xdr:grpSpPr>
      <xdr:sp macro="" textlink="">
        <xdr:nvSpPr>
          <xdr:cNvPr id="2" name="Rounded Rectangle 1">
            <a:extLst>
              <a:ext uri="{FF2B5EF4-FFF2-40B4-BE49-F238E27FC236}">
                <a16:creationId xmlns:a16="http://schemas.microsoft.com/office/drawing/2014/main" id="{00000000-0008-0000-0300-000002000000}"/>
              </a:ext>
            </a:extLst>
          </xdr:cNvPr>
          <xdr:cNvSpPr>
            <a:spLocks noChangeAspect="1"/>
          </xdr:cNvSpPr>
        </xdr:nvSpPr>
        <xdr:spPr>
          <a:xfrm>
            <a:off x="2438400" y="0"/>
            <a:ext cx="12192000" cy="6858000"/>
          </a:xfrm>
          <a:prstGeom prst="roundRect">
            <a:avLst>
              <a:gd name="adj" fmla="val 33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3" name="Trapezoid 2">
            <a:extLst>
              <a:ext uri="{FF2B5EF4-FFF2-40B4-BE49-F238E27FC236}">
                <a16:creationId xmlns:a16="http://schemas.microsoft.com/office/drawing/2014/main" id="{00000000-0008-0000-0300-000003000000}"/>
              </a:ext>
            </a:extLst>
          </xdr:cNvPr>
          <xdr:cNvSpPr/>
        </xdr:nvSpPr>
        <xdr:spPr>
          <a:xfrm>
            <a:off x="11741489" y="1002815"/>
            <a:ext cx="1273214" cy="222302"/>
          </a:xfrm>
          <a:prstGeom prst="trapezoid">
            <a:avLst>
              <a:gd name="adj" fmla="val 41667"/>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4" name="Rounded Rectangle 3">
            <a:extLst>
              <a:ext uri="{FF2B5EF4-FFF2-40B4-BE49-F238E27FC236}">
                <a16:creationId xmlns:a16="http://schemas.microsoft.com/office/drawing/2014/main" id="{00000000-0008-0000-0300-000004000000}"/>
              </a:ext>
            </a:extLst>
          </xdr:cNvPr>
          <xdr:cNvSpPr/>
        </xdr:nvSpPr>
        <xdr:spPr>
          <a:xfrm>
            <a:off x="2631438" y="132080"/>
            <a:ext cx="4836162" cy="7112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5" name="Rounded Rectangle 4">
            <a:extLst>
              <a:ext uri="{FF2B5EF4-FFF2-40B4-BE49-F238E27FC236}">
                <a16:creationId xmlns:a16="http://schemas.microsoft.com/office/drawing/2014/main" id="{00000000-0008-0000-0300-000005000000}"/>
              </a:ext>
            </a:extLst>
          </xdr:cNvPr>
          <xdr:cNvSpPr/>
        </xdr:nvSpPr>
        <xdr:spPr>
          <a:xfrm>
            <a:off x="7645205" y="132080"/>
            <a:ext cx="6749842" cy="711200"/>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6" name="Rounded Rectangle 5">
            <a:extLst>
              <a:ext uri="{FF2B5EF4-FFF2-40B4-BE49-F238E27FC236}">
                <a16:creationId xmlns:a16="http://schemas.microsoft.com/office/drawing/2014/main" id="{00000000-0008-0000-0300-000006000000}"/>
              </a:ext>
            </a:extLst>
          </xdr:cNvPr>
          <xdr:cNvSpPr/>
        </xdr:nvSpPr>
        <xdr:spPr>
          <a:xfrm>
            <a:off x="2631438" y="1002110"/>
            <a:ext cx="1280160" cy="1005840"/>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7" name="Rounded Rectangle 6">
            <a:extLst>
              <a:ext uri="{FF2B5EF4-FFF2-40B4-BE49-F238E27FC236}">
                <a16:creationId xmlns:a16="http://schemas.microsoft.com/office/drawing/2014/main" id="{00000000-0008-0000-0300-000007000000}"/>
              </a:ext>
            </a:extLst>
          </xdr:cNvPr>
          <xdr:cNvSpPr/>
        </xdr:nvSpPr>
        <xdr:spPr>
          <a:xfrm>
            <a:off x="2631438" y="2166779"/>
            <a:ext cx="1280160" cy="3342769"/>
          </a:xfrm>
          <a:prstGeom prst="round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8" name="Rounded Rectangle 7">
            <a:extLst>
              <a:ext uri="{FF2B5EF4-FFF2-40B4-BE49-F238E27FC236}">
                <a16:creationId xmlns:a16="http://schemas.microsoft.com/office/drawing/2014/main" id="{00000000-0008-0000-0300-000008000000}"/>
              </a:ext>
            </a:extLst>
          </xdr:cNvPr>
          <xdr:cNvSpPr/>
        </xdr:nvSpPr>
        <xdr:spPr>
          <a:xfrm>
            <a:off x="2631438" y="5668380"/>
            <a:ext cx="1280160" cy="1005840"/>
          </a:xfrm>
          <a:prstGeom prst="roundRect">
            <a:avLst>
              <a:gd name="adj" fmla="val 50000"/>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4045477" y="1002110"/>
            <a:ext cx="2397763" cy="69936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4045477" y="1817096"/>
            <a:ext cx="3723964" cy="2419238"/>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7903320" y="1812145"/>
            <a:ext cx="2116497" cy="2419238"/>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2" name="Rounded Rectangle 11">
            <a:extLst>
              <a:ext uri="{FF2B5EF4-FFF2-40B4-BE49-F238E27FC236}">
                <a16:creationId xmlns:a16="http://schemas.microsoft.com/office/drawing/2014/main" id="{00000000-0008-0000-0300-00000C000000}"/>
              </a:ext>
            </a:extLst>
          </xdr:cNvPr>
          <xdr:cNvSpPr/>
        </xdr:nvSpPr>
        <xdr:spPr>
          <a:xfrm>
            <a:off x="10153696" y="1807194"/>
            <a:ext cx="1468575" cy="2419238"/>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3" name="Rounded Rectangle 12">
            <a:extLst>
              <a:ext uri="{FF2B5EF4-FFF2-40B4-BE49-F238E27FC236}">
                <a16:creationId xmlns:a16="http://schemas.microsoft.com/office/drawing/2014/main" id="{00000000-0008-0000-0300-00000D000000}"/>
              </a:ext>
            </a:extLst>
          </xdr:cNvPr>
          <xdr:cNvSpPr/>
        </xdr:nvSpPr>
        <xdr:spPr>
          <a:xfrm>
            <a:off x="10153695" y="4386804"/>
            <a:ext cx="1468575" cy="2310564"/>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4" name="Rounded Rectangle 13">
            <a:extLst>
              <a:ext uri="{FF2B5EF4-FFF2-40B4-BE49-F238E27FC236}">
                <a16:creationId xmlns:a16="http://schemas.microsoft.com/office/drawing/2014/main" id="{00000000-0008-0000-0300-00000E000000}"/>
              </a:ext>
            </a:extLst>
          </xdr:cNvPr>
          <xdr:cNvSpPr/>
        </xdr:nvSpPr>
        <xdr:spPr>
          <a:xfrm>
            <a:off x="4045478" y="4386804"/>
            <a:ext cx="5974340" cy="2310564"/>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5" name="Flowchart: Off-page Connector 14">
            <a:extLst>
              <a:ext uri="{FF2B5EF4-FFF2-40B4-BE49-F238E27FC236}">
                <a16:creationId xmlns:a16="http://schemas.microsoft.com/office/drawing/2014/main" id="{00000000-0008-0000-0300-00000F000000}"/>
              </a:ext>
            </a:extLst>
          </xdr:cNvPr>
          <xdr:cNvSpPr/>
        </xdr:nvSpPr>
        <xdr:spPr>
          <a:xfrm>
            <a:off x="11859293" y="988734"/>
            <a:ext cx="1068086" cy="1636919"/>
          </a:xfrm>
          <a:prstGeom prst="flowChartOffpageConnector">
            <a:avLst/>
          </a:prstGeom>
          <a:solidFill>
            <a:schemeClr val="accent1">
              <a:lumMod val="75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16" name="Rounded Rectangle 15">
            <a:extLst>
              <a:ext uri="{FF2B5EF4-FFF2-40B4-BE49-F238E27FC236}">
                <a16:creationId xmlns:a16="http://schemas.microsoft.com/office/drawing/2014/main" id="{00000000-0008-0000-0300-000010000000}"/>
              </a:ext>
            </a:extLst>
          </xdr:cNvPr>
          <xdr:cNvSpPr/>
        </xdr:nvSpPr>
        <xdr:spPr>
          <a:xfrm>
            <a:off x="6654798" y="993750"/>
            <a:ext cx="2399563" cy="69936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17" name="Rounded Rectangle 16">
            <a:extLst>
              <a:ext uri="{FF2B5EF4-FFF2-40B4-BE49-F238E27FC236}">
                <a16:creationId xmlns:a16="http://schemas.microsoft.com/office/drawing/2014/main" id="{00000000-0008-0000-0300-000011000000}"/>
              </a:ext>
            </a:extLst>
          </xdr:cNvPr>
          <xdr:cNvSpPr/>
        </xdr:nvSpPr>
        <xdr:spPr>
          <a:xfrm>
            <a:off x="9265919" y="980504"/>
            <a:ext cx="2356351" cy="69936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18" name="Trapezoid 17">
            <a:extLst>
              <a:ext uri="{FF2B5EF4-FFF2-40B4-BE49-F238E27FC236}">
                <a16:creationId xmlns:a16="http://schemas.microsoft.com/office/drawing/2014/main" id="{00000000-0008-0000-0300-000012000000}"/>
              </a:ext>
            </a:extLst>
          </xdr:cNvPr>
          <xdr:cNvSpPr/>
        </xdr:nvSpPr>
        <xdr:spPr>
          <a:xfrm>
            <a:off x="13197200" y="978122"/>
            <a:ext cx="1273214" cy="222302"/>
          </a:xfrm>
          <a:prstGeom prst="trapezoid">
            <a:avLst>
              <a:gd name="adj" fmla="val 41667"/>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19" name="Flowchart: Off-page Connector 18">
            <a:extLst>
              <a:ext uri="{FF2B5EF4-FFF2-40B4-BE49-F238E27FC236}">
                <a16:creationId xmlns:a16="http://schemas.microsoft.com/office/drawing/2014/main" id="{00000000-0008-0000-0300-000013000000}"/>
              </a:ext>
            </a:extLst>
          </xdr:cNvPr>
          <xdr:cNvSpPr/>
        </xdr:nvSpPr>
        <xdr:spPr>
          <a:xfrm>
            <a:off x="13299764" y="978122"/>
            <a:ext cx="1068086" cy="1636919"/>
          </a:xfrm>
          <a:prstGeom prst="flowChartOffpageConnector">
            <a:avLst/>
          </a:prstGeom>
          <a:solidFill>
            <a:schemeClr val="accent1">
              <a:lumMod val="75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20" name="Rounded Rectangle 19">
            <a:extLst>
              <a:ext uri="{FF2B5EF4-FFF2-40B4-BE49-F238E27FC236}">
                <a16:creationId xmlns:a16="http://schemas.microsoft.com/office/drawing/2014/main" id="{00000000-0008-0000-0300-000014000000}"/>
              </a:ext>
            </a:extLst>
          </xdr:cNvPr>
          <xdr:cNvSpPr/>
        </xdr:nvSpPr>
        <xdr:spPr>
          <a:xfrm>
            <a:off x="11859293" y="2785188"/>
            <a:ext cx="2508557" cy="3889032"/>
          </a:xfrm>
          <a:prstGeom prst="roundRect">
            <a:avLst>
              <a:gd name="adj" fmla="val 530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300-000015000000}"/>
              </a:ext>
            </a:extLst>
          </xdr:cNvPr>
          <xdr:cNvSpPr/>
        </xdr:nvSpPr>
        <xdr:spPr>
          <a:xfrm>
            <a:off x="11944760" y="1064866"/>
            <a:ext cx="886476" cy="1477961"/>
          </a:xfrm>
          <a:prstGeom prst="flowChartOffpageConnector">
            <a:avLst/>
          </a:prstGeom>
          <a:solidFill>
            <a:schemeClr val="accent1">
              <a:lumMod val="75000"/>
            </a:schemeClr>
          </a:solid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300-000016000000}"/>
              </a:ext>
            </a:extLst>
          </xdr:cNvPr>
          <xdr:cNvSpPr/>
        </xdr:nvSpPr>
        <xdr:spPr>
          <a:xfrm>
            <a:off x="13376344" y="1064866"/>
            <a:ext cx="920432" cy="1468781"/>
          </a:xfrm>
          <a:prstGeom prst="flowChartOffpageConnector">
            <a:avLst/>
          </a:prstGeom>
          <a:solidFill>
            <a:schemeClr val="accent1">
              <a:lumMod val="75000"/>
            </a:schemeClr>
          </a:solid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bg1"/>
              </a:solidFill>
              <a:latin typeface="+mn-lt"/>
              <a:ea typeface="+mn-ea"/>
              <a:cs typeface="+mn-cs"/>
            </a:endParaRPr>
          </a:p>
        </xdr:txBody>
      </xdr:sp>
      <xdr:cxnSp macro="">
        <xdr:nvCxnSpPr>
          <xdr:cNvPr id="23" name="Straight Connector 22">
            <a:extLst>
              <a:ext uri="{FF2B5EF4-FFF2-40B4-BE49-F238E27FC236}">
                <a16:creationId xmlns:a16="http://schemas.microsoft.com/office/drawing/2014/main" id="{00000000-0008-0000-0300-000017000000}"/>
              </a:ext>
            </a:extLst>
          </xdr:cNvPr>
          <xdr:cNvCxnSpPr/>
        </xdr:nvCxnSpPr>
        <xdr:spPr>
          <a:xfrm>
            <a:off x="4325072" y="2189929"/>
            <a:ext cx="3168891"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300-000018000000}"/>
              </a:ext>
            </a:extLst>
          </xdr:cNvPr>
          <xdr:cNvCxnSpPr/>
        </xdr:nvCxnSpPr>
        <xdr:spPr>
          <a:xfrm>
            <a:off x="8100348" y="2194172"/>
            <a:ext cx="173736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300-000019000000}"/>
              </a:ext>
            </a:extLst>
          </xdr:cNvPr>
          <xdr:cNvCxnSpPr/>
        </xdr:nvCxnSpPr>
        <xdr:spPr>
          <a:xfrm>
            <a:off x="10379534" y="2189929"/>
            <a:ext cx="100584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300-00001A000000}"/>
              </a:ext>
            </a:extLst>
          </xdr:cNvPr>
          <xdr:cNvCxnSpPr/>
        </xdr:nvCxnSpPr>
        <xdr:spPr>
          <a:xfrm>
            <a:off x="4298708" y="4830885"/>
            <a:ext cx="539496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300-00001B000000}"/>
              </a:ext>
            </a:extLst>
          </xdr:cNvPr>
          <xdr:cNvCxnSpPr/>
        </xdr:nvCxnSpPr>
        <xdr:spPr>
          <a:xfrm>
            <a:off x="10379534" y="4830885"/>
            <a:ext cx="100584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300-00001C000000}"/>
              </a:ext>
            </a:extLst>
          </xdr:cNvPr>
          <xdr:cNvCxnSpPr/>
        </xdr:nvCxnSpPr>
        <xdr:spPr>
          <a:xfrm>
            <a:off x="12008863" y="3189209"/>
            <a:ext cx="2194560" cy="16978"/>
          </a:xfrm>
          <a:prstGeom prst="line">
            <a:avLst/>
          </a:prstGeom>
          <a:ln>
            <a:solidFill>
              <a:schemeClr val="bg2">
                <a:lumMod val="50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19</xdr:col>
      <xdr:colOff>512162</xdr:colOff>
      <xdr:row>13</xdr:row>
      <xdr:rowOff>31402</xdr:rowOff>
    </xdr:from>
    <xdr:to>
      <xdr:col>20</xdr:col>
      <xdr:colOff>387319</xdr:colOff>
      <xdr:row>15</xdr:row>
      <xdr:rowOff>135883</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4562" y="2469802"/>
          <a:ext cx="484757" cy="479619"/>
        </a:xfrm>
        <a:prstGeom prst="rect">
          <a:avLst/>
        </a:prstGeom>
      </xdr:spPr>
    </xdr:pic>
    <xdr:clientData/>
  </xdr:twoCellAnchor>
  <xdr:twoCellAnchor editAs="oneCell">
    <xdr:from>
      <xdr:col>22</xdr:col>
      <xdr:colOff>472294</xdr:colOff>
      <xdr:row>13</xdr:row>
      <xdr:rowOff>6659</xdr:rowOff>
    </xdr:from>
    <xdr:to>
      <xdr:col>23</xdr:col>
      <xdr:colOff>403506</xdr:colOff>
      <xdr:row>15</xdr:row>
      <xdr:rowOff>167195</xdr:rowOff>
    </xdr:to>
    <xdr:pic>
      <xdr:nvPicPr>
        <xdr:cNvPr id="31" name="Picture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83494" y="2445059"/>
          <a:ext cx="540812" cy="535674"/>
        </a:xfrm>
        <a:prstGeom prst="rect">
          <a:avLst/>
        </a:prstGeom>
      </xdr:spPr>
    </xdr:pic>
    <xdr:clientData/>
  </xdr:twoCellAnchor>
  <xdr:twoCellAnchor editAs="oneCell">
    <xdr:from>
      <xdr:col>11</xdr:col>
      <xdr:colOff>216492</xdr:colOff>
      <xdr:row>11</xdr:row>
      <xdr:rowOff>167535</xdr:rowOff>
    </xdr:from>
    <xdr:to>
      <xdr:col>11</xdr:col>
      <xdr:colOff>584548</xdr:colOff>
      <xdr:row>13</xdr:row>
      <xdr:rowOff>159811</xdr:rowOff>
    </xdr:to>
    <xdr:pic>
      <xdr:nvPicPr>
        <xdr:cNvPr id="32" name="Picture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76163" y="2234330"/>
          <a:ext cx="368056" cy="368056"/>
        </a:xfrm>
        <a:prstGeom prst="rect">
          <a:avLst/>
        </a:prstGeom>
      </xdr:spPr>
    </xdr:pic>
    <xdr:clientData/>
  </xdr:twoCellAnchor>
  <xdr:twoCellAnchor editAs="oneCell">
    <xdr:from>
      <xdr:col>19</xdr:col>
      <xdr:colOff>241233</xdr:colOff>
      <xdr:row>18</xdr:row>
      <xdr:rowOff>42907</xdr:rowOff>
    </xdr:from>
    <xdr:to>
      <xdr:col>20</xdr:col>
      <xdr:colOff>20480</xdr:colOff>
      <xdr:row>20</xdr:row>
      <xdr:rowOff>32886</xdr:rowOff>
    </xdr:to>
    <xdr:pic>
      <xdr:nvPicPr>
        <xdr:cNvPr id="33" name="Picture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744301" y="3424934"/>
          <a:ext cx="384672" cy="365760"/>
        </a:xfrm>
        <a:prstGeom prst="rect">
          <a:avLst/>
        </a:prstGeom>
      </xdr:spPr>
    </xdr:pic>
    <xdr:clientData/>
  </xdr:twoCellAnchor>
  <xdr:twoCellAnchor editAs="oneCell">
    <xdr:from>
      <xdr:col>15</xdr:col>
      <xdr:colOff>542794</xdr:colOff>
      <xdr:row>11</xdr:row>
      <xdr:rowOff>157413</xdr:rowOff>
    </xdr:from>
    <xdr:to>
      <xdr:col>16</xdr:col>
      <xdr:colOff>303129</xdr:colOff>
      <xdr:row>13</xdr:row>
      <xdr:rowOff>147393</xdr:rowOff>
    </xdr:to>
    <xdr:pic>
      <xdr:nvPicPr>
        <xdr:cNvPr id="34" name="Picture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24164" y="2224208"/>
          <a:ext cx="365760" cy="365760"/>
        </a:xfrm>
        <a:prstGeom prst="rect">
          <a:avLst/>
        </a:prstGeom>
      </xdr:spPr>
    </xdr:pic>
    <xdr:clientData/>
  </xdr:twoCellAnchor>
  <xdr:twoCellAnchor editAs="oneCell">
    <xdr:from>
      <xdr:col>3</xdr:col>
      <xdr:colOff>312796</xdr:colOff>
      <xdr:row>28</xdr:row>
      <xdr:rowOff>92385</xdr:rowOff>
    </xdr:from>
    <xdr:to>
      <xdr:col>4</xdr:col>
      <xdr:colOff>73131</xdr:colOff>
      <xdr:row>30</xdr:row>
      <xdr:rowOff>82365</xdr:rowOff>
    </xdr:to>
    <xdr:pic>
      <xdr:nvPicPr>
        <xdr:cNvPr id="35" name="Picture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29070" y="5353317"/>
          <a:ext cx="365760" cy="365760"/>
        </a:xfrm>
        <a:prstGeom prst="rect">
          <a:avLst/>
        </a:prstGeom>
      </xdr:spPr>
    </xdr:pic>
    <xdr:clientData/>
  </xdr:twoCellAnchor>
  <xdr:twoCellAnchor editAs="oneCell">
    <xdr:from>
      <xdr:col>3</xdr:col>
      <xdr:colOff>292272</xdr:colOff>
      <xdr:row>11</xdr:row>
      <xdr:rowOff>177452</xdr:rowOff>
    </xdr:from>
    <xdr:to>
      <xdr:col>4</xdr:col>
      <xdr:colOff>10438</xdr:colOff>
      <xdr:row>13</xdr:row>
      <xdr:rowOff>125263</xdr:rowOff>
    </xdr:to>
    <xdr:pic>
      <xdr:nvPicPr>
        <xdr:cNvPr id="36" name="Picture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08546" y="2244247"/>
          <a:ext cx="323591" cy="323591"/>
        </a:xfrm>
        <a:prstGeom prst="rect">
          <a:avLst/>
        </a:prstGeom>
      </xdr:spPr>
    </xdr:pic>
    <xdr:clientData/>
  </xdr:twoCellAnchor>
  <xdr:twoCellAnchor editAs="oneCell">
    <xdr:from>
      <xdr:col>15</xdr:col>
      <xdr:colOff>600431</xdr:colOff>
      <xdr:row>28</xdr:row>
      <xdr:rowOff>144284</xdr:rowOff>
    </xdr:from>
    <xdr:to>
      <xdr:col>16</xdr:col>
      <xdr:colOff>360766</xdr:colOff>
      <xdr:row>30</xdr:row>
      <xdr:rowOff>134263</xdr:rowOff>
    </xdr:to>
    <xdr:pic>
      <xdr:nvPicPr>
        <xdr:cNvPr id="37" name="Picture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11301" y="5400980"/>
          <a:ext cx="367726" cy="365457"/>
        </a:xfrm>
        <a:prstGeom prst="rect">
          <a:avLst/>
        </a:prstGeom>
      </xdr:spPr>
    </xdr:pic>
    <xdr:clientData/>
  </xdr:twoCellAnchor>
  <xdr:twoCellAnchor editAs="oneCell">
    <xdr:from>
      <xdr:col>6</xdr:col>
      <xdr:colOff>553740</xdr:colOff>
      <xdr:row>7</xdr:row>
      <xdr:rowOff>13987</xdr:rowOff>
    </xdr:from>
    <xdr:to>
      <xdr:col>7</xdr:col>
      <xdr:colOff>530070</xdr:colOff>
      <xdr:row>10</xdr:row>
      <xdr:rowOff>32071</xdr:rowOff>
    </xdr:to>
    <xdr:pic>
      <xdr:nvPicPr>
        <xdr:cNvPr id="38" name="Picture 37">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2070696">
          <a:off x="4186288" y="1329220"/>
          <a:ext cx="581755" cy="581755"/>
        </a:xfrm>
        <a:prstGeom prst="rect">
          <a:avLst/>
        </a:prstGeom>
      </xdr:spPr>
    </xdr:pic>
    <xdr:clientData/>
  </xdr:twoCellAnchor>
  <xdr:twoCellAnchor editAs="oneCell">
    <xdr:from>
      <xdr:col>17</xdr:col>
      <xdr:colOff>313150</xdr:colOff>
      <xdr:row>7</xdr:row>
      <xdr:rowOff>87135</xdr:rowOff>
    </xdr:from>
    <xdr:to>
      <xdr:col>18</xdr:col>
      <xdr:colOff>361628</xdr:colOff>
      <xdr:row>10</xdr:row>
      <xdr:rowOff>56390</xdr:rowOff>
    </xdr:to>
    <xdr:pic>
      <xdr:nvPicPr>
        <xdr:cNvPr id="39" name="Picture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638802" y="1401309"/>
          <a:ext cx="655869" cy="532472"/>
        </a:xfrm>
        <a:prstGeom prst="rect">
          <a:avLst/>
        </a:prstGeom>
      </xdr:spPr>
    </xdr:pic>
    <xdr:clientData/>
  </xdr:twoCellAnchor>
  <xdr:twoCellAnchor editAs="oneCell">
    <xdr:from>
      <xdr:col>0</xdr:col>
      <xdr:colOff>388319</xdr:colOff>
      <xdr:row>1</xdr:row>
      <xdr:rowOff>172856</xdr:rowOff>
    </xdr:from>
    <xdr:to>
      <xdr:col>1</xdr:col>
      <xdr:colOff>285425</xdr:colOff>
      <xdr:row>4</xdr:row>
      <xdr:rowOff>121478</xdr:rowOff>
    </xdr:to>
    <xdr:pic>
      <xdr:nvPicPr>
        <xdr:cNvPr id="41" name="Picture 40">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88319" y="360595"/>
          <a:ext cx="504497" cy="511840"/>
        </a:xfrm>
        <a:prstGeom prst="rect">
          <a:avLst/>
        </a:prstGeom>
      </xdr:spPr>
    </xdr:pic>
    <xdr:clientData/>
  </xdr:twoCellAnchor>
  <xdr:twoCellAnchor editAs="oneCell">
    <xdr:from>
      <xdr:col>12</xdr:col>
      <xdr:colOff>234246</xdr:colOff>
      <xdr:row>7</xdr:row>
      <xdr:rowOff>62630</xdr:rowOff>
    </xdr:from>
    <xdr:to>
      <xdr:col>13</xdr:col>
      <xdr:colOff>150739</xdr:colOff>
      <xdr:row>10</xdr:row>
      <xdr:rowOff>20877</xdr:rowOff>
    </xdr:to>
    <xdr:pic>
      <xdr:nvPicPr>
        <xdr:cNvPr id="42" name="Picture 41">
          <a:extLst>
            <a:ext uri="{FF2B5EF4-FFF2-40B4-BE49-F238E27FC236}">
              <a16:creationId xmlns:a16="http://schemas.microsoft.com/office/drawing/2014/main" id="{00000000-0008-0000-0300-00002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499342" y="1377863"/>
          <a:ext cx="521918" cy="521918"/>
        </a:xfrm>
        <a:prstGeom prst="rect">
          <a:avLst/>
        </a:prstGeom>
      </xdr:spPr>
    </xdr:pic>
    <xdr:clientData/>
  </xdr:twoCellAnchor>
  <xdr:twoCellAnchor editAs="oneCell">
    <xdr:from>
      <xdr:col>1</xdr:col>
      <xdr:colOff>60656</xdr:colOff>
      <xdr:row>37</xdr:row>
      <xdr:rowOff>133232</xdr:rowOff>
    </xdr:from>
    <xdr:to>
      <xdr:col>2</xdr:col>
      <xdr:colOff>167505</xdr:colOff>
      <xdr:row>41</xdr:row>
      <xdr:rowOff>93943</xdr:rowOff>
    </xdr:to>
    <xdr:pic>
      <xdr:nvPicPr>
        <xdr:cNvPr id="43" name="Picture 42">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66081" y="7085177"/>
          <a:ext cx="712273" cy="712273"/>
        </a:xfrm>
        <a:prstGeom prst="rect">
          <a:avLst/>
        </a:prstGeom>
      </xdr:spPr>
    </xdr:pic>
    <xdr:clientData/>
  </xdr:twoCellAnchor>
  <xdr:twoCellAnchor>
    <xdr:from>
      <xdr:col>1</xdr:col>
      <xdr:colOff>363377</xdr:colOff>
      <xdr:row>1</xdr:row>
      <xdr:rowOff>11800</xdr:rowOff>
    </xdr:from>
    <xdr:to>
      <xdr:col>5</xdr:col>
      <xdr:colOff>596347</xdr:colOff>
      <xdr:row>3</xdr:row>
      <xdr:rowOff>44174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970768" y="199539"/>
          <a:ext cx="2662536" cy="407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DASHBOARD</a:t>
          </a:r>
        </a:p>
      </xdr:txBody>
    </xdr:sp>
    <xdr:clientData/>
  </xdr:twoCellAnchor>
  <xdr:twoCellAnchor>
    <xdr:from>
      <xdr:col>1</xdr:col>
      <xdr:colOff>537863</xdr:colOff>
      <xdr:row>3</xdr:row>
      <xdr:rowOff>108978</xdr:rowOff>
    </xdr:from>
    <xdr:to>
      <xdr:col>4</xdr:col>
      <xdr:colOff>331304</xdr:colOff>
      <xdr:row>5</xdr:row>
      <xdr:rowOff>88343</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1145254" y="672195"/>
          <a:ext cx="1615615" cy="3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SUPERMARKET SHOP</a:t>
          </a:r>
        </a:p>
      </xdr:txBody>
    </xdr:sp>
    <xdr:clientData/>
  </xdr:twoCellAnchor>
  <xdr:twoCellAnchor>
    <xdr:from>
      <xdr:col>4</xdr:col>
      <xdr:colOff>60786</xdr:colOff>
      <xdr:row>12</xdr:row>
      <xdr:rowOff>7382</xdr:rowOff>
    </xdr:from>
    <xdr:to>
      <xdr:col>8</xdr:col>
      <xdr:colOff>366889</xdr:colOff>
      <xdr:row>13</xdr:row>
      <xdr:rowOff>141111</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2506712" y="2152271"/>
          <a:ext cx="2752029" cy="31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Monthly Sales and Profit</a:t>
          </a:r>
        </a:p>
      </xdr:txBody>
    </xdr:sp>
    <xdr:clientData/>
  </xdr:twoCellAnchor>
  <xdr:twoCellAnchor>
    <xdr:from>
      <xdr:col>11</xdr:col>
      <xdr:colOff>600490</xdr:colOff>
      <xdr:row>12</xdr:row>
      <xdr:rowOff>16216</xdr:rowOff>
    </xdr:from>
    <xdr:to>
      <xdr:col>15</xdr:col>
      <xdr:colOff>75259</xdr:colOff>
      <xdr:row>13</xdr:row>
      <xdr:rowOff>94074</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7326786" y="2161105"/>
          <a:ext cx="1920695" cy="256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mn-lt"/>
              <a:ea typeface="+mn-ea"/>
              <a:cs typeface="+mn-cs"/>
            </a:rPr>
            <a:t>Top</a:t>
          </a:r>
          <a:r>
            <a:rPr lang="en-US" sz="1200" b="1" baseline="0">
              <a:solidFill>
                <a:schemeClr val="bg1"/>
              </a:solidFill>
              <a:latin typeface="+mn-lt"/>
              <a:ea typeface="+mn-ea"/>
              <a:cs typeface="+mn-cs"/>
            </a:rPr>
            <a:t> 10 </a:t>
          </a:r>
          <a:r>
            <a:rPr lang="en-US" sz="1200" b="1">
              <a:solidFill>
                <a:schemeClr val="bg1"/>
              </a:solidFill>
              <a:latin typeface="+mn-lt"/>
              <a:ea typeface="+mn-ea"/>
              <a:cs typeface="+mn-cs"/>
            </a:rPr>
            <a:t>PRODUCTS</a:t>
          </a:r>
        </a:p>
      </xdr:txBody>
    </xdr:sp>
    <xdr:clientData/>
  </xdr:twoCellAnchor>
  <xdr:twoCellAnchor>
    <xdr:from>
      <xdr:col>16</xdr:col>
      <xdr:colOff>299325</xdr:colOff>
      <xdr:row>12</xdr:row>
      <xdr:rowOff>25052</xdr:rowOff>
    </xdr:from>
    <xdr:to>
      <xdr:col>18</xdr:col>
      <xdr:colOff>382833</xdr:colOff>
      <xdr:row>13</xdr:row>
      <xdr:rowOff>118845</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10017586" y="2277922"/>
          <a:ext cx="1298290" cy="281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mn-lt"/>
              <a:ea typeface="+mn-ea"/>
              <a:cs typeface="+mn-cs"/>
            </a:rPr>
            <a:t>SALES TYPE</a:t>
          </a:r>
        </a:p>
      </xdr:txBody>
    </xdr:sp>
    <xdr:clientData/>
  </xdr:twoCellAnchor>
  <xdr:twoCellAnchor>
    <xdr:from>
      <xdr:col>4</xdr:col>
      <xdr:colOff>153551</xdr:colOff>
      <xdr:row>28</xdr:row>
      <xdr:rowOff>133278</xdr:rowOff>
    </xdr:from>
    <xdr:to>
      <xdr:col>7</xdr:col>
      <xdr:colOff>272814</xdr:colOff>
      <xdr:row>30</xdr:row>
      <xdr:rowOff>112889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2599477" y="5138019"/>
          <a:ext cx="1953707" cy="337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solidFill>
              <a:latin typeface="+mn-lt"/>
              <a:ea typeface="+mn-ea"/>
              <a:cs typeface="+mn-cs"/>
            </a:rPr>
            <a:t>Total Sales per Day</a:t>
          </a:r>
        </a:p>
      </xdr:txBody>
    </xdr:sp>
    <xdr:clientData/>
  </xdr:twoCellAnchor>
  <xdr:twoCellAnchor>
    <xdr:from>
      <xdr:col>16</xdr:col>
      <xdr:colOff>339082</xdr:colOff>
      <xdr:row>28</xdr:row>
      <xdr:rowOff>164200</xdr:rowOff>
    </xdr:from>
    <xdr:to>
      <xdr:col>18</xdr:col>
      <xdr:colOff>422590</xdr:colOff>
      <xdr:row>30</xdr:row>
      <xdr:rowOff>70254</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10057343" y="5420896"/>
          <a:ext cx="1298290" cy="281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mn-lt"/>
              <a:ea typeface="+mn-ea"/>
              <a:cs typeface="+mn-cs"/>
            </a:rPr>
            <a:t>PAYMENT MODE</a:t>
          </a:r>
        </a:p>
      </xdr:txBody>
    </xdr:sp>
    <xdr:clientData/>
  </xdr:twoCellAnchor>
  <xdr:twoCellAnchor>
    <xdr:from>
      <xdr:col>13</xdr:col>
      <xdr:colOff>566086</xdr:colOff>
      <xdr:row>6</xdr:row>
      <xdr:rowOff>66672</xdr:rowOff>
    </xdr:from>
    <xdr:to>
      <xdr:col>16</xdr:col>
      <xdr:colOff>38111</xdr:colOff>
      <xdr:row>7</xdr:row>
      <xdr:rowOff>151467</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515345" y="1139116"/>
          <a:ext cx="1306470" cy="263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PROFIT %</a:t>
          </a:r>
        </a:p>
      </xdr:txBody>
    </xdr:sp>
    <xdr:clientData/>
  </xdr:twoCellAnchor>
  <xdr:twoCellAnchor>
    <xdr:from>
      <xdr:col>8</xdr:col>
      <xdr:colOff>367962</xdr:colOff>
      <xdr:row>6</xdr:row>
      <xdr:rowOff>75507</xdr:rowOff>
    </xdr:from>
    <xdr:to>
      <xdr:col>10</xdr:col>
      <xdr:colOff>455559</xdr:colOff>
      <xdr:row>7</xdr:row>
      <xdr:rowOff>160302</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5259814" y="1147951"/>
          <a:ext cx="1310560" cy="263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TOTAL PROFIT</a:t>
          </a:r>
        </a:p>
      </xdr:txBody>
    </xdr:sp>
    <xdr:clientData/>
  </xdr:twoCellAnchor>
  <xdr:twoCellAnchor>
    <xdr:from>
      <xdr:col>3</xdr:col>
      <xdr:colOff>168195</xdr:colOff>
      <xdr:row>6</xdr:row>
      <xdr:rowOff>76571</xdr:rowOff>
    </xdr:from>
    <xdr:to>
      <xdr:col>5</xdr:col>
      <xdr:colOff>251702</xdr:colOff>
      <xdr:row>7</xdr:row>
      <xdr:rowOff>161366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2002639" y="1149015"/>
          <a:ext cx="1306470" cy="263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TOTAL SALES</a:t>
          </a:r>
        </a:p>
      </xdr:txBody>
    </xdr:sp>
    <xdr:clientData/>
  </xdr:twoCellAnchor>
  <xdr:twoCellAnchor>
    <xdr:from>
      <xdr:col>14</xdr:col>
      <xdr:colOff>89739</xdr:colOff>
      <xdr:row>7</xdr:row>
      <xdr:rowOff>163449</xdr:rowOff>
    </xdr:from>
    <xdr:to>
      <xdr:col>16</xdr:col>
      <xdr:colOff>191338</xdr:colOff>
      <xdr:row>10</xdr:row>
      <xdr:rowOff>6</xdr:rowOff>
    </xdr:to>
    <xdr:sp macro="" textlink="Analysis!E7">
      <xdr:nvSpPr>
        <xdr:cNvPr id="60" name="TextBox 59">
          <a:extLst>
            <a:ext uri="{FF2B5EF4-FFF2-40B4-BE49-F238E27FC236}">
              <a16:creationId xmlns:a16="http://schemas.microsoft.com/office/drawing/2014/main" id="{00000000-0008-0000-0300-00003C000000}"/>
            </a:ext>
          </a:extLst>
        </xdr:cNvPr>
        <xdr:cNvSpPr txBox="1"/>
      </xdr:nvSpPr>
      <xdr:spPr>
        <a:xfrm>
          <a:off x="8600166" y="1422033"/>
          <a:ext cx="1317374" cy="375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4CABCC-5A3E-44BE-BB9E-B688D64475AB}" type="TxLink">
            <a:rPr lang="en-US" sz="2400" b="1">
              <a:solidFill>
                <a:schemeClr val="bg1"/>
              </a:solidFill>
              <a:latin typeface="+mn-lt"/>
              <a:ea typeface="+mn-ea"/>
              <a:cs typeface="+mn-cs"/>
            </a:rPr>
            <a:pPr marL="0" indent="0"/>
            <a:t>10%</a:t>
          </a:fld>
          <a:endParaRPr lang="en-US" sz="2400" b="1">
            <a:solidFill>
              <a:schemeClr val="bg1"/>
            </a:solidFill>
            <a:latin typeface="+mn-lt"/>
            <a:ea typeface="+mn-ea"/>
            <a:cs typeface="+mn-cs"/>
          </a:endParaRPr>
        </a:p>
      </xdr:txBody>
    </xdr:sp>
    <xdr:clientData/>
  </xdr:twoCellAnchor>
  <xdr:twoCellAnchor>
    <xdr:from>
      <xdr:col>8</xdr:col>
      <xdr:colOff>538078</xdr:colOff>
      <xdr:row>8</xdr:row>
      <xdr:rowOff>3528</xdr:rowOff>
    </xdr:from>
    <xdr:to>
      <xdr:col>11</xdr:col>
      <xdr:colOff>266408</xdr:colOff>
      <xdr:row>10</xdr:row>
      <xdr:rowOff>11048</xdr:rowOff>
    </xdr:to>
    <xdr:sp macro="" textlink="Analysis!E6">
      <xdr:nvSpPr>
        <xdr:cNvPr id="61" name="TextBox 60">
          <a:extLst>
            <a:ext uri="{FF2B5EF4-FFF2-40B4-BE49-F238E27FC236}">
              <a16:creationId xmlns:a16="http://schemas.microsoft.com/office/drawing/2014/main" id="{00000000-0008-0000-0300-00003D000000}"/>
            </a:ext>
          </a:extLst>
        </xdr:cNvPr>
        <xdr:cNvSpPr txBox="1"/>
      </xdr:nvSpPr>
      <xdr:spPr>
        <a:xfrm>
          <a:off x="5401179" y="1441910"/>
          <a:ext cx="1551993" cy="367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E3CC53-7AD8-456D-A22E-6B3F9EC57D50}" type="TxLink">
            <a:rPr lang="en-US" sz="2400" b="1">
              <a:solidFill>
                <a:schemeClr val="bg1"/>
              </a:solidFill>
              <a:latin typeface="+mn-lt"/>
              <a:ea typeface="+mn-ea"/>
              <a:cs typeface="+mn-cs"/>
            </a:rPr>
            <a:pPr marL="0" indent="0"/>
            <a:t>$217.20</a:t>
          </a:fld>
          <a:endParaRPr lang="en-US" sz="2400" b="1">
            <a:solidFill>
              <a:schemeClr val="bg1"/>
            </a:solidFill>
            <a:latin typeface="+mn-lt"/>
            <a:ea typeface="+mn-ea"/>
            <a:cs typeface="+mn-cs"/>
          </a:endParaRPr>
        </a:p>
      </xdr:txBody>
    </xdr:sp>
    <xdr:clientData/>
  </xdr:twoCellAnchor>
  <xdr:twoCellAnchor>
    <xdr:from>
      <xdr:col>3</xdr:col>
      <xdr:colOff>302591</xdr:colOff>
      <xdr:row>7</xdr:row>
      <xdr:rowOff>181116</xdr:rowOff>
    </xdr:from>
    <xdr:to>
      <xdr:col>6</xdr:col>
      <xdr:colOff>143565</xdr:colOff>
      <xdr:row>10</xdr:row>
      <xdr:rowOff>77309</xdr:rowOff>
    </xdr:to>
    <xdr:sp macro="" textlink="Analysis!E5">
      <xdr:nvSpPr>
        <xdr:cNvPr id="62" name="TextBox 61">
          <a:extLst>
            <a:ext uri="{FF2B5EF4-FFF2-40B4-BE49-F238E27FC236}">
              <a16:creationId xmlns:a16="http://schemas.microsoft.com/office/drawing/2014/main" id="{00000000-0008-0000-0300-00003E000000}"/>
            </a:ext>
          </a:extLst>
        </xdr:cNvPr>
        <xdr:cNvSpPr txBox="1"/>
      </xdr:nvSpPr>
      <xdr:spPr>
        <a:xfrm>
          <a:off x="2124765" y="1495290"/>
          <a:ext cx="1663148" cy="459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CE594C-E605-491C-BC9D-49AE253F33B6}" type="TxLink">
            <a:rPr lang="en-US" sz="2400" b="1">
              <a:solidFill>
                <a:schemeClr val="bg1"/>
              </a:solidFill>
              <a:latin typeface="+mn-lt"/>
              <a:ea typeface="+mn-ea"/>
              <a:cs typeface="+mn-cs"/>
            </a:rPr>
            <a:pPr marL="0" indent="0"/>
            <a:t>$2,317.2</a:t>
          </a:fld>
          <a:endParaRPr lang="en-US" sz="2400" b="1">
            <a:solidFill>
              <a:schemeClr val="bg1"/>
            </a:solidFill>
            <a:latin typeface="+mn-lt"/>
            <a:ea typeface="+mn-ea"/>
            <a:cs typeface="+mn-cs"/>
          </a:endParaRPr>
        </a:p>
      </xdr:txBody>
    </xdr:sp>
    <xdr:clientData/>
  </xdr:twoCellAnchor>
  <xdr:twoCellAnchor>
    <xdr:from>
      <xdr:col>19</xdr:col>
      <xdr:colOff>334301</xdr:colOff>
      <xdr:row>9</xdr:row>
      <xdr:rowOff>10212</xdr:rowOff>
    </xdr:from>
    <xdr:to>
      <xdr:col>21</xdr:col>
      <xdr:colOff>14038</xdr:colOff>
      <xdr:row>10</xdr:row>
      <xdr:rowOff>76472</xdr:rowOff>
    </xdr:to>
    <xdr:sp macro="" textlink="Analysis!U1">
      <xdr:nvSpPr>
        <xdr:cNvPr id="64" name="TextBox 63">
          <a:extLst>
            <a:ext uri="{FF2B5EF4-FFF2-40B4-BE49-F238E27FC236}">
              <a16:creationId xmlns:a16="http://schemas.microsoft.com/office/drawing/2014/main" id="{00000000-0008-0000-0300-000040000000}"/>
            </a:ext>
          </a:extLst>
        </xdr:cNvPr>
        <xdr:cNvSpPr txBox="1"/>
      </xdr:nvSpPr>
      <xdr:spPr>
        <a:xfrm>
          <a:off x="11952449" y="1618879"/>
          <a:ext cx="902700" cy="24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0A82B8-776E-4522-A2EC-F9D32D606719}" type="TxLink">
            <a:rPr lang="en-US" sz="1200" b="1">
              <a:solidFill>
                <a:schemeClr val="bg1"/>
              </a:solidFill>
              <a:latin typeface="+mn-lt"/>
              <a:ea typeface="+mn-ea"/>
              <a:cs typeface="+mn-cs"/>
            </a:rPr>
            <a:pPr marL="0" indent="0"/>
            <a:t>Product36</a:t>
          </a:fld>
          <a:endParaRPr lang="en-US" sz="1200" b="1">
            <a:solidFill>
              <a:schemeClr val="bg1"/>
            </a:solidFill>
            <a:latin typeface="+mn-lt"/>
            <a:ea typeface="+mn-ea"/>
            <a:cs typeface="+mn-cs"/>
          </a:endParaRPr>
        </a:p>
      </xdr:txBody>
    </xdr:sp>
    <xdr:clientData/>
  </xdr:twoCellAnchor>
  <xdr:twoCellAnchor>
    <xdr:from>
      <xdr:col>19</xdr:col>
      <xdr:colOff>438319</xdr:colOff>
      <xdr:row>11</xdr:row>
      <xdr:rowOff>145754</xdr:rowOff>
    </xdr:from>
    <xdr:to>
      <xdr:col>20</xdr:col>
      <xdr:colOff>531025</xdr:colOff>
      <xdr:row>13</xdr:row>
      <xdr:rowOff>87475</xdr:rowOff>
    </xdr:to>
    <xdr:sp macro="" textlink="Analysis!V1">
      <xdr:nvSpPr>
        <xdr:cNvPr id="65" name="TextBox 64">
          <a:extLst>
            <a:ext uri="{FF2B5EF4-FFF2-40B4-BE49-F238E27FC236}">
              <a16:creationId xmlns:a16="http://schemas.microsoft.com/office/drawing/2014/main" id="{00000000-0008-0000-0300-000041000000}"/>
            </a:ext>
          </a:extLst>
        </xdr:cNvPr>
        <xdr:cNvSpPr txBox="1"/>
      </xdr:nvSpPr>
      <xdr:spPr>
        <a:xfrm>
          <a:off x="12056467" y="2111902"/>
          <a:ext cx="704188" cy="299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3D6E0B-CDB8-41DF-ABDF-4B7476342C80}" type="TxLink">
            <a:rPr lang="en-US" sz="1100" b="1" i="0" u="none" strike="noStrike">
              <a:solidFill>
                <a:schemeClr val="bg1"/>
              </a:solidFill>
              <a:latin typeface="Calibri"/>
              <a:ea typeface="+mn-ea"/>
              <a:cs typeface="Calibri"/>
            </a:rPr>
            <a:pPr marL="0" indent="0"/>
            <a:t>$963.00</a:t>
          </a:fld>
          <a:endParaRPr lang="en-US" sz="1200" b="1">
            <a:solidFill>
              <a:schemeClr val="bg1"/>
            </a:solidFill>
            <a:latin typeface="+mn-lt"/>
            <a:ea typeface="+mn-ea"/>
            <a:cs typeface="+mn-cs"/>
          </a:endParaRPr>
        </a:p>
      </xdr:txBody>
    </xdr:sp>
    <xdr:clientData/>
  </xdr:twoCellAnchor>
  <xdr:twoCellAnchor>
    <xdr:from>
      <xdr:col>22</xdr:col>
      <xdr:colOff>257137</xdr:colOff>
      <xdr:row>9</xdr:row>
      <xdr:rowOff>162504</xdr:rowOff>
    </xdr:from>
    <xdr:to>
      <xdr:col>23</xdr:col>
      <xdr:colOff>558726</xdr:colOff>
      <xdr:row>11</xdr:row>
      <xdr:rowOff>130830</xdr:rowOff>
    </xdr:to>
    <xdr:sp macro="" textlink="Analysis!AF1">
      <xdr:nvSpPr>
        <xdr:cNvPr id="66" name="TextBox 65">
          <a:extLst>
            <a:ext uri="{FF2B5EF4-FFF2-40B4-BE49-F238E27FC236}">
              <a16:creationId xmlns:a16="http://schemas.microsoft.com/office/drawing/2014/main" id="{00000000-0008-0000-0300-000042000000}"/>
            </a:ext>
          </a:extLst>
        </xdr:cNvPr>
        <xdr:cNvSpPr txBox="1"/>
      </xdr:nvSpPr>
      <xdr:spPr>
        <a:xfrm>
          <a:off x="13709730" y="1771171"/>
          <a:ext cx="913070" cy="325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B70F63-18B1-46FB-AD29-BAA4C757A7C9}" type="TxLink">
            <a:rPr lang="en-US" sz="1200" b="1">
              <a:solidFill>
                <a:schemeClr val="bg1"/>
              </a:solidFill>
              <a:latin typeface="+mn-lt"/>
              <a:ea typeface="+mn-ea"/>
              <a:cs typeface="+mn-cs"/>
            </a:rPr>
            <a:pPr marL="0" indent="0"/>
            <a:t>Category04</a:t>
          </a:fld>
          <a:endParaRPr lang="en-US" sz="1200" b="1">
            <a:solidFill>
              <a:schemeClr val="bg1"/>
            </a:solidFill>
            <a:latin typeface="+mn-lt"/>
            <a:ea typeface="+mn-ea"/>
            <a:cs typeface="+mn-cs"/>
          </a:endParaRPr>
        </a:p>
      </xdr:txBody>
    </xdr:sp>
    <xdr:clientData/>
  </xdr:twoCellAnchor>
  <xdr:twoCellAnchor>
    <xdr:from>
      <xdr:col>22</xdr:col>
      <xdr:colOff>410240</xdr:colOff>
      <xdr:row>11</xdr:row>
      <xdr:rowOff>95730</xdr:rowOff>
    </xdr:from>
    <xdr:to>
      <xdr:col>23</xdr:col>
      <xdr:colOff>600788</xdr:colOff>
      <xdr:row>12</xdr:row>
      <xdr:rowOff>154607</xdr:rowOff>
    </xdr:to>
    <xdr:sp macro="" textlink="Analysis!AG1">
      <xdr:nvSpPr>
        <xdr:cNvPr id="68" name="TextBox 67">
          <a:extLst>
            <a:ext uri="{FF2B5EF4-FFF2-40B4-BE49-F238E27FC236}">
              <a16:creationId xmlns:a16="http://schemas.microsoft.com/office/drawing/2014/main" id="{00000000-0008-0000-0300-000044000000}"/>
            </a:ext>
          </a:extLst>
        </xdr:cNvPr>
        <xdr:cNvSpPr txBox="1"/>
      </xdr:nvSpPr>
      <xdr:spPr>
        <a:xfrm>
          <a:off x="13783768" y="2073505"/>
          <a:ext cx="798436" cy="23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DD10DC-7A31-48F1-9183-A04C39C26D2C}" type="TxLink">
            <a:rPr lang="en-US" sz="1200" b="1">
              <a:solidFill>
                <a:schemeClr val="bg1"/>
              </a:solidFill>
              <a:latin typeface="+mn-lt"/>
              <a:ea typeface="+mn-ea"/>
              <a:cs typeface="+mn-cs"/>
            </a:rPr>
            <a:pPr marL="0" indent="0"/>
            <a:t>$963</a:t>
          </a:fld>
          <a:endParaRPr lang="en-US" sz="1200" b="1">
            <a:solidFill>
              <a:schemeClr val="bg1"/>
            </a:solidFill>
            <a:latin typeface="+mn-lt"/>
            <a:ea typeface="+mn-ea"/>
            <a:cs typeface="+mn-cs"/>
          </a:endParaRPr>
        </a:p>
      </xdr:txBody>
    </xdr:sp>
    <xdr:clientData/>
  </xdr:twoCellAnchor>
  <xdr:twoCellAnchor>
    <xdr:from>
      <xdr:col>20</xdr:col>
      <xdr:colOff>33131</xdr:colOff>
      <xdr:row>18</xdr:row>
      <xdr:rowOff>66261</xdr:rowOff>
    </xdr:from>
    <xdr:to>
      <xdr:col>22</xdr:col>
      <xdr:colOff>116638</xdr:colOff>
      <xdr:row>19</xdr:row>
      <xdr:rowOff>160054</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2180957" y="3445565"/>
          <a:ext cx="1298290" cy="281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mn-lt"/>
              <a:ea typeface="+mn-ea"/>
              <a:cs typeface="+mn-cs"/>
            </a:rPr>
            <a:t>CATEGORY</a:t>
          </a:r>
        </a:p>
      </xdr:txBody>
    </xdr:sp>
    <xdr:clientData/>
  </xdr:twoCellAnchor>
  <xdr:twoCellAnchor>
    <xdr:from>
      <xdr:col>19</xdr:col>
      <xdr:colOff>372181</xdr:colOff>
      <xdr:row>6</xdr:row>
      <xdr:rowOff>172347</xdr:rowOff>
    </xdr:from>
    <xdr:to>
      <xdr:col>20</xdr:col>
      <xdr:colOff>528996</xdr:colOff>
      <xdr:row>9</xdr:row>
      <xdr:rowOff>69651</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1990329" y="1244791"/>
          <a:ext cx="768297" cy="43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TOP</a:t>
          </a:r>
          <a:r>
            <a:rPr lang="en-US" sz="1100" b="1" baseline="0">
              <a:solidFill>
                <a:srgbClr val="FFC000"/>
              </a:solidFill>
            </a:rPr>
            <a:t> PRODUCT</a:t>
          </a:r>
          <a:endParaRPr lang="en-US" sz="1100" b="1">
            <a:solidFill>
              <a:srgbClr val="FFC000"/>
            </a:solidFill>
          </a:endParaRPr>
        </a:p>
      </xdr:txBody>
    </xdr:sp>
    <xdr:clientData/>
  </xdr:twoCellAnchor>
  <xdr:twoCellAnchor>
    <xdr:from>
      <xdr:col>22</xdr:col>
      <xdr:colOff>284887</xdr:colOff>
      <xdr:row>6</xdr:row>
      <xdr:rowOff>101670</xdr:rowOff>
    </xdr:from>
    <xdr:to>
      <xdr:col>23</xdr:col>
      <xdr:colOff>543303</xdr:colOff>
      <xdr:row>9</xdr:row>
      <xdr:rowOff>139219</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13748887" y="1181670"/>
          <a:ext cx="870416" cy="577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TOP</a:t>
          </a:r>
          <a:r>
            <a:rPr lang="en-US" sz="1100" b="1" baseline="0">
              <a:solidFill>
                <a:srgbClr val="FFC000"/>
              </a:solidFill>
            </a:rPr>
            <a:t> CATEGORY</a:t>
          </a:r>
          <a:endParaRPr lang="en-US" sz="1100" b="1">
            <a:solidFill>
              <a:srgbClr val="FFC000"/>
            </a:solidFill>
          </a:endParaRPr>
        </a:p>
      </xdr:txBody>
    </xdr:sp>
    <xdr:clientData/>
  </xdr:twoCellAnchor>
  <xdr:twoCellAnchor>
    <xdr:from>
      <xdr:col>19</xdr:col>
      <xdr:colOff>366719</xdr:colOff>
      <xdr:row>10</xdr:row>
      <xdr:rowOff>67850</xdr:rowOff>
    </xdr:from>
    <xdr:to>
      <xdr:col>20</xdr:col>
      <xdr:colOff>217944</xdr:colOff>
      <xdr:row>11</xdr:row>
      <xdr:rowOff>105413</xdr:rowOff>
    </xdr:to>
    <xdr:sp macro="" textlink="Analysis!W1">
      <xdr:nvSpPr>
        <xdr:cNvPr id="82" name="TextBox 81">
          <a:extLst>
            <a:ext uri="{FF2B5EF4-FFF2-40B4-BE49-F238E27FC236}">
              <a16:creationId xmlns:a16="http://schemas.microsoft.com/office/drawing/2014/main" id="{00000000-0008-0000-0300-000052000000}"/>
            </a:ext>
          </a:extLst>
        </xdr:cNvPr>
        <xdr:cNvSpPr txBox="1"/>
      </xdr:nvSpPr>
      <xdr:spPr>
        <a:xfrm>
          <a:off x="11984867" y="1855257"/>
          <a:ext cx="462707" cy="21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62B811-CA5D-44D6-8C22-67CA02EFB5C1}" type="TxLink">
            <a:rPr lang="en-US" sz="1100" b="1" i="0" u="none" strike="noStrike">
              <a:solidFill>
                <a:schemeClr val="bg1"/>
              </a:solidFill>
              <a:latin typeface="Calibri"/>
              <a:ea typeface="+mn-ea"/>
              <a:cs typeface="Calibri"/>
            </a:rPr>
            <a:pPr marL="0" indent="0"/>
            <a:t>10</a:t>
          </a:fld>
          <a:endParaRPr lang="en-US" sz="1200" b="1">
            <a:solidFill>
              <a:schemeClr val="bg1"/>
            </a:solidFill>
            <a:latin typeface="+mn-lt"/>
            <a:ea typeface="+mn-ea"/>
            <a:cs typeface="+mn-cs"/>
          </a:endParaRPr>
        </a:p>
      </xdr:txBody>
    </xdr:sp>
    <xdr:clientData/>
  </xdr:twoCellAnchor>
  <xdr:twoCellAnchor>
    <xdr:from>
      <xdr:col>3</xdr:col>
      <xdr:colOff>443023</xdr:colOff>
      <xdr:row>31</xdr:row>
      <xdr:rowOff>51486</xdr:rowOff>
    </xdr:from>
    <xdr:to>
      <xdr:col>13</xdr:col>
      <xdr:colOff>236838</xdr:colOff>
      <xdr:row>42</xdr:row>
      <xdr:rowOff>92675</xdr:rowOff>
    </xdr:to>
    <xdr:graphicFrame macro="">
      <xdr:nvGraphicFramePr>
        <xdr:cNvPr id="90" name="Chart 89">
          <a:extLst>
            <a:ext uri="{FF2B5EF4-FFF2-40B4-BE49-F238E27FC236}">
              <a16:creationId xmlns:a16="http://schemas.microsoft.com/office/drawing/2014/main" id="{00000000-0008-0000-03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545040</xdr:colOff>
      <xdr:row>14</xdr:row>
      <xdr:rowOff>61785</xdr:rowOff>
    </xdr:from>
    <xdr:to>
      <xdr:col>15</xdr:col>
      <xdr:colOff>123568</xdr:colOff>
      <xdr:row>26</xdr:row>
      <xdr:rowOff>61785</xdr:rowOff>
    </xdr:to>
    <xdr:graphicFrame macro="">
      <xdr:nvGraphicFramePr>
        <xdr:cNvPr id="92" name="Chart 91">
          <a:extLst>
            <a:ext uri="{FF2B5EF4-FFF2-40B4-BE49-F238E27FC236}">
              <a16:creationId xmlns:a16="http://schemas.microsoft.com/office/drawing/2014/main" id="{00000000-0008-0000-03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70</xdr:col>
      <xdr:colOff>564168</xdr:colOff>
      <xdr:row>10</xdr:row>
      <xdr:rowOff>159489</xdr:rowOff>
    </xdr:from>
    <xdr:to>
      <xdr:col>75</xdr:col>
      <xdr:colOff>121027</xdr:colOff>
      <xdr:row>29</xdr:row>
      <xdr:rowOff>137980</xdr:rowOff>
    </xdr:to>
    <xdr:graphicFrame macro="">
      <xdr:nvGraphicFramePr>
        <xdr:cNvPr id="96" name="Chart 95">
          <a:extLst>
            <a:ext uri="{FF2B5EF4-FFF2-40B4-BE49-F238E27FC236}">
              <a16:creationId xmlns:a16="http://schemas.microsoft.com/office/drawing/2014/main" id="{00000000-0008-0000-03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10</xdr:col>
      <xdr:colOff>454925</xdr:colOff>
      <xdr:row>1</xdr:row>
      <xdr:rowOff>22746</xdr:rowOff>
    </xdr:from>
    <xdr:to>
      <xdr:col>17</xdr:col>
      <xdr:colOff>420806</xdr:colOff>
      <xdr:row>4</xdr:row>
      <xdr:rowOff>164757</xdr:rowOff>
    </xdr:to>
    <mc:AlternateContent xmlns:mc="http://schemas.openxmlformats.org/markup-compatibility/2006" xmlns:a14="http://schemas.microsoft.com/office/drawing/2010/main">
      <mc:Choice Requires="a14">
        <xdr:graphicFrame macro="">
          <xdr:nvGraphicFramePr>
            <xdr:cNvPr id="97" name="SALE TYPE 2">
              <a:extLst>
                <a:ext uri="{FF2B5EF4-FFF2-40B4-BE49-F238E27FC236}">
                  <a16:creationId xmlns:a16="http://schemas.microsoft.com/office/drawing/2014/main" id="{00000000-0008-0000-0300-000061000000}"/>
                </a:ext>
              </a:extLst>
            </xdr:cNvPr>
            <xdr:cNvGraphicFramePr/>
          </xdr:nvGraphicFramePr>
          <xdr:xfrm>
            <a:off x="0" y="0"/>
            <a:ext cx="0" cy="0"/>
          </xdr:xfrm>
          <a:graphic>
            <a:graphicData uri="http://schemas.microsoft.com/office/drawing/2010/slicer">
              <sle:slicer xmlns:sle="http://schemas.microsoft.com/office/drawing/2010/slicer" name="SALE TYPE 2"/>
            </a:graphicData>
          </a:graphic>
        </xdr:graphicFrame>
      </mc:Choice>
      <mc:Fallback xmlns="">
        <xdr:sp macro="" textlink="">
          <xdr:nvSpPr>
            <xdr:cNvPr id="0" name=""/>
            <xdr:cNvSpPr>
              <a:spLocks noTextEdit="1"/>
            </xdr:cNvSpPr>
          </xdr:nvSpPr>
          <xdr:spPr>
            <a:xfrm>
              <a:off x="6596418" y="204716"/>
              <a:ext cx="4264925" cy="687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6119</xdr:colOff>
      <xdr:row>1</xdr:row>
      <xdr:rowOff>23377</xdr:rowOff>
    </xdr:from>
    <xdr:to>
      <xdr:col>22</xdr:col>
      <xdr:colOff>284328</xdr:colOff>
      <xdr:row>5</xdr:row>
      <xdr:rowOff>7686</xdr:rowOff>
    </xdr:to>
    <mc:AlternateContent xmlns:mc="http://schemas.openxmlformats.org/markup-compatibility/2006" xmlns:a14="http://schemas.microsoft.com/office/drawing/2010/main">
      <mc:Choice Requires="a14">
        <xdr:graphicFrame macro="">
          <xdr:nvGraphicFramePr>
            <xdr:cNvPr id="98" name="PAYMENT MODE 2">
              <a:extLst>
                <a:ext uri="{FF2B5EF4-FFF2-40B4-BE49-F238E27FC236}">
                  <a16:creationId xmlns:a16="http://schemas.microsoft.com/office/drawing/2014/main" id="{00000000-0008-0000-0300-000062000000}"/>
                </a:ext>
              </a:extLst>
            </xdr:cNvPr>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1060806" y="205347"/>
              <a:ext cx="2734806" cy="712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345558</xdr:colOff>
      <xdr:row>14</xdr:row>
      <xdr:rowOff>106326</xdr:rowOff>
    </xdr:from>
    <xdr:to>
      <xdr:col>2</xdr:col>
      <xdr:colOff>487325</xdr:colOff>
      <xdr:row>34</xdr:row>
      <xdr:rowOff>132907</xdr:rowOff>
    </xdr:to>
    <mc:AlternateContent xmlns:mc="http://schemas.openxmlformats.org/markup-compatibility/2006" xmlns:a14="http://schemas.microsoft.com/office/drawing/2010/main">
      <mc:Choice Requires="a14">
        <xdr:graphicFrame macro="">
          <xdr:nvGraphicFramePr>
            <xdr:cNvPr id="99" name="MONTH 2">
              <a:extLst>
                <a:ext uri="{FF2B5EF4-FFF2-40B4-BE49-F238E27FC236}">
                  <a16:creationId xmlns:a16="http://schemas.microsoft.com/office/drawing/2014/main" id="{00000000-0008-0000-0300-000063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45558" y="2653908"/>
              <a:ext cx="1370066" cy="3665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398720</xdr:colOff>
      <xdr:row>6</xdr:row>
      <xdr:rowOff>141766</xdr:rowOff>
    </xdr:from>
    <xdr:to>
      <xdr:col>2</xdr:col>
      <xdr:colOff>487325</xdr:colOff>
      <xdr:row>12</xdr:row>
      <xdr:rowOff>84087</xdr:rowOff>
    </xdr:to>
    <mc:AlternateContent xmlns:mc="http://schemas.openxmlformats.org/markup-compatibility/2006" xmlns:a14="http://schemas.microsoft.com/office/drawing/2010/main">
      <mc:Choice Requires="a14">
        <xdr:graphicFrame macro="">
          <xdr:nvGraphicFramePr>
            <xdr:cNvPr id="100" name="YEAR 2">
              <a:extLst>
                <a:ext uri="{FF2B5EF4-FFF2-40B4-BE49-F238E27FC236}">
                  <a16:creationId xmlns:a16="http://schemas.microsoft.com/office/drawing/2014/main" id="{00000000-0008-0000-0300-000064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98720" y="1233587"/>
              <a:ext cx="1316904" cy="1034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576649</xdr:colOff>
      <xdr:row>14</xdr:row>
      <xdr:rowOff>92675</xdr:rowOff>
    </xdr:from>
    <xdr:to>
      <xdr:col>18</xdr:col>
      <xdr:colOff>267730</xdr:colOff>
      <xdr:row>26</xdr:row>
      <xdr:rowOff>72081</xdr:rowOff>
    </xdr:to>
    <xdr:graphicFrame macro="">
      <xdr:nvGraphicFramePr>
        <xdr:cNvPr id="106" name="Chart 105">
          <a:extLst>
            <a:ext uri="{FF2B5EF4-FFF2-40B4-BE49-F238E27FC236}">
              <a16:creationId xmlns:a16="http://schemas.microsoft.com/office/drawing/2014/main" id="{00000000-0008-0000-0300-00006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72</xdr:col>
      <xdr:colOff>23681</xdr:colOff>
      <xdr:row>4</xdr:row>
      <xdr:rowOff>26582</xdr:rowOff>
    </xdr:from>
    <xdr:to>
      <xdr:col>76</xdr:col>
      <xdr:colOff>191912</xdr:colOff>
      <xdr:row>23</xdr:row>
      <xdr:rowOff>5072</xdr:rowOff>
    </xdr:to>
    <xdr:graphicFrame macro="">
      <xdr:nvGraphicFramePr>
        <xdr:cNvPr id="107" name="Chart 106">
          <a:extLst>
            <a:ext uri="{FF2B5EF4-FFF2-40B4-BE49-F238E27FC236}">
              <a16:creationId xmlns:a16="http://schemas.microsoft.com/office/drawing/2014/main" id="{00000000-0008-0000-0300-00006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298622</xdr:colOff>
      <xdr:row>14</xdr:row>
      <xdr:rowOff>108320</xdr:rowOff>
    </xdr:from>
    <xdr:to>
      <xdr:col>10</xdr:col>
      <xdr:colOff>381000</xdr:colOff>
      <xdr:row>26</xdr:row>
      <xdr:rowOff>7839</xdr:rowOff>
    </xdr:to>
    <xdr:graphicFrame macro="">
      <xdr:nvGraphicFramePr>
        <xdr:cNvPr id="108" name="Chart 107">
          <a:extLst>
            <a:ext uri="{FF2B5EF4-FFF2-40B4-BE49-F238E27FC236}">
              <a16:creationId xmlns:a16="http://schemas.microsoft.com/office/drawing/2014/main" id="{00000000-0008-0000-0300-00006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525162</xdr:colOff>
      <xdr:row>31</xdr:row>
      <xdr:rowOff>41190</xdr:rowOff>
    </xdr:from>
    <xdr:to>
      <xdr:col>18</xdr:col>
      <xdr:colOff>288324</xdr:colOff>
      <xdr:row>42</xdr:row>
      <xdr:rowOff>41189</xdr:rowOff>
    </xdr:to>
    <xdr:graphicFrame macro="">
      <xdr:nvGraphicFramePr>
        <xdr:cNvPr id="112" name="Chart 111">
          <a:extLst>
            <a:ext uri="{FF2B5EF4-FFF2-40B4-BE49-F238E27FC236}">
              <a16:creationId xmlns:a16="http://schemas.microsoft.com/office/drawing/2014/main" id="{00000000-0008-0000-0300-00007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59173</xdr:colOff>
          <xdr:row>14</xdr:row>
          <xdr:rowOff>18816</xdr:rowOff>
        </xdr:from>
        <xdr:to>
          <xdr:col>9</xdr:col>
          <xdr:colOff>470653</xdr:colOff>
          <xdr:row>15</xdr:row>
          <xdr:rowOff>72156</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236220</xdr:colOff>
          <xdr:row>14</xdr:row>
          <xdr:rowOff>18817</xdr:rowOff>
        </xdr:from>
        <xdr:to>
          <xdr:col>7</xdr:col>
          <xdr:colOff>38100</xdr:colOff>
          <xdr:row>15</xdr:row>
          <xdr:rowOff>72157</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428978</xdr:colOff>
          <xdr:row>14</xdr:row>
          <xdr:rowOff>18817</xdr:rowOff>
        </xdr:from>
        <xdr:to>
          <xdr:col>8</xdr:col>
          <xdr:colOff>230858</xdr:colOff>
          <xdr:row>15</xdr:row>
          <xdr:rowOff>72157</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350996</xdr:colOff>
      <xdr:row>14</xdr:row>
      <xdr:rowOff>15171</xdr:rowOff>
    </xdr:from>
    <xdr:to>
      <xdr:col>7</xdr:col>
      <xdr:colOff>225779</xdr:colOff>
      <xdr:row>15</xdr:row>
      <xdr:rowOff>159926</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4008596" y="2641140"/>
          <a:ext cx="484383" cy="332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SALE</a:t>
          </a:r>
        </a:p>
      </xdr:txBody>
    </xdr:sp>
    <xdr:clientData/>
  </xdr:twoCellAnchor>
  <xdr:twoCellAnchor>
    <xdr:from>
      <xdr:col>7</xdr:col>
      <xdr:colOff>568246</xdr:colOff>
      <xdr:row>14</xdr:row>
      <xdr:rowOff>12249</xdr:rowOff>
    </xdr:from>
    <xdr:to>
      <xdr:col>8</xdr:col>
      <xdr:colOff>597877</xdr:colOff>
      <xdr:row>15</xdr:row>
      <xdr:rowOff>152400</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4835446" y="2638218"/>
          <a:ext cx="639231" cy="32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PROFIT</a:t>
          </a:r>
        </a:p>
      </xdr:txBody>
    </xdr:sp>
    <xdr:clientData/>
  </xdr:twoCellAnchor>
  <xdr:twoCellAnchor>
    <xdr:from>
      <xdr:col>9</xdr:col>
      <xdr:colOff>188545</xdr:colOff>
      <xdr:row>14</xdr:row>
      <xdr:rowOff>13550</xdr:rowOff>
    </xdr:from>
    <xdr:to>
      <xdr:col>10</xdr:col>
      <xdr:colOff>395270</xdr:colOff>
      <xdr:row>15</xdr:row>
      <xdr:rowOff>107343</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5674945" y="2639519"/>
          <a:ext cx="816325" cy="281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PROFIT%</a:t>
          </a:r>
        </a:p>
      </xdr:txBody>
    </xdr:sp>
    <xdr:clientData/>
  </xdr:twoCellAnchor>
  <xdr:twoCellAnchor>
    <xdr:from>
      <xdr:col>24</xdr:col>
      <xdr:colOff>460963</xdr:colOff>
      <xdr:row>21</xdr:row>
      <xdr:rowOff>75259</xdr:rowOff>
    </xdr:from>
    <xdr:to>
      <xdr:col>37</xdr:col>
      <xdr:colOff>75259</xdr:colOff>
      <xdr:row>47</xdr:row>
      <xdr:rowOff>150518</xdr:rowOff>
    </xdr:to>
    <xdr:graphicFrame macro="">
      <xdr:nvGraphicFramePr>
        <xdr:cNvPr id="86" name="Chart 85">
          <a:extLst>
            <a:ext uri="{FF2B5EF4-FFF2-40B4-BE49-F238E27FC236}">
              <a16:creationId xmlns:a16="http://schemas.microsoft.com/office/drawing/2014/main" id="{00000000-0008-0000-03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206962</xdr:colOff>
      <xdr:row>10</xdr:row>
      <xdr:rowOff>56445</xdr:rowOff>
    </xdr:from>
    <xdr:to>
      <xdr:col>20</xdr:col>
      <xdr:colOff>611480</xdr:colOff>
      <xdr:row>12</xdr:row>
      <xdr:rowOff>0</xdr:rowOff>
    </xdr:to>
    <xdr:sp macro="" textlink="Analysis!P4">
      <xdr:nvSpPr>
        <xdr:cNvPr id="44" name="TextBox 39">
          <a:extLst>
            <a:ext uri="{FF2B5EF4-FFF2-40B4-BE49-F238E27FC236}">
              <a16:creationId xmlns:a16="http://schemas.microsoft.com/office/drawing/2014/main" id="{00000000-0008-0000-0300-000028000000}"/>
            </a:ext>
          </a:extLst>
        </xdr:cNvPr>
        <xdr:cNvSpPr txBox="1"/>
      </xdr:nvSpPr>
      <xdr:spPr>
        <a:xfrm>
          <a:off x="12436592" y="1843852"/>
          <a:ext cx="404518" cy="30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ADD02-CC8B-4422-B12B-AF3050A0DEF8}" type="TxLink">
            <a:rPr lang="en-US" sz="1100" b="1" i="0" u="none" strike="noStrike">
              <a:solidFill>
                <a:schemeClr val="bg1"/>
              </a:solidFill>
              <a:latin typeface="Calibri"/>
              <a:cs typeface="Calibri"/>
            </a:rPr>
            <a:pPr/>
            <a:t>Product36</a:t>
          </a:fld>
          <a:endParaRPr lang="en-US" sz="1100" b="1">
            <a:solidFill>
              <a:schemeClr val="bg1"/>
            </a:solidFill>
          </a:endParaRPr>
        </a:p>
      </xdr:txBody>
    </xdr:sp>
    <xdr:clientData/>
  </xdr:twoCellAnchor>
  <xdr:twoCellAnchor>
    <xdr:from>
      <xdr:col>11</xdr:col>
      <xdr:colOff>178741</xdr:colOff>
      <xdr:row>14</xdr:row>
      <xdr:rowOff>112889</xdr:rowOff>
    </xdr:from>
    <xdr:to>
      <xdr:col>15</xdr:col>
      <xdr:colOff>141111</xdr:colOff>
      <xdr:row>26</xdr:row>
      <xdr:rowOff>84668</xdr:rowOff>
    </xdr:to>
    <xdr:graphicFrame macro="">
      <xdr:nvGraphicFramePr>
        <xdr:cNvPr id="87"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141112</xdr:colOff>
      <xdr:row>21</xdr:row>
      <xdr:rowOff>103481</xdr:rowOff>
    </xdr:from>
    <xdr:to>
      <xdr:col>24</xdr:col>
      <xdr:colOff>94074</xdr:colOff>
      <xdr:row>42</xdr:row>
      <xdr:rowOff>0</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22</xdr:col>
      <xdr:colOff>564446</xdr:colOff>
      <xdr:row>0</xdr:row>
      <xdr:rowOff>159927</xdr:rowOff>
    </xdr:from>
    <xdr:to>
      <xdr:col>24</xdr:col>
      <xdr:colOff>131705</xdr:colOff>
      <xdr:row>5</xdr:row>
      <xdr:rowOff>56445</xdr:rowOff>
    </xdr:to>
    <xdr:pic>
      <xdr:nvPicPr>
        <xdr:cNvPr id="40" name="Picture 39"/>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4017039" y="159927"/>
          <a:ext cx="790222" cy="7902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39.841469328705"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ount="289">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VALUE2"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x v="0"/>
    <s v="P0024"/>
    <n v="9"/>
    <x v="0"/>
    <x v="0"/>
    <n v="0"/>
    <x v="0"/>
    <x v="0"/>
    <x v="0"/>
    <n v="144"/>
    <n v="156.96"/>
    <x v="0"/>
    <x v="0"/>
    <x v="0"/>
    <x v="0"/>
    <x v="0"/>
  </r>
  <r>
    <x v="1"/>
    <s v="P0038"/>
    <n v="15"/>
    <x v="1"/>
    <x v="1"/>
    <n v="0"/>
    <x v="1"/>
    <x v="1"/>
    <x v="1"/>
    <n v="72"/>
    <n v="79.92"/>
    <x v="1"/>
    <x v="1"/>
    <x v="1"/>
    <x v="0"/>
    <x v="0"/>
  </r>
  <r>
    <x v="1"/>
    <s v="P0013"/>
    <n v="6"/>
    <x v="2"/>
    <x v="1"/>
    <n v="0"/>
    <x v="2"/>
    <x v="2"/>
    <x v="1"/>
    <n v="112"/>
    <n v="122.08"/>
    <x v="2"/>
    <x v="2"/>
    <x v="1"/>
    <x v="0"/>
    <x v="0"/>
  </r>
  <r>
    <x v="2"/>
    <s v="P0004"/>
    <n v="5"/>
    <x v="2"/>
    <x v="0"/>
    <n v="0"/>
    <x v="3"/>
    <x v="3"/>
    <x v="2"/>
    <n v="44"/>
    <n v="48.84"/>
    <x v="3"/>
    <x v="3"/>
    <x v="2"/>
    <x v="0"/>
    <x v="0"/>
  </r>
  <r>
    <x v="3"/>
    <s v="P0035"/>
    <n v="12"/>
    <x v="1"/>
    <x v="0"/>
    <n v="0"/>
    <x v="4"/>
    <x v="4"/>
    <x v="3"/>
    <n v="5"/>
    <n v="6.7"/>
    <x v="4"/>
    <x v="4"/>
    <x v="3"/>
    <x v="0"/>
    <x v="0"/>
  </r>
  <r>
    <x v="4"/>
    <s v="P0031"/>
    <n v="1"/>
    <x v="2"/>
    <x v="1"/>
    <n v="0"/>
    <x v="5"/>
    <x v="4"/>
    <x v="1"/>
    <n v="93"/>
    <n v="104.16"/>
    <x v="5"/>
    <x v="5"/>
    <x v="4"/>
    <x v="0"/>
    <x v="0"/>
  </r>
  <r>
    <x v="4"/>
    <s v="P0003"/>
    <n v="8"/>
    <x v="2"/>
    <x v="1"/>
    <n v="0"/>
    <x v="6"/>
    <x v="3"/>
    <x v="1"/>
    <n v="71"/>
    <n v="80.94"/>
    <x v="6"/>
    <x v="6"/>
    <x v="4"/>
    <x v="0"/>
    <x v="0"/>
  </r>
  <r>
    <x v="4"/>
    <s v="P0025"/>
    <n v="4"/>
    <x v="2"/>
    <x v="0"/>
    <n v="0"/>
    <x v="7"/>
    <x v="0"/>
    <x v="3"/>
    <n v="7"/>
    <n v="8.33"/>
    <x v="7"/>
    <x v="7"/>
    <x v="4"/>
    <x v="0"/>
    <x v="0"/>
  </r>
  <r>
    <x v="5"/>
    <s v="P0037"/>
    <n v="3"/>
    <x v="2"/>
    <x v="1"/>
    <n v="0"/>
    <x v="8"/>
    <x v="1"/>
    <x v="1"/>
    <n v="67"/>
    <n v="85.76"/>
    <x v="8"/>
    <x v="8"/>
    <x v="5"/>
    <x v="0"/>
    <x v="0"/>
  </r>
  <r>
    <x v="5"/>
    <s v="P0014"/>
    <n v="4"/>
    <x v="0"/>
    <x v="0"/>
    <n v="0"/>
    <x v="9"/>
    <x v="2"/>
    <x v="1"/>
    <n v="112"/>
    <n v="146.72"/>
    <x v="9"/>
    <x v="9"/>
    <x v="5"/>
    <x v="0"/>
    <x v="0"/>
  </r>
  <r>
    <x v="5"/>
    <s v="P0042"/>
    <n v="4"/>
    <x v="2"/>
    <x v="0"/>
    <n v="0"/>
    <x v="10"/>
    <x v="1"/>
    <x v="0"/>
    <n v="120"/>
    <n v="162"/>
    <x v="10"/>
    <x v="10"/>
    <x v="5"/>
    <x v="0"/>
    <x v="0"/>
  </r>
  <r>
    <x v="6"/>
    <s v="P0042"/>
    <n v="10"/>
    <x v="1"/>
    <x v="1"/>
    <n v="0"/>
    <x v="10"/>
    <x v="1"/>
    <x v="0"/>
    <n v="120"/>
    <n v="162"/>
    <x v="11"/>
    <x v="11"/>
    <x v="6"/>
    <x v="0"/>
    <x v="0"/>
  </r>
  <r>
    <x v="7"/>
    <s v="P0044"/>
    <n v="13"/>
    <x v="2"/>
    <x v="0"/>
    <n v="0"/>
    <x v="11"/>
    <x v="1"/>
    <x v="1"/>
    <n v="76"/>
    <n v="82.08"/>
    <x v="12"/>
    <x v="12"/>
    <x v="7"/>
    <x v="0"/>
    <x v="0"/>
  </r>
  <r>
    <x v="7"/>
    <s v="P0023"/>
    <n v="3"/>
    <x v="1"/>
    <x v="1"/>
    <n v="0"/>
    <x v="12"/>
    <x v="0"/>
    <x v="0"/>
    <n v="141"/>
    <n v="149.46"/>
    <x v="13"/>
    <x v="13"/>
    <x v="7"/>
    <x v="0"/>
    <x v="0"/>
  </r>
  <r>
    <x v="8"/>
    <s v="P0035"/>
    <n v="6"/>
    <x v="2"/>
    <x v="1"/>
    <n v="0"/>
    <x v="4"/>
    <x v="4"/>
    <x v="3"/>
    <n v="5"/>
    <n v="6.7"/>
    <x v="14"/>
    <x v="14"/>
    <x v="8"/>
    <x v="0"/>
    <x v="0"/>
  </r>
  <r>
    <x v="9"/>
    <s v="P0034"/>
    <n v="4"/>
    <x v="2"/>
    <x v="1"/>
    <n v="0"/>
    <x v="13"/>
    <x v="4"/>
    <x v="2"/>
    <n v="55"/>
    <n v="58.3"/>
    <x v="3"/>
    <x v="15"/>
    <x v="9"/>
    <x v="0"/>
    <x v="0"/>
  </r>
  <r>
    <x v="9"/>
    <s v="P0020"/>
    <n v="4"/>
    <x v="2"/>
    <x v="1"/>
    <n v="0"/>
    <x v="14"/>
    <x v="0"/>
    <x v="2"/>
    <n v="61"/>
    <n v="76.25"/>
    <x v="15"/>
    <x v="16"/>
    <x v="9"/>
    <x v="0"/>
    <x v="0"/>
  </r>
  <r>
    <x v="10"/>
    <s v="P0004"/>
    <n v="15"/>
    <x v="0"/>
    <x v="1"/>
    <n v="0"/>
    <x v="3"/>
    <x v="3"/>
    <x v="2"/>
    <n v="44"/>
    <n v="48.84"/>
    <x v="16"/>
    <x v="17"/>
    <x v="10"/>
    <x v="0"/>
    <x v="0"/>
  </r>
  <r>
    <x v="10"/>
    <s v="P0003"/>
    <n v="9"/>
    <x v="2"/>
    <x v="0"/>
    <n v="0"/>
    <x v="6"/>
    <x v="3"/>
    <x v="1"/>
    <n v="71"/>
    <n v="80.94"/>
    <x v="17"/>
    <x v="18"/>
    <x v="10"/>
    <x v="0"/>
    <x v="0"/>
  </r>
  <r>
    <x v="10"/>
    <s v="P0042"/>
    <n v="6"/>
    <x v="2"/>
    <x v="0"/>
    <n v="0"/>
    <x v="10"/>
    <x v="1"/>
    <x v="0"/>
    <n v="120"/>
    <n v="162"/>
    <x v="18"/>
    <x v="19"/>
    <x v="10"/>
    <x v="0"/>
    <x v="0"/>
  </r>
  <r>
    <x v="11"/>
    <s v="P0034"/>
    <n v="6"/>
    <x v="2"/>
    <x v="1"/>
    <n v="0"/>
    <x v="13"/>
    <x v="4"/>
    <x v="2"/>
    <n v="55"/>
    <n v="58.3"/>
    <x v="19"/>
    <x v="20"/>
    <x v="11"/>
    <x v="0"/>
    <x v="0"/>
  </r>
  <r>
    <x v="11"/>
    <s v="P0035"/>
    <n v="7"/>
    <x v="2"/>
    <x v="0"/>
    <n v="0"/>
    <x v="4"/>
    <x v="4"/>
    <x v="3"/>
    <n v="5"/>
    <n v="6.7"/>
    <x v="20"/>
    <x v="21"/>
    <x v="11"/>
    <x v="0"/>
    <x v="0"/>
  </r>
  <r>
    <x v="11"/>
    <s v="P0031"/>
    <n v="14"/>
    <x v="2"/>
    <x v="0"/>
    <n v="0"/>
    <x v="5"/>
    <x v="4"/>
    <x v="1"/>
    <n v="93"/>
    <n v="104.16"/>
    <x v="21"/>
    <x v="22"/>
    <x v="11"/>
    <x v="0"/>
    <x v="0"/>
  </r>
  <r>
    <x v="12"/>
    <s v="P0044"/>
    <n v="9"/>
    <x v="0"/>
    <x v="1"/>
    <n v="0"/>
    <x v="11"/>
    <x v="1"/>
    <x v="1"/>
    <n v="76"/>
    <n v="82.08"/>
    <x v="22"/>
    <x v="23"/>
    <x v="12"/>
    <x v="0"/>
    <x v="0"/>
  </r>
  <r>
    <x v="12"/>
    <s v="P0006"/>
    <n v="7"/>
    <x v="1"/>
    <x v="1"/>
    <n v="0"/>
    <x v="15"/>
    <x v="3"/>
    <x v="1"/>
    <n v="75"/>
    <n v="85.5"/>
    <x v="23"/>
    <x v="24"/>
    <x v="12"/>
    <x v="0"/>
    <x v="0"/>
  </r>
  <r>
    <x v="12"/>
    <s v="P0001"/>
    <n v="7"/>
    <x v="1"/>
    <x v="0"/>
    <n v="0"/>
    <x v="16"/>
    <x v="3"/>
    <x v="1"/>
    <n v="98"/>
    <n v="103.88"/>
    <x v="24"/>
    <x v="25"/>
    <x v="12"/>
    <x v="0"/>
    <x v="0"/>
  </r>
  <r>
    <x v="13"/>
    <s v="P0040"/>
    <n v="7"/>
    <x v="0"/>
    <x v="0"/>
    <n v="0"/>
    <x v="17"/>
    <x v="1"/>
    <x v="1"/>
    <n v="90"/>
    <n v="115.2"/>
    <x v="25"/>
    <x v="26"/>
    <x v="13"/>
    <x v="0"/>
    <x v="0"/>
  </r>
  <r>
    <x v="13"/>
    <s v="P0032"/>
    <n v="3"/>
    <x v="0"/>
    <x v="0"/>
    <n v="0"/>
    <x v="18"/>
    <x v="4"/>
    <x v="1"/>
    <n v="89"/>
    <n v="117.48"/>
    <x v="26"/>
    <x v="27"/>
    <x v="13"/>
    <x v="0"/>
    <x v="0"/>
  </r>
  <r>
    <x v="14"/>
    <s v="P0004"/>
    <n v="10"/>
    <x v="1"/>
    <x v="1"/>
    <n v="0"/>
    <x v="3"/>
    <x v="3"/>
    <x v="2"/>
    <n v="44"/>
    <n v="48.84"/>
    <x v="27"/>
    <x v="28"/>
    <x v="14"/>
    <x v="0"/>
    <x v="0"/>
  </r>
  <r>
    <x v="14"/>
    <s v="P0029"/>
    <n v="2"/>
    <x v="2"/>
    <x v="1"/>
    <n v="0"/>
    <x v="19"/>
    <x v="4"/>
    <x v="2"/>
    <n v="47"/>
    <n v="53.11"/>
    <x v="28"/>
    <x v="29"/>
    <x v="14"/>
    <x v="0"/>
    <x v="0"/>
  </r>
  <r>
    <x v="15"/>
    <s v="P0010"/>
    <n v="7"/>
    <x v="1"/>
    <x v="0"/>
    <n v="0"/>
    <x v="20"/>
    <x v="2"/>
    <x v="0"/>
    <n v="148"/>
    <n v="164.28"/>
    <x v="29"/>
    <x v="30"/>
    <x v="1"/>
    <x v="1"/>
    <x v="0"/>
  </r>
  <r>
    <x v="16"/>
    <s v="P0016"/>
    <n v="13"/>
    <x v="2"/>
    <x v="0"/>
    <n v="0"/>
    <x v="21"/>
    <x v="2"/>
    <x v="3"/>
    <n v="13"/>
    <n v="16.64"/>
    <x v="30"/>
    <x v="31"/>
    <x v="2"/>
    <x v="1"/>
    <x v="0"/>
  </r>
  <r>
    <x v="16"/>
    <s v="P0022"/>
    <n v="2"/>
    <x v="0"/>
    <x v="1"/>
    <n v="0"/>
    <x v="22"/>
    <x v="0"/>
    <x v="0"/>
    <n v="121"/>
    <n v="141.57"/>
    <x v="31"/>
    <x v="32"/>
    <x v="2"/>
    <x v="1"/>
    <x v="0"/>
  </r>
  <r>
    <x v="17"/>
    <s v="P0037"/>
    <n v="4"/>
    <x v="1"/>
    <x v="0"/>
    <n v="0"/>
    <x v="8"/>
    <x v="1"/>
    <x v="1"/>
    <n v="67"/>
    <n v="85.76"/>
    <x v="32"/>
    <x v="33"/>
    <x v="3"/>
    <x v="1"/>
    <x v="0"/>
  </r>
  <r>
    <x v="18"/>
    <s v="P0043"/>
    <n v="7"/>
    <x v="1"/>
    <x v="1"/>
    <n v="0"/>
    <x v="23"/>
    <x v="1"/>
    <x v="1"/>
    <n v="67"/>
    <n v="83.08"/>
    <x v="33"/>
    <x v="34"/>
    <x v="15"/>
    <x v="1"/>
    <x v="0"/>
  </r>
  <r>
    <x v="18"/>
    <s v="P0005"/>
    <n v="1"/>
    <x v="2"/>
    <x v="1"/>
    <n v="0"/>
    <x v="24"/>
    <x v="3"/>
    <x v="0"/>
    <n v="133"/>
    <n v="155.61000000000001"/>
    <x v="34"/>
    <x v="35"/>
    <x v="15"/>
    <x v="1"/>
    <x v="0"/>
  </r>
  <r>
    <x v="18"/>
    <s v="P0043"/>
    <n v="9"/>
    <x v="2"/>
    <x v="1"/>
    <n v="0"/>
    <x v="23"/>
    <x v="1"/>
    <x v="1"/>
    <n v="67"/>
    <n v="83.08"/>
    <x v="35"/>
    <x v="36"/>
    <x v="15"/>
    <x v="1"/>
    <x v="0"/>
  </r>
  <r>
    <x v="19"/>
    <s v="P0035"/>
    <n v="1"/>
    <x v="2"/>
    <x v="1"/>
    <n v="0"/>
    <x v="4"/>
    <x v="4"/>
    <x v="3"/>
    <n v="5"/>
    <n v="6.7"/>
    <x v="36"/>
    <x v="37"/>
    <x v="16"/>
    <x v="1"/>
    <x v="0"/>
  </r>
  <r>
    <x v="20"/>
    <s v="P0034"/>
    <n v="14"/>
    <x v="2"/>
    <x v="0"/>
    <n v="0"/>
    <x v="13"/>
    <x v="4"/>
    <x v="2"/>
    <n v="55"/>
    <n v="58.3"/>
    <x v="37"/>
    <x v="38"/>
    <x v="4"/>
    <x v="1"/>
    <x v="0"/>
  </r>
  <r>
    <x v="21"/>
    <s v="P0008"/>
    <n v="7"/>
    <x v="2"/>
    <x v="1"/>
    <n v="0"/>
    <x v="25"/>
    <x v="3"/>
    <x v="1"/>
    <n v="83"/>
    <n v="94.62"/>
    <x v="38"/>
    <x v="39"/>
    <x v="6"/>
    <x v="1"/>
    <x v="0"/>
  </r>
  <r>
    <x v="21"/>
    <s v="P0023"/>
    <n v="9"/>
    <x v="1"/>
    <x v="1"/>
    <n v="0"/>
    <x v="12"/>
    <x v="0"/>
    <x v="0"/>
    <n v="141"/>
    <n v="149.46"/>
    <x v="39"/>
    <x v="40"/>
    <x v="6"/>
    <x v="1"/>
    <x v="0"/>
  </r>
  <r>
    <x v="22"/>
    <s v="P0027"/>
    <n v="4"/>
    <x v="2"/>
    <x v="0"/>
    <n v="0"/>
    <x v="26"/>
    <x v="4"/>
    <x v="2"/>
    <n v="48"/>
    <n v="57.120000000000005"/>
    <x v="40"/>
    <x v="41"/>
    <x v="17"/>
    <x v="1"/>
    <x v="0"/>
  </r>
  <r>
    <x v="23"/>
    <s v="P0015"/>
    <n v="6"/>
    <x v="1"/>
    <x v="1"/>
    <n v="0"/>
    <x v="27"/>
    <x v="2"/>
    <x v="3"/>
    <n v="12"/>
    <n v="15.719999999999999"/>
    <x v="41"/>
    <x v="42"/>
    <x v="7"/>
    <x v="1"/>
    <x v="0"/>
  </r>
  <r>
    <x v="24"/>
    <s v="P0030"/>
    <n v="11"/>
    <x v="1"/>
    <x v="1"/>
    <n v="0"/>
    <x v="28"/>
    <x v="4"/>
    <x v="0"/>
    <n v="148"/>
    <n v="201.28"/>
    <x v="42"/>
    <x v="43"/>
    <x v="9"/>
    <x v="1"/>
    <x v="0"/>
  </r>
  <r>
    <x v="25"/>
    <s v="P0013"/>
    <n v="5"/>
    <x v="1"/>
    <x v="1"/>
    <n v="0"/>
    <x v="2"/>
    <x v="2"/>
    <x v="1"/>
    <n v="112"/>
    <n v="122.08"/>
    <x v="43"/>
    <x v="44"/>
    <x v="18"/>
    <x v="1"/>
    <x v="0"/>
  </r>
  <r>
    <x v="26"/>
    <s v="P0025"/>
    <n v="3"/>
    <x v="2"/>
    <x v="1"/>
    <n v="0"/>
    <x v="7"/>
    <x v="0"/>
    <x v="3"/>
    <n v="7"/>
    <n v="8.33"/>
    <x v="44"/>
    <x v="45"/>
    <x v="19"/>
    <x v="1"/>
    <x v="0"/>
  </r>
  <r>
    <x v="26"/>
    <s v="P0005"/>
    <n v="2"/>
    <x v="2"/>
    <x v="0"/>
    <n v="0"/>
    <x v="24"/>
    <x v="3"/>
    <x v="0"/>
    <n v="133"/>
    <n v="155.61000000000001"/>
    <x v="45"/>
    <x v="46"/>
    <x v="19"/>
    <x v="1"/>
    <x v="0"/>
  </r>
  <r>
    <x v="27"/>
    <s v="P0002"/>
    <n v="4"/>
    <x v="0"/>
    <x v="0"/>
    <n v="0"/>
    <x v="29"/>
    <x v="3"/>
    <x v="1"/>
    <n v="105"/>
    <n v="142.80000000000001"/>
    <x v="46"/>
    <x v="47"/>
    <x v="11"/>
    <x v="1"/>
    <x v="0"/>
  </r>
  <r>
    <x v="27"/>
    <s v="P0032"/>
    <n v="11"/>
    <x v="1"/>
    <x v="1"/>
    <n v="0"/>
    <x v="18"/>
    <x v="4"/>
    <x v="1"/>
    <n v="89"/>
    <n v="117.48"/>
    <x v="47"/>
    <x v="48"/>
    <x v="11"/>
    <x v="1"/>
    <x v="0"/>
  </r>
  <r>
    <x v="27"/>
    <s v="P0030"/>
    <n v="2"/>
    <x v="2"/>
    <x v="0"/>
    <n v="0"/>
    <x v="28"/>
    <x v="4"/>
    <x v="0"/>
    <n v="148"/>
    <n v="201.28"/>
    <x v="48"/>
    <x v="49"/>
    <x v="11"/>
    <x v="1"/>
    <x v="0"/>
  </r>
  <r>
    <x v="28"/>
    <s v="P0018"/>
    <n v="11"/>
    <x v="0"/>
    <x v="0"/>
    <n v="0"/>
    <x v="30"/>
    <x v="2"/>
    <x v="3"/>
    <n v="37"/>
    <n v="49.21"/>
    <x v="49"/>
    <x v="50"/>
    <x v="13"/>
    <x v="1"/>
    <x v="0"/>
  </r>
  <r>
    <x v="29"/>
    <s v="P0011"/>
    <n v="1"/>
    <x v="2"/>
    <x v="0"/>
    <n v="0"/>
    <x v="31"/>
    <x v="2"/>
    <x v="2"/>
    <n v="44"/>
    <n v="48.4"/>
    <x v="50"/>
    <x v="51"/>
    <x v="2"/>
    <x v="2"/>
    <x v="0"/>
  </r>
  <r>
    <x v="30"/>
    <s v="P0021"/>
    <n v="9"/>
    <x v="2"/>
    <x v="1"/>
    <n v="0"/>
    <x v="32"/>
    <x v="0"/>
    <x v="0"/>
    <n v="126"/>
    <n v="162.54"/>
    <x v="51"/>
    <x v="52"/>
    <x v="20"/>
    <x v="2"/>
    <x v="0"/>
  </r>
  <r>
    <x v="31"/>
    <s v="P0027"/>
    <n v="6"/>
    <x v="1"/>
    <x v="1"/>
    <n v="0"/>
    <x v="26"/>
    <x v="4"/>
    <x v="2"/>
    <n v="48"/>
    <n v="57.120000000000005"/>
    <x v="52"/>
    <x v="53"/>
    <x v="21"/>
    <x v="2"/>
    <x v="0"/>
  </r>
  <r>
    <x v="31"/>
    <s v="P0044"/>
    <n v="9"/>
    <x v="1"/>
    <x v="0"/>
    <n v="0"/>
    <x v="11"/>
    <x v="1"/>
    <x v="1"/>
    <n v="76"/>
    <n v="82.08"/>
    <x v="22"/>
    <x v="23"/>
    <x v="21"/>
    <x v="2"/>
    <x v="0"/>
  </r>
  <r>
    <x v="32"/>
    <s v="P0029"/>
    <n v="6"/>
    <x v="0"/>
    <x v="0"/>
    <n v="0"/>
    <x v="19"/>
    <x v="4"/>
    <x v="2"/>
    <n v="47"/>
    <n v="53.11"/>
    <x v="53"/>
    <x v="54"/>
    <x v="4"/>
    <x v="2"/>
    <x v="0"/>
  </r>
  <r>
    <x v="33"/>
    <s v="P0025"/>
    <n v="11"/>
    <x v="2"/>
    <x v="1"/>
    <n v="0"/>
    <x v="7"/>
    <x v="0"/>
    <x v="3"/>
    <n v="7"/>
    <n v="8.33"/>
    <x v="54"/>
    <x v="55"/>
    <x v="5"/>
    <x v="2"/>
    <x v="0"/>
  </r>
  <r>
    <x v="34"/>
    <s v="P0028"/>
    <n v="10"/>
    <x v="0"/>
    <x v="1"/>
    <n v="0"/>
    <x v="33"/>
    <x v="4"/>
    <x v="3"/>
    <n v="37"/>
    <n v="41.81"/>
    <x v="55"/>
    <x v="56"/>
    <x v="22"/>
    <x v="2"/>
    <x v="0"/>
  </r>
  <r>
    <x v="35"/>
    <s v="P0039"/>
    <n v="11"/>
    <x v="1"/>
    <x v="1"/>
    <n v="0"/>
    <x v="34"/>
    <x v="1"/>
    <x v="3"/>
    <n v="37"/>
    <n v="42.55"/>
    <x v="49"/>
    <x v="57"/>
    <x v="17"/>
    <x v="2"/>
    <x v="0"/>
  </r>
  <r>
    <x v="36"/>
    <s v="P0012"/>
    <n v="14"/>
    <x v="2"/>
    <x v="1"/>
    <n v="0"/>
    <x v="35"/>
    <x v="2"/>
    <x v="1"/>
    <n v="73"/>
    <n v="94.17"/>
    <x v="56"/>
    <x v="58"/>
    <x v="23"/>
    <x v="2"/>
    <x v="0"/>
  </r>
  <r>
    <x v="37"/>
    <s v="P0042"/>
    <n v="8"/>
    <x v="0"/>
    <x v="1"/>
    <n v="0"/>
    <x v="10"/>
    <x v="1"/>
    <x v="0"/>
    <n v="120"/>
    <n v="162"/>
    <x v="57"/>
    <x v="59"/>
    <x v="7"/>
    <x v="2"/>
    <x v="0"/>
  </r>
  <r>
    <x v="38"/>
    <s v="P0028"/>
    <n v="9"/>
    <x v="1"/>
    <x v="1"/>
    <n v="0"/>
    <x v="33"/>
    <x v="4"/>
    <x v="3"/>
    <n v="37"/>
    <n v="41.81"/>
    <x v="58"/>
    <x v="60"/>
    <x v="8"/>
    <x v="2"/>
    <x v="0"/>
  </r>
  <r>
    <x v="39"/>
    <s v="P0020"/>
    <n v="13"/>
    <x v="1"/>
    <x v="0"/>
    <n v="0"/>
    <x v="14"/>
    <x v="0"/>
    <x v="2"/>
    <n v="61"/>
    <n v="76.25"/>
    <x v="59"/>
    <x v="61"/>
    <x v="10"/>
    <x v="2"/>
    <x v="0"/>
  </r>
  <r>
    <x v="39"/>
    <s v="P0039"/>
    <n v="7"/>
    <x v="2"/>
    <x v="0"/>
    <n v="0"/>
    <x v="34"/>
    <x v="1"/>
    <x v="3"/>
    <n v="37"/>
    <n v="42.55"/>
    <x v="60"/>
    <x v="62"/>
    <x v="10"/>
    <x v="2"/>
    <x v="0"/>
  </r>
  <r>
    <x v="40"/>
    <s v="P0002"/>
    <n v="8"/>
    <x v="1"/>
    <x v="0"/>
    <n v="0"/>
    <x v="29"/>
    <x v="3"/>
    <x v="1"/>
    <n v="105"/>
    <n v="142.80000000000001"/>
    <x v="61"/>
    <x v="63"/>
    <x v="18"/>
    <x v="2"/>
    <x v="0"/>
  </r>
  <r>
    <x v="40"/>
    <s v="P0012"/>
    <n v="4"/>
    <x v="1"/>
    <x v="0"/>
    <n v="0"/>
    <x v="35"/>
    <x v="2"/>
    <x v="1"/>
    <n v="73"/>
    <n v="94.17"/>
    <x v="62"/>
    <x v="64"/>
    <x v="18"/>
    <x v="2"/>
    <x v="0"/>
  </r>
  <r>
    <x v="41"/>
    <s v="P0024"/>
    <n v="14"/>
    <x v="1"/>
    <x v="1"/>
    <n v="0"/>
    <x v="0"/>
    <x v="0"/>
    <x v="0"/>
    <n v="144"/>
    <n v="156.96"/>
    <x v="63"/>
    <x v="65"/>
    <x v="11"/>
    <x v="2"/>
    <x v="0"/>
  </r>
  <r>
    <x v="41"/>
    <s v="P0006"/>
    <n v="4"/>
    <x v="2"/>
    <x v="1"/>
    <n v="0"/>
    <x v="15"/>
    <x v="3"/>
    <x v="1"/>
    <n v="75"/>
    <n v="85.5"/>
    <x v="64"/>
    <x v="66"/>
    <x v="11"/>
    <x v="2"/>
    <x v="0"/>
  </r>
  <r>
    <x v="41"/>
    <s v="P0029"/>
    <n v="8"/>
    <x v="2"/>
    <x v="1"/>
    <n v="0"/>
    <x v="19"/>
    <x v="4"/>
    <x v="2"/>
    <n v="47"/>
    <n v="53.11"/>
    <x v="65"/>
    <x v="67"/>
    <x v="11"/>
    <x v="2"/>
    <x v="0"/>
  </r>
  <r>
    <x v="41"/>
    <s v="P0038"/>
    <n v="2"/>
    <x v="2"/>
    <x v="0"/>
    <n v="0"/>
    <x v="1"/>
    <x v="1"/>
    <x v="1"/>
    <n v="72"/>
    <n v="79.92"/>
    <x v="66"/>
    <x v="68"/>
    <x v="11"/>
    <x v="2"/>
    <x v="0"/>
  </r>
  <r>
    <x v="42"/>
    <s v="P0001"/>
    <n v="4"/>
    <x v="2"/>
    <x v="1"/>
    <n v="0"/>
    <x v="16"/>
    <x v="3"/>
    <x v="1"/>
    <n v="98"/>
    <n v="103.88"/>
    <x v="67"/>
    <x v="69"/>
    <x v="12"/>
    <x v="2"/>
    <x v="0"/>
  </r>
  <r>
    <x v="42"/>
    <s v="P0042"/>
    <n v="1"/>
    <x v="2"/>
    <x v="1"/>
    <n v="0"/>
    <x v="10"/>
    <x v="1"/>
    <x v="0"/>
    <n v="120"/>
    <n v="162"/>
    <x v="68"/>
    <x v="70"/>
    <x v="12"/>
    <x v="2"/>
    <x v="0"/>
  </r>
  <r>
    <x v="42"/>
    <s v="P0010"/>
    <n v="9"/>
    <x v="2"/>
    <x v="0"/>
    <n v="0"/>
    <x v="20"/>
    <x v="2"/>
    <x v="0"/>
    <n v="148"/>
    <n v="164.28"/>
    <x v="69"/>
    <x v="71"/>
    <x v="12"/>
    <x v="2"/>
    <x v="0"/>
  </r>
  <r>
    <x v="43"/>
    <s v="P0030"/>
    <n v="3"/>
    <x v="2"/>
    <x v="0"/>
    <n v="0"/>
    <x v="28"/>
    <x v="4"/>
    <x v="0"/>
    <n v="148"/>
    <n v="201.28"/>
    <x v="70"/>
    <x v="72"/>
    <x v="13"/>
    <x v="2"/>
    <x v="0"/>
  </r>
  <r>
    <x v="44"/>
    <s v="P0007"/>
    <n v="8"/>
    <x v="1"/>
    <x v="1"/>
    <n v="0"/>
    <x v="36"/>
    <x v="3"/>
    <x v="2"/>
    <n v="43"/>
    <n v="47.730000000000004"/>
    <x v="71"/>
    <x v="73"/>
    <x v="14"/>
    <x v="2"/>
    <x v="0"/>
  </r>
  <r>
    <x v="45"/>
    <s v="P0038"/>
    <n v="1"/>
    <x v="1"/>
    <x v="1"/>
    <n v="0"/>
    <x v="1"/>
    <x v="1"/>
    <x v="1"/>
    <n v="72"/>
    <n v="79.92"/>
    <x v="41"/>
    <x v="74"/>
    <x v="24"/>
    <x v="2"/>
    <x v="0"/>
  </r>
  <r>
    <x v="46"/>
    <s v="P0042"/>
    <n v="3"/>
    <x v="2"/>
    <x v="1"/>
    <n v="0"/>
    <x v="10"/>
    <x v="1"/>
    <x v="0"/>
    <n v="120"/>
    <n v="162"/>
    <x v="72"/>
    <x v="75"/>
    <x v="25"/>
    <x v="2"/>
    <x v="0"/>
  </r>
  <r>
    <x v="47"/>
    <s v="P0040"/>
    <n v="4"/>
    <x v="2"/>
    <x v="1"/>
    <n v="0"/>
    <x v="17"/>
    <x v="1"/>
    <x v="1"/>
    <n v="90"/>
    <n v="115.2"/>
    <x v="72"/>
    <x v="76"/>
    <x v="3"/>
    <x v="3"/>
    <x v="0"/>
  </r>
  <r>
    <x v="47"/>
    <s v="P0009"/>
    <n v="9"/>
    <x v="1"/>
    <x v="1"/>
    <n v="0"/>
    <x v="37"/>
    <x v="3"/>
    <x v="3"/>
    <n v="6"/>
    <n v="7.8599999999999994"/>
    <x v="73"/>
    <x v="77"/>
    <x v="3"/>
    <x v="3"/>
    <x v="0"/>
  </r>
  <r>
    <x v="48"/>
    <s v="P0031"/>
    <n v="15"/>
    <x v="1"/>
    <x v="0"/>
    <n v="0"/>
    <x v="5"/>
    <x v="4"/>
    <x v="1"/>
    <n v="93"/>
    <n v="104.16"/>
    <x v="74"/>
    <x v="78"/>
    <x v="15"/>
    <x v="3"/>
    <x v="0"/>
  </r>
  <r>
    <x v="49"/>
    <s v="P0005"/>
    <n v="3"/>
    <x v="1"/>
    <x v="0"/>
    <n v="0"/>
    <x v="24"/>
    <x v="3"/>
    <x v="0"/>
    <n v="133"/>
    <n v="155.61000000000001"/>
    <x v="75"/>
    <x v="79"/>
    <x v="4"/>
    <x v="3"/>
    <x v="0"/>
  </r>
  <r>
    <x v="50"/>
    <s v="P0022"/>
    <n v="14"/>
    <x v="2"/>
    <x v="0"/>
    <n v="0"/>
    <x v="22"/>
    <x v="0"/>
    <x v="0"/>
    <n v="121"/>
    <n v="141.57"/>
    <x v="76"/>
    <x v="80"/>
    <x v="26"/>
    <x v="3"/>
    <x v="0"/>
  </r>
  <r>
    <x v="51"/>
    <s v="P0037"/>
    <n v="3"/>
    <x v="2"/>
    <x v="1"/>
    <n v="0"/>
    <x v="8"/>
    <x v="1"/>
    <x v="1"/>
    <n v="67"/>
    <n v="85.76"/>
    <x v="8"/>
    <x v="8"/>
    <x v="6"/>
    <x v="3"/>
    <x v="0"/>
  </r>
  <r>
    <x v="51"/>
    <s v="P0029"/>
    <n v="4"/>
    <x v="2"/>
    <x v="0"/>
    <n v="0"/>
    <x v="19"/>
    <x v="4"/>
    <x v="2"/>
    <n v="47"/>
    <n v="53.11"/>
    <x v="77"/>
    <x v="81"/>
    <x v="6"/>
    <x v="3"/>
    <x v="0"/>
  </r>
  <r>
    <x v="51"/>
    <s v="P0027"/>
    <n v="9"/>
    <x v="2"/>
    <x v="0"/>
    <n v="0"/>
    <x v="26"/>
    <x v="4"/>
    <x v="2"/>
    <n v="48"/>
    <n v="57.120000000000005"/>
    <x v="78"/>
    <x v="82"/>
    <x v="6"/>
    <x v="3"/>
    <x v="0"/>
  </r>
  <r>
    <x v="51"/>
    <s v="P0033"/>
    <n v="13"/>
    <x v="2"/>
    <x v="1"/>
    <n v="0"/>
    <x v="38"/>
    <x v="4"/>
    <x v="1"/>
    <n v="95"/>
    <n v="119.7"/>
    <x v="79"/>
    <x v="83"/>
    <x v="6"/>
    <x v="3"/>
    <x v="0"/>
  </r>
  <r>
    <x v="52"/>
    <s v="P0017"/>
    <n v="3"/>
    <x v="2"/>
    <x v="0"/>
    <n v="0"/>
    <x v="39"/>
    <x v="2"/>
    <x v="0"/>
    <n v="134"/>
    <n v="156.78"/>
    <x v="80"/>
    <x v="84"/>
    <x v="17"/>
    <x v="3"/>
    <x v="0"/>
  </r>
  <r>
    <x v="53"/>
    <s v="P0018"/>
    <n v="15"/>
    <x v="2"/>
    <x v="1"/>
    <n v="0"/>
    <x v="30"/>
    <x v="2"/>
    <x v="3"/>
    <n v="37"/>
    <n v="49.21"/>
    <x v="81"/>
    <x v="85"/>
    <x v="23"/>
    <x v="3"/>
    <x v="0"/>
  </r>
  <r>
    <x v="54"/>
    <s v="P0038"/>
    <n v="9"/>
    <x v="0"/>
    <x v="0"/>
    <n v="0"/>
    <x v="1"/>
    <x v="1"/>
    <x v="1"/>
    <n v="72"/>
    <n v="79.92"/>
    <x v="82"/>
    <x v="86"/>
    <x v="7"/>
    <x v="3"/>
    <x v="0"/>
  </r>
  <r>
    <x v="54"/>
    <s v="P0019"/>
    <n v="13"/>
    <x v="2"/>
    <x v="1"/>
    <n v="0"/>
    <x v="40"/>
    <x v="2"/>
    <x v="0"/>
    <n v="150"/>
    <n v="210"/>
    <x v="83"/>
    <x v="87"/>
    <x v="7"/>
    <x v="3"/>
    <x v="0"/>
  </r>
  <r>
    <x v="55"/>
    <s v="P0042"/>
    <n v="6"/>
    <x v="2"/>
    <x v="0"/>
    <n v="0"/>
    <x v="10"/>
    <x v="1"/>
    <x v="0"/>
    <n v="120"/>
    <n v="162"/>
    <x v="18"/>
    <x v="19"/>
    <x v="19"/>
    <x v="3"/>
    <x v="0"/>
  </r>
  <r>
    <x v="55"/>
    <s v="P0028"/>
    <n v="10"/>
    <x v="2"/>
    <x v="0"/>
    <n v="0"/>
    <x v="33"/>
    <x v="4"/>
    <x v="3"/>
    <n v="37"/>
    <n v="41.81"/>
    <x v="55"/>
    <x v="56"/>
    <x v="19"/>
    <x v="3"/>
    <x v="0"/>
  </r>
  <r>
    <x v="56"/>
    <s v="P0030"/>
    <n v="2"/>
    <x v="1"/>
    <x v="0"/>
    <n v="0"/>
    <x v="28"/>
    <x v="4"/>
    <x v="0"/>
    <n v="148"/>
    <n v="201.28"/>
    <x v="48"/>
    <x v="49"/>
    <x v="27"/>
    <x v="3"/>
    <x v="0"/>
  </r>
  <r>
    <x v="57"/>
    <s v="P0037"/>
    <n v="3"/>
    <x v="2"/>
    <x v="0"/>
    <n v="0"/>
    <x v="8"/>
    <x v="1"/>
    <x v="1"/>
    <n v="67"/>
    <n v="85.76"/>
    <x v="8"/>
    <x v="8"/>
    <x v="12"/>
    <x v="3"/>
    <x v="0"/>
  </r>
  <r>
    <x v="58"/>
    <s v="P0030"/>
    <n v="7"/>
    <x v="2"/>
    <x v="0"/>
    <n v="0"/>
    <x v="28"/>
    <x v="4"/>
    <x v="0"/>
    <n v="148"/>
    <n v="201.28"/>
    <x v="29"/>
    <x v="88"/>
    <x v="28"/>
    <x v="3"/>
    <x v="0"/>
  </r>
  <r>
    <x v="59"/>
    <s v="P0029"/>
    <n v="1"/>
    <x v="2"/>
    <x v="0"/>
    <n v="0"/>
    <x v="19"/>
    <x v="4"/>
    <x v="2"/>
    <n v="47"/>
    <n v="53.11"/>
    <x v="84"/>
    <x v="89"/>
    <x v="24"/>
    <x v="3"/>
    <x v="0"/>
  </r>
  <r>
    <x v="60"/>
    <s v="P0018"/>
    <n v="3"/>
    <x v="1"/>
    <x v="1"/>
    <n v="0"/>
    <x v="30"/>
    <x v="2"/>
    <x v="3"/>
    <n v="37"/>
    <n v="49.21"/>
    <x v="85"/>
    <x v="90"/>
    <x v="0"/>
    <x v="4"/>
    <x v="0"/>
  </r>
  <r>
    <x v="60"/>
    <s v="P0042"/>
    <n v="1"/>
    <x v="1"/>
    <x v="1"/>
    <n v="0"/>
    <x v="10"/>
    <x v="1"/>
    <x v="0"/>
    <n v="120"/>
    <n v="162"/>
    <x v="68"/>
    <x v="70"/>
    <x v="0"/>
    <x v="4"/>
    <x v="0"/>
  </r>
  <r>
    <x v="61"/>
    <s v="P0034"/>
    <n v="3"/>
    <x v="1"/>
    <x v="0"/>
    <n v="0"/>
    <x v="13"/>
    <x v="4"/>
    <x v="2"/>
    <n v="55"/>
    <n v="58.3"/>
    <x v="86"/>
    <x v="91"/>
    <x v="2"/>
    <x v="4"/>
    <x v="0"/>
  </r>
  <r>
    <x v="62"/>
    <s v="P0015"/>
    <n v="13"/>
    <x v="1"/>
    <x v="0"/>
    <n v="0"/>
    <x v="27"/>
    <x v="2"/>
    <x v="3"/>
    <n v="12"/>
    <n v="15.719999999999999"/>
    <x v="87"/>
    <x v="92"/>
    <x v="3"/>
    <x v="4"/>
    <x v="0"/>
  </r>
  <r>
    <x v="62"/>
    <s v="P0014"/>
    <n v="4"/>
    <x v="2"/>
    <x v="1"/>
    <n v="0"/>
    <x v="9"/>
    <x v="2"/>
    <x v="1"/>
    <n v="112"/>
    <n v="146.72"/>
    <x v="9"/>
    <x v="9"/>
    <x v="3"/>
    <x v="4"/>
    <x v="0"/>
  </r>
  <r>
    <x v="63"/>
    <s v="P0009"/>
    <n v="13"/>
    <x v="2"/>
    <x v="1"/>
    <n v="0"/>
    <x v="37"/>
    <x v="3"/>
    <x v="3"/>
    <n v="6"/>
    <n v="7.8599999999999994"/>
    <x v="88"/>
    <x v="93"/>
    <x v="15"/>
    <x v="4"/>
    <x v="0"/>
  </r>
  <r>
    <x v="64"/>
    <s v="P0008"/>
    <n v="15"/>
    <x v="2"/>
    <x v="0"/>
    <n v="0"/>
    <x v="25"/>
    <x v="3"/>
    <x v="1"/>
    <n v="83"/>
    <n v="94.62"/>
    <x v="89"/>
    <x v="94"/>
    <x v="16"/>
    <x v="4"/>
    <x v="0"/>
  </r>
  <r>
    <x v="64"/>
    <s v="P0009"/>
    <n v="6"/>
    <x v="1"/>
    <x v="0"/>
    <n v="0"/>
    <x v="37"/>
    <x v="3"/>
    <x v="3"/>
    <n v="6"/>
    <n v="7.8599999999999994"/>
    <x v="90"/>
    <x v="95"/>
    <x v="16"/>
    <x v="4"/>
    <x v="0"/>
  </r>
  <r>
    <x v="65"/>
    <s v="P0018"/>
    <n v="1"/>
    <x v="2"/>
    <x v="1"/>
    <n v="0"/>
    <x v="30"/>
    <x v="2"/>
    <x v="3"/>
    <n v="37"/>
    <n v="49.21"/>
    <x v="91"/>
    <x v="96"/>
    <x v="20"/>
    <x v="4"/>
    <x v="0"/>
  </r>
  <r>
    <x v="66"/>
    <s v="P0016"/>
    <n v="6"/>
    <x v="1"/>
    <x v="0"/>
    <n v="0"/>
    <x v="21"/>
    <x v="2"/>
    <x v="3"/>
    <n v="13"/>
    <n v="16.64"/>
    <x v="88"/>
    <x v="97"/>
    <x v="4"/>
    <x v="4"/>
    <x v="0"/>
  </r>
  <r>
    <x v="66"/>
    <s v="P0028"/>
    <n v="8"/>
    <x v="2"/>
    <x v="1"/>
    <n v="0"/>
    <x v="33"/>
    <x v="4"/>
    <x v="3"/>
    <n v="37"/>
    <n v="41.81"/>
    <x v="48"/>
    <x v="98"/>
    <x v="4"/>
    <x v="4"/>
    <x v="0"/>
  </r>
  <r>
    <x v="67"/>
    <s v="P0016"/>
    <n v="3"/>
    <x v="2"/>
    <x v="0"/>
    <n v="0"/>
    <x v="21"/>
    <x v="2"/>
    <x v="3"/>
    <n v="13"/>
    <n v="16.64"/>
    <x v="92"/>
    <x v="99"/>
    <x v="6"/>
    <x v="4"/>
    <x v="0"/>
  </r>
  <r>
    <x v="67"/>
    <s v="P0035"/>
    <n v="15"/>
    <x v="2"/>
    <x v="0"/>
    <n v="0"/>
    <x v="4"/>
    <x v="4"/>
    <x v="3"/>
    <n v="5"/>
    <n v="6.7"/>
    <x v="93"/>
    <x v="100"/>
    <x v="6"/>
    <x v="4"/>
    <x v="0"/>
  </r>
  <r>
    <x v="68"/>
    <s v="P0029"/>
    <n v="4"/>
    <x v="2"/>
    <x v="0"/>
    <n v="0"/>
    <x v="19"/>
    <x v="4"/>
    <x v="2"/>
    <n v="47"/>
    <n v="53.11"/>
    <x v="77"/>
    <x v="81"/>
    <x v="22"/>
    <x v="4"/>
    <x v="0"/>
  </r>
  <r>
    <x v="69"/>
    <s v="P0042"/>
    <n v="2"/>
    <x v="1"/>
    <x v="1"/>
    <n v="0"/>
    <x v="10"/>
    <x v="1"/>
    <x v="0"/>
    <n v="120"/>
    <n v="162"/>
    <x v="94"/>
    <x v="101"/>
    <x v="9"/>
    <x v="4"/>
    <x v="0"/>
  </r>
  <r>
    <x v="70"/>
    <s v="P0040"/>
    <n v="11"/>
    <x v="2"/>
    <x v="0"/>
    <n v="0"/>
    <x v="17"/>
    <x v="1"/>
    <x v="1"/>
    <n v="90"/>
    <n v="115.2"/>
    <x v="95"/>
    <x v="102"/>
    <x v="19"/>
    <x v="4"/>
    <x v="0"/>
  </r>
  <r>
    <x v="71"/>
    <s v="P0023"/>
    <n v="13"/>
    <x v="1"/>
    <x v="0"/>
    <n v="0"/>
    <x v="12"/>
    <x v="0"/>
    <x v="0"/>
    <n v="141"/>
    <n v="149.46"/>
    <x v="96"/>
    <x v="103"/>
    <x v="24"/>
    <x v="4"/>
    <x v="0"/>
  </r>
  <r>
    <x v="71"/>
    <s v="P0013"/>
    <n v="6"/>
    <x v="1"/>
    <x v="1"/>
    <n v="0"/>
    <x v="2"/>
    <x v="2"/>
    <x v="1"/>
    <n v="112"/>
    <n v="122.08"/>
    <x v="2"/>
    <x v="2"/>
    <x v="24"/>
    <x v="4"/>
    <x v="0"/>
  </r>
  <r>
    <x v="72"/>
    <s v="P0021"/>
    <n v="10"/>
    <x v="2"/>
    <x v="1"/>
    <n v="0"/>
    <x v="32"/>
    <x v="0"/>
    <x v="0"/>
    <n v="126"/>
    <n v="162.54"/>
    <x v="97"/>
    <x v="104"/>
    <x v="2"/>
    <x v="5"/>
    <x v="0"/>
  </r>
  <r>
    <x v="73"/>
    <s v="P0020"/>
    <n v="8"/>
    <x v="0"/>
    <x v="0"/>
    <n v="0"/>
    <x v="14"/>
    <x v="0"/>
    <x v="2"/>
    <n v="61"/>
    <n v="76.25"/>
    <x v="98"/>
    <x v="105"/>
    <x v="3"/>
    <x v="5"/>
    <x v="0"/>
  </r>
  <r>
    <x v="73"/>
    <s v="P0020"/>
    <n v="12"/>
    <x v="1"/>
    <x v="1"/>
    <n v="0"/>
    <x v="14"/>
    <x v="0"/>
    <x v="2"/>
    <n v="61"/>
    <n v="76.25"/>
    <x v="99"/>
    <x v="106"/>
    <x v="3"/>
    <x v="5"/>
    <x v="0"/>
  </r>
  <r>
    <x v="74"/>
    <s v="P0022"/>
    <n v="15"/>
    <x v="0"/>
    <x v="0"/>
    <n v="0"/>
    <x v="22"/>
    <x v="0"/>
    <x v="0"/>
    <n v="121"/>
    <n v="141.57"/>
    <x v="100"/>
    <x v="107"/>
    <x v="15"/>
    <x v="5"/>
    <x v="0"/>
  </r>
  <r>
    <x v="74"/>
    <s v="P0035"/>
    <n v="10"/>
    <x v="2"/>
    <x v="0"/>
    <n v="0"/>
    <x v="4"/>
    <x v="4"/>
    <x v="3"/>
    <n v="5"/>
    <n v="6.7"/>
    <x v="101"/>
    <x v="108"/>
    <x v="15"/>
    <x v="5"/>
    <x v="0"/>
  </r>
  <r>
    <x v="75"/>
    <s v="P0033"/>
    <n v="6"/>
    <x v="2"/>
    <x v="0"/>
    <n v="0"/>
    <x v="38"/>
    <x v="4"/>
    <x v="1"/>
    <n v="95"/>
    <n v="119.7"/>
    <x v="102"/>
    <x v="109"/>
    <x v="16"/>
    <x v="5"/>
    <x v="0"/>
  </r>
  <r>
    <x v="76"/>
    <s v="P0028"/>
    <n v="11"/>
    <x v="2"/>
    <x v="0"/>
    <n v="0"/>
    <x v="33"/>
    <x v="4"/>
    <x v="3"/>
    <n v="37"/>
    <n v="41.81"/>
    <x v="49"/>
    <x v="110"/>
    <x v="21"/>
    <x v="5"/>
    <x v="0"/>
  </r>
  <r>
    <x v="76"/>
    <s v="P0004"/>
    <n v="11"/>
    <x v="0"/>
    <x v="1"/>
    <n v="0"/>
    <x v="3"/>
    <x v="3"/>
    <x v="2"/>
    <n v="44"/>
    <n v="48.84"/>
    <x v="103"/>
    <x v="111"/>
    <x v="21"/>
    <x v="5"/>
    <x v="0"/>
  </r>
  <r>
    <x v="77"/>
    <s v="P0001"/>
    <n v="7"/>
    <x v="2"/>
    <x v="0"/>
    <n v="0"/>
    <x v="16"/>
    <x v="3"/>
    <x v="1"/>
    <n v="98"/>
    <n v="103.88"/>
    <x v="24"/>
    <x v="25"/>
    <x v="4"/>
    <x v="5"/>
    <x v="0"/>
  </r>
  <r>
    <x v="78"/>
    <s v="P0032"/>
    <n v="12"/>
    <x v="0"/>
    <x v="1"/>
    <n v="0"/>
    <x v="18"/>
    <x v="4"/>
    <x v="1"/>
    <n v="89"/>
    <n v="117.48"/>
    <x v="104"/>
    <x v="112"/>
    <x v="5"/>
    <x v="5"/>
    <x v="0"/>
  </r>
  <r>
    <x v="79"/>
    <s v="P0041"/>
    <n v="6"/>
    <x v="2"/>
    <x v="0"/>
    <n v="0"/>
    <x v="41"/>
    <x v="1"/>
    <x v="0"/>
    <n v="138"/>
    <n v="173.88"/>
    <x v="105"/>
    <x v="113"/>
    <x v="6"/>
    <x v="5"/>
    <x v="0"/>
  </r>
  <r>
    <x v="80"/>
    <s v="P0025"/>
    <n v="10"/>
    <x v="1"/>
    <x v="1"/>
    <n v="0"/>
    <x v="7"/>
    <x v="0"/>
    <x v="3"/>
    <n v="7"/>
    <n v="8.33"/>
    <x v="106"/>
    <x v="114"/>
    <x v="29"/>
    <x v="5"/>
    <x v="0"/>
  </r>
  <r>
    <x v="81"/>
    <s v="P0019"/>
    <n v="5"/>
    <x v="0"/>
    <x v="1"/>
    <n v="0"/>
    <x v="40"/>
    <x v="2"/>
    <x v="0"/>
    <n v="150"/>
    <n v="210"/>
    <x v="107"/>
    <x v="115"/>
    <x v="23"/>
    <x v="5"/>
    <x v="0"/>
  </r>
  <r>
    <x v="81"/>
    <s v="P0015"/>
    <n v="12"/>
    <x v="1"/>
    <x v="1"/>
    <n v="0"/>
    <x v="27"/>
    <x v="2"/>
    <x v="3"/>
    <n v="12"/>
    <n v="15.719999999999999"/>
    <x v="66"/>
    <x v="116"/>
    <x v="23"/>
    <x v="5"/>
    <x v="0"/>
  </r>
  <r>
    <x v="81"/>
    <s v="P0039"/>
    <n v="11"/>
    <x v="2"/>
    <x v="1"/>
    <n v="0"/>
    <x v="34"/>
    <x v="1"/>
    <x v="3"/>
    <n v="37"/>
    <n v="42.55"/>
    <x v="49"/>
    <x v="57"/>
    <x v="23"/>
    <x v="5"/>
    <x v="0"/>
  </r>
  <r>
    <x v="82"/>
    <s v="P0025"/>
    <n v="13"/>
    <x v="2"/>
    <x v="1"/>
    <n v="0"/>
    <x v="7"/>
    <x v="0"/>
    <x v="3"/>
    <n v="7"/>
    <n v="8.33"/>
    <x v="108"/>
    <x v="117"/>
    <x v="7"/>
    <x v="5"/>
    <x v="0"/>
  </r>
  <r>
    <x v="83"/>
    <s v="P0041"/>
    <n v="5"/>
    <x v="2"/>
    <x v="0"/>
    <n v="0"/>
    <x v="41"/>
    <x v="1"/>
    <x v="0"/>
    <n v="138"/>
    <n v="173.88"/>
    <x v="109"/>
    <x v="118"/>
    <x v="8"/>
    <x v="5"/>
    <x v="0"/>
  </r>
  <r>
    <x v="84"/>
    <s v="P0016"/>
    <n v="1"/>
    <x v="0"/>
    <x v="1"/>
    <n v="0"/>
    <x v="21"/>
    <x v="2"/>
    <x v="3"/>
    <n v="13"/>
    <n v="16.64"/>
    <x v="110"/>
    <x v="119"/>
    <x v="9"/>
    <x v="5"/>
    <x v="0"/>
  </r>
  <r>
    <x v="85"/>
    <s v="P0016"/>
    <n v="4"/>
    <x v="2"/>
    <x v="0"/>
    <n v="0"/>
    <x v="21"/>
    <x v="2"/>
    <x v="3"/>
    <n v="13"/>
    <n v="16.64"/>
    <x v="111"/>
    <x v="120"/>
    <x v="19"/>
    <x v="5"/>
    <x v="0"/>
  </r>
  <r>
    <x v="86"/>
    <s v="P0011"/>
    <n v="13"/>
    <x v="2"/>
    <x v="0"/>
    <n v="0"/>
    <x v="31"/>
    <x v="2"/>
    <x v="2"/>
    <n v="44"/>
    <n v="48.4"/>
    <x v="112"/>
    <x v="121"/>
    <x v="27"/>
    <x v="5"/>
    <x v="0"/>
  </r>
  <r>
    <x v="87"/>
    <s v="P0009"/>
    <n v="7"/>
    <x v="1"/>
    <x v="0"/>
    <n v="0"/>
    <x v="37"/>
    <x v="3"/>
    <x v="3"/>
    <n v="6"/>
    <n v="7.8599999999999994"/>
    <x v="113"/>
    <x v="122"/>
    <x v="12"/>
    <x v="5"/>
    <x v="0"/>
  </r>
  <r>
    <x v="88"/>
    <s v="P0005"/>
    <n v="11"/>
    <x v="2"/>
    <x v="1"/>
    <n v="0"/>
    <x v="24"/>
    <x v="3"/>
    <x v="0"/>
    <n v="133"/>
    <n v="155.61000000000001"/>
    <x v="114"/>
    <x v="123"/>
    <x v="13"/>
    <x v="5"/>
    <x v="0"/>
  </r>
  <r>
    <x v="89"/>
    <s v="P0021"/>
    <n v="2"/>
    <x v="1"/>
    <x v="1"/>
    <n v="0"/>
    <x v="32"/>
    <x v="0"/>
    <x v="0"/>
    <n v="126"/>
    <n v="162.54"/>
    <x v="115"/>
    <x v="124"/>
    <x v="14"/>
    <x v="5"/>
    <x v="0"/>
  </r>
  <r>
    <x v="89"/>
    <s v="P0035"/>
    <n v="7"/>
    <x v="1"/>
    <x v="0"/>
    <n v="0"/>
    <x v="4"/>
    <x v="4"/>
    <x v="3"/>
    <n v="5"/>
    <n v="6.7"/>
    <x v="20"/>
    <x v="21"/>
    <x v="14"/>
    <x v="5"/>
    <x v="0"/>
  </r>
  <r>
    <x v="90"/>
    <s v="P0014"/>
    <n v="4"/>
    <x v="2"/>
    <x v="0"/>
    <n v="0"/>
    <x v="9"/>
    <x v="2"/>
    <x v="1"/>
    <n v="112"/>
    <n v="146.72"/>
    <x v="9"/>
    <x v="9"/>
    <x v="28"/>
    <x v="5"/>
    <x v="0"/>
  </r>
  <r>
    <x v="91"/>
    <s v="P0005"/>
    <n v="11"/>
    <x v="2"/>
    <x v="1"/>
    <n v="0"/>
    <x v="24"/>
    <x v="3"/>
    <x v="0"/>
    <n v="133"/>
    <n v="155.61000000000001"/>
    <x v="114"/>
    <x v="123"/>
    <x v="0"/>
    <x v="6"/>
    <x v="0"/>
  </r>
  <r>
    <x v="92"/>
    <s v="P0010"/>
    <n v="11"/>
    <x v="2"/>
    <x v="1"/>
    <n v="0"/>
    <x v="20"/>
    <x v="2"/>
    <x v="0"/>
    <n v="148"/>
    <n v="164.28"/>
    <x v="42"/>
    <x v="125"/>
    <x v="1"/>
    <x v="6"/>
    <x v="0"/>
  </r>
  <r>
    <x v="93"/>
    <s v="P0033"/>
    <n v="9"/>
    <x v="1"/>
    <x v="1"/>
    <n v="0"/>
    <x v="38"/>
    <x v="4"/>
    <x v="1"/>
    <n v="95"/>
    <n v="119.7"/>
    <x v="116"/>
    <x v="126"/>
    <x v="2"/>
    <x v="6"/>
    <x v="0"/>
  </r>
  <r>
    <x v="93"/>
    <s v="P0003"/>
    <n v="8"/>
    <x v="1"/>
    <x v="1"/>
    <n v="0"/>
    <x v="6"/>
    <x v="3"/>
    <x v="1"/>
    <n v="71"/>
    <n v="80.94"/>
    <x v="6"/>
    <x v="6"/>
    <x v="2"/>
    <x v="6"/>
    <x v="0"/>
  </r>
  <r>
    <x v="94"/>
    <s v="P0002"/>
    <n v="8"/>
    <x v="2"/>
    <x v="0"/>
    <n v="0"/>
    <x v="29"/>
    <x v="3"/>
    <x v="1"/>
    <n v="105"/>
    <n v="142.80000000000001"/>
    <x v="61"/>
    <x v="63"/>
    <x v="15"/>
    <x v="6"/>
    <x v="0"/>
  </r>
  <r>
    <x v="95"/>
    <s v="P0041"/>
    <n v="15"/>
    <x v="2"/>
    <x v="1"/>
    <n v="0"/>
    <x v="41"/>
    <x v="1"/>
    <x v="0"/>
    <n v="138"/>
    <n v="173.88"/>
    <x v="117"/>
    <x v="127"/>
    <x v="16"/>
    <x v="6"/>
    <x v="0"/>
  </r>
  <r>
    <x v="96"/>
    <s v="P0004"/>
    <n v="10"/>
    <x v="2"/>
    <x v="0"/>
    <n v="0"/>
    <x v="3"/>
    <x v="3"/>
    <x v="2"/>
    <n v="44"/>
    <n v="48.84"/>
    <x v="27"/>
    <x v="28"/>
    <x v="21"/>
    <x v="6"/>
    <x v="0"/>
  </r>
  <r>
    <x v="97"/>
    <s v="P0034"/>
    <n v="6"/>
    <x v="0"/>
    <x v="1"/>
    <n v="0"/>
    <x v="13"/>
    <x v="4"/>
    <x v="2"/>
    <n v="55"/>
    <n v="58.3"/>
    <x v="19"/>
    <x v="20"/>
    <x v="26"/>
    <x v="6"/>
    <x v="0"/>
  </r>
  <r>
    <x v="98"/>
    <s v="P0009"/>
    <n v="4"/>
    <x v="0"/>
    <x v="0"/>
    <n v="0"/>
    <x v="37"/>
    <x v="3"/>
    <x v="3"/>
    <n v="6"/>
    <n v="7.8599999999999994"/>
    <x v="118"/>
    <x v="128"/>
    <x v="5"/>
    <x v="6"/>
    <x v="0"/>
  </r>
  <r>
    <x v="99"/>
    <s v="P0019"/>
    <n v="1"/>
    <x v="2"/>
    <x v="1"/>
    <n v="0"/>
    <x v="40"/>
    <x v="2"/>
    <x v="0"/>
    <n v="150"/>
    <n v="210"/>
    <x v="119"/>
    <x v="129"/>
    <x v="22"/>
    <x v="6"/>
    <x v="0"/>
  </r>
  <r>
    <x v="100"/>
    <s v="P0023"/>
    <n v="8"/>
    <x v="0"/>
    <x v="1"/>
    <n v="0"/>
    <x v="12"/>
    <x v="0"/>
    <x v="0"/>
    <n v="141"/>
    <n v="149.46"/>
    <x v="120"/>
    <x v="130"/>
    <x v="23"/>
    <x v="6"/>
    <x v="0"/>
  </r>
  <r>
    <x v="101"/>
    <s v="P0027"/>
    <n v="14"/>
    <x v="1"/>
    <x v="0"/>
    <n v="0"/>
    <x v="26"/>
    <x v="4"/>
    <x v="2"/>
    <n v="48"/>
    <n v="57.120000000000005"/>
    <x v="2"/>
    <x v="131"/>
    <x v="7"/>
    <x v="6"/>
    <x v="0"/>
  </r>
  <r>
    <x v="102"/>
    <s v="P0038"/>
    <n v="11"/>
    <x v="1"/>
    <x v="0"/>
    <n v="0"/>
    <x v="1"/>
    <x v="1"/>
    <x v="1"/>
    <n v="72"/>
    <n v="79.92"/>
    <x v="121"/>
    <x v="132"/>
    <x v="9"/>
    <x v="6"/>
    <x v="0"/>
  </r>
  <r>
    <x v="102"/>
    <s v="P0043"/>
    <n v="5"/>
    <x v="2"/>
    <x v="0"/>
    <n v="0"/>
    <x v="23"/>
    <x v="1"/>
    <x v="1"/>
    <n v="67"/>
    <n v="83.08"/>
    <x v="122"/>
    <x v="133"/>
    <x v="9"/>
    <x v="6"/>
    <x v="0"/>
  </r>
  <r>
    <x v="103"/>
    <s v="P0029"/>
    <n v="15"/>
    <x v="2"/>
    <x v="0"/>
    <n v="0"/>
    <x v="19"/>
    <x v="4"/>
    <x v="2"/>
    <n v="47"/>
    <n v="53.11"/>
    <x v="123"/>
    <x v="134"/>
    <x v="10"/>
    <x v="6"/>
    <x v="0"/>
  </r>
  <r>
    <x v="104"/>
    <s v="P0026"/>
    <n v="3"/>
    <x v="0"/>
    <x v="1"/>
    <n v="0"/>
    <x v="42"/>
    <x v="4"/>
    <x v="3"/>
    <n v="18"/>
    <n v="24.66"/>
    <x v="73"/>
    <x v="135"/>
    <x v="18"/>
    <x v="6"/>
    <x v="0"/>
  </r>
  <r>
    <x v="104"/>
    <s v="P0024"/>
    <n v="14"/>
    <x v="1"/>
    <x v="1"/>
    <n v="0"/>
    <x v="0"/>
    <x v="0"/>
    <x v="0"/>
    <n v="144"/>
    <n v="156.96"/>
    <x v="63"/>
    <x v="65"/>
    <x v="18"/>
    <x v="6"/>
    <x v="0"/>
  </r>
  <r>
    <x v="105"/>
    <s v="P0036"/>
    <n v="7"/>
    <x v="0"/>
    <x v="0"/>
    <n v="0"/>
    <x v="43"/>
    <x v="4"/>
    <x v="1"/>
    <n v="90"/>
    <n v="96.3"/>
    <x v="25"/>
    <x v="136"/>
    <x v="19"/>
    <x v="6"/>
    <x v="0"/>
  </r>
  <r>
    <x v="105"/>
    <s v="P0037"/>
    <n v="8"/>
    <x v="2"/>
    <x v="0"/>
    <n v="0"/>
    <x v="8"/>
    <x v="1"/>
    <x v="1"/>
    <n v="67"/>
    <n v="85.76"/>
    <x v="124"/>
    <x v="137"/>
    <x v="19"/>
    <x v="6"/>
    <x v="0"/>
  </r>
  <r>
    <x v="106"/>
    <s v="P0009"/>
    <n v="4"/>
    <x v="1"/>
    <x v="1"/>
    <n v="0"/>
    <x v="37"/>
    <x v="3"/>
    <x v="3"/>
    <n v="6"/>
    <n v="7.8599999999999994"/>
    <x v="118"/>
    <x v="128"/>
    <x v="27"/>
    <x v="6"/>
    <x v="0"/>
  </r>
  <r>
    <x v="107"/>
    <s v="P0044"/>
    <n v="15"/>
    <x v="1"/>
    <x v="1"/>
    <n v="0"/>
    <x v="11"/>
    <x v="1"/>
    <x v="1"/>
    <n v="76"/>
    <n v="82.08"/>
    <x v="125"/>
    <x v="138"/>
    <x v="28"/>
    <x v="6"/>
    <x v="0"/>
  </r>
  <r>
    <x v="108"/>
    <s v="P0001"/>
    <n v="11"/>
    <x v="2"/>
    <x v="1"/>
    <n v="0"/>
    <x v="16"/>
    <x v="3"/>
    <x v="1"/>
    <n v="98"/>
    <n v="103.88"/>
    <x v="126"/>
    <x v="139"/>
    <x v="0"/>
    <x v="7"/>
    <x v="0"/>
  </r>
  <r>
    <x v="109"/>
    <s v="P0023"/>
    <n v="3"/>
    <x v="2"/>
    <x v="0"/>
    <n v="0"/>
    <x v="12"/>
    <x v="0"/>
    <x v="0"/>
    <n v="141"/>
    <n v="149.46"/>
    <x v="13"/>
    <x v="13"/>
    <x v="1"/>
    <x v="7"/>
    <x v="0"/>
  </r>
  <r>
    <x v="110"/>
    <s v="P0022"/>
    <n v="13"/>
    <x v="1"/>
    <x v="0"/>
    <n v="0"/>
    <x v="22"/>
    <x v="0"/>
    <x v="0"/>
    <n v="121"/>
    <n v="141.57"/>
    <x v="127"/>
    <x v="140"/>
    <x v="2"/>
    <x v="7"/>
    <x v="0"/>
  </r>
  <r>
    <x v="110"/>
    <s v="P0034"/>
    <n v="12"/>
    <x v="1"/>
    <x v="0"/>
    <n v="0"/>
    <x v="13"/>
    <x v="4"/>
    <x v="2"/>
    <n v="55"/>
    <n v="58.3"/>
    <x v="16"/>
    <x v="141"/>
    <x v="2"/>
    <x v="7"/>
    <x v="0"/>
  </r>
  <r>
    <x v="111"/>
    <s v="P0028"/>
    <n v="14"/>
    <x v="2"/>
    <x v="1"/>
    <n v="0"/>
    <x v="33"/>
    <x v="4"/>
    <x v="3"/>
    <n v="37"/>
    <n v="41.81"/>
    <x v="128"/>
    <x v="142"/>
    <x v="15"/>
    <x v="7"/>
    <x v="0"/>
  </r>
  <r>
    <x v="112"/>
    <s v="P0037"/>
    <n v="1"/>
    <x v="0"/>
    <x v="1"/>
    <n v="0"/>
    <x v="8"/>
    <x v="1"/>
    <x v="1"/>
    <n v="67"/>
    <n v="85.76"/>
    <x v="129"/>
    <x v="143"/>
    <x v="16"/>
    <x v="7"/>
    <x v="0"/>
  </r>
  <r>
    <x v="113"/>
    <s v="P0005"/>
    <n v="4"/>
    <x v="0"/>
    <x v="1"/>
    <n v="0"/>
    <x v="24"/>
    <x v="3"/>
    <x v="0"/>
    <n v="133"/>
    <n v="155.61000000000001"/>
    <x v="130"/>
    <x v="144"/>
    <x v="26"/>
    <x v="7"/>
    <x v="0"/>
  </r>
  <r>
    <x v="113"/>
    <s v="P0044"/>
    <n v="10"/>
    <x v="1"/>
    <x v="1"/>
    <n v="0"/>
    <x v="11"/>
    <x v="1"/>
    <x v="1"/>
    <n v="76"/>
    <n v="82.08"/>
    <x v="131"/>
    <x v="145"/>
    <x v="26"/>
    <x v="7"/>
    <x v="0"/>
  </r>
  <r>
    <x v="113"/>
    <s v="P0006"/>
    <n v="6"/>
    <x v="2"/>
    <x v="1"/>
    <n v="0"/>
    <x v="15"/>
    <x v="3"/>
    <x v="1"/>
    <n v="75"/>
    <n v="85.5"/>
    <x v="132"/>
    <x v="146"/>
    <x v="26"/>
    <x v="7"/>
    <x v="0"/>
  </r>
  <r>
    <x v="114"/>
    <s v="P0023"/>
    <n v="4"/>
    <x v="2"/>
    <x v="0"/>
    <n v="0"/>
    <x v="12"/>
    <x v="0"/>
    <x v="0"/>
    <n v="141"/>
    <n v="149.46"/>
    <x v="133"/>
    <x v="147"/>
    <x v="5"/>
    <x v="7"/>
    <x v="0"/>
  </r>
  <r>
    <x v="115"/>
    <s v="P0011"/>
    <n v="13"/>
    <x v="2"/>
    <x v="0"/>
    <n v="0"/>
    <x v="31"/>
    <x v="2"/>
    <x v="2"/>
    <n v="44"/>
    <n v="48.4"/>
    <x v="112"/>
    <x v="121"/>
    <x v="22"/>
    <x v="7"/>
    <x v="0"/>
  </r>
  <r>
    <x v="115"/>
    <s v="P0027"/>
    <n v="9"/>
    <x v="2"/>
    <x v="0"/>
    <n v="0"/>
    <x v="26"/>
    <x v="4"/>
    <x v="2"/>
    <n v="48"/>
    <n v="57.120000000000005"/>
    <x v="78"/>
    <x v="82"/>
    <x v="22"/>
    <x v="7"/>
    <x v="0"/>
  </r>
  <r>
    <x v="116"/>
    <s v="P0003"/>
    <n v="3"/>
    <x v="1"/>
    <x v="0"/>
    <n v="0"/>
    <x v="6"/>
    <x v="3"/>
    <x v="1"/>
    <n v="71"/>
    <n v="80.94"/>
    <x v="134"/>
    <x v="148"/>
    <x v="23"/>
    <x v="7"/>
    <x v="0"/>
  </r>
  <r>
    <x v="117"/>
    <s v="P0025"/>
    <n v="6"/>
    <x v="2"/>
    <x v="0"/>
    <n v="0"/>
    <x v="7"/>
    <x v="0"/>
    <x v="3"/>
    <n v="7"/>
    <n v="8.33"/>
    <x v="113"/>
    <x v="149"/>
    <x v="7"/>
    <x v="7"/>
    <x v="0"/>
  </r>
  <r>
    <x v="118"/>
    <s v="P0020"/>
    <n v="15"/>
    <x v="2"/>
    <x v="1"/>
    <n v="0"/>
    <x v="14"/>
    <x v="0"/>
    <x v="2"/>
    <n v="61"/>
    <n v="76.25"/>
    <x v="135"/>
    <x v="150"/>
    <x v="9"/>
    <x v="7"/>
    <x v="0"/>
  </r>
  <r>
    <x v="118"/>
    <s v="P0031"/>
    <n v="9"/>
    <x v="2"/>
    <x v="0"/>
    <n v="0"/>
    <x v="5"/>
    <x v="4"/>
    <x v="1"/>
    <n v="93"/>
    <n v="104.16"/>
    <x v="136"/>
    <x v="151"/>
    <x v="9"/>
    <x v="7"/>
    <x v="0"/>
  </r>
  <r>
    <x v="118"/>
    <s v="P0028"/>
    <n v="13"/>
    <x v="2"/>
    <x v="0"/>
    <n v="0"/>
    <x v="33"/>
    <x v="4"/>
    <x v="3"/>
    <n v="37"/>
    <n v="41.81"/>
    <x v="137"/>
    <x v="152"/>
    <x v="9"/>
    <x v="7"/>
    <x v="0"/>
  </r>
  <r>
    <x v="119"/>
    <s v="P0039"/>
    <n v="4"/>
    <x v="2"/>
    <x v="0"/>
    <n v="0"/>
    <x v="34"/>
    <x v="1"/>
    <x v="3"/>
    <n v="37"/>
    <n v="42.55"/>
    <x v="138"/>
    <x v="153"/>
    <x v="12"/>
    <x v="7"/>
    <x v="0"/>
  </r>
  <r>
    <x v="120"/>
    <s v="P0034"/>
    <n v="12"/>
    <x v="0"/>
    <x v="0"/>
    <n v="0"/>
    <x v="13"/>
    <x v="4"/>
    <x v="2"/>
    <n v="55"/>
    <n v="58.3"/>
    <x v="16"/>
    <x v="141"/>
    <x v="28"/>
    <x v="7"/>
    <x v="0"/>
  </r>
  <r>
    <x v="121"/>
    <s v="P0013"/>
    <n v="13"/>
    <x v="2"/>
    <x v="0"/>
    <n v="0"/>
    <x v="2"/>
    <x v="2"/>
    <x v="1"/>
    <n v="112"/>
    <n v="122.08"/>
    <x v="139"/>
    <x v="154"/>
    <x v="24"/>
    <x v="7"/>
    <x v="0"/>
  </r>
  <r>
    <x v="122"/>
    <s v="P0001"/>
    <n v="2"/>
    <x v="2"/>
    <x v="0"/>
    <n v="0"/>
    <x v="16"/>
    <x v="3"/>
    <x v="1"/>
    <n v="98"/>
    <n v="103.88"/>
    <x v="140"/>
    <x v="155"/>
    <x v="25"/>
    <x v="7"/>
    <x v="0"/>
  </r>
  <r>
    <x v="122"/>
    <s v="P0035"/>
    <n v="11"/>
    <x v="2"/>
    <x v="0"/>
    <n v="0"/>
    <x v="4"/>
    <x v="4"/>
    <x v="3"/>
    <n v="5"/>
    <n v="6.7"/>
    <x v="141"/>
    <x v="156"/>
    <x v="25"/>
    <x v="7"/>
    <x v="0"/>
  </r>
  <r>
    <x v="123"/>
    <s v="P0024"/>
    <n v="1"/>
    <x v="0"/>
    <x v="1"/>
    <n v="0"/>
    <x v="0"/>
    <x v="0"/>
    <x v="0"/>
    <n v="144"/>
    <n v="156.96"/>
    <x v="66"/>
    <x v="157"/>
    <x v="0"/>
    <x v="8"/>
    <x v="0"/>
  </r>
  <r>
    <x v="123"/>
    <s v="P0003"/>
    <n v="14"/>
    <x v="1"/>
    <x v="0"/>
    <n v="0"/>
    <x v="6"/>
    <x v="3"/>
    <x v="1"/>
    <n v="71"/>
    <n v="80.94"/>
    <x v="142"/>
    <x v="158"/>
    <x v="0"/>
    <x v="8"/>
    <x v="0"/>
  </r>
  <r>
    <x v="124"/>
    <s v="P0041"/>
    <n v="8"/>
    <x v="2"/>
    <x v="0"/>
    <n v="0"/>
    <x v="41"/>
    <x v="1"/>
    <x v="0"/>
    <n v="138"/>
    <n v="173.88"/>
    <x v="143"/>
    <x v="159"/>
    <x v="2"/>
    <x v="8"/>
    <x v="0"/>
  </r>
  <r>
    <x v="125"/>
    <s v="P0028"/>
    <n v="7"/>
    <x v="2"/>
    <x v="0"/>
    <n v="0"/>
    <x v="33"/>
    <x v="4"/>
    <x v="3"/>
    <n v="37"/>
    <n v="41.81"/>
    <x v="60"/>
    <x v="160"/>
    <x v="3"/>
    <x v="8"/>
    <x v="0"/>
  </r>
  <r>
    <x v="125"/>
    <s v="P0023"/>
    <n v="15"/>
    <x v="2"/>
    <x v="0"/>
    <n v="0"/>
    <x v="12"/>
    <x v="0"/>
    <x v="0"/>
    <n v="141"/>
    <n v="149.46"/>
    <x v="144"/>
    <x v="161"/>
    <x v="3"/>
    <x v="8"/>
    <x v="0"/>
  </r>
  <r>
    <x v="126"/>
    <s v="P0032"/>
    <n v="1"/>
    <x v="2"/>
    <x v="1"/>
    <n v="0"/>
    <x v="18"/>
    <x v="4"/>
    <x v="1"/>
    <n v="89"/>
    <n v="117.48"/>
    <x v="145"/>
    <x v="162"/>
    <x v="15"/>
    <x v="8"/>
    <x v="0"/>
  </r>
  <r>
    <x v="127"/>
    <s v="P0019"/>
    <n v="5"/>
    <x v="2"/>
    <x v="0"/>
    <n v="0"/>
    <x v="40"/>
    <x v="2"/>
    <x v="0"/>
    <n v="150"/>
    <n v="210"/>
    <x v="107"/>
    <x v="115"/>
    <x v="20"/>
    <x v="8"/>
    <x v="0"/>
  </r>
  <r>
    <x v="128"/>
    <s v="P0044"/>
    <n v="4"/>
    <x v="2"/>
    <x v="0"/>
    <n v="0"/>
    <x v="11"/>
    <x v="1"/>
    <x v="1"/>
    <n v="76"/>
    <n v="82.08"/>
    <x v="146"/>
    <x v="163"/>
    <x v="4"/>
    <x v="8"/>
    <x v="0"/>
  </r>
  <r>
    <x v="129"/>
    <s v="P0030"/>
    <n v="6"/>
    <x v="2"/>
    <x v="0"/>
    <n v="0"/>
    <x v="28"/>
    <x v="4"/>
    <x v="0"/>
    <n v="148"/>
    <n v="201.28"/>
    <x v="147"/>
    <x v="164"/>
    <x v="26"/>
    <x v="8"/>
    <x v="0"/>
  </r>
  <r>
    <x v="129"/>
    <s v="P0001"/>
    <n v="9"/>
    <x v="0"/>
    <x v="0"/>
    <n v="0"/>
    <x v="16"/>
    <x v="3"/>
    <x v="1"/>
    <n v="98"/>
    <n v="103.88"/>
    <x v="148"/>
    <x v="165"/>
    <x v="26"/>
    <x v="8"/>
    <x v="0"/>
  </r>
  <r>
    <x v="129"/>
    <s v="P0026"/>
    <n v="2"/>
    <x v="2"/>
    <x v="0"/>
    <n v="0"/>
    <x v="42"/>
    <x v="4"/>
    <x v="3"/>
    <n v="18"/>
    <n v="24.66"/>
    <x v="90"/>
    <x v="166"/>
    <x v="26"/>
    <x v="8"/>
    <x v="0"/>
  </r>
  <r>
    <x v="130"/>
    <s v="P0001"/>
    <n v="6"/>
    <x v="0"/>
    <x v="0"/>
    <n v="0"/>
    <x v="16"/>
    <x v="3"/>
    <x v="1"/>
    <n v="98"/>
    <n v="103.88"/>
    <x v="149"/>
    <x v="167"/>
    <x v="5"/>
    <x v="8"/>
    <x v="0"/>
  </r>
  <r>
    <x v="131"/>
    <s v="P0041"/>
    <n v="7"/>
    <x v="2"/>
    <x v="1"/>
    <n v="0"/>
    <x v="41"/>
    <x v="1"/>
    <x v="0"/>
    <n v="138"/>
    <n v="173.88"/>
    <x v="150"/>
    <x v="168"/>
    <x v="22"/>
    <x v="8"/>
    <x v="0"/>
  </r>
  <r>
    <x v="132"/>
    <s v="P0042"/>
    <n v="6"/>
    <x v="2"/>
    <x v="0"/>
    <n v="0"/>
    <x v="10"/>
    <x v="1"/>
    <x v="0"/>
    <n v="120"/>
    <n v="162"/>
    <x v="18"/>
    <x v="19"/>
    <x v="17"/>
    <x v="8"/>
    <x v="0"/>
  </r>
  <r>
    <x v="132"/>
    <s v="P0042"/>
    <n v="14"/>
    <x v="2"/>
    <x v="0"/>
    <n v="0"/>
    <x v="10"/>
    <x v="1"/>
    <x v="0"/>
    <n v="120"/>
    <n v="162"/>
    <x v="151"/>
    <x v="169"/>
    <x v="17"/>
    <x v="8"/>
    <x v="0"/>
  </r>
  <r>
    <x v="133"/>
    <s v="P0020"/>
    <n v="7"/>
    <x v="0"/>
    <x v="1"/>
    <n v="0"/>
    <x v="14"/>
    <x v="0"/>
    <x v="2"/>
    <n v="61"/>
    <n v="76.25"/>
    <x v="152"/>
    <x v="170"/>
    <x v="10"/>
    <x v="8"/>
    <x v="0"/>
  </r>
  <r>
    <x v="134"/>
    <s v="P0040"/>
    <n v="2"/>
    <x v="1"/>
    <x v="1"/>
    <n v="0"/>
    <x v="17"/>
    <x v="1"/>
    <x v="1"/>
    <n v="90"/>
    <n v="115.2"/>
    <x v="153"/>
    <x v="171"/>
    <x v="18"/>
    <x v="8"/>
    <x v="0"/>
  </r>
  <r>
    <x v="134"/>
    <s v="P0002"/>
    <n v="4"/>
    <x v="2"/>
    <x v="1"/>
    <n v="0"/>
    <x v="29"/>
    <x v="3"/>
    <x v="1"/>
    <n v="105"/>
    <n v="142.80000000000001"/>
    <x v="46"/>
    <x v="47"/>
    <x v="18"/>
    <x v="8"/>
    <x v="0"/>
  </r>
  <r>
    <x v="135"/>
    <s v="P0018"/>
    <n v="12"/>
    <x v="2"/>
    <x v="1"/>
    <n v="0"/>
    <x v="30"/>
    <x v="2"/>
    <x v="3"/>
    <n v="37"/>
    <n v="49.21"/>
    <x v="70"/>
    <x v="172"/>
    <x v="19"/>
    <x v="8"/>
    <x v="0"/>
  </r>
  <r>
    <x v="135"/>
    <s v="P0021"/>
    <n v="7"/>
    <x v="1"/>
    <x v="0"/>
    <n v="0"/>
    <x v="32"/>
    <x v="0"/>
    <x v="0"/>
    <n v="126"/>
    <n v="162.54"/>
    <x v="148"/>
    <x v="173"/>
    <x v="19"/>
    <x v="8"/>
    <x v="0"/>
  </r>
  <r>
    <x v="136"/>
    <s v="P0034"/>
    <n v="1"/>
    <x v="2"/>
    <x v="1"/>
    <n v="0"/>
    <x v="13"/>
    <x v="4"/>
    <x v="2"/>
    <n v="55"/>
    <n v="58.3"/>
    <x v="141"/>
    <x v="174"/>
    <x v="13"/>
    <x v="8"/>
    <x v="0"/>
  </r>
  <r>
    <x v="137"/>
    <s v="P0014"/>
    <n v="9"/>
    <x v="1"/>
    <x v="0"/>
    <n v="0"/>
    <x v="9"/>
    <x v="2"/>
    <x v="1"/>
    <n v="112"/>
    <n v="146.72"/>
    <x v="154"/>
    <x v="175"/>
    <x v="24"/>
    <x v="8"/>
    <x v="0"/>
  </r>
  <r>
    <x v="137"/>
    <s v="P0006"/>
    <n v="5"/>
    <x v="1"/>
    <x v="0"/>
    <n v="0"/>
    <x v="15"/>
    <x v="3"/>
    <x v="1"/>
    <n v="75"/>
    <n v="85.5"/>
    <x v="155"/>
    <x v="176"/>
    <x v="24"/>
    <x v="8"/>
    <x v="0"/>
  </r>
  <r>
    <x v="138"/>
    <s v="P0030"/>
    <n v="14"/>
    <x v="1"/>
    <x v="1"/>
    <n v="0"/>
    <x v="28"/>
    <x v="4"/>
    <x v="0"/>
    <n v="148"/>
    <n v="201.28"/>
    <x v="156"/>
    <x v="177"/>
    <x v="0"/>
    <x v="9"/>
    <x v="0"/>
  </r>
  <r>
    <x v="139"/>
    <s v="P0014"/>
    <n v="15"/>
    <x v="2"/>
    <x v="0"/>
    <n v="0"/>
    <x v="9"/>
    <x v="2"/>
    <x v="1"/>
    <n v="112"/>
    <n v="146.72"/>
    <x v="151"/>
    <x v="178"/>
    <x v="1"/>
    <x v="9"/>
    <x v="0"/>
  </r>
  <r>
    <x v="140"/>
    <s v="P0019"/>
    <n v="9"/>
    <x v="2"/>
    <x v="0"/>
    <n v="0"/>
    <x v="40"/>
    <x v="2"/>
    <x v="0"/>
    <n v="150"/>
    <n v="210"/>
    <x v="157"/>
    <x v="179"/>
    <x v="2"/>
    <x v="9"/>
    <x v="0"/>
  </r>
  <r>
    <x v="141"/>
    <s v="P0035"/>
    <n v="1"/>
    <x v="2"/>
    <x v="0"/>
    <n v="0"/>
    <x v="4"/>
    <x v="4"/>
    <x v="3"/>
    <n v="5"/>
    <n v="6.7"/>
    <x v="36"/>
    <x v="37"/>
    <x v="16"/>
    <x v="9"/>
    <x v="0"/>
  </r>
  <r>
    <x v="141"/>
    <s v="P0036"/>
    <n v="12"/>
    <x v="1"/>
    <x v="0"/>
    <n v="0"/>
    <x v="43"/>
    <x v="4"/>
    <x v="1"/>
    <n v="90"/>
    <n v="96.3"/>
    <x v="1"/>
    <x v="180"/>
    <x v="16"/>
    <x v="9"/>
    <x v="0"/>
  </r>
  <r>
    <x v="142"/>
    <s v="P0026"/>
    <n v="6"/>
    <x v="2"/>
    <x v="1"/>
    <n v="0"/>
    <x v="42"/>
    <x v="4"/>
    <x v="3"/>
    <n v="18"/>
    <n v="24.66"/>
    <x v="158"/>
    <x v="181"/>
    <x v="20"/>
    <x v="9"/>
    <x v="0"/>
  </r>
  <r>
    <x v="143"/>
    <s v="P0038"/>
    <n v="5"/>
    <x v="2"/>
    <x v="1"/>
    <n v="0"/>
    <x v="1"/>
    <x v="1"/>
    <x v="1"/>
    <n v="72"/>
    <n v="79.92"/>
    <x v="72"/>
    <x v="182"/>
    <x v="4"/>
    <x v="9"/>
    <x v="0"/>
  </r>
  <r>
    <x v="143"/>
    <s v="P0032"/>
    <n v="11"/>
    <x v="1"/>
    <x v="1"/>
    <n v="0"/>
    <x v="18"/>
    <x v="4"/>
    <x v="1"/>
    <n v="89"/>
    <n v="117.48"/>
    <x v="47"/>
    <x v="48"/>
    <x v="4"/>
    <x v="9"/>
    <x v="0"/>
  </r>
  <r>
    <x v="144"/>
    <s v="P0035"/>
    <n v="14"/>
    <x v="2"/>
    <x v="1"/>
    <n v="0"/>
    <x v="4"/>
    <x v="4"/>
    <x v="3"/>
    <n v="5"/>
    <n v="6.7"/>
    <x v="106"/>
    <x v="183"/>
    <x v="26"/>
    <x v="9"/>
    <x v="0"/>
  </r>
  <r>
    <x v="145"/>
    <s v="P0011"/>
    <n v="15"/>
    <x v="2"/>
    <x v="1"/>
    <n v="0"/>
    <x v="31"/>
    <x v="2"/>
    <x v="2"/>
    <n v="44"/>
    <n v="48.4"/>
    <x v="16"/>
    <x v="184"/>
    <x v="5"/>
    <x v="9"/>
    <x v="0"/>
  </r>
  <r>
    <x v="146"/>
    <s v="P0027"/>
    <n v="8"/>
    <x v="1"/>
    <x v="0"/>
    <n v="0"/>
    <x v="26"/>
    <x v="4"/>
    <x v="2"/>
    <n v="48"/>
    <n v="57.120000000000005"/>
    <x v="159"/>
    <x v="185"/>
    <x v="6"/>
    <x v="9"/>
    <x v="0"/>
  </r>
  <r>
    <x v="147"/>
    <s v="P0001"/>
    <n v="13"/>
    <x v="2"/>
    <x v="0"/>
    <n v="0"/>
    <x v="16"/>
    <x v="3"/>
    <x v="1"/>
    <n v="98"/>
    <n v="103.88"/>
    <x v="160"/>
    <x v="186"/>
    <x v="30"/>
    <x v="9"/>
    <x v="0"/>
  </r>
  <r>
    <x v="148"/>
    <s v="P0025"/>
    <n v="6"/>
    <x v="1"/>
    <x v="1"/>
    <n v="0"/>
    <x v="7"/>
    <x v="0"/>
    <x v="3"/>
    <n v="7"/>
    <n v="8.33"/>
    <x v="113"/>
    <x v="149"/>
    <x v="7"/>
    <x v="9"/>
    <x v="0"/>
  </r>
  <r>
    <x v="148"/>
    <s v="P0021"/>
    <n v="13"/>
    <x v="1"/>
    <x v="1"/>
    <n v="0"/>
    <x v="32"/>
    <x v="0"/>
    <x v="0"/>
    <n v="126"/>
    <n v="162.54"/>
    <x v="161"/>
    <x v="187"/>
    <x v="7"/>
    <x v="9"/>
    <x v="0"/>
  </r>
  <r>
    <x v="149"/>
    <s v="P0011"/>
    <n v="7"/>
    <x v="2"/>
    <x v="1"/>
    <n v="0"/>
    <x v="31"/>
    <x v="2"/>
    <x v="2"/>
    <n v="44"/>
    <n v="48.4"/>
    <x v="162"/>
    <x v="188"/>
    <x v="18"/>
    <x v="9"/>
    <x v="0"/>
  </r>
  <r>
    <x v="149"/>
    <s v="P0024"/>
    <n v="13"/>
    <x v="1"/>
    <x v="1"/>
    <n v="0"/>
    <x v="0"/>
    <x v="0"/>
    <x v="0"/>
    <n v="144"/>
    <n v="156.96"/>
    <x v="163"/>
    <x v="189"/>
    <x v="18"/>
    <x v="9"/>
    <x v="0"/>
  </r>
  <r>
    <x v="149"/>
    <s v="P0009"/>
    <n v="1"/>
    <x v="2"/>
    <x v="1"/>
    <n v="0"/>
    <x v="37"/>
    <x v="3"/>
    <x v="3"/>
    <n v="6"/>
    <n v="7.8599999999999994"/>
    <x v="164"/>
    <x v="190"/>
    <x v="18"/>
    <x v="9"/>
    <x v="0"/>
  </r>
  <r>
    <x v="150"/>
    <s v="P0011"/>
    <n v="3"/>
    <x v="0"/>
    <x v="1"/>
    <n v="0"/>
    <x v="31"/>
    <x v="2"/>
    <x v="2"/>
    <n v="44"/>
    <n v="48.4"/>
    <x v="165"/>
    <x v="191"/>
    <x v="27"/>
    <x v="9"/>
    <x v="0"/>
  </r>
  <r>
    <x v="151"/>
    <s v="P0044"/>
    <n v="9"/>
    <x v="1"/>
    <x v="1"/>
    <n v="0"/>
    <x v="11"/>
    <x v="1"/>
    <x v="1"/>
    <n v="76"/>
    <n v="82.08"/>
    <x v="22"/>
    <x v="23"/>
    <x v="11"/>
    <x v="9"/>
    <x v="0"/>
  </r>
  <r>
    <x v="152"/>
    <s v="P0004"/>
    <n v="6"/>
    <x v="0"/>
    <x v="1"/>
    <n v="0"/>
    <x v="3"/>
    <x v="3"/>
    <x v="2"/>
    <n v="44"/>
    <n v="48.84"/>
    <x v="166"/>
    <x v="192"/>
    <x v="12"/>
    <x v="9"/>
    <x v="0"/>
  </r>
  <r>
    <x v="153"/>
    <s v="P0008"/>
    <n v="1"/>
    <x v="2"/>
    <x v="1"/>
    <n v="0"/>
    <x v="25"/>
    <x v="3"/>
    <x v="1"/>
    <n v="83"/>
    <n v="94.62"/>
    <x v="167"/>
    <x v="193"/>
    <x v="14"/>
    <x v="9"/>
    <x v="0"/>
  </r>
  <r>
    <x v="154"/>
    <s v="P0038"/>
    <n v="14"/>
    <x v="1"/>
    <x v="0"/>
    <n v="0"/>
    <x v="1"/>
    <x v="1"/>
    <x v="1"/>
    <n v="72"/>
    <n v="79.92"/>
    <x v="154"/>
    <x v="194"/>
    <x v="28"/>
    <x v="9"/>
    <x v="0"/>
  </r>
  <r>
    <x v="155"/>
    <s v="P0021"/>
    <n v="6"/>
    <x v="1"/>
    <x v="1"/>
    <n v="0"/>
    <x v="32"/>
    <x v="0"/>
    <x v="0"/>
    <n v="126"/>
    <n v="162.54"/>
    <x v="168"/>
    <x v="195"/>
    <x v="25"/>
    <x v="9"/>
    <x v="0"/>
  </r>
  <r>
    <x v="156"/>
    <s v="P0013"/>
    <n v="12"/>
    <x v="2"/>
    <x v="1"/>
    <n v="0"/>
    <x v="2"/>
    <x v="2"/>
    <x v="1"/>
    <n v="112"/>
    <n v="122.08"/>
    <x v="169"/>
    <x v="196"/>
    <x v="2"/>
    <x v="10"/>
    <x v="0"/>
  </r>
  <r>
    <x v="157"/>
    <s v="P0036"/>
    <n v="10"/>
    <x v="2"/>
    <x v="0"/>
    <n v="0"/>
    <x v="43"/>
    <x v="4"/>
    <x v="1"/>
    <n v="90"/>
    <n v="96.3"/>
    <x v="170"/>
    <x v="197"/>
    <x v="16"/>
    <x v="10"/>
    <x v="0"/>
  </r>
  <r>
    <x v="158"/>
    <s v="P0007"/>
    <n v="15"/>
    <x v="2"/>
    <x v="0"/>
    <n v="0"/>
    <x v="36"/>
    <x v="3"/>
    <x v="2"/>
    <n v="43"/>
    <n v="47.730000000000004"/>
    <x v="171"/>
    <x v="198"/>
    <x v="21"/>
    <x v="10"/>
    <x v="0"/>
  </r>
  <r>
    <x v="159"/>
    <s v="P0042"/>
    <n v="6"/>
    <x v="1"/>
    <x v="1"/>
    <n v="0"/>
    <x v="10"/>
    <x v="1"/>
    <x v="0"/>
    <n v="120"/>
    <n v="162"/>
    <x v="18"/>
    <x v="19"/>
    <x v="26"/>
    <x v="10"/>
    <x v="0"/>
  </r>
  <r>
    <x v="160"/>
    <s v="P0040"/>
    <n v="12"/>
    <x v="0"/>
    <x v="0"/>
    <n v="0"/>
    <x v="17"/>
    <x v="1"/>
    <x v="1"/>
    <n v="90"/>
    <n v="115.2"/>
    <x v="1"/>
    <x v="199"/>
    <x v="5"/>
    <x v="10"/>
    <x v="0"/>
  </r>
  <r>
    <x v="161"/>
    <s v="P0010"/>
    <n v="3"/>
    <x v="1"/>
    <x v="1"/>
    <n v="0"/>
    <x v="20"/>
    <x v="2"/>
    <x v="0"/>
    <n v="148"/>
    <n v="164.28"/>
    <x v="70"/>
    <x v="200"/>
    <x v="6"/>
    <x v="10"/>
    <x v="0"/>
  </r>
  <r>
    <x v="162"/>
    <s v="P0034"/>
    <n v="14"/>
    <x v="1"/>
    <x v="0"/>
    <n v="0"/>
    <x v="13"/>
    <x v="4"/>
    <x v="2"/>
    <n v="55"/>
    <n v="58.3"/>
    <x v="37"/>
    <x v="38"/>
    <x v="9"/>
    <x v="10"/>
    <x v="0"/>
  </r>
  <r>
    <x v="162"/>
    <s v="P0008"/>
    <n v="11"/>
    <x v="1"/>
    <x v="1"/>
    <n v="0"/>
    <x v="25"/>
    <x v="3"/>
    <x v="1"/>
    <n v="83"/>
    <n v="94.62"/>
    <x v="172"/>
    <x v="201"/>
    <x v="9"/>
    <x v="10"/>
    <x v="0"/>
  </r>
  <r>
    <x v="163"/>
    <s v="P0014"/>
    <n v="1"/>
    <x v="0"/>
    <x v="0"/>
    <n v="0"/>
    <x v="9"/>
    <x v="2"/>
    <x v="1"/>
    <n v="112"/>
    <n v="146.72"/>
    <x v="173"/>
    <x v="202"/>
    <x v="10"/>
    <x v="10"/>
    <x v="0"/>
  </r>
  <r>
    <x v="163"/>
    <s v="P0006"/>
    <n v="1"/>
    <x v="1"/>
    <x v="1"/>
    <n v="0"/>
    <x v="15"/>
    <x v="3"/>
    <x v="1"/>
    <n v="75"/>
    <n v="85.5"/>
    <x v="93"/>
    <x v="203"/>
    <x v="10"/>
    <x v="10"/>
    <x v="0"/>
  </r>
  <r>
    <x v="164"/>
    <s v="P0012"/>
    <n v="8"/>
    <x v="1"/>
    <x v="0"/>
    <n v="0"/>
    <x v="35"/>
    <x v="2"/>
    <x v="1"/>
    <n v="73"/>
    <n v="94.17"/>
    <x v="174"/>
    <x v="204"/>
    <x v="13"/>
    <x v="10"/>
    <x v="0"/>
  </r>
  <r>
    <x v="165"/>
    <s v="P0040"/>
    <n v="2"/>
    <x v="2"/>
    <x v="1"/>
    <n v="0"/>
    <x v="17"/>
    <x v="1"/>
    <x v="1"/>
    <n v="90"/>
    <n v="115.2"/>
    <x v="153"/>
    <x v="171"/>
    <x v="14"/>
    <x v="10"/>
    <x v="0"/>
  </r>
  <r>
    <x v="166"/>
    <s v="P0039"/>
    <n v="15"/>
    <x v="2"/>
    <x v="0"/>
    <n v="0"/>
    <x v="34"/>
    <x v="1"/>
    <x v="3"/>
    <n v="37"/>
    <n v="42.55"/>
    <x v="81"/>
    <x v="205"/>
    <x v="24"/>
    <x v="10"/>
    <x v="0"/>
  </r>
  <r>
    <x v="167"/>
    <s v="P0016"/>
    <n v="10"/>
    <x v="2"/>
    <x v="1"/>
    <n v="0"/>
    <x v="21"/>
    <x v="2"/>
    <x v="3"/>
    <n v="13"/>
    <n v="16.64"/>
    <x v="175"/>
    <x v="206"/>
    <x v="1"/>
    <x v="11"/>
    <x v="0"/>
  </r>
  <r>
    <x v="168"/>
    <s v="P0034"/>
    <n v="2"/>
    <x v="1"/>
    <x v="1"/>
    <n v="0"/>
    <x v="13"/>
    <x v="4"/>
    <x v="2"/>
    <n v="55"/>
    <n v="58.3"/>
    <x v="176"/>
    <x v="207"/>
    <x v="2"/>
    <x v="11"/>
    <x v="0"/>
  </r>
  <r>
    <x v="168"/>
    <s v="P0019"/>
    <n v="8"/>
    <x v="1"/>
    <x v="0"/>
    <n v="0"/>
    <x v="40"/>
    <x v="2"/>
    <x v="0"/>
    <n v="150"/>
    <n v="210"/>
    <x v="11"/>
    <x v="208"/>
    <x v="2"/>
    <x v="11"/>
    <x v="0"/>
  </r>
  <r>
    <x v="169"/>
    <s v="P0004"/>
    <n v="15"/>
    <x v="2"/>
    <x v="1"/>
    <n v="0"/>
    <x v="3"/>
    <x v="3"/>
    <x v="2"/>
    <n v="44"/>
    <n v="48.84"/>
    <x v="16"/>
    <x v="17"/>
    <x v="15"/>
    <x v="11"/>
    <x v="0"/>
  </r>
  <r>
    <x v="169"/>
    <s v="P0010"/>
    <n v="1"/>
    <x v="2"/>
    <x v="0"/>
    <n v="0"/>
    <x v="20"/>
    <x v="2"/>
    <x v="0"/>
    <n v="148"/>
    <n v="164.28"/>
    <x v="138"/>
    <x v="209"/>
    <x v="15"/>
    <x v="11"/>
    <x v="0"/>
  </r>
  <r>
    <x v="170"/>
    <s v="P0013"/>
    <n v="8"/>
    <x v="2"/>
    <x v="0"/>
    <n v="0"/>
    <x v="2"/>
    <x v="2"/>
    <x v="1"/>
    <n v="112"/>
    <n v="122.08"/>
    <x v="177"/>
    <x v="210"/>
    <x v="20"/>
    <x v="11"/>
    <x v="0"/>
  </r>
  <r>
    <x v="171"/>
    <s v="P0044"/>
    <n v="14"/>
    <x v="2"/>
    <x v="0"/>
    <n v="0"/>
    <x v="11"/>
    <x v="1"/>
    <x v="1"/>
    <n v="76"/>
    <n v="82.08"/>
    <x v="178"/>
    <x v="211"/>
    <x v="21"/>
    <x v="11"/>
    <x v="0"/>
  </r>
  <r>
    <x v="172"/>
    <s v="P0042"/>
    <n v="4"/>
    <x v="2"/>
    <x v="0"/>
    <n v="0"/>
    <x v="10"/>
    <x v="1"/>
    <x v="0"/>
    <n v="120"/>
    <n v="162"/>
    <x v="10"/>
    <x v="10"/>
    <x v="29"/>
    <x v="11"/>
    <x v="0"/>
  </r>
  <r>
    <x v="173"/>
    <s v="P0003"/>
    <n v="2"/>
    <x v="2"/>
    <x v="1"/>
    <n v="0"/>
    <x v="6"/>
    <x v="3"/>
    <x v="1"/>
    <n v="71"/>
    <n v="80.94"/>
    <x v="179"/>
    <x v="212"/>
    <x v="7"/>
    <x v="11"/>
    <x v="0"/>
  </r>
  <r>
    <x v="173"/>
    <s v="P0022"/>
    <n v="8"/>
    <x v="1"/>
    <x v="1"/>
    <n v="0"/>
    <x v="22"/>
    <x v="0"/>
    <x v="0"/>
    <n v="121"/>
    <n v="141.57"/>
    <x v="180"/>
    <x v="213"/>
    <x v="7"/>
    <x v="11"/>
    <x v="0"/>
  </r>
  <r>
    <x v="174"/>
    <s v="P0023"/>
    <n v="12"/>
    <x v="2"/>
    <x v="0"/>
    <n v="0"/>
    <x v="12"/>
    <x v="0"/>
    <x v="0"/>
    <n v="141"/>
    <n v="149.46"/>
    <x v="181"/>
    <x v="214"/>
    <x v="8"/>
    <x v="11"/>
    <x v="0"/>
  </r>
  <r>
    <x v="174"/>
    <s v="P0029"/>
    <n v="3"/>
    <x v="0"/>
    <x v="0"/>
    <n v="0"/>
    <x v="19"/>
    <x v="4"/>
    <x v="2"/>
    <n v="47"/>
    <n v="53.11"/>
    <x v="182"/>
    <x v="215"/>
    <x v="8"/>
    <x v="11"/>
    <x v="0"/>
  </r>
  <r>
    <x v="174"/>
    <s v="P0011"/>
    <n v="10"/>
    <x v="1"/>
    <x v="0"/>
    <n v="0"/>
    <x v="31"/>
    <x v="2"/>
    <x v="2"/>
    <n v="44"/>
    <n v="48.4"/>
    <x v="27"/>
    <x v="216"/>
    <x v="8"/>
    <x v="11"/>
    <x v="0"/>
  </r>
  <r>
    <x v="175"/>
    <s v="P0012"/>
    <n v="14"/>
    <x v="2"/>
    <x v="0"/>
    <n v="0"/>
    <x v="35"/>
    <x v="2"/>
    <x v="1"/>
    <n v="73"/>
    <n v="94.17"/>
    <x v="56"/>
    <x v="58"/>
    <x v="9"/>
    <x v="11"/>
    <x v="0"/>
  </r>
  <r>
    <x v="176"/>
    <s v="P0026"/>
    <n v="10"/>
    <x v="1"/>
    <x v="1"/>
    <n v="0"/>
    <x v="42"/>
    <x v="4"/>
    <x v="3"/>
    <n v="18"/>
    <n v="24.66"/>
    <x v="153"/>
    <x v="217"/>
    <x v="10"/>
    <x v="11"/>
    <x v="0"/>
  </r>
  <r>
    <x v="177"/>
    <s v="P0042"/>
    <n v="8"/>
    <x v="0"/>
    <x v="1"/>
    <n v="0"/>
    <x v="10"/>
    <x v="1"/>
    <x v="0"/>
    <n v="120"/>
    <n v="162"/>
    <x v="57"/>
    <x v="59"/>
    <x v="27"/>
    <x v="11"/>
    <x v="0"/>
  </r>
  <r>
    <x v="177"/>
    <s v="P0036"/>
    <n v="8"/>
    <x v="0"/>
    <x v="0"/>
    <n v="0"/>
    <x v="43"/>
    <x v="4"/>
    <x v="1"/>
    <n v="90"/>
    <n v="96.3"/>
    <x v="18"/>
    <x v="218"/>
    <x v="27"/>
    <x v="11"/>
    <x v="0"/>
  </r>
  <r>
    <x v="178"/>
    <s v="P0041"/>
    <n v="14"/>
    <x v="1"/>
    <x v="1"/>
    <n v="0"/>
    <x v="41"/>
    <x v="1"/>
    <x v="0"/>
    <n v="138"/>
    <n v="173.88"/>
    <x v="183"/>
    <x v="219"/>
    <x v="12"/>
    <x v="11"/>
    <x v="0"/>
  </r>
  <r>
    <x v="179"/>
    <s v="P0029"/>
    <n v="14"/>
    <x v="2"/>
    <x v="1"/>
    <n v="0"/>
    <x v="19"/>
    <x v="4"/>
    <x v="2"/>
    <n v="47"/>
    <n v="53.11"/>
    <x v="184"/>
    <x v="220"/>
    <x v="13"/>
    <x v="11"/>
    <x v="0"/>
  </r>
  <r>
    <x v="180"/>
    <s v="P0029"/>
    <n v="6"/>
    <x v="2"/>
    <x v="1"/>
    <n v="0"/>
    <x v="19"/>
    <x v="4"/>
    <x v="2"/>
    <n v="47"/>
    <n v="53.11"/>
    <x v="53"/>
    <x v="54"/>
    <x v="14"/>
    <x v="11"/>
    <x v="0"/>
  </r>
  <r>
    <x v="181"/>
    <s v="P0010"/>
    <n v="13"/>
    <x v="1"/>
    <x v="0"/>
    <n v="0"/>
    <x v="20"/>
    <x v="2"/>
    <x v="0"/>
    <n v="148"/>
    <n v="164.28"/>
    <x v="185"/>
    <x v="221"/>
    <x v="24"/>
    <x v="11"/>
    <x v="0"/>
  </r>
  <r>
    <x v="182"/>
    <s v="P0022"/>
    <n v="1"/>
    <x v="0"/>
    <x v="1"/>
    <n v="0"/>
    <x v="22"/>
    <x v="0"/>
    <x v="0"/>
    <n v="121"/>
    <n v="141.57"/>
    <x v="186"/>
    <x v="222"/>
    <x v="0"/>
    <x v="0"/>
    <x v="1"/>
  </r>
  <r>
    <x v="183"/>
    <s v="P0010"/>
    <n v="7"/>
    <x v="2"/>
    <x v="1"/>
    <n v="0"/>
    <x v="20"/>
    <x v="2"/>
    <x v="0"/>
    <n v="148"/>
    <n v="164.28"/>
    <x v="29"/>
    <x v="30"/>
    <x v="1"/>
    <x v="0"/>
    <x v="1"/>
  </r>
  <r>
    <x v="183"/>
    <s v="P0015"/>
    <n v="2"/>
    <x v="1"/>
    <x v="1"/>
    <n v="0"/>
    <x v="27"/>
    <x v="2"/>
    <x v="3"/>
    <n v="12"/>
    <n v="15.719999999999999"/>
    <x v="118"/>
    <x v="128"/>
    <x v="1"/>
    <x v="0"/>
    <x v="1"/>
  </r>
  <r>
    <x v="183"/>
    <s v="P0033"/>
    <n v="1"/>
    <x v="2"/>
    <x v="1"/>
    <n v="0"/>
    <x v="38"/>
    <x v="4"/>
    <x v="1"/>
    <n v="95"/>
    <n v="119.7"/>
    <x v="187"/>
    <x v="223"/>
    <x v="1"/>
    <x v="0"/>
    <x v="1"/>
  </r>
  <r>
    <x v="184"/>
    <s v="P0043"/>
    <n v="9"/>
    <x v="2"/>
    <x v="1"/>
    <n v="0"/>
    <x v="23"/>
    <x v="1"/>
    <x v="1"/>
    <n v="67"/>
    <n v="83.08"/>
    <x v="35"/>
    <x v="36"/>
    <x v="2"/>
    <x v="0"/>
    <x v="1"/>
  </r>
  <r>
    <x v="185"/>
    <s v="P0012"/>
    <n v="8"/>
    <x v="2"/>
    <x v="0"/>
    <n v="0"/>
    <x v="35"/>
    <x v="2"/>
    <x v="1"/>
    <n v="73"/>
    <n v="94.17"/>
    <x v="174"/>
    <x v="204"/>
    <x v="3"/>
    <x v="0"/>
    <x v="1"/>
  </r>
  <r>
    <x v="185"/>
    <s v="P0029"/>
    <n v="1"/>
    <x v="1"/>
    <x v="0"/>
    <n v="0"/>
    <x v="19"/>
    <x v="4"/>
    <x v="2"/>
    <n v="47"/>
    <n v="53.11"/>
    <x v="84"/>
    <x v="89"/>
    <x v="3"/>
    <x v="0"/>
    <x v="1"/>
  </r>
  <r>
    <x v="186"/>
    <s v="P0032"/>
    <n v="12"/>
    <x v="2"/>
    <x v="0"/>
    <n v="0"/>
    <x v="18"/>
    <x v="4"/>
    <x v="1"/>
    <n v="89"/>
    <n v="117.48"/>
    <x v="104"/>
    <x v="112"/>
    <x v="4"/>
    <x v="0"/>
    <x v="1"/>
  </r>
  <r>
    <x v="187"/>
    <s v="P0034"/>
    <n v="14"/>
    <x v="1"/>
    <x v="0"/>
    <n v="0"/>
    <x v="13"/>
    <x v="4"/>
    <x v="2"/>
    <n v="55"/>
    <n v="58.3"/>
    <x v="37"/>
    <x v="38"/>
    <x v="26"/>
    <x v="0"/>
    <x v="1"/>
  </r>
  <r>
    <x v="188"/>
    <s v="P0032"/>
    <n v="2"/>
    <x v="2"/>
    <x v="0"/>
    <n v="0"/>
    <x v="18"/>
    <x v="4"/>
    <x v="1"/>
    <n v="89"/>
    <n v="117.48"/>
    <x v="188"/>
    <x v="224"/>
    <x v="5"/>
    <x v="0"/>
    <x v="1"/>
  </r>
  <r>
    <x v="189"/>
    <s v="P0019"/>
    <n v="6"/>
    <x v="1"/>
    <x v="0"/>
    <n v="0"/>
    <x v="40"/>
    <x v="2"/>
    <x v="0"/>
    <n v="150"/>
    <n v="210"/>
    <x v="170"/>
    <x v="225"/>
    <x v="22"/>
    <x v="0"/>
    <x v="1"/>
  </r>
  <r>
    <x v="190"/>
    <s v="P0011"/>
    <n v="14"/>
    <x v="2"/>
    <x v="0"/>
    <n v="0"/>
    <x v="31"/>
    <x v="2"/>
    <x v="2"/>
    <n v="44"/>
    <n v="48.4"/>
    <x v="189"/>
    <x v="226"/>
    <x v="29"/>
    <x v="0"/>
    <x v="1"/>
  </r>
  <r>
    <x v="191"/>
    <s v="P0022"/>
    <n v="10"/>
    <x v="2"/>
    <x v="1"/>
    <n v="0"/>
    <x v="22"/>
    <x v="0"/>
    <x v="0"/>
    <n v="121"/>
    <n v="141.57"/>
    <x v="190"/>
    <x v="227"/>
    <x v="17"/>
    <x v="0"/>
    <x v="1"/>
  </r>
  <r>
    <x v="192"/>
    <s v="P0014"/>
    <n v="11"/>
    <x v="1"/>
    <x v="1"/>
    <n v="0"/>
    <x v="9"/>
    <x v="2"/>
    <x v="1"/>
    <n v="112"/>
    <n v="146.72"/>
    <x v="191"/>
    <x v="228"/>
    <x v="23"/>
    <x v="0"/>
    <x v="1"/>
  </r>
  <r>
    <x v="193"/>
    <s v="P0040"/>
    <n v="4"/>
    <x v="1"/>
    <x v="0"/>
    <n v="0"/>
    <x v="17"/>
    <x v="1"/>
    <x v="1"/>
    <n v="90"/>
    <n v="115.2"/>
    <x v="72"/>
    <x v="76"/>
    <x v="30"/>
    <x v="0"/>
    <x v="1"/>
  </r>
  <r>
    <x v="194"/>
    <s v="P0008"/>
    <n v="9"/>
    <x v="0"/>
    <x v="1"/>
    <n v="0"/>
    <x v="25"/>
    <x v="3"/>
    <x v="1"/>
    <n v="83"/>
    <n v="94.62"/>
    <x v="192"/>
    <x v="229"/>
    <x v="7"/>
    <x v="0"/>
    <x v="1"/>
  </r>
  <r>
    <x v="195"/>
    <s v="P0021"/>
    <n v="2"/>
    <x v="2"/>
    <x v="1"/>
    <n v="0"/>
    <x v="32"/>
    <x v="0"/>
    <x v="0"/>
    <n v="126"/>
    <n v="162.54"/>
    <x v="115"/>
    <x v="124"/>
    <x v="9"/>
    <x v="0"/>
    <x v="1"/>
  </r>
  <r>
    <x v="195"/>
    <s v="P0014"/>
    <n v="7"/>
    <x v="1"/>
    <x v="0"/>
    <n v="0"/>
    <x v="9"/>
    <x v="2"/>
    <x v="1"/>
    <n v="112"/>
    <n v="146.72"/>
    <x v="193"/>
    <x v="230"/>
    <x v="9"/>
    <x v="0"/>
    <x v="1"/>
  </r>
  <r>
    <x v="196"/>
    <s v="P0001"/>
    <n v="6"/>
    <x v="1"/>
    <x v="1"/>
    <n v="0"/>
    <x v="16"/>
    <x v="3"/>
    <x v="1"/>
    <n v="98"/>
    <n v="103.88"/>
    <x v="149"/>
    <x v="167"/>
    <x v="18"/>
    <x v="0"/>
    <x v="1"/>
  </r>
  <r>
    <x v="197"/>
    <s v="P0002"/>
    <n v="5"/>
    <x v="0"/>
    <x v="1"/>
    <n v="0"/>
    <x v="29"/>
    <x v="3"/>
    <x v="1"/>
    <n v="105"/>
    <n v="142.80000000000001"/>
    <x v="23"/>
    <x v="231"/>
    <x v="19"/>
    <x v="0"/>
    <x v="1"/>
  </r>
  <r>
    <x v="197"/>
    <s v="P0042"/>
    <n v="8"/>
    <x v="2"/>
    <x v="0"/>
    <n v="0"/>
    <x v="10"/>
    <x v="1"/>
    <x v="0"/>
    <n v="120"/>
    <n v="162"/>
    <x v="57"/>
    <x v="59"/>
    <x v="19"/>
    <x v="0"/>
    <x v="1"/>
  </r>
  <r>
    <x v="198"/>
    <s v="P0030"/>
    <n v="15"/>
    <x v="1"/>
    <x v="0"/>
    <n v="0"/>
    <x v="28"/>
    <x v="4"/>
    <x v="0"/>
    <n v="148"/>
    <n v="201.28"/>
    <x v="194"/>
    <x v="232"/>
    <x v="27"/>
    <x v="0"/>
    <x v="1"/>
  </r>
  <r>
    <x v="199"/>
    <s v="P0017"/>
    <n v="14"/>
    <x v="2"/>
    <x v="1"/>
    <n v="0"/>
    <x v="39"/>
    <x v="2"/>
    <x v="0"/>
    <n v="134"/>
    <n v="156.78"/>
    <x v="195"/>
    <x v="233"/>
    <x v="11"/>
    <x v="0"/>
    <x v="1"/>
  </r>
  <r>
    <x v="200"/>
    <s v="P0016"/>
    <n v="11"/>
    <x v="2"/>
    <x v="0"/>
    <n v="0"/>
    <x v="21"/>
    <x v="2"/>
    <x v="3"/>
    <n v="13"/>
    <n v="16.64"/>
    <x v="196"/>
    <x v="234"/>
    <x v="14"/>
    <x v="0"/>
    <x v="1"/>
  </r>
  <r>
    <x v="201"/>
    <s v="P0023"/>
    <n v="6"/>
    <x v="1"/>
    <x v="1"/>
    <n v="0"/>
    <x v="12"/>
    <x v="0"/>
    <x v="0"/>
    <n v="141"/>
    <n v="149.46"/>
    <x v="197"/>
    <x v="235"/>
    <x v="25"/>
    <x v="0"/>
    <x v="1"/>
  </r>
  <r>
    <x v="201"/>
    <s v="P0041"/>
    <n v="9"/>
    <x v="2"/>
    <x v="1"/>
    <n v="0"/>
    <x v="41"/>
    <x v="1"/>
    <x v="0"/>
    <n v="138"/>
    <n v="173.88"/>
    <x v="198"/>
    <x v="236"/>
    <x v="25"/>
    <x v="0"/>
    <x v="1"/>
  </r>
  <r>
    <x v="202"/>
    <s v="P0005"/>
    <n v="9"/>
    <x v="2"/>
    <x v="1"/>
    <n v="0"/>
    <x v="24"/>
    <x v="3"/>
    <x v="0"/>
    <n v="133"/>
    <n v="155.61000000000001"/>
    <x v="199"/>
    <x v="237"/>
    <x v="0"/>
    <x v="1"/>
    <x v="1"/>
  </r>
  <r>
    <x v="203"/>
    <s v="P0014"/>
    <n v="8"/>
    <x v="2"/>
    <x v="0"/>
    <n v="0"/>
    <x v="9"/>
    <x v="2"/>
    <x v="1"/>
    <n v="112"/>
    <n v="146.72"/>
    <x v="177"/>
    <x v="238"/>
    <x v="2"/>
    <x v="1"/>
    <x v="1"/>
  </r>
  <r>
    <x v="204"/>
    <s v="P0018"/>
    <n v="6"/>
    <x v="2"/>
    <x v="1"/>
    <n v="0"/>
    <x v="30"/>
    <x v="2"/>
    <x v="3"/>
    <n v="37"/>
    <n v="49.21"/>
    <x v="200"/>
    <x v="239"/>
    <x v="15"/>
    <x v="1"/>
    <x v="1"/>
  </r>
  <r>
    <x v="205"/>
    <s v="P0002"/>
    <n v="6"/>
    <x v="2"/>
    <x v="1"/>
    <n v="0"/>
    <x v="29"/>
    <x v="3"/>
    <x v="1"/>
    <n v="105"/>
    <n v="142.80000000000001"/>
    <x v="25"/>
    <x v="240"/>
    <x v="16"/>
    <x v="1"/>
    <x v="1"/>
  </r>
  <r>
    <x v="206"/>
    <s v="P0005"/>
    <n v="11"/>
    <x v="1"/>
    <x v="1"/>
    <n v="0"/>
    <x v="24"/>
    <x v="3"/>
    <x v="0"/>
    <n v="133"/>
    <n v="155.61000000000001"/>
    <x v="114"/>
    <x v="123"/>
    <x v="21"/>
    <x v="1"/>
    <x v="1"/>
  </r>
  <r>
    <x v="206"/>
    <s v="P0004"/>
    <n v="3"/>
    <x v="1"/>
    <x v="1"/>
    <n v="0"/>
    <x v="3"/>
    <x v="3"/>
    <x v="2"/>
    <n v="44"/>
    <n v="48.84"/>
    <x v="165"/>
    <x v="241"/>
    <x v="21"/>
    <x v="1"/>
    <x v="1"/>
  </r>
  <r>
    <x v="207"/>
    <s v="P0032"/>
    <n v="14"/>
    <x v="1"/>
    <x v="0"/>
    <n v="0"/>
    <x v="18"/>
    <x v="4"/>
    <x v="1"/>
    <n v="89"/>
    <n v="117.48"/>
    <x v="201"/>
    <x v="242"/>
    <x v="4"/>
    <x v="1"/>
    <x v="1"/>
  </r>
  <r>
    <x v="208"/>
    <s v="P0010"/>
    <n v="13"/>
    <x v="2"/>
    <x v="1"/>
    <n v="0"/>
    <x v="20"/>
    <x v="2"/>
    <x v="0"/>
    <n v="148"/>
    <n v="164.28"/>
    <x v="185"/>
    <x v="221"/>
    <x v="6"/>
    <x v="1"/>
    <x v="1"/>
  </r>
  <r>
    <x v="209"/>
    <s v="P0026"/>
    <n v="8"/>
    <x v="1"/>
    <x v="1"/>
    <n v="0"/>
    <x v="42"/>
    <x v="4"/>
    <x v="3"/>
    <n v="18"/>
    <n v="24.66"/>
    <x v="66"/>
    <x v="243"/>
    <x v="29"/>
    <x v="1"/>
    <x v="1"/>
  </r>
  <r>
    <x v="209"/>
    <s v="P0028"/>
    <n v="3"/>
    <x v="2"/>
    <x v="1"/>
    <n v="0"/>
    <x v="33"/>
    <x v="4"/>
    <x v="3"/>
    <n v="37"/>
    <n v="41.81"/>
    <x v="85"/>
    <x v="244"/>
    <x v="29"/>
    <x v="1"/>
    <x v="1"/>
  </r>
  <r>
    <x v="210"/>
    <s v="P0032"/>
    <n v="1"/>
    <x v="1"/>
    <x v="1"/>
    <n v="0"/>
    <x v="18"/>
    <x v="4"/>
    <x v="1"/>
    <n v="89"/>
    <n v="117.48"/>
    <x v="145"/>
    <x v="162"/>
    <x v="23"/>
    <x v="1"/>
    <x v="1"/>
  </r>
  <r>
    <x v="211"/>
    <s v="P0002"/>
    <n v="13"/>
    <x v="1"/>
    <x v="1"/>
    <n v="0"/>
    <x v="29"/>
    <x v="3"/>
    <x v="1"/>
    <n v="105"/>
    <n v="142.80000000000001"/>
    <x v="202"/>
    <x v="245"/>
    <x v="8"/>
    <x v="1"/>
    <x v="1"/>
  </r>
  <r>
    <x v="212"/>
    <s v="P0012"/>
    <n v="6"/>
    <x v="2"/>
    <x v="1"/>
    <n v="0"/>
    <x v="35"/>
    <x v="2"/>
    <x v="1"/>
    <n v="73"/>
    <n v="94.17"/>
    <x v="203"/>
    <x v="246"/>
    <x v="9"/>
    <x v="1"/>
    <x v="1"/>
  </r>
  <r>
    <x v="213"/>
    <s v="P0013"/>
    <n v="6"/>
    <x v="1"/>
    <x v="0"/>
    <n v="0"/>
    <x v="2"/>
    <x v="2"/>
    <x v="1"/>
    <n v="112"/>
    <n v="122.08"/>
    <x v="2"/>
    <x v="2"/>
    <x v="19"/>
    <x v="1"/>
    <x v="1"/>
  </r>
  <r>
    <x v="213"/>
    <s v="P0016"/>
    <n v="15"/>
    <x v="1"/>
    <x v="1"/>
    <n v="0"/>
    <x v="21"/>
    <x v="2"/>
    <x v="3"/>
    <n v="13"/>
    <n v="16.64"/>
    <x v="204"/>
    <x v="247"/>
    <x v="19"/>
    <x v="1"/>
    <x v="1"/>
  </r>
  <r>
    <x v="213"/>
    <s v="P0036"/>
    <n v="8"/>
    <x v="2"/>
    <x v="0"/>
    <n v="0"/>
    <x v="43"/>
    <x v="4"/>
    <x v="1"/>
    <n v="90"/>
    <n v="96.3"/>
    <x v="18"/>
    <x v="218"/>
    <x v="19"/>
    <x v="1"/>
    <x v="1"/>
  </r>
  <r>
    <x v="214"/>
    <s v="P0012"/>
    <n v="7"/>
    <x v="2"/>
    <x v="1"/>
    <n v="0"/>
    <x v="35"/>
    <x v="2"/>
    <x v="1"/>
    <n v="73"/>
    <n v="94.17"/>
    <x v="205"/>
    <x v="248"/>
    <x v="13"/>
    <x v="1"/>
    <x v="1"/>
  </r>
  <r>
    <x v="214"/>
    <s v="P0005"/>
    <n v="15"/>
    <x v="2"/>
    <x v="0"/>
    <n v="0"/>
    <x v="24"/>
    <x v="3"/>
    <x v="0"/>
    <n v="133"/>
    <n v="155.61000000000001"/>
    <x v="206"/>
    <x v="249"/>
    <x v="13"/>
    <x v="1"/>
    <x v="1"/>
  </r>
  <r>
    <x v="215"/>
    <s v="P0037"/>
    <n v="15"/>
    <x v="2"/>
    <x v="1"/>
    <n v="0"/>
    <x v="8"/>
    <x v="1"/>
    <x v="1"/>
    <n v="67"/>
    <n v="85.76"/>
    <x v="207"/>
    <x v="250"/>
    <x v="14"/>
    <x v="1"/>
    <x v="1"/>
  </r>
  <r>
    <x v="216"/>
    <s v="P0026"/>
    <n v="13"/>
    <x v="0"/>
    <x v="0"/>
    <n v="0"/>
    <x v="42"/>
    <x v="4"/>
    <x v="3"/>
    <n v="18"/>
    <n v="24.66"/>
    <x v="208"/>
    <x v="251"/>
    <x v="3"/>
    <x v="2"/>
    <x v="1"/>
  </r>
  <r>
    <x v="217"/>
    <s v="P0004"/>
    <n v="2"/>
    <x v="2"/>
    <x v="1"/>
    <n v="0"/>
    <x v="3"/>
    <x v="3"/>
    <x v="2"/>
    <n v="44"/>
    <n v="48.84"/>
    <x v="209"/>
    <x v="252"/>
    <x v="16"/>
    <x v="2"/>
    <x v="1"/>
  </r>
  <r>
    <x v="218"/>
    <s v="P0003"/>
    <n v="1"/>
    <x v="2"/>
    <x v="1"/>
    <n v="0"/>
    <x v="6"/>
    <x v="3"/>
    <x v="1"/>
    <n v="71"/>
    <n v="80.94"/>
    <x v="210"/>
    <x v="253"/>
    <x v="20"/>
    <x v="2"/>
    <x v="1"/>
  </r>
  <r>
    <x v="219"/>
    <s v="P0044"/>
    <n v="6"/>
    <x v="2"/>
    <x v="0"/>
    <n v="0"/>
    <x v="11"/>
    <x v="1"/>
    <x v="1"/>
    <n v="76"/>
    <n v="82.08"/>
    <x v="211"/>
    <x v="254"/>
    <x v="21"/>
    <x v="2"/>
    <x v="1"/>
  </r>
  <r>
    <x v="220"/>
    <s v="P0030"/>
    <n v="3"/>
    <x v="2"/>
    <x v="0"/>
    <n v="0"/>
    <x v="28"/>
    <x v="4"/>
    <x v="0"/>
    <n v="148"/>
    <n v="201.28"/>
    <x v="70"/>
    <x v="72"/>
    <x v="4"/>
    <x v="2"/>
    <x v="1"/>
  </r>
  <r>
    <x v="220"/>
    <s v="P0004"/>
    <n v="11"/>
    <x v="1"/>
    <x v="1"/>
    <n v="0"/>
    <x v="3"/>
    <x v="3"/>
    <x v="2"/>
    <n v="44"/>
    <n v="48.84"/>
    <x v="103"/>
    <x v="111"/>
    <x v="4"/>
    <x v="2"/>
    <x v="1"/>
  </r>
  <r>
    <x v="221"/>
    <s v="P0033"/>
    <n v="12"/>
    <x v="0"/>
    <x v="0"/>
    <n v="0"/>
    <x v="38"/>
    <x v="4"/>
    <x v="1"/>
    <n v="95"/>
    <n v="119.7"/>
    <x v="125"/>
    <x v="255"/>
    <x v="26"/>
    <x v="2"/>
    <x v="1"/>
  </r>
  <r>
    <x v="222"/>
    <s v="P0016"/>
    <n v="2"/>
    <x v="2"/>
    <x v="1"/>
    <n v="0"/>
    <x v="21"/>
    <x v="2"/>
    <x v="3"/>
    <n v="13"/>
    <n v="16.64"/>
    <x v="212"/>
    <x v="256"/>
    <x v="29"/>
    <x v="2"/>
    <x v="1"/>
  </r>
  <r>
    <x v="222"/>
    <s v="P0026"/>
    <n v="13"/>
    <x v="2"/>
    <x v="0"/>
    <n v="0"/>
    <x v="42"/>
    <x v="4"/>
    <x v="3"/>
    <n v="18"/>
    <n v="24.66"/>
    <x v="208"/>
    <x v="251"/>
    <x v="29"/>
    <x v="2"/>
    <x v="1"/>
  </r>
  <r>
    <x v="223"/>
    <s v="P0019"/>
    <n v="2"/>
    <x v="1"/>
    <x v="1"/>
    <n v="0"/>
    <x v="40"/>
    <x v="2"/>
    <x v="0"/>
    <n v="150"/>
    <n v="210"/>
    <x v="64"/>
    <x v="257"/>
    <x v="7"/>
    <x v="2"/>
    <x v="1"/>
  </r>
  <r>
    <x v="223"/>
    <s v="P0027"/>
    <n v="10"/>
    <x v="2"/>
    <x v="1"/>
    <n v="0"/>
    <x v="26"/>
    <x v="4"/>
    <x v="2"/>
    <n v="48"/>
    <n v="57.120000000000005"/>
    <x v="10"/>
    <x v="47"/>
    <x v="7"/>
    <x v="2"/>
    <x v="1"/>
  </r>
  <r>
    <x v="224"/>
    <s v="P0041"/>
    <n v="6"/>
    <x v="0"/>
    <x v="1"/>
    <n v="0"/>
    <x v="41"/>
    <x v="1"/>
    <x v="0"/>
    <n v="138"/>
    <n v="173.88"/>
    <x v="105"/>
    <x v="113"/>
    <x v="8"/>
    <x v="2"/>
    <x v="1"/>
  </r>
  <r>
    <x v="225"/>
    <s v="P0032"/>
    <n v="9"/>
    <x v="2"/>
    <x v="1"/>
    <n v="0"/>
    <x v="18"/>
    <x v="4"/>
    <x v="1"/>
    <n v="89"/>
    <n v="117.48"/>
    <x v="213"/>
    <x v="258"/>
    <x v="19"/>
    <x v="2"/>
    <x v="1"/>
  </r>
  <r>
    <x v="226"/>
    <s v="P0001"/>
    <n v="2"/>
    <x v="0"/>
    <x v="0"/>
    <n v="0"/>
    <x v="16"/>
    <x v="3"/>
    <x v="1"/>
    <n v="98"/>
    <n v="103.88"/>
    <x v="140"/>
    <x v="155"/>
    <x v="11"/>
    <x v="2"/>
    <x v="1"/>
  </r>
  <r>
    <x v="226"/>
    <s v="P0030"/>
    <n v="11"/>
    <x v="2"/>
    <x v="0"/>
    <n v="0"/>
    <x v="28"/>
    <x v="4"/>
    <x v="0"/>
    <n v="148"/>
    <n v="201.28"/>
    <x v="42"/>
    <x v="43"/>
    <x v="11"/>
    <x v="2"/>
    <x v="1"/>
  </r>
  <r>
    <x v="227"/>
    <s v="P0032"/>
    <n v="12"/>
    <x v="1"/>
    <x v="0"/>
    <n v="0"/>
    <x v="18"/>
    <x v="4"/>
    <x v="1"/>
    <n v="89"/>
    <n v="117.48"/>
    <x v="104"/>
    <x v="112"/>
    <x v="28"/>
    <x v="2"/>
    <x v="1"/>
  </r>
  <r>
    <x v="228"/>
    <s v="P0001"/>
    <n v="13"/>
    <x v="1"/>
    <x v="1"/>
    <n v="0"/>
    <x v="16"/>
    <x v="3"/>
    <x v="1"/>
    <n v="98"/>
    <n v="103.88"/>
    <x v="160"/>
    <x v="186"/>
    <x v="24"/>
    <x v="2"/>
    <x v="1"/>
  </r>
  <r>
    <x v="229"/>
    <s v="P0002"/>
    <n v="2"/>
    <x v="1"/>
    <x v="1"/>
    <n v="0"/>
    <x v="29"/>
    <x v="3"/>
    <x v="1"/>
    <n v="105"/>
    <n v="142.80000000000001"/>
    <x v="214"/>
    <x v="259"/>
    <x v="0"/>
    <x v="3"/>
    <x v="1"/>
  </r>
  <r>
    <x v="230"/>
    <s v="P0002"/>
    <n v="3"/>
    <x v="2"/>
    <x v="1"/>
    <n v="0"/>
    <x v="29"/>
    <x v="3"/>
    <x v="1"/>
    <n v="105"/>
    <n v="142.80000000000001"/>
    <x v="215"/>
    <x v="260"/>
    <x v="1"/>
    <x v="3"/>
    <x v="1"/>
  </r>
  <r>
    <x v="231"/>
    <s v="P0040"/>
    <n v="2"/>
    <x v="0"/>
    <x v="1"/>
    <n v="0"/>
    <x v="17"/>
    <x v="1"/>
    <x v="1"/>
    <n v="90"/>
    <n v="115.2"/>
    <x v="153"/>
    <x v="171"/>
    <x v="16"/>
    <x v="3"/>
    <x v="1"/>
  </r>
  <r>
    <x v="232"/>
    <s v="P0026"/>
    <n v="7"/>
    <x v="2"/>
    <x v="0"/>
    <n v="0"/>
    <x v="42"/>
    <x v="4"/>
    <x v="3"/>
    <n v="18"/>
    <n v="24.66"/>
    <x v="216"/>
    <x v="261"/>
    <x v="20"/>
    <x v="3"/>
    <x v="1"/>
  </r>
  <r>
    <x v="233"/>
    <s v="P0039"/>
    <n v="12"/>
    <x v="0"/>
    <x v="1"/>
    <n v="0"/>
    <x v="34"/>
    <x v="1"/>
    <x v="3"/>
    <n v="37"/>
    <n v="42.55"/>
    <x v="70"/>
    <x v="262"/>
    <x v="4"/>
    <x v="3"/>
    <x v="1"/>
  </r>
  <r>
    <x v="233"/>
    <s v="P0002"/>
    <n v="9"/>
    <x v="1"/>
    <x v="0"/>
    <n v="0"/>
    <x v="29"/>
    <x v="3"/>
    <x v="1"/>
    <n v="105"/>
    <n v="142.80000000000001"/>
    <x v="217"/>
    <x v="263"/>
    <x v="4"/>
    <x v="3"/>
    <x v="1"/>
  </r>
  <r>
    <x v="234"/>
    <s v="P0016"/>
    <n v="14"/>
    <x v="0"/>
    <x v="0"/>
    <n v="0"/>
    <x v="21"/>
    <x v="2"/>
    <x v="3"/>
    <n v="13"/>
    <n v="16.64"/>
    <x v="218"/>
    <x v="264"/>
    <x v="22"/>
    <x v="3"/>
    <x v="1"/>
  </r>
  <r>
    <x v="235"/>
    <s v="P0041"/>
    <n v="9"/>
    <x v="2"/>
    <x v="1"/>
    <n v="0"/>
    <x v="41"/>
    <x v="1"/>
    <x v="0"/>
    <n v="138"/>
    <n v="173.88"/>
    <x v="198"/>
    <x v="236"/>
    <x v="7"/>
    <x v="3"/>
    <x v="1"/>
  </r>
  <r>
    <x v="236"/>
    <s v="P0018"/>
    <n v="2"/>
    <x v="0"/>
    <x v="0"/>
    <n v="0"/>
    <x v="30"/>
    <x v="2"/>
    <x v="3"/>
    <n v="37"/>
    <n v="49.21"/>
    <x v="219"/>
    <x v="265"/>
    <x v="9"/>
    <x v="3"/>
    <x v="1"/>
  </r>
  <r>
    <x v="236"/>
    <s v="P0012"/>
    <n v="4"/>
    <x v="2"/>
    <x v="0"/>
    <n v="0"/>
    <x v="35"/>
    <x v="2"/>
    <x v="1"/>
    <n v="73"/>
    <n v="94.17"/>
    <x v="62"/>
    <x v="64"/>
    <x v="9"/>
    <x v="3"/>
    <x v="1"/>
  </r>
  <r>
    <x v="237"/>
    <s v="P0030"/>
    <n v="2"/>
    <x v="2"/>
    <x v="1"/>
    <n v="0"/>
    <x v="28"/>
    <x v="4"/>
    <x v="0"/>
    <n v="148"/>
    <n v="201.28"/>
    <x v="48"/>
    <x v="49"/>
    <x v="10"/>
    <x v="3"/>
    <x v="1"/>
  </r>
  <r>
    <x v="237"/>
    <s v="P0026"/>
    <n v="14"/>
    <x v="1"/>
    <x v="0"/>
    <n v="0"/>
    <x v="42"/>
    <x v="4"/>
    <x v="3"/>
    <n v="18"/>
    <n v="24.66"/>
    <x v="115"/>
    <x v="266"/>
    <x v="10"/>
    <x v="3"/>
    <x v="1"/>
  </r>
  <r>
    <x v="238"/>
    <s v="P0044"/>
    <n v="15"/>
    <x v="1"/>
    <x v="0"/>
    <n v="0"/>
    <x v="11"/>
    <x v="1"/>
    <x v="1"/>
    <n v="76"/>
    <n v="82.08"/>
    <x v="125"/>
    <x v="138"/>
    <x v="19"/>
    <x v="3"/>
    <x v="1"/>
  </r>
  <r>
    <x v="239"/>
    <s v="P0034"/>
    <n v="4"/>
    <x v="2"/>
    <x v="0"/>
    <n v="0"/>
    <x v="13"/>
    <x v="4"/>
    <x v="2"/>
    <n v="55"/>
    <n v="58.3"/>
    <x v="3"/>
    <x v="15"/>
    <x v="27"/>
    <x v="3"/>
    <x v="1"/>
  </r>
  <r>
    <x v="240"/>
    <s v="P0004"/>
    <n v="9"/>
    <x v="2"/>
    <x v="1"/>
    <n v="0"/>
    <x v="3"/>
    <x v="3"/>
    <x v="2"/>
    <n v="44"/>
    <n v="48.84"/>
    <x v="220"/>
    <x v="267"/>
    <x v="11"/>
    <x v="3"/>
    <x v="1"/>
  </r>
  <r>
    <x v="240"/>
    <s v="P0003"/>
    <n v="8"/>
    <x v="1"/>
    <x v="0"/>
    <n v="0"/>
    <x v="6"/>
    <x v="3"/>
    <x v="1"/>
    <n v="71"/>
    <n v="80.94"/>
    <x v="6"/>
    <x v="6"/>
    <x v="11"/>
    <x v="3"/>
    <x v="1"/>
  </r>
  <r>
    <x v="241"/>
    <s v="P0027"/>
    <n v="2"/>
    <x v="2"/>
    <x v="1"/>
    <n v="0"/>
    <x v="26"/>
    <x v="4"/>
    <x v="2"/>
    <n v="48"/>
    <n v="57.120000000000005"/>
    <x v="221"/>
    <x v="268"/>
    <x v="12"/>
    <x v="3"/>
    <x v="1"/>
  </r>
  <r>
    <x v="242"/>
    <s v="P0014"/>
    <n v="14"/>
    <x v="2"/>
    <x v="1"/>
    <n v="0"/>
    <x v="9"/>
    <x v="2"/>
    <x v="1"/>
    <n v="112"/>
    <n v="146.72"/>
    <x v="222"/>
    <x v="269"/>
    <x v="14"/>
    <x v="3"/>
    <x v="1"/>
  </r>
  <r>
    <x v="243"/>
    <s v="P0016"/>
    <n v="13"/>
    <x v="1"/>
    <x v="0"/>
    <n v="0"/>
    <x v="21"/>
    <x v="2"/>
    <x v="3"/>
    <n v="13"/>
    <n v="16.64"/>
    <x v="30"/>
    <x v="31"/>
    <x v="24"/>
    <x v="3"/>
    <x v="1"/>
  </r>
  <r>
    <x v="243"/>
    <s v="P0027"/>
    <n v="8"/>
    <x v="2"/>
    <x v="0"/>
    <n v="0"/>
    <x v="26"/>
    <x v="4"/>
    <x v="2"/>
    <n v="48"/>
    <n v="57.120000000000005"/>
    <x v="159"/>
    <x v="185"/>
    <x v="24"/>
    <x v="3"/>
    <x v="1"/>
  </r>
  <r>
    <x v="244"/>
    <s v="P0034"/>
    <n v="9"/>
    <x v="0"/>
    <x v="0"/>
    <n v="0"/>
    <x v="13"/>
    <x v="4"/>
    <x v="2"/>
    <n v="55"/>
    <n v="58.3"/>
    <x v="223"/>
    <x v="270"/>
    <x v="0"/>
    <x v="4"/>
    <x v="1"/>
  </r>
  <r>
    <x v="244"/>
    <s v="P0033"/>
    <n v="6"/>
    <x v="1"/>
    <x v="0"/>
    <n v="0"/>
    <x v="38"/>
    <x v="4"/>
    <x v="1"/>
    <n v="95"/>
    <n v="119.7"/>
    <x v="102"/>
    <x v="109"/>
    <x v="0"/>
    <x v="4"/>
    <x v="1"/>
  </r>
  <r>
    <x v="245"/>
    <s v="P0013"/>
    <n v="4"/>
    <x v="1"/>
    <x v="1"/>
    <n v="0"/>
    <x v="2"/>
    <x v="2"/>
    <x v="1"/>
    <n v="112"/>
    <n v="122.08"/>
    <x v="9"/>
    <x v="271"/>
    <x v="1"/>
    <x v="4"/>
    <x v="1"/>
  </r>
  <r>
    <x v="246"/>
    <s v="P0020"/>
    <n v="10"/>
    <x v="2"/>
    <x v="0"/>
    <n v="0"/>
    <x v="14"/>
    <x v="0"/>
    <x v="2"/>
    <n v="61"/>
    <n v="76.25"/>
    <x v="224"/>
    <x v="272"/>
    <x v="3"/>
    <x v="4"/>
    <x v="1"/>
  </r>
  <r>
    <x v="247"/>
    <s v="P0034"/>
    <n v="7"/>
    <x v="2"/>
    <x v="0"/>
    <n v="0"/>
    <x v="13"/>
    <x v="4"/>
    <x v="2"/>
    <n v="55"/>
    <n v="58.3"/>
    <x v="225"/>
    <x v="273"/>
    <x v="16"/>
    <x v="4"/>
    <x v="1"/>
  </r>
  <r>
    <x v="248"/>
    <s v="P0015"/>
    <n v="4"/>
    <x v="1"/>
    <x v="1"/>
    <n v="0"/>
    <x v="27"/>
    <x v="2"/>
    <x v="3"/>
    <n v="12"/>
    <n v="15.719999999999999"/>
    <x v="226"/>
    <x v="274"/>
    <x v="20"/>
    <x v="4"/>
    <x v="1"/>
  </r>
  <r>
    <x v="248"/>
    <s v="P0027"/>
    <n v="1"/>
    <x v="1"/>
    <x v="0"/>
    <n v="0"/>
    <x v="26"/>
    <x v="4"/>
    <x v="2"/>
    <n v="48"/>
    <n v="57.120000000000005"/>
    <x v="226"/>
    <x v="275"/>
    <x v="20"/>
    <x v="4"/>
    <x v="1"/>
  </r>
  <r>
    <x v="249"/>
    <s v="P0022"/>
    <n v="7"/>
    <x v="1"/>
    <x v="0"/>
    <n v="0"/>
    <x v="22"/>
    <x v="0"/>
    <x v="0"/>
    <n v="121"/>
    <n v="141.57"/>
    <x v="227"/>
    <x v="276"/>
    <x v="21"/>
    <x v="4"/>
    <x v="1"/>
  </r>
  <r>
    <x v="250"/>
    <s v="P0017"/>
    <n v="12"/>
    <x v="0"/>
    <x v="1"/>
    <n v="0"/>
    <x v="39"/>
    <x v="2"/>
    <x v="0"/>
    <n v="134"/>
    <n v="156.78"/>
    <x v="228"/>
    <x v="277"/>
    <x v="4"/>
    <x v="4"/>
    <x v="1"/>
  </r>
  <r>
    <x v="251"/>
    <s v="P0009"/>
    <n v="6"/>
    <x v="2"/>
    <x v="0"/>
    <n v="0"/>
    <x v="37"/>
    <x v="3"/>
    <x v="3"/>
    <n v="6"/>
    <n v="7.8599999999999994"/>
    <x v="90"/>
    <x v="95"/>
    <x v="26"/>
    <x v="4"/>
    <x v="1"/>
  </r>
  <r>
    <x v="252"/>
    <s v="P0011"/>
    <n v="7"/>
    <x v="1"/>
    <x v="1"/>
    <n v="0"/>
    <x v="31"/>
    <x v="2"/>
    <x v="2"/>
    <n v="44"/>
    <n v="48.4"/>
    <x v="162"/>
    <x v="188"/>
    <x v="6"/>
    <x v="4"/>
    <x v="1"/>
  </r>
  <r>
    <x v="253"/>
    <s v="P0012"/>
    <n v="5"/>
    <x v="2"/>
    <x v="0"/>
    <n v="0"/>
    <x v="35"/>
    <x v="2"/>
    <x v="1"/>
    <n v="73"/>
    <n v="94.17"/>
    <x v="229"/>
    <x v="278"/>
    <x v="22"/>
    <x v="4"/>
    <x v="1"/>
  </r>
  <r>
    <x v="254"/>
    <s v="P0008"/>
    <n v="14"/>
    <x v="2"/>
    <x v="1"/>
    <n v="0"/>
    <x v="25"/>
    <x v="3"/>
    <x v="1"/>
    <n v="83"/>
    <n v="94.62"/>
    <x v="230"/>
    <x v="279"/>
    <x v="29"/>
    <x v="4"/>
    <x v="1"/>
  </r>
  <r>
    <x v="255"/>
    <s v="P0020"/>
    <n v="5"/>
    <x v="1"/>
    <x v="0"/>
    <n v="0"/>
    <x v="14"/>
    <x v="0"/>
    <x v="2"/>
    <n v="61"/>
    <n v="76.25"/>
    <x v="231"/>
    <x v="280"/>
    <x v="17"/>
    <x v="4"/>
    <x v="1"/>
  </r>
  <r>
    <x v="256"/>
    <s v="P0010"/>
    <n v="13"/>
    <x v="2"/>
    <x v="1"/>
    <n v="0"/>
    <x v="20"/>
    <x v="2"/>
    <x v="0"/>
    <n v="148"/>
    <n v="164.28"/>
    <x v="185"/>
    <x v="221"/>
    <x v="23"/>
    <x v="4"/>
    <x v="1"/>
  </r>
  <r>
    <x v="256"/>
    <s v="P0031"/>
    <n v="13"/>
    <x v="1"/>
    <x v="0"/>
    <n v="0"/>
    <x v="5"/>
    <x v="4"/>
    <x v="1"/>
    <n v="93"/>
    <n v="104.16"/>
    <x v="232"/>
    <x v="281"/>
    <x v="23"/>
    <x v="4"/>
    <x v="1"/>
  </r>
  <r>
    <x v="257"/>
    <s v="P0027"/>
    <n v="8"/>
    <x v="2"/>
    <x v="1"/>
    <n v="0"/>
    <x v="26"/>
    <x v="4"/>
    <x v="2"/>
    <n v="48"/>
    <n v="57.120000000000005"/>
    <x v="159"/>
    <x v="185"/>
    <x v="30"/>
    <x v="4"/>
    <x v="1"/>
  </r>
  <r>
    <x v="258"/>
    <s v="P0027"/>
    <n v="4"/>
    <x v="0"/>
    <x v="0"/>
    <n v="0"/>
    <x v="26"/>
    <x v="4"/>
    <x v="2"/>
    <n v="48"/>
    <n v="57.120000000000005"/>
    <x v="40"/>
    <x v="41"/>
    <x v="7"/>
    <x v="4"/>
    <x v="1"/>
  </r>
  <r>
    <x v="258"/>
    <s v="P0038"/>
    <n v="8"/>
    <x v="0"/>
    <x v="0"/>
    <n v="0"/>
    <x v="1"/>
    <x v="1"/>
    <x v="1"/>
    <n v="72"/>
    <n v="79.92"/>
    <x v="233"/>
    <x v="282"/>
    <x v="7"/>
    <x v="4"/>
    <x v="1"/>
  </r>
  <r>
    <x v="259"/>
    <s v="P0044"/>
    <n v="15"/>
    <x v="1"/>
    <x v="1"/>
    <n v="0"/>
    <x v="11"/>
    <x v="1"/>
    <x v="1"/>
    <n v="76"/>
    <n v="82.08"/>
    <x v="125"/>
    <x v="138"/>
    <x v="9"/>
    <x v="4"/>
    <x v="1"/>
  </r>
  <r>
    <x v="260"/>
    <s v="P0015"/>
    <n v="12"/>
    <x v="2"/>
    <x v="0"/>
    <n v="0"/>
    <x v="27"/>
    <x v="2"/>
    <x v="3"/>
    <n v="12"/>
    <n v="15.719999999999999"/>
    <x v="66"/>
    <x v="116"/>
    <x v="18"/>
    <x v="4"/>
    <x v="1"/>
  </r>
  <r>
    <x v="261"/>
    <s v="P0002"/>
    <n v="7"/>
    <x v="1"/>
    <x v="0"/>
    <n v="0"/>
    <x v="29"/>
    <x v="3"/>
    <x v="1"/>
    <n v="105"/>
    <n v="142.80000000000001"/>
    <x v="234"/>
    <x v="283"/>
    <x v="11"/>
    <x v="4"/>
    <x v="1"/>
  </r>
  <r>
    <x v="262"/>
    <s v="P0028"/>
    <n v="2"/>
    <x v="2"/>
    <x v="0"/>
    <n v="0"/>
    <x v="33"/>
    <x v="4"/>
    <x v="3"/>
    <n v="37"/>
    <n v="41.81"/>
    <x v="219"/>
    <x v="284"/>
    <x v="12"/>
    <x v="4"/>
    <x v="1"/>
  </r>
  <r>
    <x v="262"/>
    <s v="P0027"/>
    <n v="2"/>
    <x v="1"/>
    <x v="0"/>
    <n v="0"/>
    <x v="26"/>
    <x v="4"/>
    <x v="2"/>
    <n v="48"/>
    <n v="57.120000000000005"/>
    <x v="221"/>
    <x v="268"/>
    <x v="12"/>
    <x v="4"/>
    <x v="1"/>
  </r>
  <r>
    <x v="263"/>
    <s v="P0041"/>
    <n v="10"/>
    <x v="0"/>
    <x v="1"/>
    <n v="0"/>
    <x v="41"/>
    <x v="1"/>
    <x v="0"/>
    <n v="138"/>
    <n v="173.88"/>
    <x v="235"/>
    <x v="285"/>
    <x v="14"/>
    <x v="4"/>
    <x v="1"/>
  </r>
  <r>
    <x v="263"/>
    <s v="P0008"/>
    <n v="5"/>
    <x v="0"/>
    <x v="0"/>
    <n v="0"/>
    <x v="25"/>
    <x v="3"/>
    <x v="1"/>
    <n v="83"/>
    <n v="94.62"/>
    <x v="236"/>
    <x v="286"/>
    <x v="14"/>
    <x v="4"/>
    <x v="1"/>
  </r>
  <r>
    <x v="263"/>
    <s v="P0010"/>
    <n v="9"/>
    <x v="1"/>
    <x v="1"/>
    <n v="0"/>
    <x v="20"/>
    <x v="2"/>
    <x v="0"/>
    <n v="148"/>
    <n v="164.28"/>
    <x v="69"/>
    <x v="71"/>
    <x v="14"/>
    <x v="4"/>
    <x v="1"/>
  </r>
  <r>
    <x v="263"/>
    <s v="P0004"/>
    <n v="12"/>
    <x v="1"/>
    <x v="0"/>
    <n v="0"/>
    <x v="3"/>
    <x v="3"/>
    <x v="2"/>
    <n v="44"/>
    <n v="48.84"/>
    <x v="237"/>
    <x v="287"/>
    <x v="14"/>
    <x v="4"/>
    <x v="1"/>
  </r>
  <r>
    <x v="263"/>
    <s v="P0020"/>
    <n v="14"/>
    <x v="2"/>
    <x v="1"/>
    <n v="0"/>
    <x v="14"/>
    <x v="0"/>
    <x v="2"/>
    <n v="61"/>
    <n v="76.25"/>
    <x v="238"/>
    <x v="288"/>
    <x v="14"/>
    <x v="4"/>
    <x v="1"/>
  </r>
  <r>
    <x v="264"/>
    <s v="P0044"/>
    <n v="9"/>
    <x v="2"/>
    <x v="0"/>
    <n v="0"/>
    <x v="11"/>
    <x v="1"/>
    <x v="1"/>
    <n v="76"/>
    <n v="82.08"/>
    <x v="22"/>
    <x v="23"/>
    <x v="24"/>
    <x v="4"/>
    <x v="1"/>
  </r>
  <r>
    <x v="264"/>
    <s v="P0005"/>
    <n v="4"/>
    <x v="0"/>
    <x v="1"/>
    <n v="0"/>
    <x v="24"/>
    <x v="3"/>
    <x v="0"/>
    <n v="133"/>
    <n v="155.61000000000001"/>
    <x v="130"/>
    <x v="144"/>
    <x v="24"/>
    <x v="4"/>
    <x v="1"/>
  </r>
  <r>
    <x v="264"/>
    <s v="P0033"/>
    <n v="3"/>
    <x v="1"/>
    <x v="1"/>
    <n v="0"/>
    <x v="38"/>
    <x v="4"/>
    <x v="1"/>
    <n v="95"/>
    <n v="119.7"/>
    <x v="239"/>
    <x v="289"/>
    <x v="24"/>
    <x v="4"/>
    <x v="1"/>
  </r>
  <r>
    <x v="265"/>
    <s v="P0008"/>
    <n v="14"/>
    <x v="1"/>
    <x v="0"/>
    <n v="0"/>
    <x v="25"/>
    <x v="3"/>
    <x v="1"/>
    <n v="83"/>
    <n v="94.62"/>
    <x v="230"/>
    <x v="279"/>
    <x v="2"/>
    <x v="5"/>
    <x v="1"/>
  </r>
  <r>
    <x v="266"/>
    <s v="P0028"/>
    <n v="8"/>
    <x v="0"/>
    <x v="0"/>
    <n v="0"/>
    <x v="33"/>
    <x v="4"/>
    <x v="3"/>
    <n v="37"/>
    <n v="41.81"/>
    <x v="48"/>
    <x v="98"/>
    <x v="26"/>
    <x v="5"/>
    <x v="1"/>
  </r>
  <r>
    <x v="267"/>
    <s v="P0039"/>
    <n v="13"/>
    <x v="1"/>
    <x v="1"/>
    <n v="0"/>
    <x v="34"/>
    <x v="1"/>
    <x v="3"/>
    <n v="37"/>
    <n v="42.55"/>
    <x v="137"/>
    <x v="290"/>
    <x v="5"/>
    <x v="5"/>
    <x v="1"/>
  </r>
  <r>
    <x v="267"/>
    <s v="P0021"/>
    <n v="6"/>
    <x v="2"/>
    <x v="0"/>
    <n v="0"/>
    <x v="32"/>
    <x v="0"/>
    <x v="0"/>
    <n v="126"/>
    <n v="162.54"/>
    <x v="168"/>
    <x v="195"/>
    <x v="5"/>
    <x v="5"/>
    <x v="1"/>
  </r>
  <r>
    <x v="268"/>
    <s v="P0026"/>
    <n v="6"/>
    <x v="2"/>
    <x v="1"/>
    <n v="0"/>
    <x v="42"/>
    <x v="4"/>
    <x v="3"/>
    <n v="18"/>
    <n v="24.66"/>
    <x v="158"/>
    <x v="181"/>
    <x v="22"/>
    <x v="5"/>
    <x v="1"/>
  </r>
  <r>
    <x v="269"/>
    <s v="P0042"/>
    <n v="15"/>
    <x v="0"/>
    <x v="0"/>
    <n v="0"/>
    <x v="10"/>
    <x v="1"/>
    <x v="0"/>
    <n v="120"/>
    <n v="162"/>
    <x v="240"/>
    <x v="291"/>
    <x v="17"/>
    <x v="5"/>
    <x v="1"/>
  </r>
  <r>
    <x v="270"/>
    <s v="P0029"/>
    <n v="15"/>
    <x v="1"/>
    <x v="1"/>
    <n v="0"/>
    <x v="19"/>
    <x v="4"/>
    <x v="2"/>
    <n v="47"/>
    <n v="53.11"/>
    <x v="123"/>
    <x v="134"/>
    <x v="23"/>
    <x v="5"/>
    <x v="1"/>
  </r>
  <r>
    <x v="271"/>
    <s v="P0002"/>
    <n v="8"/>
    <x v="2"/>
    <x v="1"/>
    <n v="0"/>
    <x v="29"/>
    <x v="3"/>
    <x v="1"/>
    <n v="105"/>
    <n v="142.80000000000001"/>
    <x v="61"/>
    <x v="63"/>
    <x v="8"/>
    <x v="5"/>
    <x v="1"/>
  </r>
  <r>
    <x v="272"/>
    <s v="P0017"/>
    <n v="14"/>
    <x v="2"/>
    <x v="1"/>
    <n v="0"/>
    <x v="39"/>
    <x v="2"/>
    <x v="0"/>
    <n v="134"/>
    <n v="156.78"/>
    <x v="195"/>
    <x v="233"/>
    <x v="10"/>
    <x v="5"/>
    <x v="1"/>
  </r>
  <r>
    <x v="273"/>
    <s v="P0040"/>
    <n v="10"/>
    <x v="1"/>
    <x v="1"/>
    <n v="0"/>
    <x v="17"/>
    <x v="1"/>
    <x v="1"/>
    <n v="90"/>
    <n v="115.2"/>
    <x v="170"/>
    <x v="292"/>
    <x v="18"/>
    <x v="5"/>
    <x v="1"/>
  </r>
  <r>
    <x v="273"/>
    <s v="P0001"/>
    <n v="4"/>
    <x v="2"/>
    <x v="1"/>
    <n v="0"/>
    <x v="16"/>
    <x v="3"/>
    <x v="1"/>
    <n v="98"/>
    <n v="103.88"/>
    <x v="67"/>
    <x v="69"/>
    <x v="18"/>
    <x v="5"/>
    <x v="1"/>
  </r>
  <r>
    <x v="274"/>
    <s v="P0004"/>
    <n v="8"/>
    <x v="2"/>
    <x v="0"/>
    <n v="0"/>
    <x v="3"/>
    <x v="3"/>
    <x v="2"/>
    <n v="44"/>
    <n v="48.84"/>
    <x v="241"/>
    <x v="293"/>
    <x v="19"/>
    <x v="5"/>
    <x v="1"/>
  </r>
  <r>
    <x v="275"/>
    <s v="P0018"/>
    <n v="7"/>
    <x v="2"/>
    <x v="1"/>
    <n v="0"/>
    <x v="30"/>
    <x v="2"/>
    <x v="3"/>
    <n v="37"/>
    <n v="49.21"/>
    <x v="60"/>
    <x v="294"/>
    <x v="27"/>
    <x v="5"/>
    <x v="1"/>
  </r>
  <r>
    <x v="276"/>
    <s v="P0012"/>
    <n v="7"/>
    <x v="1"/>
    <x v="0"/>
    <n v="0"/>
    <x v="35"/>
    <x v="2"/>
    <x v="1"/>
    <n v="73"/>
    <n v="94.17"/>
    <x v="205"/>
    <x v="248"/>
    <x v="11"/>
    <x v="5"/>
    <x v="1"/>
  </r>
  <r>
    <x v="277"/>
    <s v="P0034"/>
    <n v="4"/>
    <x v="2"/>
    <x v="1"/>
    <n v="0"/>
    <x v="13"/>
    <x v="4"/>
    <x v="2"/>
    <n v="55"/>
    <n v="58.3"/>
    <x v="3"/>
    <x v="15"/>
    <x v="12"/>
    <x v="5"/>
    <x v="1"/>
  </r>
  <r>
    <x v="277"/>
    <s v="P0043"/>
    <n v="12"/>
    <x v="2"/>
    <x v="0"/>
    <n v="0"/>
    <x v="23"/>
    <x v="1"/>
    <x v="1"/>
    <n v="67"/>
    <n v="83.08"/>
    <x v="242"/>
    <x v="295"/>
    <x v="12"/>
    <x v="5"/>
    <x v="1"/>
  </r>
  <r>
    <x v="278"/>
    <s v="P0033"/>
    <n v="15"/>
    <x v="2"/>
    <x v="1"/>
    <n v="0"/>
    <x v="38"/>
    <x v="4"/>
    <x v="1"/>
    <n v="95"/>
    <n v="119.7"/>
    <x v="243"/>
    <x v="296"/>
    <x v="2"/>
    <x v="6"/>
    <x v="1"/>
  </r>
  <r>
    <x v="279"/>
    <s v="P0007"/>
    <n v="7"/>
    <x v="2"/>
    <x v="0"/>
    <n v="0"/>
    <x v="36"/>
    <x v="3"/>
    <x v="2"/>
    <n v="43"/>
    <n v="47.730000000000004"/>
    <x v="244"/>
    <x v="297"/>
    <x v="3"/>
    <x v="6"/>
    <x v="1"/>
  </r>
  <r>
    <x v="280"/>
    <s v="P0025"/>
    <n v="7"/>
    <x v="1"/>
    <x v="1"/>
    <n v="0"/>
    <x v="7"/>
    <x v="0"/>
    <x v="3"/>
    <n v="7"/>
    <n v="8.33"/>
    <x v="245"/>
    <x v="298"/>
    <x v="15"/>
    <x v="6"/>
    <x v="1"/>
  </r>
  <r>
    <x v="280"/>
    <s v="P0015"/>
    <n v="8"/>
    <x v="2"/>
    <x v="0"/>
    <n v="0"/>
    <x v="27"/>
    <x v="2"/>
    <x v="3"/>
    <n v="12"/>
    <n v="15.719999999999999"/>
    <x v="221"/>
    <x v="299"/>
    <x v="15"/>
    <x v="6"/>
    <x v="1"/>
  </r>
  <r>
    <x v="281"/>
    <s v="P0041"/>
    <n v="2"/>
    <x v="2"/>
    <x v="1"/>
    <n v="0"/>
    <x v="41"/>
    <x v="1"/>
    <x v="0"/>
    <n v="138"/>
    <n v="173.88"/>
    <x v="246"/>
    <x v="300"/>
    <x v="16"/>
    <x v="6"/>
    <x v="1"/>
  </r>
  <r>
    <x v="282"/>
    <s v="P0018"/>
    <n v="2"/>
    <x v="2"/>
    <x v="0"/>
    <n v="0"/>
    <x v="30"/>
    <x v="2"/>
    <x v="3"/>
    <n v="37"/>
    <n v="49.21"/>
    <x v="219"/>
    <x v="265"/>
    <x v="21"/>
    <x v="6"/>
    <x v="1"/>
  </r>
  <r>
    <x v="283"/>
    <s v="P0032"/>
    <n v="12"/>
    <x v="1"/>
    <x v="1"/>
    <n v="0"/>
    <x v="18"/>
    <x v="4"/>
    <x v="1"/>
    <n v="89"/>
    <n v="117.48"/>
    <x v="104"/>
    <x v="112"/>
    <x v="26"/>
    <x v="6"/>
    <x v="1"/>
  </r>
  <r>
    <x v="284"/>
    <s v="P0028"/>
    <n v="12"/>
    <x v="2"/>
    <x v="1"/>
    <n v="0"/>
    <x v="33"/>
    <x v="4"/>
    <x v="3"/>
    <n v="37"/>
    <n v="41.81"/>
    <x v="70"/>
    <x v="301"/>
    <x v="6"/>
    <x v="6"/>
    <x v="1"/>
  </r>
  <r>
    <x v="285"/>
    <s v="P0025"/>
    <n v="7"/>
    <x v="2"/>
    <x v="0"/>
    <n v="0"/>
    <x v="7"/>
    <x v="0"/>
    <x v="3"/>
    <n v="7"/>
    <n v="8.33"/>
    <x v="245"/>
    <x v="298"/>
    <x v="22"/>
    <x v="6"/>
    <x v="1"/>
  </r>
  <r>
    <x v="286"/>
    <s v="P0033"/>
    <n v="9"/>
    <x v="2"/>
    <x v="0"/>
    <n v="0"/>
    <x v="38"/>
    <x v="4"/>
    <x v="1"/>
    <n v="95"/>
    <n v="119.7"/>
    <x v="116"/>
    <x v="126"/>
    <x v="29"/>
    <x v="6"/>
    <x v="1"/>
  </r>
  <r>
    <x v="287"/>
    <s v="P0004"/>
    <n v="2"/>
    <x v="1"/>
    <x v="0"/>
    <n v="0"/>
    <x v="3"/>
    <x v="3"/>
    <x v="2"/>
    <n v="44"/>
    <n v="48.84"/>
    <x v="209"/>
    <x v="252"/>
    <x v="17"/>
    <x v="6"/>
    <x v="1"/>
  </r>
  <r>
    <x v="288"/>
    <s v="P0041"/>
    <n v="8"/>
    <x v="1"/>
    <x v="1"/>
    <n v="0"/>
    <x v="41"/>
    <x v="1"/>
    <x v="0"/>
    <n v="138"/>
    <n v="173.88"/>
    <x v="143"/>
    <x v="159"/>
    <x v="30"/>
    <x v="6"/>
    <x v="1"/>
  </r>
  <r>
    <x v="289"/>
    <s v="P0010"/>
    <n v="12"/>
    <x v="2"/>
    <x v="0"/>
    <n v="0"/>
    <x v="20"/>
    <x v="2"/>
    <x v="0"/>
    <n v="148"/>
    <n v="164.28"/>
    <x v="247"/>
    <x v="302"/>
    <x v="7"/>
    <x v="6"/>
    <x v="1"/>
  </r>
  <r>
    <x v="290"/>
    <s v="P0042"/>
    <n v="8"/>
    <x v="0"/>
    <x v="0"/>
    <n v="0"/>
    <x v="10"/>
    <x v="1"/>
    <x v="0"/>
    <n v="120"/>
    <n v="162"/>
    <x v="57"/>
    <x v="59"/>
    <x v="9"/>
    <x v="6"/>
    <x v="1"/>
  </r>
  <r>
    <x v="291"/>
    <s v="P0034"/>
    <n v="6"/>
    <x v="2"/>
    <x v="1"/>
    <n v="0"/>
    <x v="13"/>
    <x v="4"/>
    <x v="2"/>
    <n v="55"/>
    <n v="58.3"/>
    <x v="19"/>
    <x v="20"/>
    <x v="18"/>
    <x v="6"/>
    <x v="1"/>
  </r>
  <r>
    <x v="292"/>
    <s v="P0018"/>
    <n v="2"/>
    <x v="1"/>
    <x v="0"/>
    <n v="0"/>
    <x v="30"/>
    <x v="2"/>
    <x v="3"/>
    <n v="37"/>
    <n v="49.21"/>
    <x v="219"/>
    <x v="265"/>
    <x v="19"/>
    <x v="6"/>
    <x v="1"/>
  </r>
  <r>
    <x v="293"/>
    <s v="P0006"/>
    <n v="14"/>
    <x v="2"/>
    <x v="1"/>
    <n v="0"/>
    <x v="15"/>
    <x v="3"/>
    <x v="1"/>
    <n v="75"/>
    <n v="85.5"/>
    <x v="248"/>
    <x v="303"/>
    <x v="27"/>
    <x v="6"/>
    <x v="1"/>
  </r>
  <r>
    <x v="293"/>
    <s v="P0027"/>
    <n v="1"/>
    <x v="1"/>
    <x v="0"/>
    <n v="0"/>
    <x v="26"/>
    <x v="4"/>
    <x v="2"/>
    <n v="48"/>
    <n v="57.120000000000005"/>
    <x v="226"/>
    <x v="275"/>
    <x v="27"/>
    <x v="6"/>
    <x v="1"/>
  </r>
  <r>
    <x v="294"/>
    <s v="P0044"/>
    <n v="2"/>
    <x v="2"/>
    <x v="1"/>
    <n v="0"/>
    <x v="11"/>
    <x v="1"/>
    <x v="1"/>
    <n v="76"/>
    <n v="82.08"/>
    <x v="249"/>
    <x v="304"/>
    <x v="11"/>
    <x v="6"/>
    <x v="1"/>
  </r>
  <r>
    <x v="294"/>
    <s v="P0017"/>
    <n v="12"/>
    <x v="2"/>
    <x v="1"/>
    <n v="0"/>
    <x v="39"/>
    <x v="2"/>
    <x v="0"/>
    <n v="134"/>
    <n v="156.78"/>
    <x v="228"/>
    <x v="277"/>
    <x v="11"/>
    <x v="6"/>
    <x v="1"/>
  </r>
  <r>
    <x v="294"/>
    <s v="P0003"/>
    <n v="13"/>
    <x v="1"/>
    <x v="1"/>
    <n v="0"/>
    <x v="6"/>
    <x v="3"/>
    <x v="1"/>
    <n v="71"/>
    <n v="80.94"/>
    <x v="250"/>
    <x v="305"/>
    <x v="11"/>
    <x v="6"/>
    <x v="1"/>
  </r>
  <r>
    <x v="295"/>
    <s v="P0003"/>
    <n v="10"/>
    <x v="1"/>
    <x v="0"/>
    <n v="0"/>
    <x v="6"/>
    <x v="3"/>
    <x v="1"/>
    <n v="71"/>
    <n v="80.94"/>
    <x v="251"/>
    <x v="306"/>
    <x v="12"/>
    <x v="6"/>
    <x v="1"/>
  </r>
  <r>
    <x v="295"/>
    <s v="P0026"/>
    <n v="1"/>
    <x v="1"/>
    <x v="1"/>
    <n v="0"/>
    <x v="42"/>
    <x v="4"/>
    <x v="3"/>
    <n v="18"/>
    <n v="24.66"/>
    <x v="252"/>
    <x v="307"/>
    <x v="12"/>
    <x v="6"/>
    <x v="1"/>
  </r>
  <r>
    <x v="296"/>
    <s v="P0012"/>
    <n v="5"/>
    <x v="2"/>
    <x v="1"/>
    <n v="0"/>
    <x v="35"/>
    <x v="2"/>
    <x v="1"/>
    <n v="73"/>
    <n v="94.17"/>
    <x v="229"/>
    <x v="278"/>
    <x v="2"/>
    <x v="7"/>
    <x v="1"/>
  </r>
  <r>
    <x v="297"/>
    <s v="P0016"/>
    <n v="9"/>
    <x v="1"/>
    <x v="0"/>
    <n v="0"/>
    <x v="21"/>
    <x v="2"/>
    <x v="3"/>
    <n v="13"/>
    <n v="16.64"/>
    <x v="253"/>
    <x v="308"/>
    <x v="16"/>
    <x v="7"/>
    <x v="1"/>
  </r>
  <r>
    <x v="298"/>
    <s v="P0016"/>
    <n v="2"/>
    <x v="2"/>
    <x v="0"/>
    <n v="0"/>
    <x v="21"/>
    <x v="2"/>
    <x v="3"/>
    <n v="13"/>
    <n v="16.64"/>
    <x v="212"/>
    <x v="256"/>
    <x v="21"/>
    <x v="7"/>
    <x v="1"/>
  </r>
  <r>
    <x v="298"/>
    <s v="P0032"/>
    <n v="12"/>
    <x v="2"/>
    <x v="1"/>
    <n v="0"/>
    <x v="18"/>
    <x v="4"/>
    <x v="1"/>
    <n v="89"/>
    <n v="117.48"/>
    <x v="104"/>
    <x v="112"/>
    <x v="21"/>
    <x v="7"/>
    <x v="1"/>
  </r>
  <r>
    <x v="298"/>
    <s v="P0021"/>
    <n v="11"/>
    <x v="2"/>
    <x v="1"/>
    <n v="0"/>
    <x v="32"/>
    <x v="0"/>
    <x v="0"/>
    <n v="126"/>
    <n v="162.54"/>
    <x v="254"/>
    <x v="309"/>
    <x v="21"/>
    <x v="7"/>
    <x v="1"/>
  </r>
  <r>
    <x v="299"/>
    <s v="P0030"/>
    <n v="14"/>
    <x v="2"/>
    <x v="1"/>
    <n v="0"/>
    <x v="28"/>
    <x v="4"/>
    <x v="0"/>
    <n v="148"/>
    <n v="201.28"/>
    <x v="156"/>
    <x v="177"/>
    <x v="29"/>
    <x v="7"/>
    <x v="1"/>
  </r>
  <r>
    <x v="300"/>
    <s v="P0011"/>
    <n v="10"/>
    <x v="0"/>
    <x v="1"/>
    <n v="0"/>
    <x v="31"/>
    <x v="2"/>
    <x v="2"/>
    <n v="44"/>
    <n v="48.4"/>
    <x v="27"/>
    <x v="216"/>
    <x v="17"/>
    <x v="7"/>
    <x v="1"/>
  </r>
  <r>
    <x v="300"/>
    <s v="P0015"/>
    <n v="7"/>
    <x v="2"/>
    <x v="0"/>
    <n v="0"/>
    <x v="27"/>
    <x v="2"/>
    <x v="3"/>
    <n v="12"/>
    <n v="15.719999999999999"/>
    <x v="255"/>
    <x v="310"/>
    <x v="17"/>
    <x v="7"/>
    <x v="1"/>
  </r>
  <r>
    <x v="301"/>
    <s v="P0029"/>
    <n v="8"/>
    <x v="1"/>
    <x v="0"/>
    <n v="0"/>
    <x v="19"/>
    <x v="4"/>
    <x v="2"/>
    <n v="47"/>
    <n v="53.11"/>
    <x v="65"/>
    <x v="67"/>
    <x v="7"/>
    <x v="7"/>
    <x v="1"/>
  </r>
  <r>
    <x v="301"/>
    <s v="P0010"/>
    <n v="2"/>
    <x v="1"/>
    <x v="1"/>
    <n v="0"/>
    <x v="20"/>
    <x v="2"/>
    <x v="0"/>
    <n v="148"/>
    <n v="164.28"/>
    <x v="48"/>
    <x v="311"/>
    <x v="7"/>
    <x v="7"/>
    <x v="1"/>
  </r>
  <r>
    <x v="302"/>
    <s v="P0007"/>
    <n v="3"/>
    <x v="1"/>
    <x v="0"/>
    <n v="0"/>
    <x v="36"/>
    <x v="3"/>
    <x v="2"/>
    <n v="43"/>
    <n v="47.730000000000004"/>
    <x v="256"/>
    <x v="312"/>
    <x v="8"/>
    <x v="7"/>
    <x v="1"/>
  </r>
  <r>
    <x v="303"/>
    <s v="P0023"/>
    <n v="13"/>
    <x v="2"/>
    <x v="0"/>
    <n v="0"/>
    <x v="12"/>
    <x v="0"/>
    <x v="0"/>
    <n v="141"/>
    <n v="149.46"/>
    <x v="96"/>
    <x v="103"/>
    <x v="9"/>
    <x v="7"/>
    <x v="1"/>
  </r>
  <r>
    <x v="303"/>
    <s v="P0033"/>
    <n v="14"/>
    <x v="2"/>
    <x v="0"/>
    <n v="0"/>
    <x v="38"/>
    <x v="4"/>
    <x v="1"/>
    <n v="95"/>
    <n v="119.7"/>
    <x v="257"/>
    <x v="313"/>
    <x v="9"/>
    <x v="7"/>
    <x v="1"/>
  </r>
  <r>
    <x v="304"/>
    <s v="P0016"/>
    <n v="4"/>
    <x v="2"/>
    <x v="0"/>
    <n v="0"/>
    <x v="21"/>
    <x v="2"/>
    <x v="3"/>
    <n v="13"/>
    <n v="16.64"/>
    <x v="111"/>
    <x v="120"/>
    <x v="10"/>
    <x v="7"/>
    <x v="1"/>
  </r>
  <r>
    <x v="305"/>
    <s v="P0044"/>
    <n v="11"/>
    <x v="1"/>
    <x v="0"/>
    <n v="0"/>
    <x v="11"/>
    <x v="1"/>
    <x v="1"/>
    <n v="76"/>
    <n v="82.08"/>
    <x v="258"/>
    <x v="314"/>
    <x v="19"/>
    <x v="7"/>
    <x v="1"/>
  </r>
  <r>
    <x v="305"/>
    <s v="P0029"/>
    <n v="14"/>
    <x v="2"/>
    <x v="1"/>
    <n v="0"/>
    <x v="19"/>
    <x v="4"/>
    <x v="2"/>
    <n v="47"/>
    <n v="53.11"/>
    <x v="184"/>
    <x v="220"/>
    <x v="19"/>
    <x v="7"/>
    <x v="1"/>
  </r>
  <r>
    <x v="306"/>
    <s v="P0005"/>
    <n v="5"/>
    <x v="2"/>
    <x v="1"/>
    <n v="0"/>
    <x v="24"/>
    <x v="3"/>
    <x v="0"/>
    <n v="133"/>
    <n v="155.61000000000001"/>
    <x v="259"/>
    <x v="315"/>
    <x v="27"/>
    <x v="7"/>
    <x v="1"/>
  </r>
  <r>
    <x v="307"/>
    <s v="P0019"/>
    <n v="13"/>
    <x v="0"/>
    <x v="1"/>
    <n v="0"/>
    <x v="40"/>
    <x v="2"/>
    <x v="0"/>
    <n v="150"/>
    <n v="210"/>
    <x v="83"/>
    <x v="87"/>
    <x v="12"/>
    <x v="7"/>
    <x v="1"/>
  </r>
  <r>
    <x v="307"/>
    <s v="P0037"/>
    <n v="8"/>
    <x v="1"/>
    <x v="0"/>
    <n v="0"/>
    <x v="8"/>
    <x v="1"/>
    <x v="1"/>
    <n v="67"/>
    <n v="85.76"/>
    <x v="124"/>
    <x v="137"/>
    <x v="12"/>
    <x v="7"/>
    <x v="1"/>
  </r>
  <r>
    <x v="308"/>
    <s v="P0039"/>
    <n v="15"/>
    <x v="0"/>
    <x v="0"/>
    <n v="0"/>
    <x v="34"/>
    <x v="1"/>
    <x v="3"/>
    <n v="37"/>
    <n v="42.55"/>
    <x v="81"/>
    <x v="205"/>
    <x v="13"/>
    <x v="7"/>
    <x v="1"/>
  </r>
  <r>
    <x v="309"/>
    <s v="P0005"/>
    <n v="9"/>
    <x v="1"/>
    <x v="0"/>
    <n v="0"/>
    <x v="24"/>
    <x v="3"/>
    <x v="0"/>
    <n v="133"/>
    <n v="155.61000000000001"/>
    <x v="199"/>
    <x v="237"/>
    <x v="14"/>
    <x v="7"/>
    <x v="1"/>
  </r>
  <r>
    <x v="309"/>
    <s v="P0039"/>
    <n v="5"/>
    <x v="2"/>
    <x v="0"/>
    <n v="0"/>
    <x v="34"/>
    <x v="1"/>
    <x v="3"/>
    <n v="37"/>
    <n v="42.55"/>
    <x v="260"/>
    <x v="316"/>
    <x v="14"/>
    <x v="7"/>
    <x v="1"/>
  </r>
  <r>
    <x v="310"/>
    <s v="P0006"/>
    <n v="6"/>
    <x v="1"/>
    <x v="1"/>
    <n v="0"/>
    <x v="15"/>
    <x v="3"/>
    <x v="1"/>
    <n v="75"/>
    <n v="85.5"/>
    <x v="132"/>
    <x v="146"/>
    <x v="24"/>
    <x v="7"/>
    <x v="1"/>
  </r>
  <r>
    <x v="310"/>
    <s v="P0043"/>
    <n v="6"/>
    <x v="2"/>
    <x v="1"/>
    <n v="0"/>
    <x v="23"/>
    <x v="1"/>
    <x v="1"/>
    <n v="67"/>
    <n v="83.08"/>
    <x v="80"/>
    <x v="317"/>
    <x v="24"/>
    <x v="7"/>
    <x v="1"/>
  </r>
  <r>
    <x v="310"/>
    <s v="P0025"/>
    <n v="5"/>
    <x v="2"/>
    <x v="1"/>
    <n v="0"/>
    <x v="7"/>
    <x v="0"/>
    <x v="3"/>
    <n v="7"/>
    <n v="8.33"/>
    <x v="20"/>
    <x v="318"/>
    <x v="24"/>
    <x v="7"/>
    <x v="1"/>
  </r>
  <r>
    <x v="311"/>
    <s v="P0015"/>
    <n v="13"/>
    <x v="2"/>
    <x v="1"/>
    <n v="0"/>
    <x v="27"/>
    <x v="2"/>
    <x v="3"/>
    <n v="12"/>
    <n v="15.719999999999999"/>
    <x v="87"/>
    <x v="92"/>
    <x v="25"/>
    <x v="7"/>
    <x v="1"/>
  </r>
  <r>
    <x v="312"/>
    <s v="P0002"/>
    <n v="1"/>
    <x v="2"/>
    <x v="1"/>
    <n v="0"/>
    <x v="29"/>
    <x v="3"/>
    <x v="1"/>
    <n v="105"/>
    <n v="142.80000000000001"/>
    <x v="261"/>
    <x v="319"/>
    <x v="3"/>
    <x v="8"/>
    <x v="1"/>
  </r>
  <r>
    <x v="313"/>
    <s v="P0005"/>
    <n v="12"/>
    <x v="0"/>
    <x v="0"/>
    <n v="0"/>
    <x v="24"/>
    <x v="3"/>
    <x v="0"/>
    <n v="133"/>
    <n v="155.61000000000001"/>
    <x v="262"/>
    <x v="320"/>
    <x v="16"/>
    <x v="8"/>
    <x v="1"/>
  </r>
  <r>
    <x v="314"/>
    <s v="P0041"/>
    <n v="9"/>
    <x v="2"/>
    <x v="0"/>
    <n v="0"/>
    <x v="41"/>
    <x v="1"/>
    <x v="0"/>
    <n v="138"/>
    <n v="173.88"/>
    <x v="198"/>
    <x v="236"/>
    <x v="4"/>
    <x v="8"/>
    <x v="1"/>
  </r>
  <r>
    <x v="314"/>
    <s v="P0003"/>
    <n v="3"/>
    <x v="2"/>
    <x v="0"/>
    <n v="0"/>
    <x v="6"/>
    <x v="3"/>
    <x v="1"/>
    <n v="71"/>
    <n v="80.94"/>
    <x v="134"/>
    <x v="148"/>
    <x v="4"/>
    <x v="8"/>
    <x v="1"/>
  </r>
  <r>
    <x v="315"/>
    <s v="P0035"/>
    <n v="15"/>
    <x v="1"/>
    <x v="1"/>
    <n v="0"/>
    <x v="4"/>
    <x v="4"/>
    <x v="3"/>
    <n v="5"/>
    <n v="6.7"/>
    <x v="93"/>
    <x v="100"/>
    <x v="26"/>
    <x v="8"/>
    <x v="1"/>
  </r>
  <r>
    <x v="315"/>
    <s v="P0038"/>
    <n v="4"/>
    <x v="2"/>
    <x v="1"/>
    <n v="0"/>
    <x v="1"/>
    <x v="1"/>
    <x v="1"/>
    <n v="72"/>
    <n v="79.92"/>
    <x v="52"/>
    <x v="321"/>
    <x v="26"/>
    <x v="8"/>
    <x v="1"/>
  </r>
  <r>
    <x v="316"/>
    <s v="P0029"/>
    <n v="3"/>
    <x v="2"/>
    <x v="1"/>
    <n v="0"/>
    <x v="19"/>
    <x v="4"/>
    <x v="2"/>
    <n v="47"/>
    <n v="53.11"/>
    <x v="182"/>
    <x v="215"/>
    <x v="29"/>
    <x v="8"/>
    <x v="1"/>
  </r>
  <r>
    <x v="317"/>
    <s v="P0037"/>
    <n v="15"/>
    <x v="1"/>
    <x v="0"/>
    <n v="0"/>
    <x v="8"/>
    <x v="1"/>
    <x v="1"/>
    <n v="67"/>
    <n v="85.76"/>
    <x v="207"/>
    <x v="250"/>
    <x v="17"/>
    <x v="8"/>
    <x v="1"/>
  </r>
  <r>
    <x v="318"/>
    <s v="P0026"/>
    <n v="14"/>
    <x v="1"/>
    <x v="1"/>
    <n v="0"/>
    <x v="42"/>
    <x v="4"/>
    <x v="3"/>
    <n v="18"/>
    <n v="24.66"/>
    <x v="115"/>
    <x v="266"/>
    <x v="7"/>
    <x v="8"/>
    <x v="1"/>
  </r>
  <r>
    <x v="319"/>
    <s v="P0033"/>
    <n v="8"/>
    <x v="0"/>
    <x v="1"/>
    <n v="0"/>
    <x v="38"/>
    <x v="4"/>
    <x v="1"/>
    <n v="95"/>
    <n v="119.7"/>
    <x v="131"/>
    <x v="322"/>
    <x v="8"/>
    <x v="8"/>
    <x v="1"/>
  </r>
  <r>
    <x v="320"/>
    <s v="P0033"/>
    <n v="6"/>
    <x v="2"/>
    <x v="0"/>
    <n v="0"/>
    <x v="38"/>
    <x v="4"/>
    <x v="1"/>
    <n v="95"/>
    <n v="119.7"/>
    <x v="102"/>
    <x v="109"/>
    <x v="9"/>
    <x v="8"/>
    <x v="1"/>
  </r>
  <r>
    <x v="320"/>
    <s v="P0001"/>
    <n v="10"/>
    <x v="2"/>
    <x v="0"/>
    <n v="0"/>
    <x v="16"/>
    <x v="3"/>
    <x v="1"/>
    <n v="98"/>
    <n v="103.88"/>
    <x v="263"/>
    <x v="323"/>
    <x v="9"/>
    <x v="8"/>
    <x v="1"/>
  </r>
  <r>
    <x v="321"/>
    <s v="P0018"/>
    <n v="14"/>
    <x v="1"/>
    <x v="0"/>
    <n v="0"/>
    <x v="30"/>
    <x v="2"/>
    <x v="3"/>
    <n v="37"/>
    <n v="49.21"/>
    <x v="128"/>
    <x v="324"/>
    <x v="10"/>
    <x v="8"/>
    <x v="1"/>
  </r>
  <r>
    <x v="321"/>
    <s v="P0026"/>
    <n v="5"/>
    <x v="2"/>
    <x v="1"/>
    <n v="0"/>
    <x v="42"/>
    <x v="4"/>
    <x v="3"/>
    <n v="18"/>
    <n v="24.66"/>
    <x v="264"/>
    <x v="325"/>
    <x v="10"/>
    <x v="8"/>
    <x v="1"/>
  </r>
  <r>
    <x v="322"/>
    <s v="P0043"/>
    <n v="12"/>
    <x v="1"/>
    <x v="0"/>
    <n v="0"/>
    <x v="23"/>
    <x v="1"/>
    <x v="1"/>
    <n v="67"/>
    <n v="83.08"/>
    <x v="242"/>
    <x v="295"/>
    <x v="18"/>
    <x v="8"/>
    <x v="1"/>
  </r>
  <r>
    <x v="323"/>
    <s v="P0012"/>
    <n v="12"/>
    <x v="2"/>
    <x v="0"/>
    <n v="0"/>
    <x v="35"/>
    <x v="2"/>
    <x v="1"/>
    <n v="73"/>
    <n v="94.17"/>
    <x v="265"/>
    <x v="326"/>
    <x v="19"/>
    <x v="8"/>
    <x v="1"/>
  </r>
  <r>
    <x v="324"/>
    <s v="P0032"/>
    <n v="14"/>
    <x v="2"/>
    <x v="0"/>
    <n v="0"/>
    <x v="18"/>
    <x v="4"/>
    <x v="1"/>
    <n v="89"/>
    <n v="117.48"/>
    <x v="201"/>
    <x v="242"/>
    <x v="27"/>
    <x v="8"/>
    <x v="1"/>
  </r>
  <r>
    <x v="324"/>
    <s v="P0032"/>
    <n v="8"/>
    <x v="2"/>
    <x v="1"/>
    <n v="0"/>
    <x v="18"/>
    <x v="4"/>
    <x v="1"/>
    <n v="89"/>
    <n v="117.48"/>
    <x v="266"/>
    <x v="327"/>
    <x v="27"/>
    <x v="8"/>
    <x v="1"/>
  </r>
  <r>
    <x v="325"/>
    <s v="P0036"/>
    <n v="4"/>
    <x v="2"/>
    <x v="1"/>
    <n v="0"/>
    <x v="43"/>
    <x v="4"/>
    <x v="1"/>
    <n v="90"/>
    <n v="96.3"/>
    <x v="72"/>
    <x v="328"/>
    <x v="13"/>
    <x v="8"/>
    <x v="1"/>
  </r>
  <r>
    <x v="325"/>
    <s v="P0044"/>
    <n v="9"/>
    <x v="2"/>
    <x v="1"/>
    <n v="0"/>
    <x v="11"/>
    <x v="1"/>
    <x v="1"/>
    <n v="76"/>
    <n v="82.08"/>
    <x v="22"/>
    <x v="23"/>
    <x v="13"/>
    <x v="8"/>
    <x v="1"/>
  </r>
  <r>
    <x v="325"/>
    <s v="P0038"/>
    <n v="3"/>
    <x v="0"/>
    <x v="1"/>
    <n v="0"/>
    <x v="1"/>
    <x v="1"/>
    <x v="1"/>
    <n v="72"/>
    <n v="79.92"/>
    <x v="267"/>
    <x v="329"/>
    <x v="13"/>
    <x v="8"/>
    <x v="1"/>
  </r>
  <r>
    <x v="326"/>
    <s v="P0034"/>
    <n v="13"/>
    <x v="2"/>
    <x v="0"/>
    <n v="0"/>
    <x v="13"/>
    <x v="4"/>
    <x v="2"/>
    <n v="55"/>
    <n v="58.3"/>
    <x v="268"/>
    <x v="330"/>
    <x v="28"/>
    <x v="8"/>
    <x v="1"/>
  </r>
  <r>
    <x v="327"/>
    <s v="P0011"/>
    <n v="5"/>
    <x v="2"/>
    <x v="1"/>
    <n v="0"/>
    <x v="31"/>
    <x v="2"/>
    <x v="2"/>
    <n v="44"/>
    <n v="48.4"/>
    <x v="3"/>
    <x v="331"/>
    <x v="2"/>
    <x v="9"/>
    <x v="1"/>
  </r>
  <r>
    <x v="328"/>
    <s v="P0007"/>
    <n v="15"/>
    <x v="2"/>
    <x v="0"/>
    <n v="0"/>
    <x v="36"/>
    <x v="3"/>
    <x v="2"/>
    <n v="43"/>
    <n v="47.730000000000004"/>
    <x v="171"/>
    <x v="198"/>
    <x v="3"/>
    <x v="9"/>
    <x v="1"/>
  </r>
  <r>
    <x v="329"/>
    <s v="P0035"/>
    <n v="1"/>
    <x v="2"/>
    <x v="0"/>
    <n v="0"/>
    <x v="4"/>
    <x v="4"/>
    <x v="3"/>
    <n v="5"/>
    <n v="6.7"/>
    <x v="36"/>
    <x v="37"/>
    <x v="16"/>
    <x v="9"/>
    <x v="1"/>
  </r>
  <r>
    <x v="330"/>
    <s v="P0038"/>
    <n v="14"/>
    <x v="1"/>
    <x v="0"/>
    <n v="0"/>
    <x v="1"/>
    <x v="1"/>
    <x v="1"/>
    <n v="72"/>
    <n v="79.92"/>
    <x v="154"/>
    <x v="194"/>
    <x v="4"/>
    <x v="9"/>
    <x v="1"/>
  </r>
  <r>
    <x v="331"/>
    <s v="P0019"/>
    <n v="9"/>
    <x v="2"/>
    <x v="0"/>
    <n v="0"/>
    <x v="40"/>
    <x v="2"/>
    <x v="0"/>
    <n v="150"/>
    <n v="210"/>
    <x v="157"/>
    <x v="179"/>
    <x v="26"/>
    <x v="9"/>
    <x v="1"/>
  </r>
  <r>
    <x v="331"/>
    <s v="P0044"/>
    <n v="12"/>
    <x v="1"/>
    <x v="0"/>
    <n v="0"/>
    <x v="11"/>
    <x v="1"/>
    <x v="1"/>
    <n v="76"/>
    <n v="82.08"/>
    <x v="269"/>
    <x v="332"/>
    <x v="26"/>
    <x v="9"/>
    <x v="1"/>
  </r>
  <r>
    <x v="332"/>
    <s v="P0008"/>
    <n v="10"/>
    <x v="2"/>
    <x v="0"/>
    <n v="0"/>
    <x v="25"/>
    <x v="3"/>
    <x v="1"/>
    <n v="83"/>
    <n v="94.62"/>
    <x v="270"/>
    <x v="333"/>
    <x v="5"/>
    <x v="9"/>
    <x v="1"/>
  </r>
  <r>
    <x v="333"/>
    <s v="P0002"/>
    <n v="15"/>
    <x v="1"/>
    <x v="0"/>
    <n v="0"/>
    <x v="29"/>
    <x v="3"/>
    <x v="1"/>
    <n v="105"/>
    <n v="142.80000000000001"/>
    <x v="271"/>
    <x v="334"/>
    <x v="22"/>
    <x v="9"/>
    <x v="1"/>
  </r>
  <r>
    <x v="334"/>
    <s v="P0044"/>
    <n v="15"/>
    <x v="0"/>
    <x v="0"/>
    <n v="0"/>
    <x v="11"/>
    <x v="1"/>
    <x v="1"/>
    <n v="76"/>
    <n v="82.08"/>
    <x v="125"/>
    <x v="138"/>
    <x v="29"/>
    <x v="9"/>
    <x v="1"/>
  </r>
  <r>
    <x v="335"/>
    <s v="P0015"/>
    <n v="10"/>
    <x v="2"/>
    <x v="1"/>
    <n v="0"/>
    <x v="27"/>
    <x v="2"/>
    <x v="3"/>
    <n v="12"/>
    <n v="15.719999999999999"/>
    <x v="68"/>
    <x v="335"/>
    <x v="17"/>
    <x v="9"/>
    <x v="1"/>
  </r>
  <r>
    <x v="336"/>
    <s v="P0036"/>
    <n v="3"/>
    <x v="1"/>
    <x v="0"/>
    <n v="0"/>
    <x v="43"/>
    <x v="4"/>
    <x v="1"/>
    <n v="90"/>
    <n v="96.3"/>
    <x v="272"/>
    <x v="336"/>
    <x v="23"/>
    <x v="9"/>
    <x v="1"/>
  </r>
  <r>
    <x v="337"/>
    <s v="P0024"/>
    <n v="14"/>
    <x v="1"/>
    <x v="1"/>
    <n v="0"/>
    <x v="0"/>
    <x v="0"/>
    <x v="0"/>
    <n v="144"/>
    <n v="156.96"/>
    <x v="63"/>
    <x v="65"/>
    <x v="19"/>
    <x v="9"/>
    <x v="1"/>
  </r>
  <r>
    <x v="338"/>
    <s v="P0042"/>
    <n v="3"/>
    <x v="2"/>
    <x v="1"/>
    <n v="0"/>
    <x v="10"/>
    <x v="1"/>
    <x v="0"/>
    <n v="120"/>
    <n v="162"/>
    <x v="72"/>
    <x v="75"/>
    <x v="24"/>
    <x v="9"/>
    <x v="1"/>
  </r>
  <r>
    <x v="339"/>
    <s v="P0038"/>
    <n v="8"/>
    <x v="2"/>
    <x v="0"/>
    <n v="0"/>
    <x v="1"/>
    <x v="1"/>
    <x v="1"/>
    <n v="72"/>
    <n v="79.92"/>
    <x v="233"/>
    <x v="282"/>
    <x v="25"/>
    <x v="9"/>
    <x v="1"/>
  </r>
  <r>
    <x v="340"/>
    <s v="P0012"/>
    <n v="15"/>
    <x v="0"/>
    <x v="0"/>
    <n v="0"/>
    <x v="35"/>
    <x v="2"/>
    <x v="1"/>
    <n v="73"/>
    <n v="94.17"/>
    <x v="273"/>
    <x v="337"/>
    <x v="0"/>
    <x v="10"/>
    <x v="1"/>
  </r>
  <r>
    <x v="341"/>
    <s v="P0015"/>
    <n v="15"/>
    <x v="0"/>
    <x v="1"/>
    <n v="0"/>
    <x v="27"/>
    <x v="2"/>
    <x v="3"/>
    <n v="12"/>
    <n v="15.719999999999999"/>
    <x v="153"/>
    <x v="338"/>
    <x v="1"/>
    <x v="10"/>
    <x v="1"/>
  </r>
  <r>
    <x v="341"/>
    <s v="P0030"/>
    <n v="15"/>
    <x v="2"/>
    <x v="1"/>
    <n v="0"/>
    <x v="28"/>
    <x v="4"/>
    <x v="0"/>
    <n v="148"/>
    <n v="201.28"/>
    <x v="194"/>
    <x v="232"/>
    <x v="1"/>
    <x v="10"/>
    <x v="1"/>
  </r>
  <r>
    <x v="341"/>
    <s v="P0035"/>
    <n v="5"/>
    <x v="2"/>
    <x v="1"/>
    <n v="0"/>
    <x v="4"/>
    <x v="4"/>
    <x v="3"/>
    <n v="5"/>
    <n v="6.7"/>
    <x v="274"/>
    <x v="339"/>
    <x v="1"/>
    <x v="10"/>
    <x v="1"/>
  </r>
  <r>
    <x v="342"/>
    <s v="P0020"/>
    <n v="11"/>
    <x v="1"/>
    <x v="0"/>
    <n v="0"/>
    <x v="14"/>
    <x v="0"/>
    <x v="2"/>
    <n v="61"/>
    <n v="76.25"/>
    <x v="275"/>
    <x v="340"/>
    <x v="2"/>
    <x v="10"/>
    <x v="1"/>
  </r>
  <r>
    <x v="343"/>
    <s v="P0008"/>
    <n v="10"/>
    <x v="2"/>
    <x v="0"/>
    <n v="0"/>
    <x v="25"/>
    <x v="3"/>
    <x v="1"/>
    <n v="83"/>
    <n v="94.62"/>
    <x v="270"/>
    <x v="333"/>
    <x v="3"/>
    <x v="10"/>
    <x v="1"/>
  </r>
  <r>
    <x v="344"/>
    <s v="P0019"/>
    <n v="15"/>
    <x v="2"/>
    <x v="1"/>
    <n v="0"/>
    <x v="40"/>
    <x v="2"/>
    <x v="0"/>
    <n v="150"/>
    <n v="210"/>
    <x v="276"/>
    <x v="341"/>
    <x v="15"/>
    <x v="10"/>
    <x v="1"/>
  </r>
  <r>
    <x v="345"/>
    <s v="P0043"/>
    <n v="13"/>
    <x v="2"/>
    <x v="1"/>
    <n v="0"/>
    <x v="23"/>
    <x v="1"/>
    <x v="1"/>
    <n v="67"/>
    <n v="83.08"/>
    <x v="277"/>
    <x v="342"/>
    <x v="16"/>
    <x v="10"/>
    <x v="1"/>
  </r>
  <r>
    <x v="345"/>
    <s v="P0015"/>
    <n v="13"/>
    <x v="1"/>
    <x v="0"/>
    <n v="0"/>
    <x v="27"/>
    <x v="2"/>
    <x v="3"/>
    <n v="12"/>
    <n v="15.719999999999999"/>
    <x v="87"/>
    <x v="92"/>
    <x v="16"/>
    <x v="10"/>
    <x v="1"/>
  </r>
  <r>
    <x v="345"/>
    <s v="P0042"/>
    <n v="13"/>
    <x v="2"/>
    <x v="1"/>
    <n v="0"/>
    <x v="10"/>
    <x v="1"/>
    <x v="0"/>
    <n v="120"/>
    <n v="162"/>
    <x v="278"/>
    <x v="343"/>
    <x v="16"/>
    <x v="10"/>
    <x v="1"/>
  </r>
  <r>
    <x v="346"/>
    <s v="P0040"/>
    <n v="13"/>
    <x v="1"/>
    <x v="1"/>
    <n v="0"/>
    <x v="17"/>
    <x v="1"/>
    <x v="1"/>
    <n v="90"/>
    <n v="115.2"/>
    <x v="279"/>
    <x v="344"/>
    <x v="20"/>
    <x v="10"/>
    <x v="1"/>
  </r>
  <r>
    <x v="347"/>
    <s v="P0036"/>
    <n v="11"/>
    <x v="0"/>
    <x v="1"/>
    <n v="0"/>
    <x v="43"/>
    <x v="4"/>
    <x v="1"/>
    <n v="90"/>
    <n v="96.3"/>
    <x v="95"/>
    <x v="345"/>
    <x v="21"/>
    <x v="10"/>
    <x v="1"/>
  </r>
  <r>
    <x v="347"/>
    <s v="P0019"/>
    <n v="10"/>
    <x v="0"/>
    <x v="0"/>
    <n v="0"/>
    <x v="40"/>
    <x v="2"/>
    <x v="0"/>
    <n v="150"/>
    <n v="210"/>
    <x v="280"/>
    <x v="346"/>
    <x v="21"/>
    <x v="10"/>
    <x v="1"/>
  </r>
  <r>
    <x v="348"/>
    <s v="P0027"/>
    <n v="8"/>
    <x v="1"/>
    <x v="1"/>
    <n v="0"/>
    <x v="26"/>
    <x v="4"/>
    <x v="2"/>
    <n v="48"/>
    <n v="57.120000000000005"/>
    <x v="159"/>
    <x v="185"/>
    <x v="4"/>
    <x v="10"/>
    <x v="1"/>
  </r>
  <r>
    <x v="349"/>
    <s v="P0018"/>
    <n v="7"/>
    <x v="2"/>
    <x v="0"/>
    <n v="0"/>
    <x v="30"/>
    <x v="2"/>
    <x v="3"/>
    <n v="37"/>
    <n v="49.21"/>
    <x v="60"/>
    <x v="294"/>
    <x v="26"/>
    <x v="10"/>
    <x v="1"/>
  </r>
  <r>
    <x v="350"/>
    <s v="P0027"/>
    <n v="10"/>
    <x v="0"/>
    <x v="1"/>
    <n v="0"/>
    <x v="26"/>
    <x v="4"/>
    <x v="2"/>
    <n v="48"/>
    <n v="57.120000000000005"/>
    <x v="10"/>
    <x v="47"/>
    <x v="22"/>
    <x v="10"/>
    <x v="1"/>
  </r>
  <r>
    <x v="351"/>
    <s v="P0002"/>
    <n v="1"/>
    <x v="2"/>
    <x v="1"/>
    <n v="0"/>
    <x v="29"/>
    <x v="3"/>
    <x v="1"/>
    <n v="105"/>
    <n v="142.80000000000001"/>
    <x v="261"/>
    <x v="319"/>
    <x v="29"/>
    <x v="10"/>
    <x v="1"/>
  </r>
  <r>
    <x v="352"/>
    <s v="P0012"/>
    <n v="14"/>
    <x v="2"/>
    <x v="1"/>
    <n v="0"/>
    <x v="35"/>
    <x v="2"/>
    <x v="1"/>
    <n v="73"/>
    <n v="94.17"/>
    <x v="56"/>
    <x v="58"/>
    <x v="17"/>
    <x v="10"/>
    <x v="1"/>
  </r>
  <r>
    <x v="353"/>
    <s v="P0017"/>
    <n v="8"/>
    <x v="1"/>
    <x v="0"/>
    <n v="0"/>
    <x v="39"/>
    <x v="2"/>
    <x v="0"/>
    <n v="134"/>
    <n v="156.78"/>
    <x v="281"/>
    <x v="347"/>
    <x v="23"/>
    <x v="10"/>
    <x v="1"/>
  </r>
  <r>
    <x v="354"/>
    <s v="P0034"/>
    <n v="8"/>
    <x v="2"/>
    <x v="1"/>
    <n v="0"/>
    <x v="13"/>
    <x v="4"/>
    <x v="2"/>
    <n v="55"/>
    <n v="58.3"/>
    <x v="27"/>
    <x v="348"/>
    <x v="7"/>
    <x v="10"/>
    <x v="1"/>
  </r>
  <r>
    <x v="355"/>
    <s v="P0020"/>
    <n v="6"/>
    <x v="2"/>
    <x v="1"/>
    <n v="0"/>
    <x v="14"/>
    <x v="0"/>
    <x v="2"/>
    <n v="61"/>
    <n v="76.25"/>
    <x v="282"/>
    <x v="349"/>
    <x v="10"/>
    <x v="10"/>
    <x v="1"/>
  </r>
  <r>
    <x v="356"/>
    <s v="P0036"/>
    <n v="12"/>
    <x v="1"/>
    <x v="0"/>
    <n v="0"/>
    <x v="43"/>
    <x v="4"/>
    <x v="1"/>
    <n v="90"/>
    <n v="96.3"/>
    <x v="1"/>
    <x v="180"/>
    <x v="19"/>
    <x v="10"/>
    <x v="1"/>
  </r>
  <r>
    <x v="357"/>
    <s v="P0004"/>
    <n v="5"/>
    <x v="2"/>
    <x v="1"/>
    <n v="0"/>
    <x v="3"/>
    <x v="3"/>
    <x v="2"/>
    <n v="44"/>
    <n v="48.84"/>
    <x v="3"/>
    <x v="3"/>
    <x v="11"/>
    <x v="10"/>
    <x v="1"/>
  </r>
  <r>
    <x v="358"/>
    <s v="P0032"/>
    <n v="5"/>
    <x v="2"/>
    <x v="0"/>
    <n v="0"/>
    <x v="18"/>
    <x v="4"/>
    <x v="1"/>
    <n v="89"/>
    <n v="117.48"/>
    <x v="283"/>
    <x v="350"/>
    <x v="12"/>
    <x v="10"/>
    <x v="1"/>
  </r>
  <r>
    <x v="359"/>
    <s v="P0034"/>
    <n v="15"/>
    <x v="2"/>
    <x v="0"/>
    <n v="0"/>
    <x v="13"/>
    <x v="4"/>
    <x v="2"/>
    <n v="55"/>
    <n v="58.3"/>
    <x v="284"/>
    <x v="351"/>
    <x v="13"/>
    <x v="10"/>
    <x v="1"/>
  </r>
  <r>
    <x v="360"/>
    <s v="P0031"/>
    <n v="8"/>
    <x v="2"/>
    <x v="1"/>
    <n v="0"/>
    <x v="5"/>
    <x v="4"/>
    <x v="1"/>
    <n v="93"/>
    <n v="104.16"/>
    <x v="285"/>
    <x v="352"/>
    <x v="14"/>
    <x v="10"/>
    <x v="1"/>
  </r>
  <r>
    <x v="361"/>
    <s v="P0015"/>
    <n v="2"/>
    <x v="2"/>
    <x v="0"/>
    <n v="0"/>
    <x v="27"/>
    <x v="2"/>
    <x v="3"/>
    <n v="12"/>
    <n v="15.719999999999999"/>
    <x v="118"/>
    <x v="128"/>
    <x v="24"/>
    <x v="10"/>
    <x v="1"/>
  </r>
  <r>
    <x v="362"/>
    <s v="P0028"/>
    <n v="5"/>
    <x v="0"/>
    <x v="1"/>
    <n v="0"/>
    <x v="33"/>
    <x v="4"/>
    <x v="3"/>
    <n v="37"/>
    <n v="41.81"/>
    <x v="260"/>
    <x v="353"/>
    <x v="2"/>
    <x v="11"/>
    <x v="1"/>
  </r>
  <r>
    <x v="363"/>
    <s v="P0026"/>
    <n v="10"/>
    <x v="2"/>
    <x v="1"/>
    <n v="0"/>
    <x v="42"/>
    <x v="4"/>
    <x v="3"/>
    <n v="18"/>
    <n v="24.66"/>
    <x v="153"/>
    <x v="217"/>
    <x v="3"/>
    <x v="11"/>
    <x v="1"/>
  </r>
  <r>
    <x v="363"/>
    <s v="P0044"/>
    <n v="15"/>
    <x v="2"/>
    <x v="1"/>
    <n v="0"/>
    <x v="11"/>
    <x v="1"/>
    <x v="1"/>
    <n v="76"/>
    <n v="82.08"/>
    <x v="125"/>
    <x v="138"/>
    <x v="3"/>
    <x v="11"/>
    <x v="1"/>
  </r>
  <r>
    <x v="364"/>
    <s v="P0038"/>
    <n v="12"/>
    <x v="2"/>
    <x v="1"/>
    <n v="0"/>
    <x v="1"/>
    <x v="1"/>
    <x v="1"/>
    <n v="72"/>
    <n v="79.92"/>
    <x v="286"/>
    <x v="354"/>
    <x v="20"/>
    <x v="11"/>
    <x v="1"/>
  </r>
  <r>
    <x v="364"/>
    <s v="P0016"/>
    <n v="13"/>
    <x v="2"/>
    <x v="0"/>
    <n v="0"/>
    <x v="21"/>
    <x v="2"/>
    <x v="3"/>
    <n v="13"/>
    <n v="16.64"/>
    <x v="30"/>
    <x v="31"/>
    <x v="20"/>
    <x v="11"/>
    <x v="1"/>
  </r>
  <r>
    <x v="364"/>
    <s v="P0038"/>
    <n v="5"/>
    <x v="2"/>
    <x v="1"/>
    <n v="0"/>
    <x v="1"/>
    <x v="1"/>
    <x v="1"/>
    <n v="72"/>
    <n v="79.92"/>
    <x v="72"/>
    <x v="182"/>
    <x v="20"/>
    <x v="11"/>
    <x v="1"/>
  </r>
  <r>
    <x v="365"/>
    <s v="P0027"/>
    <n v="5"/>
    <x v="2"/>
    <x v="0"/>
    <n v="0"/>
    <x v="26"/>
    <x v="4"/>
    <x v="2"/>
    <n v="48"/>
    <n v="57.120000000000005"/>
    <x v="94"/>
    <x v="259"/>
    <x v="5"/>
    <x v="11"/>
    <x v="1"/>
  </r>
  <r>
    <x v="365"/>
    <s v="P0013"/>
    <n v="9"/>
    <x v="0"/>
    <x v="0"/>
    <n v="0"/>
    <x v="2"/>
    <x v="2"/>
    <x v="1"/>
    <n v="112"/>
    <n v="122.08"/>
    <x v="154"/>
    <x v="355"/>
    <x v="5"/>
    <x v="11"/>
    <x v="1"/>
  </r>
  <r>
    <x v="365"/>
    <s v="P0014"/>
    <n v="10"/>
    <x v="1"/>
    <x v="1"/>
    <n v="0"/>
    <x v="9"/>
    <x v="2"/>
    <x v="1"/>
    <n v="112"/>
    <n v="146.72"/>
    <x v="287"/>
    <x v="356"/>
    <x v="5"/>
    <x v="11"/>
    <x v="1"/>
  </r>
  <r>
    <x v="366"/>
    <s v="P0030"/>
    <n v="9"/>
    <x v="0"/>
    <x v="1"/>
    <n v="0"/>
    <x v="28"/>
    <x v="4"/>
    <x v="0"/>
    <n v="148"/>
    <n v="201.28"/>
    <x v="69"/>
    <x v="357"/>
    <x v="6"/>
    <x v="11"/>
    <x v="1"/>
  </r>
  <r>
    <x v="366"/>
    <s v="P0041"/>
    <n v="10"/>
    <x v="0"/>
    <x v="0"/>
    <n v="0"/>
    <x v="41"/>
    <x v="1"/>
    <x v="0"/>
    <n v="138"/>
    <n v="173.88"/>
    <x v="235"/>
    <x v="285"/>
    <x v="6"/>
    <x v="11"/>
    <x v="1"/>
  </r>
  <r>
    <x v="367"/>
    <s v="P0005"/>
    <n v="4"/>
    <x v="2"/>
    <x v="1"/>
    <n v="0"/>
    <x v="24"/>
    <x v="3"/>
    <x v="0"/>
    <n v="133"/>
    <n v="155.61000000000001"/>
    <x v="130"/>
    <x v="144"/>
    <x v="29"/>
    <x v="11"/>
    <x v="1"/>
  </r>
  <r>
    <x v="368"/>
    <s v="P0009"/>
    <n v="13"/>
    <x v="2"/>
    <x v="0"/>
    <n v="0"/>
    <x v="37"/>
    <x v="3"/>
    <x v="3"/>
    <n v="6"/>
    <n v="7.8599999999999994"/>
    <x v="88"/>
    <x v="93"/>
    <x v="17"/>
    <x v="11"/>
    <x v="1"/>
  </r>
  <r>
    <x v="369"/>
    <s v="P0044"/>
    <n v="7"/>
    <x v="2"/>
    <x v="0"/>
    <n v="0"/>
    <x v="11"/>
    <x v="1"/>
    <x v="1"/>
    <n v="76"/>
    <n v="82.08"/>
    <x v="130"/>
    <x v="358"/>
    <x v="8"/>
    <x v="11"/>
    <x v="1"/>
  </r>
  <r>
    <x v="369"/>
    <s v="P0011"/>
    <n v="14"/>
    <x v="2"/>
    <x v="1"/>
    <n v="0"/>
    <x v="31"/>
    <x v="2"/>
    <x v="2"/>
    <n v="44"/>
    <n v="48.4"/>
    <x v="189"/>
    <x v="226"/>
    <x v="8"/>
    <x v="11"/>
    <x v="1"/>
  </r>
  <r>
    <x v="369"/>
    <s v="P0009"/>
    <n v="11"/>
    <x v="1"/>
    <x v="0"/>
    <n v="0"/>
    <x v="37"/>
    <x v="3"/>
    <x v="3"/>
    <n v="6"/>
    <n v="7.8599999999999994"/>
    <x v="288"/>
    <x v="359"/>
    <x v="8"/>
    <x v="11"/>
    <x v="1"/>
  </r>
  <r>
    <x v="370"/>
    <s v="P0006"/>
    <n v="10"/>
    <x v="2"/>
    <x v="0"/>
    <n v="0"/>
    <x v="15"/>
    <x v="3"/>
    <x v="1"/>
    <n v="75"/>
    <n v="85.5"/>
    <x v="107"/>
    <x v="360"/>
    <x v="10"/>
    <x v="11"/>
    <x v="1"/>
  </r>
  <r>
    <x v="371"/>
    <s v="P0008"/>
    <n v="15"/>
    <x v="2"/>
    <x v="0"/>
    <n v="0"/>
    <x v="25"/>
    <x v="3"/>
    <x v="1"/>
    <n v="83"/>
    <n v="94.62"/>
    <x v="89"/>
    <x v="94"/>
    <x v="28"/>
    <x v="11"/>
    <x v="1"/>
  </r>
  <r>
    <x v="371"/>
    <s v="P0042"/>
    <n v="1"/>
    <x v="0"/>
    <x v="1"/>
    <n v="0"/>
    <x v="10"/>
    <x v="1"/>
    <x v="0"/>
    <n v="120"/>
    <n v="162"/>
    <x v="68"/>
    <x v="70"/>
    <x v="28"/>
    <x v="11"/>
    <x v="1"/>
  </r>
  <r>
    <x v="372"/>
    <s v="P0041"/>
    <n v="14"/>
    <x v="2"/>
    <x v="0"/>
    <n v="0"/>
    <x v="41"/>
    <x v="1"/>
    <x v="0"/>
    <n v="138"/>
    <n v="173.88"/>
    <x v="183"/>
    <x v="219"/>
    <x v="24"/>
    <x v="11"/>
    <x v="1"/>
  </r>
  <r>
    <x v="373"/>
    <s v="P0033"/>
    <n v="12"/>
    <x v="1"/>
    <x v="0"/>
    <n v="0"/>
    <x v="38"/>
    <x v="4"/>
    <x v="1"/>
    <n v="95"/>
    <n v="119.7"/>
    <x v="125"/>
    <x v="255"/>
    <x v="25"/>
    <x v="11"/>
    <x v="1"/>
  </r>
  <r>
    <x v="373"/>
    <s v="P0011"/>
    <n v="6"/>
    <x v="1"/>
    <x v="0"/>
    <n v="0"/>
    <x v="31"/>
    <x v="2"/>
    <x v="2"/>
    <n v="44"/>
    <n v="48.4"/>
    <x v="166"/>
    <x v="361"/>
    <x v="25"/>
    <x v="11"/>
    <x v="1"/>
  </r>
  <r>
    <x v="373"/>
    <s v="P0011"/>
    <n v="3"/>
    <x v="0"/>
    <x v="1"/>
    <n v="0"/>
    <x v="31"/>
    <x v="2"/>
    <x v="2"/>
    <n v="44"/>
    <n v="48.4"/>
    <x v="165"/>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E3" firstHeaderRow="0" firstDataRow="1" firstDataCol="0"/>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dataField="1"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Items count="1">
    <i/>
  </rowItems>
  <colFields count="1">
    <field x="-2"/>
  </colFields>
  <colItems count="2">
    <i>
      <x/>
    </i>
    <i i="1">
      <x v="1"/>
    </i>
  </colItems>
  <dataFields count="2">
    <dataField name="Sum of TOTAL BUYING VALUE" fld="11" baseField="0" baseItem="0"/>
    <dataField name="TOTAL"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Daily"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2:B5"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Fields count="1">
    <field x="13"/>
  </rowFields>
  <rowItems count="3">
    <i>
      <x v="5"/>
    </i>
    <i>
      <x v="7"/>
    </i>
    <i>
      <x v="29"/>
    </i>
  </rowItems>
  <colItems count="1">
    <i/>
  </colItems>
  <dataFields count="1">
    <dataField name="TOTAL" fld="12" baseField="13" baseItem="0" numFmtId="166"/>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collapsedLevelsAreSubtotals="1" fieldPosition="0">
        <references count="1">
          <reference field="13"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Monthly"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G2:I14" firstHeaderRow="0"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showAll="0"/>
    <pivotField showAll="0"/>
    <pivotField numFmtId="165" showAll="0"/>
    <pivotField numFmtId="165" showAll="0"/>
    <pivotField dataField="1"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h="1"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TOTAL" fld="12"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alesType"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MONTH">
  <location ref="AI2:AJ5" firstHeaderRow="1" firstDataRow="1" firstDataCol="1"/>
  <pivotFields count="16">
    <pivotField numFmtId="14" showAll="0"/>
    <pivotField showAll="0"/>
    <pivotField showAll="0"/>
    <pivotField axis="axisRow" showAll="0">
      <items count="4">
        <item x="2"/>
        <item x="1"/>
        <item x="0"/>
        <item t="default"/>
      </items>
    </pivotField>
    <pivotField showAll="0">
      <items count="3">
        <item h="1"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Fields count="1">
    <field x="3"/>
  </rowFields>
  <rowItems count="3">
    <i>
      <x/>
    </i>
    <i>
      <x v="1"/>
    </i>
    <i>
      <x v="2"/>
    </i>
  </rowItems>
  <colItems count="1">
    <i/>
  </colItems>
  <dataFields count="1">
    <dataField name="TOTAL" fld="12" baseField="13"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aymentMode"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MONTH">
  <location ref="AL2:AM4" firstHeaderRow="1" firstDataRow="1" firstDataCol="1"/>
  <pivotFields count="16">
    <pivotField numFmtId="14" showAll="0"/>
    <pivotField showAll="0"/>
    <pivotField showAll="0"/>
    <pivotField showAll="0">
      <items count="4">
        <item x="2"/>
        <item h="1" x="1"/>
        <item h="1"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Fields count="1">
    <field x="4"/>
  </rowFields>
  <rowItems count="2">
    <i>
      <x/>
    </i>
    <i>
      <x v="1"/>
    </i>
  </rowItems>
  <colItems count="1">
    <i/>
  </colItems>
  <dataFields count="1">
    <dataField name="TOTAL" fld="12" baseField="13"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roductwise" cacheId="2" applyNumberFormats="0" applyBorderFormats="0" applyFontFormats="0" applyPatternFormats="0" applyAlignmentFormats="0" applyWidthHeightFormats="1" dataCaption="Values" updatedVersion="6" minRefreshableVersion="3" useAutoFormatting="1" pageWrap="2" rowGrandTotals="0" itemPrintTitles="1" createdVersion="6" indent="0" outline="1" outlineData="1" rowHeaderCaption="Product" fieldListSortAscending="1">
  <location ref="P2:R5" firstHeaderRow="0" firstDataRow="1" firstDataCol="1"/>
  <pivotFields count="16">
    <pivotField numFmtId="14" showAll="0"/>
    <pivotField showAll="0"/>
    <pivotField dataField="1" showAll="0"/>
    <pivotField showAll="0">
      <items count="4">
        <item x="2"/>
        <item h="1" x="1"/>
        <item h="1" x="0"/>
        <item t="default"/>
      </items>
    </pivotField>
    <pivotField showAll="0">
      <items count="3">
        <item h="1" x="1"/>
        <item x="0"/>
        <item t="default"/>
      </items>
    </pivotField>
    <pivotField numFmtId="164" showAll="0"/>
    <pivotField axis="axisRow" showAll="0" sortType="descending" defaultSubtotal="0">
      <items count="44">
        <item x="11"/>
        <item sd="0" x="23"/>
        <item sd="0" x="10"/>
        <item sd="0" x="41"/>
        <item sd="0" x="17"/>
        <item sd="0" x="34"/>
        <item sd="0" x="1"/>
        <item sd="0" x="8"/>
        <item sd="0" x="43"/>
        <item sd="0" x="4"/>
        <item sd="0" x="13"/>
        <item sd="0" x="38"/>
        <item sd="0" x="18"/>
        <item sd="0" x="5"/>
        <item sd="0" x="28"/>
        <item sd="0" x="19"/>
        <item sd="0" x="33"/>
        <item sd="0" x="26"/>
        <item sd="0" x="42"/>
        <item sd="0" x="7"/>
        <item sd="0" x="0"/>
        <item sd="0" x="12"/>
        <item sd="0" x="22"/>
        <item sd="0" x="32"/>
        <item sd="0" x="14"/>
        <item sd="0" x="40"/>
        <item sd="0" x="30"/>
        <item sd="0" x="39"/>
        <item sd="0" x="21"/>
        <item sd="0" x="27"/>
        <item sd="0" x="9"/>
        <item sd="0" x="2"/>
        <item sd="0" x="35"/>
        <item sd="0" x="31"/>
        <item sd="0" x="20"/>
        <item sd="0" x="37"/>
        <item sd="0" x="25"/>
        <item sd="0" x="36"/>
        <item sd="0" x="15"/>
        <item sd="0" x="24"/>
        <item sd="0" x="3"/>
        <item sd="0" x="6"/>
        <item sd="0" x="29"/>
        <item x="16"/>
      </items>
    </pivotField>
    <pivotField showAll="0"/>
    <pivotField axis="axisRow" compact="0" subtotalTop="0" showAll="0" sortType="descending">
      <items count="5">
        <item x="3"/>
        <item x="2"/>
        <item sd="0" x="1"/>
        <item x="0"/>
        <item t="default"/>
      </items>
    </pivotField>
    <pivotField numFmtId="165" showAll="0"/>
    <pivotField numFmtId="165" showAll="0"/>
    <pivotField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Fields count="2">
    <field x="6"/>
    <field x="8"/>
  </rowFields>
  <rowItems count="3">
    <i>
      <x v="5"/>
    </i>
    <i>
      <x v="8"/>
    </i>
    <i>
      <x v="37"/>
    </i>
  </rowItems>
  <colFields count="1">
    <field x="-2"/>
  </colFields>
  <colItems count="2">
    <i>
      <x/>
    </i>
    <i i="1">
      <x v="1"/>
    </i>
  </colItems>
  <dataFields count="2">
    <dataField name="TOTAL" fld="12" baseField="13"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CategoryWise"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Category">
  <location ref="AB2:AC5" firstHeaderRow="1" firstDataRow="1" firstDataCol="1"/>
  <pivotFields count="16">
    <pivotField numFmtId="14" showAll="0"/>
    <pivotField showAll="0"/>
    <pivotField showAll="0"/>
    <pivotField showAll="0">
      <items count="4">
        <item x="2"/>
        <item h="1" x="1"/>
        <item h="1" x="0"/>
        <item t="default"/>
      </items>
    </pivotField>
    <pivotField showAll="0">
      <items count="3">
        <item h="1"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h="1" x="9"/>
        <item x="10"/>
        <item h="1" x="11"/>
        <item t="default"/>
      </items>
    </pivotField>
    <pivotField showAll="0">
      <items count="3">
        <item x="0"/>
        <item h="1" x="1"/>
        <item t="default"/>
      </items>
    </pivotField>
  </pivotFields>
  <rowFields count="1">
    <field x="7"/>
  </rowFields>
  <rowItems count="3">
    <i>
      <x/>
    </i>
    <i>
      <x v="3"/>
    </i>
    <i>
      <x v="4"/>
    </i>
  </rowItems>
  <colItems count="1">
    <i/>
  </colItems>
  <dataFields count="1">
    <dataField name="TOTAL" fld="12" baseField="13"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Daily"/>
    <pivotTable tabId="4" name="CategoryWise"/>
    <pivotTable tabId="4" name="Monthly"/>
    <pivotTable tabId="4" name="Productwise"/>
    <pivotTable tabId="4" name="SalesType"/>
    <pivotTable tabId="4" name="TotalSales"/>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Daily"/>
    <pivotTable tabId="4" name="CategoryWise"/>
    <pivotTable tabId="4" name="PaymentMode"/>
    <pivotTable tabId="4" name="Productwise"/>
    <pivotTable tabId="4" name="SalesType"/>
    <pivotTable tabId="4" name="TotalSales"/>
  </pivotTables>
  <data>
    <tabular pivotCacheId="1">
      <items count="12">
        <i x="0"/>
        <i x="1"/>
        <i x="2"/>
        <i x="3"/>
        <i x="4"/>
        <i x="5"/>
        <i x="6"/>
        <i x="7"/>
        <i x="8"/>
        <i x="9"/>
        <i x="10" s="1"/>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1" sourceName="SALE TYPE">
  <pivotTables>
    <pivotTable tabId="4" name="TotalSales"/>
    <pivotTable tabId="4" name="Productwise"/>
    <pivotTable tabId="4" name="PaymentMode"/>
    <pivotTable tabId="4" name="Monthly"/>
    <pivotTable tabId="4" name="CategoryWise"/>
    <pivotTable tabId="4" name="Daily"/>
  </pivotTables>
  <data>
    <tabular pivotCacheId="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ODE" cache="Slicer_PAYMENT_MODE" caption="PAYMENT MODE" rowHeight="234950"/>
  <slicer name="MONTH" cache="Slicer_MONTH" caption="MONTH" startItem="2" rowHeight="234950"/>
  <slicer name="YEAR" cache="Slicer_YEAR" caption="YEAR" rowHeight="234950"/>
  <slicer name="SALE TYPE" cache="Slicer_SALE_TYPE1" caption="SALE TYP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AYMENT MODE 2" cache="Slicer_PAYMENT_MODE" caption="PAYMENT MODE" columnCount="2" style="SLICER." rowHeight="234950"/>
  <slicer name="MONTH 2" cache="Slicer_MONTH" caption="MONTH" style="SLICER." rowHeight="234950"/>
  <slicer name="YEAR 2" cache="Slicer_YEAR" caption="YEAR" style="SLICER." rowHeight="234950"/>
  <slicer name="SALE TYPE 2" cache="Slicer_SALE_TYPE1" caption="SALE TYPE" columnCount="3" style="SLICER." rowHeight="234950"/>
</slicers>
</file>

<file path=xl/tables/table1.xml><?xml version="1.0" encoding="utf-8"?>
<table xmlns="http://schemas.openxmlformats.org/spreadsheetml/2006/main" id="2" name="InputData" displayName="InputData" ref="A1:P528" totalsRowShown="0" headerRowDxfId="32" headerRowBorderDxfId="31">
  <autoFilter ref="A1:P528"/>
  <sortState ref="A2:E527">
    <sortCondition ref="A1:A527"/>
  </sortState>
  <tableColumns count="16">
    <tableColumn id="1" name="DATE" dataDxfId="30"/>
    <tableColumn id="3" name="PRODUCT ID" dataDxfId="29"/>
    <tableColumn id="2" name="QUANTITY" dataDxfId="28"/>
    <tableColumn id="4" name="SALE TYPE" dataDxfId="27"/>
    <tableColumn id="5" name="PAYMENT MODE" dataDxfId="26"/>
    <tableColumn id="6" name="DISCOUNT %" dataDxfId="25"/>
    <tableColumn id="7" name="PRODUCT" dataDxfId="24">
      <calculatedColumnFormula>VLOOKUP(InputData[[#This Row],[PRODUCT ID]],MasterData[],2,0)</calculatedColumnFormula>
    </tableColumn>
    <tableColumn id="8" name="CATEGORY" dataDxfId="23">
      <calculatedColumnFormula>VLOOKUP(InputData[[#This Row],[PRODUCT ID]],MasterData[],3,0)</calculatedColumnFormula>
    </tableColumn>
    <tableColumn id="9" name="UOM" dataDxfId="22">
      <calculatedColumnFormula>VLOOKUP(InputData[[#This Row],[PRODUCT ID]],MasterData[],4,0)</calculatedColumnFormula>
    </tableColumn>
    <tableColumn id="10" name="BUYING PRIZE" dataDxfId="21">
      <calculatedColumnFormula>VLOOKUP(InputData[[#This Row],[PRODUCT ID]],MasterData[],5,0)</calculatedColumnFormula>
    </tableColumn>
    <tableColumn id="11" name="SELLING PRICE" dataDxfId="20">
      <calculatedColumnFormula>VLOOKUP(InputData[[#This Row],[PRODUCT ID]],MasterData[],6,0)</calculatedColumnFormula>
    </tableColumn>
    <tableColumn id="12" name="TOTAL BUYING VALUE" dataDxfId="19">
      <calculatedColumnFormula>InputData[[#This Row],[BUYING PRIZE]]*InputData[[#This Row],[QUANTITY]]</calculatedColumnFormula>
    </tableColumn>
    <tableColumn id="13" name="TOTAL SELLING VALUE2" dataDxfId="18">
      <calculatedColumnFormula>InputData[[#This Row],[SELLING PRICE]]*InputData[[#This Row],[QUANTITY]]*(1-InputData[[#This Row],[DISCOUNT %]])</calculatedColumnFormula>
    </tableColumn>
    <tableColumn id="14" name="DAY" dataDxfId="17">
      <calculatedColumnFormula>DAY(InputData[[#This Row],[DATE]])</calculatedColumnFormula>
    </tableColumn>
    <tableColumn id="15" name="MONTH" dataDxfId="16">
      <calculatedColumnFormula>TEXT(InputData[[#This Row],[DATE]],"mmm")</calculatedColumnFormula>
    </tableColumn>
    <tableColumn id="16" name="YEAR" dataDxfId="15">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G46" totalsRowShown="0" headerRowDxfId="14" dataDxfId="12" headerRowBorderDxfId="13">
  <autoFilter ref="A1:G46"/>
  <tableColumns count="7">
    <tableColumn id="1" name="PRODUCT ID" dataDxfId="11"/>
    <tableColumn id="2" name="PRODUCT" dataDxfId="10"/>
    <tableColumn id="3" name="CATEGORY" dataDxfId="9"/>
    <tableColumn id="4" name="UOM" dataDxfId="8"/>
    <tableColumn id="5" name="BUYING PRIZE" dataDxfId="7"/>
    <tableColumn id="6" name="SELLING PRICE" dataDxfId="6"/>
    <tableColumn id="7" name="Column1" dataDxfId="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528"/>
  <sheetViews>
    <sheetView topLeftCell="C1" zoomScale="94" workbookViewId="0">
      <selection activeCell="G1" sqref="G1:G1048576"/>
    </sheetView>
  </sheetViews>
  <sheetFormatPr defaultRowHeight="14.4" x14ac:dyDescent="0.3"/>
  <cols>
    <col min="1" max="1" width="13.21875"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style="15" bestFit="1" customWidth="1"/>
    <col min="11" max="11" width="17.77734375" style="15" bestFit="1" customWidth="1"/>
    <col min="12" max="12" width="24.21875" style="15" bestFit="1" customWidth="1"/>
    <col min="13" max="13" width="24.5546875" style="15" bestFit="1" customWidth="1"/>
  </cols>
  <sheetData>
    <row r="1" spans="1:19" ht="15" thickBot="1" x14ac:dyDescent="0.35">
      <c r="A1" s="2" t="s">
        <v>100</v>
      </c>
      <c r="B1" s="2" t="s">
        <v>0</v>
      </c>
      <c r="C1" s="2" t="s">
        <v>101</v>
      </c>
      <c r="D1" s="2" t="s">
        <v>102</v>
      </c>
      <c r="E1" s="2" t="s">
        <v>103</v>
      </c>
      <c r="F1" s="2" t="s">
        <v>104</v>
      </c>
      <c r="G1" s="11" t="s">
        <v>1</v>
      </c>
      <c r="H1" s="11" t="s">
        <v>2</v>
      </c>
      <c r="I1" s="11" t="s">
        <v>3</v>
      </c>
      <c r="J1" s="14" t="s">
        <v>4</v>
      </c>
      <c r="K1" s="14" t="s">
        <v>5</v>
      </c>
      <c r="L1" s="14" t="s">
        <v>115</v>
      </c>
      <c r="M1" s="14" t="s">
        <v>116</v>
      </c>
      <c r="N1" s="11" t="s">
        <v>117</v>
      </c>
      <c r="O1" s="11" t="s">
        <v>118</v>
      </c>
      <c r="P1" s="11" t="s">
        <v>119</v>
      </c>
    </row>
    <row r="2" spans="1:19" x14ac:dyDescent="0.3">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5">
        <f>VLOOKUP(InputData[[#This Row],[PRODUCT ID]],MasterData[],5,0)</f>
        <v>144</v>
      </c>
      <c r="K2" s="15">
        <f>VLOOKUP(InputData[[#This Row],[PRODUCT ID]],MasterData[],6,0)</f>
        <v>156.96</v>
      </c>
      <c r="L2" s="15">
        <f>InputData[[#This Row],[BUYING PRIZE]]*InputData[[#This Row],[QUANTITY]]</f>
        <v>1296</v>
      </c>
      <c r="M2" s="15">
        <f>InputData[[#This Row],[SELLING PRICE]]*InputData[[#This Row],[QUANTITY]]*(1-InputData[[#This Row],[DISCOUNT %]])</f>
        <v>1412.64</v>
      </c>
      <c r="N2" s="13">
        <f>DAY(InputData[[#This Row],[DATE]])</f>
        <v>1</v>
      </c>
      <c r="O2" s="13" t="str">
        <f>TEXT(InputData[[#This Row],[DATE]],"mmm")</f>
        <v>Jan</v>
      </c>
      <c r="P2" s="13">
        <f>YEAR(InputData[[#This Row],[DATE]])</f>
        <v>2021</v>
      </c>
    </row>
    <row r="3" spans="1:19" x14ac:dyDescent="0.3">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5">
        <f>VLOOKUP(InputData[[#This Row],[PRODUCT ID]],MasterData[],5,0)</f>
        <v>72</v>
      </c>
      <c r="K3" s="15">
        <f>VLOOKUP(InputData[[#This Row],[PRODUCT ID]],MasterData[],6,0)</f>
        <v>79.92</v>
      </c>
      <c r="L3" s="15">
        <f>InputData[[#This Row],[BUYING PRIZE]]*InputData[[#This Row],[QUANTITY]]</f>
        <v>1080</v>
      </c>
      <c r="M3" s="15">
        <f>InputData[[#This Row],[SELLING PRICE]]*InputData[[#This Row],[QUANTITY]]*(1-InputData[[#This Row],[DISCOUNT %]])</f>
        <v>1198.8</v>
      </c>
      <c r="N3" s="13">
        <f>DAY(InputData[[#This Row],[DATE]])</f>
        <v>2</v>
      </c>
      <c r="O3" s="13" t="str">
        <f>TEXT(InputData[[#This Row],[DATE]],"mmm")</f>
        <v>Jan</v>
      </c>
      <c r="P3" s="13">
        <f>YEAR(InputData[[#This Row],[DATE]])</f>
        <v>2021</v>
      </c>
    </row>
    <row r="4" spans="1:19"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5">
        <f>VLOOKUP(InputData[[#This Row],[PRODUCT ID]],MasterData[],5,0)</f>
        <v>112</v>
      </c>
      <c r="K4" s="15">
        <f>VLOOKUP(InputData[[#This Row],[PRODUCT ID]],MasterData[],6,0)</f>
        <v>122.08</v>
      </c>
      <c r="L4" s="15">
        <f>InputData[[#This Row],[BUYING PRIZE]]*InputData[[#This Row],[QUANTITY]]</f>
        <v>672</v>
      </c>
      <c r="M4" s="15">
        <f>InputData[[#This Row],[SELLING PRICE]]*InputData[[#This Row],[QUANTITY]]*(1-InputData[[#This Row],[DISCOUNT %]])</f>
        <v>732.48</v>
      </c>
      <c r="N4" s="13">
        <f>DAY(InputData[[#This Row],[DATE]])</f>
        <v>2</v>
      </c>
      <c r="O4" s="13" t="str">
        <f>TEXT(InputData[[#This Row],[DATE]],"mmm")</f>
        <v>Jan</v>
      </c>
      <c r="P4" s="13">
        <f>YEAR(InputData[[#This Row],[DATE]])</f>
        <v>2021</v>
      </c>
    </row>
    <row r="5" spans="1:19"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5">
        <f>VLOOKUP(InputData[[#This Row],[PRODUCT ID]],MasterData[],5,0)</f>
        <v>44</v>
      </c>
      <c r="K5" s="15">
        <f>VLOOKUP(InputData[[#This Row],[PRODUCT ID]],MasterData[],6,0)</f>
        <v>48.84</v>
      </c>
      <c r="L5" s="15">
        <f>InputData[[#This Row],[BUYING PRIZE]]*InputData[[#This Row],[QUANTITY]]</f>
        <v>220</v>
      </c>
      <c r="M5" s="15">
        <f>InputData[[#This Row],[SELLING PRICE]]*InputData[[#This Row],[QUANTITY]]*(1-InputData[[#This Row],[DISCOUNT %]])</f>
        <v>244.20000000000002</v>
      </c>
      <c r="N5" s="13">
        <f>DAY(InputData[[#This Row],[DATE]])</f>
        <v>3</v>
      </c>
      <c r="O5" s="13" t="str">
        <f>TEXT(InputData[[#This Row],[DATE]],"mmm")</f>
        <v>Jan</v>
      </c>
      <c r="P5" s="13">
        <f>YEAR(InputData[[#This Row],[DATE]])</f>
        <v>2021</v>
      </c>
      <c r="S5" s="22"/>
    </row>
    <row r="6" spans="1:19"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5">
        <f>VLOOKUP(InputData[[#This Row],[PRODUCT ID]],MasterData[],5,0)</f>
        <v>5</v>
      </c>
      <c r="K6" s="15">
        <f>VLOOKUP(InputData[[#This Row],[PRODUCT ID]],MasterData[],6,0)</f>
        <v>6.7</v>
      </c>
      <c r="L6" s="15">
        <f>InputData[[#This Row],[BUYING PRIZE]]*InputData[[#This Row],[QUANTITY]]</f>
        <v>60</v>
      </c>
      <c r="M6" s="15">
        <f>InputData[[#This Row],[SELLING PRICE]]*InputData[[#This Row],[QUANTITY]]*(1-InputData[[#This Row],[DISCOUNT %]])</f>
        <v>80.400000000000006</v>
      </c>
      <c r="N6" s="13">
        <f>DAY(InputData[[#This Row],[DATE]])</f>
        <v>4</v>
      </c>
      <c r="O6" s="13" t="str">
        <f>TEXT(InputData[[#This Row],[DATE]],"mmm")</f>
        <v>Jan</v>
      </c>
      <c r="P6" s="13">
        <f>YEAR(InputData[[#This Row],[DATE]])</f>
        <v>2021</v>
      </c>
    </row>
    <row r="7" spans="1:19" x14ac:dyDescent="0.3">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5">
        <f>VLOOKUP(InputData[[#This Row],[PRODUCT ID]],MasterData[],5,0)</f>
        <v>93</v>
      </c>
      <c r="K7" s="15">
        <f>VLOOKUP(InputData[[#This Row],[PRODUCT ID]],MasterData[],6,0)</f>
        <v>104.16</v>
      </c>
      <c r="L7" s="15">
        <f>InputData[[#This Row],[BUYING PRIZE]]*InputData[[#This Row],[QUANTITY]]</f>
        <v>93</v>
      </c>
      <c r="M7" s="15">
        <f>InputData[[#This Row],[SELLING PRICE]]*InputData[[#This Row],[QUANTITY]]*(1-InputData[[#This Row],[DISCOUNT %]])</f>
        <v>104.16</v>
      </c>
      <c r="N7" s="13">
        <f>DAY(InputData[[#This Row],[DATE]])</f>
        <v>9</v>
      </c>
      <c r="O7" s="13" t="str">
        <f>TEXT(InputData[[#This Row],[DATE]],"mmm")</f>
        <v>Jan</v>
      </c>
      <c r="P7" s="13">
        <f>YEAR(InputData[[#This Row],[DATE]])</f>
        <v>2021</v>
      </c>
    </row>
    <row r="8" spans="1:19"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5">
        <f>VLOOKUP(InputData[[#This Row],[PRODUCT ID]],MasterData[],5,0)</f>
        <v>71</v>
      </c>
      <c r="K8" s="15">
        <f>VLOOKUP(InputData[[#This Row],[PRODUCT ID]],MasterData[],6,0)</f>
        <v>80.94</v>
      </c>
      <c r="L8" s="15">
        <f>InputData[[#This Row],[BUYING PRIZE]]*InputData[[#This Row],[QUANTITY]]</f>
        <v>568</v>
      </c>
      <c r="M8" s="15">
        <f>InputData[[#This Row],[SELLING PRICE]]*InputData[[#This Row],[QUANTITY]]*(1-InputData[[#This Row],[DISCOUNT %]])</f>
        <v>647.52</v>
      </c>
      <c r="N8" s="13">
        <f>DAY(InputData[[#This Row],[DATE]])</f>
        <v>9</v>
      </c>
      <c r="O8" s="13" t="str">
        <f>TEXT(InputData[[#This Row],[DATE]],"mmm")</f>
        <v>Jan</v>
      </c>
      <c r="P8" s="13">
        <f>YEAR(InputData[[#This Row],[DATE]])</f>
        <v>2021</v>
      </c>
    </row>
    <row r="9" spans="1:19"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5">
        <f>VLOOKUP(InputData[[#This Row],[PRODUCT ID]],MasterData[],5,0)</f>
        <v>7</v>
      </c>
      <c r="K9" s="15">
        <f>VLOOKUP(InputData[[#This Row],[PRODUCT ID]],MasterData[],6,0)</f>
        <v>8.33</v>
      </c>
      <c r="L9" s="15">
        <f>InputData[[#This Row],[BUYING PRIZE]]*InputData[[#This Row],[QUANTITY]]</f>
        <v>28</v>
      </c>
      <c r="M9" s="15">
        <f>InputData[[#This Row],[SELLING PRICE]]*InputData[[#This Row],[QUANTITY]]*(1-InputData[[#This Row],[DISCOUNT %]])</f>
        <v>33.32</v>
      </c>
      <c r="N9" s="13">
        <f>DAY(InputData[[#This Row],[DATE]])</f>
        <v>9</v>
      </c>
      <c r="O9" s="13" t="str">
        <f>TEXT(InputData[[#This Row],[DATE]],"mmm")</f>
        <v>Jan</v>
      </c>
      <c r="P9" s="13">
        <f>YEAR(InputData[[#This Row],[DATE]])</f>
        <v>2021</v>
      </c>
    </row>
    <row r="10" spans="1:19"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5">
        <f>VLOOKUP(InputData[[#This Row],[PRODUCT ID]],MasterData[],5,0)</f>
        <v>67</v>
      </c>
      <c r="K10" s="15">
        <f>VLOOKUP(InputData[[#This Row],[PRODUCT ID]],MasterData[],6,0)</f>
        <v>85.76</v>
      </c>
      <c r="L10" s="15">
        <f>InputData[[#This Row],[BUYING PRIZE]]*InputData[[#This Row],[QUANTITY]]</f>
        <v>201</v>
      </c>
      <c r="M10" s="15">
        <f>InputData[[#This Row],[SELLING PRICE]]*InputData[[#This Row],[QUANTITY]]*(1-InputData[[#This Row],[DISCOUNT %]])</f>
        <v>257.28000000000003</v>
      </c>
      <c r="N10" s="13">
        <f>DAY(InputData[[#This Row],[DATE]])</f>
        <v>11</v>
      </c>
      <c r="O10" s="13" t="str">
        <f>TEXT(InputData[[#This Row],[DATE]],"mmm")</f>
        <v>Jan</v>
      </c>
      <c r="P10" s="13">
        <f>YEAR(InputData[[#This Row],[DATE]])</f>
        <v>2021</v>
      </c>
    </row>
    <row r="11" spans="1:19"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5">
        <f>VLOOKUP(InputData[[#This Row],[PRODUCT ID]],MasterData[],5,0)</f>
        <v>112</v>
      </c>
      <c r="K11" s="15">
        <f>VLOOKUP(InputData[[#This Row],[PRODUCT ID]],MasterData[],6,0)</f>
        <v>146.72</v>
      </c>
      <c r="L11" s="15">
        <f>InputData[[#This Row],[BUYING PRIZE]]*InputData[[#This Row],[QUANTITY]]</f>
        <v>448</v>
      </c>
      <c r="M11" s="15">
        <f>InputData[[#This Row],[SELLING PRICE]]*InputData[[#This Row],[QUANTITY]]*(1-InputData[[#This Row],[DISCOUNT %]])</f>
        <v>586.88</v>
      </c>
      <c r="N11" s="13">
        <f>DAY(InputData[[#This Row],[DATE]])</f>
        <v>11</v>
      </c>
      <c r="O11" s="13" t="str">
        <f>TEXT(InputData[[#This Row],[DATE]],"mmm")</f>
        <v>Jan</v>
      </c>
      <c r="P11" s="13">
        <f>YEAR(InputData[[#This Row],[DATE]])</f>
        <v>2021</v>
      </c>
    </row>
    <row r="12" spans="1:19"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5">
        <f>VLOOKUP(InputData[[#This Row],[PRODUCT ID]],MasterData[],5,0)</f>
        <v>120</v>
      </c>
      <c r="K12" s="15">
        <f>VLOOKUP(InputData[[#This Row],[PRODUCT ID]],MasterData[],6,0)</f>
        <v>162</v>
      </c>
      <c r="L12" s="15">
        <f>InputData[[#This Row],[BUYING PRIZE]]*InputData[[#This Row],[QUANTITY]]</f>
        <v>480</v>
      </c>
      <c r="M12" s="15">
        <f>InputData[[#This Row],[SELLING PRICE]]*InputData[[#This Row],[QUANTITY]]*(1-InputData[[#This Row],[DISCOUNT %]])</f>
        <v>648</v>
      </c>
      <c r="N12" s="13">
        <f>DAY(InputData[[#This Row],[DATE]])</f>
        <v>11</v>
      </c>
      <c r="O12" s="13" t="str">
        <f>TEXT(InputData[[#This Row],[DATE]],"mmm")</f>
        <v>Jan</v>
      </c>
      <c r="P12" s="13">
        <f>YEAR(InputData[[#This Row],[DATE]])</f>
        <v>2021</v>
      </c>
    </row>
    <row r="13" spans="1:19"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5">
        <f>VLOOKUP(InputData[[#This Row],[PRODUCT ID]],MasterData[],5,0)</f>
        <v>120</v>
      </c>
      <c r="K13" s="15">
        <f>VLOOKUP(InputData[[#This Row],[PRODUCT ID]],MasterData[],6,0)</f>
        <v>162</v>
      </c>
      <c r="L13" s="15">
        <f>InputData[[#This Row],[BUYING PRIZE]]*InputData[[#This Row],[QUANTITY]]</f>
        <v>1200</v>
      </c>
      <c r="M13" s="15">
        <f>InputData[[#This Row],[SELLING PRICE]]*InputData[[#This Row],[QUANTITY]]*(1-InputData[[#This Row],[DISCOUNT %]])</f>
        <v>1620</v>
      </c>
      <c r="N13" s="13">
        <f>DAY(InputData[[#This Row],[DATE]])</f>
        <v>12</v>
      </c>
      <c r="O13" s="13" t="str">
        <f>TEXT(InputData[[#This Row],[DATE]],"mmm")</f>
        <v>Jan</v>
      </c>
      <c r="P13" s="13">
        <f>YEAR(InputData[[#This Row],[DATE]])</f>
        <v>2021</v>
      </c>
    </row>
    <row r="14" spans="1:19"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5">
        <f>VLOOKUP(InputData[[#This Row],[PRODUCT ID]],MasterData[],5,0)</f>
        <v>76</v>
      </c>
      <c r="K14" s="15">
        <f>VLOOKUP(InputData[[#This Row],[PRODUCT ID]],MasterData[],6,0)</f>
        <v>82.08</v>
      </c>
      <c r="L14" s="15">
        <f>InputData[[#This Row],[BUYING PRIZE]]*InputData[[#This Row],[QUANTITY]]</f>
        <v>988</v>
      </c>
      <c r="M14" s="15">
        <f>InputData[[#This Row],[SELLING PRICE]]*InputData[[#This Row],[QUANTITY]]*(1-InputData[[#This Row],[DISCOUNT %]])</f>
        <v>1067.04</v>
      </c>
      <c r="N14" s="13">
        <f>DAY(InputData[[#This Row],[DATE]])</f>
        <v>18</v>
      </c>
      <c r="O14" s="13" t="str">
        <f>TEXT(InputData[[#This Row],[DATE]],"mmm")</f>
        <v>Jan</v>
      </c>
      <c r="P14" s="13">
        <f>YEAR(InputData[[#This Row],[DATE]])</f>
        <v>2021</v>
      </c>
    </row>
    <row r="15" spans="1:19"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5">
        <f>VLOOKUP(InputData[[#This Row],[PRODUCT ID]],MasterData[],5,0)</f>
        <v>141</v>
      </c>
      <c r="K15" s="15">
        <f>VLOOKUP(InputData[[#This Row],[PRODUCT ID]],MasterData[],6,0)</f>
        <v>149.46</v>
      </c>
      <c r="L15" s="15">
        <f>InputData[[#This Row],[BUYING PRIZE]]*InputData[[#This Row],[QUANTITY]]</f>
        <v>423</v>
      </c>
      <c r="M15" s="15">
        <f>InputData[[#This Row],[SELLING PRICE]]*InputData[[#This Row],[QUANTITY]]*(1-InputData[[#This Row],[DISCOUNT %]])</f>
        <v>448.38</v>
      </c>
      <c r="N15" s="13">
        <f>DAY(InputData[[#This Row],[DATE]])</f>
        <v>18</v>
      </c>
      <c r="O15" s="13" t="str">
        <f>TEXT(InputData[[#This Row],[DATE]],"mmm")</f>
        <v>Jan</v>
      </c>
      <c r="P15" s="13">
        <f>YEAR(InputData[[#This Row],[DATE]])</f>
        <v>2021</v>
      </c>
    </row>
    <row r="16" spans="1:19"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5">
        <f>VLOOKUP(InputData[[#This Row],[PRODUCT ID]],MasterData[],5,0)</f>
        <v>5</v>
      </c>
      <c r="K16" s="15">
        <f>VLOOKUP(InputData[[#This Row],[PRODUCT ID]],MasterData[],6,0)</f>
        <v>6.7</v>
      </c>
      <c r="L16" s="15">
        <f>InputData[[#This Row],[BUYING PRIZE]]*InputData[[#This Row],[QUANTITY]]</f>
        <v>30</v>
      </c>
      <c r="M16" s="15">
        <f>InputData[[#This Row],[SELLING PRICE]]*InputData[[#This Row],[QUANTITY]]*(1-InputData[[#This Row],[DISCOUNT %]])</f>
        <v>40.200000000000003</v>
      </c>
      <c r="N16" s="13">
        <f>DAY(InputData[[#This Row],[DATE]])</f>
        <v>19</v>
      </c>
      <c r="O16" s="13" t="str">
        <f>TEXT(InputData[[#This Row],[DATE]],"mmm")</f>
        <v>Jan</v>
      </c>
      <c r="P16" s="13">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5">
        <f>VLOOKUP(InputData[[#This Row],[PRODUCT ID]],MasterData[],5,0)</f>
        <v>55</v>
      </c>
      <c r="K17" s="15">
        <f>VLOOKUP(InputData[[#This Row],[PRODUCT ID]],MasterData[],6,0)</f>
        <v>58.3</v>
      </c>
      <c r="L17" s="15">
        <f>InputData[[#This Row],[BUYING PRIZE]]*InputData[[#This Row],[QUANTITY]]</f>
        <v>220</v>
      </c>
      <c r="M17" s="15">
        <f>InputData[[#This Row],[SELLING PRICE]]*InputData[[#This Row],[QUANTITY]]*(1-InputData[[#This Row],[DISCOUNT %]])</f>
        <v>233.2</v>
      </c>
      <c r="N17" s="13">
        <f>DAY(InputData[[#This Row],[DATE]])</f>
        <v>20</v>
      </c>
      <c r="O17" s="13" t="str">
        <f>TEXT(InputData[[#This Row],[DATE]],"mmm")</f>
        <v>Jan</v>
      </c>
      <c r="P17" s="13">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5">
        <f>VLOOKUP(InputData[[#This Row],[PRODUCT ID]],MasterData[],5,0)</f>
        <v>61</v>
      </c>
      <c r="K18" s="15">
        <f>VLOOKUP(InputData[[#This Row],[PRODUCT ID]],MasterData[],6,0)</f>
        <v>76.25</v>
      </c>
      <c r="L18" s="15">
        <f>InputData[[#This Row],[BUYING PRIZE]]*InputData[[#This Row],[QUANTITY]]</f>
        <v>244</v>
      </c>
      <c r="M18" s="15">
        <f>InputData[[#This Row],[SELLING PRICE]]*InputData[[#This Row],[QUANTITY]]*(1-InputData[[#This Row],[DISCOUNT %]])</f>
        <v>305</v>
      </c>
      <c r="N18" s="13">
        <f>DAY(InputData[[#This Row],[DATE]])</f>
        <v>20</v>
      </c>
      <c r="O18" s="13" t="str">
        <f>TEXT(InputData[[#This Row],[DATE]],"mmm")</f>
        <v>Jan</v>
      </c>
      <c r="P18" s="13">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5">
        <f>VLOOKUP(InputData[[#This Row],[PRODUCT ID]],MasterData[],5,0)</f>
        <v>44</v>
      </c>
      <c r="K19" s="15">
        <f>VLOOKUP(InputData[[#This Row],[PRODUCT ID]],MasterData[],6,0)</f>
        <v>48.84</v>
      </c>
      <c r="L19" s="15">
        <f>InputData[[#This Row],[BUYING PRIZE]]*InputData[[#This Row],[QUANTITY]]</f>
        <v>660</v>
      </c>
      <c r="M19" s="15">
        <f>InputData[[#This Row],[SELLING PRICE]]*InputData[[#This Row],[QUANTITY]]*(1-InputData[[#This Row],[DISCOUNT %]])</f>
        <v>732.6</v>
      </c>
      <c r="N19" s="13">
        <f>DAY(InputData[[#This Row],[DATE]])</f>
        <v>21</v>
      </c>
      <c r="O19" s="13" t="str">
        <f>TEXT(InputData[[#This Row],[DATE]],"mmm")</f>
        <v>Jan</v>
      </c>
      <c r="P19" s="13">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5">
        <f>VLOOKUP(InputData[[#This Row],[PRODUCT ID]],MasterData[],5,0)</f>
        <v>71</v>
      </c>
      <c r="K20" s="15">
        <f>VLOOKUP(InputData[[#This Row],[PRODUCT ID]],MasterData[],6,0)</f>
        <v>80.94</v>
      </c>
      <c r="L20" s="15">
        <f>InputData[[#This Row],[BUYING PRIZE]]*InputData[[#This Row],[QUANTITY]]</f>
        <v>639</v>
      </c>
      <c r="M20" s="15">
        <f>InputData[[#This Row],[SELLING PRICE]]*InputData[[#This Row],[QUANTITY]]*(1-InputData[[#This Row],[DISCOUNT %]])</f>
        <v>728.46</v>
      </c>
      <c r="N20" s="13">
        <f>DAY(InputData[[#This Row],[DATE]])</f>
        <v>21</v>
      </c>
      <c r="O20" s="13" t="str">
        <f>TEXT(InputData[[#This Row],[DATE]],"mmm")</f>
        <v>Jan</v>
      </c>
      <c r="P20" s="13">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5">
        <f>VLOOKUP(InputData[[#This Row],[PRODUCT ID]],MasterData[],5,0)</f>
        <v>120</v>
      </c>
      <c r="K21" s="15">
        <f>VLOOKUP(InputData[[#This Row],[PRODUCT ID]],MasterData[],6,0)</f>
        <v>162</v>
      </c>
      <c r="L21" s="15">
        <f>InputData[[#This Row],[BUYING PRIZE]]*InputData[[#This Row],[QUANTITY]]</f>
        <v>720</v>
      </c>
      <c r="M21" s="15">
        <f>InputData[[#This Row],[SELLING PRICE]]*InputData[[#This Row],[QUANTITY]]*(1-InputData[[#This Row],[DISCOUNT %]])</f>
        <v>972</v>
      </c>
      <c r="N21" s="13">
        <f>DAY(InputData[[#This Row],[DATE]])</f>
        <v>21</v>
      </c>
      <c r="O21" s="13" t="str">
        <f>TEXT(InputData[[#This Row],[DATE]],"mmm")</f>
        <v>Jan</v>
      </c>
      <c r="P21" s="13">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5">
        <f>VLOOKUP(InputData[[#This Row],[PRODUCT ID]],MasterData[],5,0)</f>
        <v>55</v>
      </c>
      <c r="K22" s="15">
        <f>VLOOKUP(InputData[[#This Row],[PRODUCT ID]],MasterData[],6,0)</f>
        <v>58.3</v>
      </c>
      <c r="L22" s="15">
        <f>InputData[[#This Row],[BUYING PRIZE]]*InputData[[#This Row],[QUANTITY]]</f>
        <v>330</v>
      </c>
      <c r="M22" s="15">
        <f>InputData[[#This Row],[SELLING PRICE]]*InputData[[#This Row],[QUANTITY]]*(1-InputData[[#This Row],[DISCOUNT %]])</f>
        <v>349.79999999999995</v>
      </c>
      <c r="N22" s="13">
        <f>DAY(InputData[[#This Row],[DATE]])</f>
        <v>25</v>
      </c>
      <c r="O22" s="13" t="str">
        <f>TEXT(InputData[[#This Row],[DATE]],"mmm")</f>
        <v>Jan</v>
      </c>
      <c r="P22" s="13">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5">
        <f>VLOOKUP(InputData[[#This Row],[PRODUCT ID]],MasterData[],5,0)</f>
        <v>5</v>
      </c>
      <c r="K23" s="15">
        <f>VLOOKUP(InputData[[#This Row],[PRODUCT ID]],MasterData[],6,0)</f>
        <v>6.7</v>
      </c>
      <c r="L23" s="15">
        <f>InputData[[#This Row],[BUYING PRIZE]]*InputData[[#This Row],[QUANTITY]]</f>
        <v>35</v>
      </c>
      <c r="M23" s="15">
        <f>InputData[[#This Row],[SELLING PRICE]]*InputData[[#This Row],[QUANTITY]]*(1-InputData[[#This Row],[DISCOUNT %]])</f>
        <v>46.9</v>
      </c>
      <c r="N23" s="13">
        <f>DAY(InputData[[#This Row],[DATE]])</f>
        <v>25</v>
      </c>
      <c r="O23" s="13" t="str">
        <f>TEXT(InputData[[#This Row],[DATE]],"mmm")</f>
        <v>Jan</v>
      </c>
      <c r="P23" s="13">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5">
        <f>VLOOKUP(InputData[[#This Row],[PRODUCT ID]],MasterData[],5,0)</f>
        <v>93</v>
      </c>
      <c r="K24" s="15">
        <f>VLOOKUP(InputData[[#This Row],[PRODUCT ID]],MasterData[],6,0)</f>
        <v>104.16</v>
      </c>
      <c r="L24" s="15">
        <f>InputData[[#This Row],[BUYING PRIZE]]*InputData[[#This Row],[QUANTITY]]</f>
        <v>1302</v>
      </c>
      <c r="M24" s="15">
        <f>InputData[[#This Row],[SELLING PRICE]]*InputData[[#This Row],[QUANTITY]]*(1-InputData[[#This Row],[DISCOUNT %]])</f>
        <v>1458.24</v>
      </c>
      <c r="N24" s="13">
        <f>DAY(InputData[[#This Row],[DATE]])</f>
        <v>25</v>
      </c>
      <c r="O24" s="13" t="str">
        <f>TEXT(InputData[[#This Row],[DATE]],"mmm")</f>
        <v>Jan</v>
      </c>
      <c r="P24" s="13">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5">
        <f>VLOOKUP(InputData[[#This Row],[PRODUCT ID]],MasterData[],5,0)</f>
        <v>76</v>
      </c>
      <c r="K25" s="15">
        <f>VLOOKUP(InputData[[#This Row],[PRODUCT ID]],MasterData[],6,0)</f>
        <v>82.08</v>
      </c>
      <c r="L25" s="15">
        <f>InputData[[#This Row],[BUYING PRIZE]]*InputData[[#This Row],[QUANTITY]]</f>
        <v>684</v>
      </c>
      <c r="M25" s="15">
        <f>InputData[[#This Row],[SELLING PRICE]]*InputData[[#This Row],[QUANTITY]]*(1-InputData[[#This Row],[DISCOUNT %]])</f>
        <v>738.72</v>
      </c>
      <c r="N25" s="13">
        <f>DAY(InputData[[#This Row],[DATE]])</f>
        <v>26</v>
      </c>
      <c r="O25" s="13" t="str">
        <f>TEXT(InputData[[#This Row],[DATE]],"mmm")</f>
        <v>Jan</v>
      </c>
      <c r="P25" s="13">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5">
        <f>VLOOKUP(InputData[[#This Row],[PRODUCT ID]],MasterData[],5,0)</f>
        <v>75</v>
      </c>
      <c r="K26" s="15">
        <f>VLOOKUP(InputData[[#This Row],[PRODUCT ID]],MasterData[],6,0)</f>
        <v>85.5</v>
      </c>
      <c r="L26" s="15">
        <f>InputData[[#This Row],[BUYING PRIZE]]*InputData[[#This Row],[QUANTITY]]</f>
        <v>525</v>
      </c>
      <c r="M26" s="15">
        <f>InputData[[#This Row],[SELLING PRICE]]*InputData[[#This Row],[QUANTITY]]*(1-InputData[[#This Row],[DISCOUNT %]])</f>
        <v>598.5</v>
      </c>
      <c r="N26" s="13">
        <f>DAY(InputData[[#This Row],[DATE]])</f>
        <v>26</v>
      </c>
      <c r="O26" s="13" t="str">
        <f>TEXT(InputData[[#This Row],[DATE]],"mmm")</f>
        <v>Jan</v>
      </c>
      <c r="P26" s="13">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5">
        <f>VLOOKUP(InputData[[#This Row],[PRODUCT ID]],MasterData[],5,0)</f>
        <v>98</v>
      </c>
      <c r="K27" s="15">
        <f>VLOOKUP(InputData[[#This Row],[PRODUCT ID]],MasterData[],6,0)</f>
        <v>103.88</v>
      </c>
      <c r="L27" s="15">
        <f>InputData[[#This Row],[BUYING PRIZE]]*InputData[[#This Row],[QUANTITY]]</f>
        <v>686</v>
      </c>
      <c r="M27" s="15">
        <f>InputData[[#This Row],[SELLING PRICE]]*InputData[[#This Row],[QUANTITY]]*(1-InputData[[#This Row],[DISCOUNT %]])</f>
        <v>727.16</v>
      </c>
      <c r="N27" s="13">
        <f>DAY(InputData[[#This Row],[DATE]])</f>
        <v>26</v>
      </c>
      <c r="O27" s="13" t="str">
        <f>TEXT(InputData[[#This Row],[DATE]],"mmm")</f>
        <v>Jan</v>
      </c>
      <c r="P27" s="13">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5">
        <f>VLOOKUP(InputData[[#This Row],[PRODUCT ID]],MasterData[],5,0)</f>
        <v>90</v>
      </c>
      <c r="K28" s="15">
        <f>VLOOKUP(InputData[[#This Row],[PRODUCT ID]],MasterData[],6,0)</f>
        <v>115.2</v>
      </c>
      <c r="L28" s="15">
        <f>InputData[[#This Row],[BUYING PRIZE]]*InputData[[#This Row],[QUANTITY]]</f>
        <v>630</v>
      </c>
      <c r="M28" s="15">
        <f>InputData[[#This Row],[SELLING PRICE]]*InputData[[#This Row],[QUANTITY]]*(1-InputData[[#This Row],[DISCOUNT %]])</f>
        <v>806.4</v>
      </c>
      <c r="N28" s="13">
        <f>DAY(InputData[[#This Row],[DATE]])</f>
        <v>27</v>
      </c>
      <c r="O28" s="13" t="str">
        <f>TEXT(InputData[[#This Row],[DATE]],"mmm")</f>
        <v>Jan</v>
      </c>
      <c r="P28" s="13">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5">
        <f>VLOOKUP(InputData[[#This Row],[PRODUCT ID]],MasterData[],5,0)</f>
        <v>89</v>
      </c>
      <c r="K29" s="15">
        <f>VLOOKUP(InputData[[#This Row],[PRODUCT ID]],MasterData[],6,0)</f>
        <v>117.48</v>
      </c>
      <c r="L29" s="15">
        <f>InputData[[#This Row],[BUYING PRIZE]]*InputData[[#This Row],[QUANTITY]]</f>
        <v>267</v>
      </c>
      <c r="M29" s="15">
        <f>InputData[[#This Row],[SELLING PRICE]]*InputData[[#This Row],[QUANTITY]]*(1-InputData[[#This Row],[DISCOUNT %]])</f>
        <v>352.44</v>
      </c>
      <c r="N29" s="13">
        <f>DAY(InputData[[#This Row],[DATE]])</f>
        <v>27</v>
      </c>
      <c r="O29" s="13" t="str">
        <f>TEXT(InputData[[#This Row],[DATE]],"mmm")</f>
        <v>Jan</v>
      </c>
      <c r="P29" s="13">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5">
        <f>VLOOKUP(InputData[[#This Row],[PRODUCT ID]],MasterData[],5,0)</f>
        <v>44</v>
      </c>
      <c r="K30" s="15">
        <f>VLOOKUP(InputData[[#This Row],[PRODUCT ID]],MasterData[],6,0)</f>
        <v>48.84</v>
      </c>
      <c r="L30" s="15">
        <f>InputData[[#This Row],[BUYING PRIZE]]*InputData[[#This Row],[QUANTITY]]</f>
        <v>440</v>
      </c>
      <c r="M30" s="15">
        <f>InputData[[#This Row],[SELLING PRICE]]*InputData[[#This Row],[QUANTITY]]*(1-InputData[[#This Row],[DISCOUNT %]])</f>
        <v>488.40000000000003</v>
      </c>
      <c r="N30" s="13">
        <f>DAY(InputData[[#This Row],[DATE]])</f>
        <v>28</v>
      </c>
      <c r="O30" s="13" t="str">
        <f>TEXT(InputData[[#This Row],[DATE]],"mmm")</f>
        <v>Jan</v>
      </c>
      <c r="P30" s="13">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5">
        <f>VLOOKUP(InputData[[#This Row],[PRODUCT ID]],MasterData[],5,0)</f>
        <v>47</v>
      </c>
      <c r="K31" s="15">
        <f>VLOOKUP(InputData[[#This Row],[PRODUCT ID]],MasterData[],6,0)</f>
        <v>53.11</v>
      </c>
      <c r="L31" s="15">
        <f>InputData[[#This Row],[BUYING PRIZE]]*InputData[[#This Row],[QUANTITY]]</f>
        <v>94</v>
      </c>
      <c r="M31" s="15">
        <f>InputData[[#This Row],[SELLING PRICE]]*InputData[[#This Row],[QUANTITY]]*(1-InputData[[#This Row],[DISCOUNT %]])</f>
        <v>106.22</v>
      </c>
      <c r="N31" s="13">
        <f>DAY(InputData[[#This Row],[DATE]])</f>
        <v>28</v>
      </c>
      <c r="O31" s="13" t="str">
        <f>TEXT(InputData[[#This Row],[DATE]],"mmm")</f>
        <v>Jan</v>
      </c>
      <c r="P31" s="13">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5">
        <f>VLOOKUP(InputData[[#This Row],[PRODUCT ID]],MasterData[],5,0)</f>
        <v>148</v>
      </c>
      <c r="K32" s="15">
        <f>VLOOKUP(InputData[[#This Row],[PRODUCT ID]],MasterData[],6,0)</f>
        <v>164.28</v>
      </c>
      <c r="L32" s="15">
        <f>InputData[[#This Row],[BUYING PRIZE]]*InputData[[#This Row],[QUANTITY]]</f>
        <v>1036</v>
      </c>
      <c r="M32" s="15">
        <f>InputData[[#This Row],[SELLING PRICE]]*InputData[[#This Row],[QUANTITY]]*(1-InputData[[#This Row],[DISCOUNT %]])</f>
        <v>1149.96</v>
      </c>
      <c r="N32" s="13">
        <f>DAY(InputData[[#This Row],[DATE]])</f>
        <v>2</v>
      </c>
      <c r="O32" s="13" t="str">
        <f>TEXT(InputData[[#This Row],[DATE]],"mmm")</f>
        <v>Feb</v>
      </c>
      <c r="P32" s="13">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5">
        <f>VLOOKUP(InputData[[#This Row],[PRODUCT ID]],MasterData[],5,0)</f>
        <v>13</v>
      </c>
      <c r="K33" s="15">
        <f>VLOOKUP(InputData[[#This Row],[PRODUCT ID]],MasterData[],6,0)</f>
        <v>16.64</v>
      </c>
      <c r="L33" s="15">
        <f>InputData[[#This Row],[BUYING PRIZE]]*InputData[[#This Row],[QUANTITY]]</f>
        <v>169</v>
      </c>
      <c r="M33" s="15">
        <f>InputData[[#This Row],[SELLING PRICE]]*InputData[[#This Row],[QUANTITY]]*(1-InputData[[#This Row],[DISCOUNT %]])</f>
        <v>216.32</v>
      </c>
      <c r="N33" s="13">
        <f>DAY(InputData[[#This Row],[DATE]])</f>
        <v>3</v>
      </c>
      <c r="O33" s="13" t="str">
        <f>TEXT(InputData[[#This Row],[DATE]],"mmm")</f>
        <v>Feb</v>
      </c>
      <c r="P33" s="13">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5">
        <f>VLOOKUP(InputData[[#This Row],[PRODUCT ID]],MasterData[],5,0)</f>
        <v>121</v>
      </c>
      <c r="K34" s="15">
        <f>VLOOKUP(InputData[[#This Row],[PRODUCT ID]],MasterData[],6,0)</f>
        <v>141.57</v>
      </c>
      <c r="L34" s="15">
        <f>InputData[[#This Row],[BUYING PRIZE]]*InputData[[#This Row],[QUANTITY]]</f>
        <v>242</v>
      </c>
      <c r="M34" s="15">
        <f>InputData[[#This Row],[SELLING PRICE]]*InputData[[#This Row],[QUANTITY]]*(1-InputData[[#This Row],[DISCOUNT %]])</f>
        <v>283.14</v>
      </c>
      <c r="N34" s="13">
        <f>DAY(InputData[[#This Row],[DATE]])</f>
        <v>3</v>
      </c>
      <c r="O34" s="13" t="str">
        <f>TEXT(InputData[[#This Row],[DATE]],"mmm")</f>
        <v>Feb</v>
      </c>
      <c r="P34" s="13">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5">
        <f>VLOOKUP(InputData[[#This Row],[PRODUCT ID]],MasterData[],5,0)</f>
        <v>67</v>
      </c>
      <c r="K35" s="15">
        <f>VLOOKUP(InputData[[#This Row],[PRODUCT ID]],MasterData[],6,0)</f>
        <v>85.76</v>
      </c>
      <c r="L35" s="15">
        <f>InputData[[#This Row],[BUYING PRIZE]]*InputData[[#This Row],[QUANTITY]]</f>
        <v>268</v>
      </c>
      <c r="M35" s="15">
        <f>InputData[[#This Row],[SELLING PRICE]]*InputData[[#This Row],[QUANTITY]]*(1-InputData[[#This Row],[DISCOUNT %]])</f>
        <v>343.04</v>
      </c>
      <c r="N35" s="13">
        <f>DAY(InputData[[#This Row],[DATE]])</f>
        <v>4</v>
      </c>
      <c r="O35" s="13" t="str">
        <f>TEXT(InputData[[#This Row],[DATE]],"mmm")</f>
        <v>Feb</v>
      </c>
      <c r="P35" s="13">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5">
        <f>VLOOKUP(InputData[[#This Row],[PRODUCT ID]],MasterData[],5,0)</f>
        <v>67</v>
      </c>
      <c r="K36" s="15">
        <f>VLOOKUP(InputData[[#This Row],[PRODUCT ID]],MasterData[],6,0)</f>
        <v>83.08</v>
      </c>
      <c r="L36" s="15">
        <f>InputData[[#This Row],[BUYING PRIZE]]*InputData[[#This Row],[QUANTITY]]</f>
        <v>469</v>
      </c>
      <c r="M36" s="15">
        <f>InputData[[#This Row],[SELLING PRICE]]*InputData[[#This Row],[QUANTITY]]*(1-InputData[[#This Row],[DISCOUNT %]])</f>
        <v>581.55999999999995</v>
      </c>
      <c r="N36" s="13">
        <f>DAY(InputData[[#This Row],[DATE]])</f>
        <v>5</v>
      </c>
      <c r="O36" s="13" t="str">
        <f>TEXT(InputData[[#This Row],[DATE]],"mmm")</f>
        <v>Feb</v>
      </c>
      <c r="P36" s="13">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5">
        <f>VLOOKUP(InputData[[#This Row],[PRODUCT ID]],MasterData[],5,0)</f>
        <v>133</v>
      </c>
      <c r="K37" s="15">
        <f>VLOOKUP(InputData[[#This Row],[PRODUCT ID]],MasterData[],6,0)</f>
        <v>155.61000000000001</v>
      </c>
      <c r="L37" s="15">
        <f>InputData[[#This Row],[BUYING PRIZE]]*InputData[[#This Row],[QUANTITY]]</f>
        <v>133</v>
      </c>
      <c r="M37" s="15">
        <f>InputData[[#This Row],[SELLING PRICE]]*InputData[[#This Row],[QUANTITY]]*(1-InputData[[#This Row],[DISCOUNT %]])</f>
        <v>155.61000000000001</v>
      </c>
      <c r="N37" s="13">
        <f>DAY(InputData[[#This Row],[DATE]])</f>
        <v>5</v>
      </c>
      <c r="O37" s="13" t="str">
        <f>TEXT(InputData[[#This Row],[DATE]],"mmm")</f>
        <v>Feb</v>
      </c>
      <c r="P37" s="13">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5">
        <f>VLOOKUP(InputData[[#This Row],[PRODUCT ID]],MasterData[],5,0)</f>
        <v>67</v>
      </c>
      <c r="K38" s="15">
        <f>VLOOKUP(InputData[[#This Row],[PRODUCT ID]],MasterData[],6,0)</f>
        <v>83.08</v>
      </c>
      <c r="L38" s="15">
        <f>InputData[[#This Row],[BUYING PRIZE]]*InputData[[#This Row],[QUANTITY]]</f>
        <v>603</v>
      </c>
      <c r="M38" s="15">
        <f>InputData[[#This Row],[SELLING PRICE]]*InputData[[#This Row],[QUANTITY]]*(1-InputData[[#This Row],[DISCOUNT %]])</f>
        <v>747.72</v>
      </c>
      <c r="N38" s="13">
        <f>DAY(InputData[[#This Row],[DATE]])</f>
        <v>5</v>
      </c>
      <c r="O38" s="13" t="str">
        <f>TEXT(InputData[[#This Row],[DATE]],"mmm")</f>
        <v>Feb</v>
      </c>
      <c r="P38" s="13">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5">
        <f>VLOOKUP(InputData[[#This Row],[PRODUCT ID]],MasterData[],5,0)</f>
        <v>5</v>
      </c>
      <c r="K39" s="15">
        <f>VLOOKUP(InputData[[#This Row],[PRODUCT ID]],MasterData[],6,0)</f>
        <v>6.7</v>
      </c>
      <c r="L39" s="15">
        <f>InputData[[#This Row],[BUYING PRIZE]]*InputData[[#This Row],[QUANTITY]]</f>
        <v>5</v>
      </c>
      <c r="M39" s="15">
        <f>InputData[[#This Row],[SELLING PRICE]]*InputData[[#This Row],[QUANTITY]]*(1-InputData[[#This Row],[DISCOUNT %]])</f>
        <v>6.7</v>
      </c>
      <c r="N39" s="13">
        <f>DAY(InputData[[#This Row],[DATE]])</f>
        <v>6</v>
      </c>
      <c r="O39" s="13" t="str">
        <f>TEXT(InputData[[#This Row],[DATE]],"mmm")</f>
        <v>Feb</v>
      </c>
      <c r="P39" s="13">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5">
        <f>VLOOKUP(InputData[[#This Row],[PRODUCT ID]],MasterData[],5,0)</f>
        <v>55</v>
      </c>
      <c r="K40" s="15">
        <f>VLOOKUP(InputData[[#This Row],[PRODUCT ID]],MasterData[],6,0)</f>
        <v>58.3</v>
      </c>
      <c r="L40" s="15">
        <f>InputData[[#This Row],[BUYING PRIZE]]*InputData[[#This Row],[QUANTITY]]</f>
        <v>770</v>
      </c>
      <c r="M40" s="15">
        <f>InputData[[#This Row],[SELLING PRICE]]*InputData[[#This Row],[QUANTITY]]*(1-InputData[[#This Row],[DISCOUNT %]])</f>
        <v>816.19999999999993</v>
      </c>
      <c r="N40" s="13">
        <f>DAY(InputData[[#This Row],[DATE]])</f>
        <v>9</v>
      </c>
      <c r="O40" s="13" t="str">
        <f>TEXT(InputData[[#This Row],[DATE]],"mmm")</f>
        <v>Feb</v>
      </c>
      <c r="P40" s="13">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5">
        <f>VLOOKUP(InputData[[#This Row],[PRODUCT ID]],MasterData[],5,0)</f>
        <v>83</v>
      </c>
      <c r="K41" s="15">
        <f>VLOOKUP(InputData[[#This Row],[PRODUCT ID]],MasterData[],6,0)</f>
        <v>94.62</v>
      </c>
      <c r="L41" s="15">
        <f>InputData[[#This Row],[BUYING PRIZE]]*InputData[[#This Row],[QUANTITY]]</f>
        <v>581</v>
      </c>
      <c r="M41" s="15">
        <f>InputData[[#This Row],[SELLING PRICE]]*InputData[[#This Row],[QUANTITY]]*(1-InputData[[#This Row],[DISCOUNT %]])</f>
        <v>662.34</v>
      </c>
      <c r="N41" s="13">
        <f>DAY(InputData[[#This Row],[DATE]])</f>
        <v>12</v>
      </c>
      <c r="O41" s="13" t="str">
        <f>TEXT(InputData[[#This Row],[DATE]],"mmm")</f>
        <v>Feb</v>
      </c>
      <c r="P41" s="13">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5">
        <f>VLOOKUP(InputData[[#This Row],[PRODUCT ID]],MasterData[],5,0)</f>
        <v>141</v>
      </c>
      <c r="K42" s="15">
        <f>VLOOKUP(InputData[[#This Row],[PRODUCT ID]],MasterData[],6,0)</f>
        <v>149.46</v>
      </c>
      <c r="L42" s="15">
        <f>InputData[[#This Row],[BUYING PRIZE]]*InputData[[#This Row],[QUANTITY]]</f>
        <v>1269</v>
      </c>
      <c r="M42" s="15">
        <f>InputData[[#This Row],[SELLING PRICE]]*InputData[[#This Row],[QUANTITY]]*(1-InputData[[#This Row],[DISCOUNT %]])</f>
        <v>1345.14</v>
      </c>
      <c r="N42" s="13">
        <f>DAY(InputData[[#This Row],[DATE]])</f>
        <v>12</v>
      </c>
      <c r="O42" s="13" t="str">
        <f>TEXT(InputData[[#This Row],[DATE]],"mmm")</f>
        <v>Feb</v>
      </c>
      <c r="P42" s="13">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5">
        <f>VLOOKUP(InputData[[#This Row],[PRODUCT ID]],MasterData[],5,0)</f>
        <v>48</v>
      </c>
      <c r="K43" s="15">
        <f>VLOOKUP(InputData[[#This Row],[PRODUCT ID]],MasterData[],6,0)</f>
        <v>57.120000000000005</v>
      </c>
      <c r="L43" s="15">
        <f>InputData[[#This Row],[BUYING PRIZE]]*InputData[[#This Row],[QUANTITY]]</f>
        <v>192</v>
      </c>
      <c r="M43" s="15">
        <f>InputData[[#This Row],[SELLING PRICE]]*InputData[[#This Row],[QUANTITY]]*(1-InputData[[#This Row],[DISCOUNT %]])</f>
        <v>228.48000000000002</v>
      </c>
      <c r="N43" s="13">
        <f>DAY(InputData[[#This Row],[DATE]])</f>
        <v>15</v>
      </c>
      <c r="O43" s="13" t="str">
        <f>TEXT(InputData[[#This Row],[DATE]],"mmm")</f>
        <v>Feb</v>
      </c>
      <c r="P43" s="13">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5">
        <f>VLOOKUP(InputData[[#This Row],[PRODUCT ID]],MasterData[],5,0)</f>
        <v>12</v>
      </c>
      <c r="K44" s="15">
        <f>VLOOKUP(InputData[[#This Row],[PRODUCT ID]],MasterData[],6,0)</f>
        <v>15.719999999999999</v>
      </c>
      <c r="L44" s="15">
        <f>InputData[[#This Row],[BUYING PRIZE]]*InputData[[#This Row],[QUANTITY]]</f>
        <v>72</v>
      </c>
      <c r="M44" s="15">
        <f>InputData[[#This Row],[SELLING PRICE]]*InputData[[#This Row],[QUANTITY]]*(1-InputData[[#This Row],[DISCOUNT %]])</f>
        <v>94.32</v>
      </c>
      <c r="N44" s="13">
        <f>DAY(InputData[[#This Row],[DATE]])</f>
        <v>18</v>
      </c>
      <c r="O44" s="13" t="str">
        <f>TEXT(InputData[[#This Row],[DATE]],"mmm")</f>
        <v>Feb</v>
      </c>
      <c r="P44" s="13">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5">
        <f>VLOOKUP(InputData[[#This Row],[PRODUCT ID]],MasterData[],5,0)</f>
        <v>148</v>
      </c>
      <c r="K45" s="15">
        <f>VLOOKUP(InputData[[#This Row],[PRODUCT ID]],MasterData[],6,0)</f>
        <v>201.28</v>
      </c>
      <c r="L45" s="15">
        <f>InputData[[#This Row],[BUYING PRIZE]]*InputData[[#This Row],[QUANTITY]]</f>
        <v>1628</v>
      </c>
      <c r="M45" s="15">
        <f>InputData[[#This Row],[SELLING PRICE]]*InputData[[#This Row],[QUANTITY]]*(1-InputData[[#This Row],[DISCOUNT %]])</f>
        <v>2214.08</v>
      </c>
      <c r="N45" s="13">
        <f>DAY(InputData[[#This Row],[DATE]])</f>
        <v>20</v>
      </c>
      <c r="O45" s="13" t="str">
        <f>TEXT(InputData[[#This Row],[DATE]],"mmm")</f>
        <v>Feb</v>
      </c>
      <c r="P45" s="13">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5">
        <f>VLOOKUP(InputData[[#This Row],[PRODUCT ID]],MasterData[],5,0)</f>
        <v>112</v>
      </c>
      <c r="K46" s="15">
        <f>VLOOKUP(InputData[[#This Row],[PRODUCT ID]],MasterData[],6,0)</f>
        <v>122.08</v>
      </c>
      <c r="L46" s="15">
        <f>InputData[[#This Row],[BUYING PRIZE]]*InputData[[#This Row],[QUANTITY]]</f>
        <v>560</v>
      </c>
      <c r="M46" s="15">
        <f>InputData[[#This Row],[SELLING PRICE]]*InputData[[#This Row],[QUANTITY]]*(1-InputData[[#This Row],[DISCOUNT %]])</f>
        <v>610.4</v>
      </c>
      <c r="N46" s="13">
        <f>DAY(InputData[[#This Row],[DATE]])</f>
        <v>22</v>
      </c>
      <c r="O46" s="13" t="str">
        <f>TEXT(InputData[[#This Row],[DATE]],"mmm")</f>
        <v>Feb</v>
      </c>
      <c r="P46" s="13">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5">
        <f>VLOOKUP(InputData[[#This Row],[PRODUCT ID]],MasterData[],5,0)</f>
        <v>7</v>
      </c>
      <c r="K47" s="15">
        <f>VLOOKUP(InputData[[#This Row],[PRODUCT ID]],MasterData[],6,0)</f>
        <v>8.33</v>
      </c>
      <c r="L47" s="15">
        <f>InputData[[#This Row],[BUYING PRIZE]]*InputData[[#This Row],[QUANTITY]]</f>
        <v>21</v>
      </c>
      <c r="M47" s="15">
        <f>InputData[[#This Row],[SELLING PRICE]]*InputData[[#This Row],[QUANTITY]]*(1-InputData[[#This Row],[DISCOUNT %]])</f>
        <v>24.990000000000002</v>
      </c>
      <c r="N47" s="13">
        <f>DAY(InputData[[#This Row],[DATE]])</f>
        <v>23</v>
      </c>
      <c r="O47" s="13" t="str">
        <f>TEXT(InputData[[#This Row],[DATE]],"mmm")</f>
        <v>Feb</v>
      </c>
      <c r="P47" s="13">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5">
        <f>VLOOKUP(InputData[[#This Row],[PRODUCT ID]],MasterData[],5,0)</f>
        <v>133</v>
      </c>
      <c r="K48" s="15">
        <f>VLOOKUP(InputData[[#This Row],[PRODUCT ID]],MasterData[],6,0)</f>
        <v>155.61000000000001</v>
      </c>
      <c r="L48" s="15">
        <f>InputData[[#This Row],[BUYING PRIZE]]*InputData[[#This Row],[QUANTITY]]</f>
        <v>266</v>
      </c>
      <c r="M48" s="15">
        <f>InputData[[#This Row],[SELLING PRICE]]*InputData[[#This Row],[QUANTITY]]*(1-InputData[[#This Row],[DISCOUNT %]])</f>
        <v>311.22000000000003</v>
      </c>
      <c r="N48" s="13">
        <f>DAY(InputData[[#This Row],[DATE]])</f>
        <v>23</v>
      </c>
      <c r="O48" s="13" t="str">
        <f>TEXT(InputData[[#This Row],[DATE]],"mmm")</f>
        <v>Feb</v>
      </c>
      <c r="P48" s="13">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5">
        <f>VLOOKUP(InputData[[#This Row],[PRODUCT ID]],MasterData[],5,0)</f>
        <v>105</v>
      </c>
      <c r="K49" s="15">
        <f>VLOOKUP(InputData[[#This Row],[PRODUCT ID]],MasterData[],6,0)</f>
        <v>142.80000000000001</v>
      </c>
      <c r="L49" s="15">
        <f>InputData[[#This Row],[BUYING PRIZE]]*InputData[[#This Row],[QUANTITY]]</f>
        <v>420</v>
      </c>
      <c r="M49" s="15">
        <f>InputData[[#This Row],[SELLING PRICE]]*InputData[[#This Row],[QUANTITY]]*(1-InputData[[#This Row],[DISCOUNT %]])</f>
        <v>571.20000000000005</v>
      </c>
      <c r="N49" s="13">
        <f>DAY(InputData[[#This Row],[DATE]])</f>
        <v>25</v>
      </c>
      <c r="O49" s="13" t="str">
        <f>TEXT(InputData[[#This Row],[DATE]],"mmm")</f>
        <v>Feb</v>
      </c>
      <c r="P49" s="13">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5">
        <f>VLOOKUP(InputData[[#This Row],[PRODUCT ID]],MasterData[],5,0)</f>
        <v>89</v>
      </c>
      <c r="K50" s="15">
        <f>VLOOKUP(InputData[[#This Row],[PRODUCT ID]],MasterData[],6,0)</f>
        <v>117.48</v>
      </c>
      <c r="L50" s="15">
        <f>InputData[[#This Row],[BUYING PRIZE]]*InputData[[#This Row],[QUANTITY]]</f>
        <v>979</v>
      </c>
      <c r="M50" s="15">
        <f>InputData[[#This Row],[SELLING PRICE]]*InputData[[#This Row],[QUANTITY]]*(1-InputData[[#This Row],[DISCOUNT %]])</f>
        <v>1292.28</v>
      </c>
      <c r="N50" s="13">
        <f>DAY(InputData[[#This Row],[DATE]])</f>
        <v>25</v>
      </c>
      <c r="O50" s="13" t="str">
        <f>TEXT(InputData[[#This Row],[DATE]],"mmm")</f>
        <v>Feb</v>
      </c>
      <c r="P50" s="13">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5">
        <f>VLOOKUP(InputData[[#This Row],[PRODUCT ID]],MasterData[],5,0)</f>
        <v>148</v>
      </c>
      <c r="K51" s="15">
        <f>VLOOKUP(InputData[[#This Row],[PRODUCT ID]],MasterData[],6,0)</f>
        <v>201.28</v>
      </c>
      <c r="L51" s="15">
        <f>InputData[[#This Row],[BUYING PRIZE]]*InputData[[#This Row],[QUANTITY]]</f>
        <v>296</v>
      </c>
      <c r="M51" s="15">
        <f>InputData[[#This Row],[SELLING PRICE]]*InputData[[#This Row],[QUANTITY]]*(1-InputData[[#This Row],[DISCOUNT %]])</f>
        <v>402.56</v>
      </c>
      <c r="N51" s="13">
        <f>DAY(InputData[[#This Row],[DATE]])</f>
        <v>25</v>
      </c>
      <c r="O51" s="13" t="str">
        <f>TEXT(InputData[[#This Row],[DATE]],"mmm")</f>
        <v>Feb</v>
      </c>
      <c r="P51" s="13">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5">
        <f>VLOOKUP(InputData[[#This Row],[PRODUCT ID]],MasterData[],5,0)</f>
        <v>37</v>
      </c>
      <c r="K52" s="15">
        <f>VLOOKUP(InputData[[#This Row],[PRODUCT ID]],MasterData[],6,0)</f>
        <v>49.21</v>
      </c>
      <c r="L52" s="15">
        <f>InputData[[#This Row],[BUYING PRIZE]]*InputData[[#This Row],[QUANTITY]]</f>
        <v>407</v>
      </c>
      <c r="M52" s="15">
        <f>InputData[[#This Row],[SELLING PRICE]]*InputData[[#This Row],[QUANTITY]]*(1-InputData[[#This Row],[DISCOUNT %]])</f>
        <v>541.31000000000006</v>
      </c>
      <c r="N52" s="13">
        <f>DAY(InputData[[#This Row],[DATE]])</f>
        <v>27</v>
      </c>
      <c r="O52" s="13" t="str">
        <f>TEXT(InputData[[#This Row],[DATE]],"mmm")</f>
        <v>Feb</v>
      </c>
      <c r="P52" s="13">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5">
        <f>VLOOKUP(InputData[[#This Row],[PRODUCT ID]],MasterData[],5,0)</f>
        <v>44</v>
      </c>
      <c r="K53" s="15">
        <f>VLOOKUP(InputData[[#This Row],[PRODUCT ID]],MasterData[],6,0)</f>
        <v>48.4</v>
      </c>
      <c r="L53" s="15">
        <f>InputData[[#This Row],[BUYING PRIZE]]*InputData[[#This Row],[QUANTITY]]</f>
        <v>44</v>
      </c>
      <c r="M53" s="15">
        <f>InputData[[#This Row],[SELLING PRICE]]*InputData[[#This Row],[QUANTITY]]*(1-InputData[[#This Row],[DISCOUNT %]])</f>
        <v>48.4</v>
      </c>
      <c r="N53" s="13">
        <f>DAY(InputData[[#This Row],[DATE]])</f>
        <v>3</v>
      </c>
      <c r="O53" s="13" t="str">
        <f>TEXT(InputData[[#This Row],[DATE]],"mmm")</f>
        <v>Mar</v>
      </c>
      <c r="P53" s="13">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5">
        <f>VLOOKUP(InputData[[#This Row],[PRODUCT ID]],MasterData[],5,0)</f>
        <v>126</v>
      </c>
      <c r="K54" s="15">
        <f>VLOOKUP(InputData[[#This Row],[PRODUCT ID]],MasterData[],6,0)</f>
        <v>162.54</v>
      </c>
      <c r="L54" s="15">
        <f>InputData[[#This Row],[BUYING PRIZE]]*InputData[[#This Row],[QUANTITY]]</f>
        <v>1134</v>
      </c>
      <c r="M54" s="15">
        <f>InputData[[#This Row],[SELLING PRICE]]*InputData[[#This Row],[QUANTITY]]*(1-InputData[[#This Row],[DISCOUNT %]])</f>
        <v>1462.86</v>
      </c>
      <c r="N54" s="13">
        <f>DAY(InputData[[#This Row],[DATE]])</f>
        <v>7</v>
      </c>
      <c r="O54" s="13" t="str">
        <f>TEXT(InputData[[#This Row],[DATE]],"mmm")</f>
        <v>Mar</v>
      </c>
      <c r="P54" s="13">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5">
        <f>VLOOKUP(InputData[[#This Row],[PRODUCT ID]],MasterData[],5,0)</f>
        <v>48</v>
      </c>
      <c r="K55" s="15">
        <f>VLOOKUP(InputData[[#This Row],[PRODUCT ID]],MasterData[],6,0)</f>
        <v>57.120000000000005</v>
      </c>
      <c r="L55" s="15">
        <f>InputData[[#This Row],[BUYING PRIZE]]*InputData[[#This Row],[QUANTITY]]</f>
        <v>288</v>
      </c>
      <c r="M55" s="15">
        <f>InputData[[#This Row],[SELLING PRICE]]*InputData[[#This Row],[QUANTITY]]*(1-InputData[[#This Row],[DISCOUNT %]])</f>
        <v>342.72</v>
      </c>
      <c r="N55" s="13">
        <f>DAY(InputData[[#This Row],[DATE]])</f>
        <v>8</v>
      </c>
      <c r="O55" s="13" t="str">
        <f>TEXT(InputData[[#This Row],[DATE]],"mmm")</f>
        <v>Mar</v>
      </c>
      <c r="P55" s="13">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5">
        <f>VLOOKUP(InputData[[#This Row],[PRODUCT ID]],MasterData[],5,0)</f>
        <v>76</v>
      </c>
      <c r="K56" s="15">
        <f>VLOOKUP(InputData[[#This Row],[PRODUCT ID]],MasterData[],6,0)</f>
        <v>82.08</v>
      </c>
      <c r="L56" s="15">
        <f>InputData[[#This Row],[BUYING PRIZE]]*InputData[[#This Row],[QUANTITY]]</f>
        <v>684</v>
      </c>
      <c r="M56" s="15">
        <f>InputData[[#This Row],[SELLING PRICE]]*InputData[[#This Row],[QUANTITY]]*(1-InputData[[#This Row],[DISCOUNT %]])</f>
        <v>738.72</v>
      </c>
      <c r="N56" s="13">
        <f>DAY(InputData[[#This Row],[DATE]])</f>
        <v>8</v>
      </c>
      <c r="O56" s="13" t="str">
        <f>TEXT(InputData[[#This Row],[DATE]],"mmm")</f>
        <v>Mar</v>
      </c>
      <c r="P56" s="13">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5">
        <f>VLOOKUP(InputData[[#This Row],[PRODUCT ID]],MasterData[],5,0)</f>
        <v>47</v>
      </c>
      <c r="K57" s="15">
        <f>VLOOKUP(InputData[[#This Row],[PRODUCT ID]],MasterData[],6,0)</f>
        <v>53.11</v>
      </c>
      <c r="L57" s="15">
        <f>InputData[[#This Row],[BUYING PRIZE]]*InputData[[#This Row],[QUANTITY]]</f>
        <v>282</v>
      </c>
      <c r="M57" s="15">
        <f>InputData[[#This Row],[SELLING PRICE]]*InputData[[#This Row],[QUANTITY]]*(1-InputData[[#This Row],[DISCOUNT %]])</f>
        <v>318.65999999999997</v>
      </c>
      <c r="N57" s="13">
        <f>DAY(InputData[[#This Row],[DATE]])</f>
        <v>9</v>
      </c>
      <c r="O57" s="13" t="str">
        <f>TEXT(InputData[[#This Row],[DATE]],"mmm")</f>
        <v>Mar</v>
      </c>
      <c r="P57" s="13">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5">
        <f>VLOOKUP(InputData[[#This Row],[PRODUCT ID]],MasterData[],5,0)</f>
        <v>7</v>
      </c>
      <c r="K58" s="15">
        <f>VLOOKUP(InputData[[#This Row],[PRODUCT ID]],MasterData[],6,0)</f>
        <v>8.33</v>
      </c>
      <c r="L58" s="15">
        <f>InputData[[#This Row],[BUYING PRIZE]]*InputData[[#This Row],[QUANTITY]]</f>
        <v>77</v>
      </c>
      <c r="M58" s="15">
        <f>InputData[[#This Row],[SELLING PRICE]]*InputData[[#This Row],[QUANTITY]]*(1-InputData[[#This Row],[DISCOUNT %]])</f>
        <v>91.63</v>
      </c>
      <c r="N58" s="13">
        <f>DAY(InputData[[#This Row],[DATE]])</f>
        <v>11</v>
      </c>
      <c r="O58" s="13" t="str">
        <f>TEXT(InputData[[#This Row],[DATE]],"mmm")</f>
        <v>Mar</v>
      </c>
      <c r="P58" s="13">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5">
        <f>VLOOKUP(InputData[[#This Row],[PRODUCT ID]],MasterData[],5,0)</f>
        <v>37</v>
      </c>
      <c r="K59" s="15">
        <f>VLOOKUP(InputData[[#This Row],[PRODUCT ID]],MasterData[],6,0)</f>
        <v>41.81</v>
      </c>
      <c r="L59" s="15">
        <f>InputData[[#This Row],[BUYING PRIZE]]*InputData[[#This Row],[QUANTITY]]</f>
        <v>370</v>
      </c>
      <c r="M59" s="15">
        <f>InputData[[#This Row],[SELLING PRICE]]*InputData[[#This Row],[QUANTITY]]*(1-InputData[[#This Row],[DISCOUNT %]])</f>
        <v>418.1</v>
      </c>
      <c r="N59" s="13">
        <f>DAY(InputData[[#This Row],[DATE]])</f>
        <v>13</v>
      </c>
      <c r="O59" s="13" t="str">
        <f>TEXT(InputData[[#This Row],[DATE]],"mmm")</f>
        <v>Mar</v>
      </c>
      <c r="P59" s="13">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5">
        <f>VLOOKUP(InputData[[#This Row],[PRODUCT ID]],MasterData[],5,0)</f>
        <v>37</v>
      </c>
      <c r="K60" s="15">
        <f>VLOOKUP(InputData[[#This Row],[PRODUCT ID]],MasterData[],6,0)</f>
        <v>42.55</v>
      </c>
      <c r="L60" s="15">
        <f>InputData[[#This Row],[BUYING PRIZE]]*InputData[[#This Row],[QUANTITY]]</f>
        <v>407</v>
      </c>
      <c r="M60" s="15">
        <f>InputData[[#This Row],[SELLING PRICE]]*InputData[[#This Row],[QUANTITY]]*(1-InputData[[#This Row],[DISCOUNT %]])</f>
        <v>468.04999999999995</v>
      </c>
      <c r="N60" s="13">
        <f>DAY(InputData[[#This Row],[DATE]])</f>
        <v>15</v>
      </c>
      <c r="O60" s="13" t="str">
        <f>TEXT(InputData[[#This Row],[DATE]],"mmm")</f>
        <v>Mar</v>
      </c>
      <c r="P60" s="13">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5">
        <f>VLOOKUP(InputData[[#This Row],[PRODUCT ID]],MasterData[],5,0)</f>
        <v>73</v>
      </c>
      <c r="K61" s="15">
        <f>VLOOKUP(InputData[[#This Row],[PRODUCT ID]],MasterData[],6,0)</f>
        <v>94.17</v>
      </c>
      <c r="L61" s="15">
        <f>InputData[[#This Row],[BUYING PRIZE]]*InputData[[#This Row],[QUANTITY]]</f>
        <v>1022</v>
      </c>
      <c r="M61" s="15">
        <f>InputData[[#This Row],[SELLING PRICE]]*InputData[[#This Row],[QUANTITY]]*(1-InputData[[#This Row],[DISCOUNT %]])</f>
        <v>1318.38</v>
      </c>
      <c r="N61" s="13">
        <f>DAY(InputData[[#This Row],[DATE]])</f>
        <v>16</v>
      </c>
      <c r="O61" s="13" t="str">
        <f>TEXT(InputData[[#This Row],[DATE]],"mmm")</f>
        <v>Mar</v>
      </c>
      <c r="P61" s="13">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5">
        <f>VLOOKUP(InputData[[#This Row],[PRODUCT ID]],MasterData[],5,0)</f>
        <v>120</v>
      </c>
      <c r="K62" s="15">
        <f>VLOOKUP(InputData[[#This Row],[PRODUCT ID]],MasterData[],6,0)</f>
        <v>162</v>
      </c>
      <c r="L62" s="15">
        <f>InputData[[#This Row],[BUYING PRIZE]]*InputData[[#This Row],[QUANTITY]]</f>
        <v>960</v>
      </c>
      <c r="M62" s="15">
        <f>InputData[[#This Row],[SELLING PRICE]]*InputData[[#This Row],[QUANTITY]]*(1-InputData[[#This Row],[DISCOUNT %]])</f>
        <v>1296</v>
      </c>
      <c r="N62" s="13">
        <f>DAY(InputData[[#This Row],[DATE]])</f>
        <v>18</v>
      </c>
      <c r="O62" s="13" t="str">
        <f>TEXT(InputData[[#This Row],[DATE]],"mmm")</f>
        <v>Mar</v>
      </c>
      <c r="P62" s="13">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5">
        <f>VLOOKUP(InputData[[#This Row],[PRODUCT ID]],MasterData[],5,0)</f>
        <v>37</v>
      </c>
      <c r="K63" s="15">
        <f>VLOOKUP(InputData[[#This Row],[PRODUCT ID]],MasterData[],6,0)</f>
        <v>41.81</v>
      </c>
      <c r="L63" s="15">
        <f>InputData[[#This Row],[BUYING PRIZE]]*InputData[[#This Row],[QUANTITY]]</f>
        <v>333</v>
      </c>
      <c r="M63" s="15">
        <f>InputData[[#This Row],[SELLING PRICE]]*InputData[[#This Row],[QUANTITY]]*(1-InputData[[#This Row],[DISCOUNT %]])</f>
        <v>376.29</v>
      </c>
      <c r="N63" s="13">
        <f>DAY(InputData[[#This Row],[DATE]])</f>
        <v>19</v>
      </c>
      <c r="O63" s="13" t="str">
        <f>TEXT(InputData[[#This Row],[DATE]],"mmm")</f>
        <v>Mar</v>
      </c>
      <c r="P63" s="13">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5">
        <f>VLOOKUP(InputData[[#This Row],[PRODUCT ID]],MasterData[],5,0)</f>
        <v>61</v>
      </c>
      <c r="K64" s="15">
        <f>VLOOKUP(InputData[[#This Row],[PRODUCT ID]],MasterData[],6,0)</f>
        <v>76.25</v>
      </c>
      <c r="L64" s="15">
        <f>InputData[[#This Row],[BUYING PRIZE]]*InputData[[#This Row],[QUANTITY]]</f>
        <v>793</v>
      </c>
      <c r="M64" s="15">
        <f>InputData[[#This Row],[SELLING PRICE]]*InputData[[#This Row],[QUANTITY]]*(1-InputData[[#This Row],[DISCOUNT %]])</f>
        <v>991.25</v>
      </c>
      <c r="N64" s="13">
        <f>DAY(InputData[[#This Row],[DATE]])</f>
        <v>21</v>
      </c>
      <c r="O64" s="13" t="str">
        <f>TEXT(InputData[[#This Row],[DATE]],"mmm")</f>
        <v>Mar</v>
      </c>
      <c r="P64" s="13">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5">
        <f>VLOOKUP(InputData[[#This Row],[PRODUCT ID]],MasterData[],5,0)</f>
        <v>37</v>
      </c>
      <c r="K65" s="15">
        <f>VLOOKUP(InputData[[#This Row],[PRODUCT ID]],MasterData[],6,0)</f>
        <v>42.55</v>
      </c>
      <c r="L65" s="15">
        <f>InputData[[#This Row],[BUYING PRIZE]]*InputData[[#This Row],[QUANTITY]]</f>
        <v>259</v>
      </c>
      <c r="M65" s="15">
        <f>InputData[[#This Row],[SELLING PRICE]]*InputData[[#This Row],[QUANTITY]]*(1-InputData[[#This Row],[DISCOUNT %]])</f>
        <v>297.84999999999997</v>
      </c>
      <c r="N65" s="13">
        <f>DAY(InputData[[#This Row],[DATE]])</f>
        <v>21</v>
      </c>
      <c r="O65" s="13" t="str">
        <f>TEXT(InputData[[#This Row],[DATE]],"mmm")</f>
        <v>Mar</v>
      </c>
      <c r="P65" s="13">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5">
        <f>VLOOKUP(InputData[[#This Row],[PRODUCT ID]],MasterData[],5,0)</f>
        <v>105</v>
      </c>
      <c r="K66" s="15">
        <f>VLOOKUP(InputData[[#This Row],[PRODUCT ID]],MasterData[],6,0)</f>
        <v>142.80000000000001</v>
      </c>
      <c r="L66" s="15">
        <f>InputData[[#This Row],[BUYING PRIZE]]*InputData[[#This Row],[QUANTITY]]</f>
        <v>840</v>
      </c>
      <c r="M66" s="15">
        <f>InputData[[#This Row],[SELLING PRICE]]*InputData[[#This Row],[QUANTITY]]*(1-InputData[[#This Row],[DISCOUNT %]])</f>
        <v>1142.4000000000001</v>
      </c>
      <c r="N66" s="13">
        <f>DAY(InputData[[#This Row],[DATE]])</f>
        <v>22</v>
      </c>
      <c r="O66" s="13" t="str">
        <f>TEXT(InputData[[#This Row],[DATE]],"mmm")</f>
        <v>Mar</v>
      </c>
      <c r="P66" s="13">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5">
        <f>VLOOKUP(InputData[[#This Row],[PRODUCT ID]],MasterData[],5,0)</f>
        <v>73</v>
      </c>
      <c r="K67" s="15">
        <f>VLOOKUP(InputData[[#This Row],[PRODUCT ID]],MasterData[],6,0)</f>
        <v>94.17</v>
      </c>
      <c r="L67" s="15">
        <f>InputData[[#This Row],[BUYING PRIZE]]*InputData[[#This Row],[QUANTITY]]</f>
        <v>292</v>
      </c>
      <c r="M67" s="15">
        <f>InputData[[#This Row],[SELLING PRICE]]*InputData[[#This Row],[QUANTITY]]*(1-InputData[[#This Row],[DISCOUNT %]])</f>
        <v>376.68</v>
      </c>
      <c r="N67" s="13">
        <f>DAY(InputData[[#This Row],[DATE]])</f>
        <v>22</v>
      </c>
      <c r="O67" s="13" t="str">
        <f>TEXT(InputData[[#This Row],[DATE]],"mmm")</f>
        <v>Mar</v>
      </c>
      <c r="P67" s="13">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5">
        <f>VLOOKUP(InputData[[#This Row],[PRODUCT ID]],MasterData[],5,0)</f>
        <v>144</v>
      </c>
      <c r="K68" s="15">
        <f>VLOOKUP(InputData[[#This Row],[PRODUCT ID]],MasterData[],6,0)</f>
        <v>156.96</v>
      </c>
      <c r="L68" s="15">
        <f>InputData[[#This Row],[BUYING PRIZE]]*InputData[[#This Row],[QUANTITY]]</f>
        <v>2016</v>
      </c>
      <c r="M68" s="15">
        <f>InputData[[#This Row],[SELLING PRICE]]*InputData[[#This Row],[QUANTITY]]*(1-InputData[[#This Row],[DISCOUNT %]])</f>
        <v>2197.44</v>
      </c>
      <c r="N68" s="13">
        <f>DAY(InputData[[#This Row],[DATE]])</f>
        <v>25</v>
      </c>
      <c r="O68" s="13" t="str">
        <f>TEXT(InputData[[#This Row],[DATE]],"mmm")</f>
        <v>Mar</v>
      </c>
      <c r="P68" s="13">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5">
        <f>VLOOKUP(InputData[[#This Row],[PRODUCT ID]],MasterData[],5,0)</f>
        <v>75</v>
      </c>
      <c r="K69" s="15">
        <f>VLOOKUP(InputData[[#This Row],[PRODUCT ID]],MasterData[],6,0)</f>
        <v>85.5</v>
      </c>
      <c r="L69" s="15">
        <f>InputData[[#This Row],[BUYING PRIZE]]*InputData[[#This Row],[QUANTITY]]</f>
        <v>300</v>
      </c>
      <c r="M69" s="15">
        <f>InputData[[#This Row],[SELLING PRICE]]*InputData[[#This Row],[QUANTITY]]*(1-InputData[[#This Row],[DISCOUNT %]])</f>
        <v>342</v>
      </c>
      <c r="N69" s="13">
        <f>DAY(InputData[[#This Row],[DATE]])</f>
        <v>25</v>
      </c>
      <c r="O69" s="13" t="str">
        <f>TEXT(InputData[[#This Row],[DATE]],"mmm")</f>
        <v>Mar</v>
      </c>
      <c r="P69" s="13">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5">
        <f>VLOOKUP(InputData[[#This Row],[PRODUCT ID]],MasterData[],5,0)</f>
        <v>47</v>
      </c>
      <c r="K70" s="15">
        <f>VLOOKUP(InputData[[#This Row],[PRODUCT ID]],MasterData[],6,0)</f>
        <v>53.11</v>
      </c>
      <c r="L70" s="15">
        <f>InputData[[#This Row],[BUYING PRIZE]]*InputData[[#This Row],[QUANTITY]]</f>
        <v>376</v>
      </c>
      <c r="M70" s="15">
        <f>InputData[[#This Row],[SELLING PRICE]]*InputData[[#This Row],[QUANTITY]]*(1-InputData[[#This Row],[DISCOUNT %]])</f>
        <v>424.88</v>
      </c>
      <c r="N70" s="13">
        <f>DAY(InputData[[#This Row],[DATE]])</f>
        <v>25</v>
      </c>
      <c r="O70" s="13" t="str">
        <f>TEXT(InputData[[#This Row],[DATE]],"mmm")</f>
        <v>Mar</v>
      </c>
      <c r="P70" s="13">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5">
        <f>VLOOKUP(InputData[[#This Row],[PRODUCT ID]],MasterData[],5,0)</f>
        <v>72</v>
      </c>
      <c r="K71" s="15">
        <f>VLOOKUP(InputData[[#This Row],[PRODUCT ID]],MasterData[],6,0)</f>
        <v>79.92</v>
      </c>
      <c r="L71" s="15">
        <f>InputData[[#This Row],[BUYING PRIZE]]*InputData[[#This Row],[QUANTITY]]</f>
        <v>144</v>
      </c>
      <c r="M71" s="15">
        <f>InputData[[#This Row],[SELLING PRICE]]*InputData[[#This Row],[QUANTITY]]*(1-InputData[[#This Row],[DISCOUNT %]])</f>
        <v>159.84</v>
      </c>
      <c r="N71" s="13">
        <f>DAY(InputData[[#This Row],[DATE]])</f>
        <v>25</v>
      </c>
      <c r="O71" s="13" t="str">
        <f>TEXT(InputData[[#This Row],[DATE]],"mmm")</f>
        <v>Mar</v>
      </c>
      <c r="P71" s="13">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5">
        <f>VLOOKUP(InputData[[#This Row],[PRODUCT ID]],MasterData[],5,0)</f>
        <v>98</v>
      </c>
      <c r="K72" s="15">
        <f>VLOOKUP(InputData[[#This Row],[PRODUCT ID]],MasterData[],6,0)</f>
        <v>103.88</v>
      </c>
      <c r="L72" s="15">
        <f>InputData[[#This Row],[BUYING PRIZE]]*InputData[[#This Row],[QUANTITY]]</f>
        <v>392</v>
      </c>
      <c r="M72" s="15">
        <f>InputData[[#This Row],[SELLING PRICE]]*InputData[[#This Row],[QUANTITY]]*(1-InputData[[#This Row],[DISCOUNT %]])</f>
        <v>415.52</v>
      </c>
      <c r="N72" s="13">
        <f>DAY(InputData[[#This Row],[DATE]])</f>
        <v>26</v>
      </c>
      <c r="O72" s="13" t="str">
        <f>TEXT(InputData[[#This Row],[DATE]],"mmm")</f>
        <v>Mar</v>
      </c>
      <c r="P72" s="13">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5">
        <f>VLOOKUP(InputData[[#This Row],[PRODUCT ID]],MasterData[],5,0)</f>
        <v>120</v>
      </c>
      <c r="K73" s="15">
        <f>VLOOKUP(InputData[[#This Row],[PRODUCT ID]],MasterData[],6,0)</f>
        <v>162</v>
      </c>
      <c r="L73" s="15">
        <f>InputData[[#This Row],[BUYING PRIZE]]*InputData[[#This Row],[QUANTITY]]</f>
        <v>120</v>
      </c>
      <c r="M73" s="15">
        <f>InputData[[#This Row],[SELLING PRICE]]*InputData[[#This Row],[QUANTITY]]*(1-InputData[[#This Row],[DISCOUNT %]])</f>
        <v>162</v>
      </c>
      <c r="N73" s="13">
        <f>DAY(InputData[[#This Row],[DATE]])</f>
        <v>26</v>
      </c>
      <c r="O73" s="13" t="str">
        <f>TEXT(InputData[[#This Row],[DATE]],"mmm")</f>
        <v>Mar</v>
      </c>
      <c r="P73" s="13">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5">
        <f>VLOOKUP(InputData[[#This Row],[PRODUCT ID]],MasterData[],5,0)</f>
        <v>148</v>
      </c>
      <c r="K74" s="15">
        <f>VLOOKUP(InputData[[#This Row],[PRODUCT ID]],MasterData[],6,0)</f>
        <v>164.28</v>
      </c>
      <c r="L74" s="15">
        <f>InputData[[#This Row],[BUYING PRIZE]]*InputData[[#This Row],[QUANTITY]]</f>
        <v>1332</v>
      </c>
      <c r="M74" s="15">
        <f>InputData[[#This Row],[SELLING PRICE]]*InputData[[#This Row],[QUANTITY]]*(1-InputData[[#This Row],[DISCOUNT %]])</f>
        <v>1478.52</v>
      </c>
      <c r="N74" s="13">
        <f>DAY(InputData[[#This Row],[DATE]])</f>
        <v>26</v>
      </c>
      <c r="O74" s="13" t="str">
        <f>TEXT(InputData[[#This Row],[DATE]],"mmm")</f>
        <v>Mar</v>
      </c>
      <c r="P74" s="13">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5">
        <f>VLOOKUP(InputData[[#This Row],[PRODUCT ID]],MasterData[],5,0)</f>
        <v>148</v>
      </c>
      <c r="K75" s="15">
        <f>VLOOKUP(InputData[[#This Row],[PRODUCT ID]],MasterData[],6,0)</f>
        <v>201.28</v>
      </c>
      <c r="L75" s="15">
        <f>InputData[[#This Row],[BUYING PRIZE]]*InputData[[#This Row],[QUANTITY]]</f>
        <v>444</v>
      </c>
      <c r="M75" s="15">
        <f>InputData[[#This Row],[SELLING PRICE]]*InputData[[#This Row],[QUANTITY]]*(1-InputData[[#This Row],[DISCOUNT %]])</f>
        <v>603.84</v>
      </c>
      <c r="N75" s="13">
        <f>DAY(InputData[[#This Row],[DATE]])</f>
        <v>27</v>
      </c>
      <c r="O75" s="13" t="str">
        <f>TEXT(InputData[[#This Row],[DATE]],"mmm")</f>
        <v>Mar</v>
      </c>
      <c r="P75" s="13">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5">
        <f>VLOOKUP(InputData[[#This Row],[PRODUCT ID]],MasterData[],5,0)</f>
        <v>43</v>
      </c>
      <c r="K76" s="15">
        <f>VLOOKUP(InputData[[#This Row],[PRODUCT ID]],MasterData[],6,0)</f>
        <v>47.730000000000004</v>
      </c>
      <c r="L76" s="15">
        <f>InputData[[#This Row],[BUYING PRIZE]]*InputData[[#This Row],[QUANTITY]]</f>
        <v>344</v>
      </c>
      <c r="M76" s="15">
        <f>InputData[[#This Row],[SELLING PRICE]]*InputData[[#This Row],[QUANTITY]]*(1-InputData[[#This Row],[DISCOUNT %]])</f>
        <v>381.84000000000003</v>
      </c>
      <c r="N76" s="13">
        <f>DAY(InputData[[#This Row],[DATE]])</f>
        <v>28</v>
      </c>
      <c r="O76" s="13" t="str">
        <f>TEXT(InputData[[#This Row],[DATE]],"mmm")</f>
        <v>Mar</v>
      </c>
      <c r="P76" s="13">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5">
        <f>VLOOKUP(InputData[[#This Row],[PRODUCT ID]],MasterData[],5,0)</f>
        <v>72</v>
      </c>
      <c r="K77" s="15">
        <f>VLOOKUP(InputData[[#This Row],[PRODUCT ID]],MasterData[],6,0)</f>
        <v>79.92</v>
      </c>
      <c r="L77" s="15">
        <f>InputData[[#This Row],[BUYING PRIZE]]*InputData[[#This Row],[QUANTITY]]</f>
        <v>72</v>
      </c>
      <c r="M77" s="15">
        <f>InputData[[#This Row],[SELLING PRICE]]*InputData[[#This Row],[QUANTITY]]*(1-InputData[[#This Row],[DISCOUNT %]])</f>
        <v>79.92</v>
      </c>
      <c r="N77" s="13">
        <f>DAY(InputData[[#This Row],[DATE]])</f>
        <v>30</v>
      </c>
      <c r="O77" s="13" t="str">
        <f>TEXT(InputData[[#This Row],[DATE]],"mmm")</f>
        <v>Mar</v>
      </c>
      <c r="P77" s="13">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5">
        <f>VLOOKUP(InputData[[#This Row],[PRODUCT ID]],MasterData[],5,0)</f>
        <v>120</v>
      </c>
      <c r="K78" s="15">
        <f>VLOOKUP(InputData[[#This Row],[PRODUCT ID]],MasterData[],6,0)</f>
        <v>162</v>
      </c>
      <c r="L78" s="15">
        <f>InputData[[#This Row],[BUYING PRIZE]]*InputData[[#This Row],[QUANTITY]]</f>
        <v>360</v>
      </c>
      <c r="M78" s="15">
        <f>InputData[[#This Row],[SELLING PRICE]]*InputData[[#This Row],[QUANTITY]]*(1-InputData[[#This Row],[DISCOUNT %]])</f>
        <v>486</v>
      </c>
      <c r="N78" s="13">
        <f>DAY(InputData[[#This Row],[DATE]])</f>
        <v>31</v>
      </c>
      <c r="O78" s="13" t="str">
        <f>TEXT(InputData[[#This Row],[DATE]],"mmm")</f>
        <v>Mar</v>
      </c>
      <c r="P78" s="13">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5">
        <f>VLOOKUP(InputData[[#This Row],[PRODUCT ID]],MasterData[],5,0)</f>
        <v>90</v>
      </c>
      <c r="K79" s="15">
        <f>VLOOKUP(InputData[[#This Row],[PRODUCT ID]],MasterData[],6,0)</f>
        <v>115.2</v>
      </c>
      <c r="L79" s="15">
        <f>InputData[[#This Row],[BUYING PRIZE]]*InputData[[#This Row],[QUANTITY]]</f>
        <v>360</v>
      </c>
      <c r="M79" s="15">
        <f>InputData[[#This Row],[SELLING PRICE]]*InputData[[#This Row],[QUANTITY]]*(1-InputData[[#This Row],[DISCOUNT %]])</f>
        <v>460.8</v>
      </c>
      <c r="N79" s="13">
        <f>DAY(InputData[[#This Row],[DATE]])</f>
        <v>4</v>
      </c>
      <c r="O79" s="13" t="str">
        <f>TEXT(InputData[[#This Row],[DATE]],"mmm")</f>
        <v>Apr</v>
      </c>
      <c r="P79" s="13">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5">
        <f>VLOOKUP(InputData[[#This Row],[PRODUCT ID]],MasterData[],5,0)</f>
        <v>6</v>
      </c>
      <c r="K80" s="15">
        <f>VLOOKUP(InputData[[#This Row],[PRODUCT ID]],MasterData[],6,0)</f>
        <v>7.8599999999999994</v>
      </c>
      <c r="L80" s="15">
        <f>InputData[[#This Row],[BUYING PRIZE]]*InputData[[#This Row],[QUANTITY]]</f>
        <v>54</v>
      </c>
      <c r="M80" s="15">
        <f>InputData[[#This Row],[SELLING PRICE]]*InputData[[#This Row],[QUANTITY]]*(1-InputData[[#This Row],[DISCOUNT %]])</f>
        <v>70.739999999999995</v>
      </c>
      <c r="N80" s="13">
        <f>DAY(InputData[[#This Row],[DATE]])</f>
        <v>4</v>
      </c>
      <c r="O80" s="13" t="str">
        <f>TEXT(InputData[[#This Row],[DATE]],"mmm")</f>
        <v>Apr</v>
      </c>
      <c r="P80" s="13">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5">
        <f>VLOOKUP(InputData[[#This Row],[PRODUCT ID]],MasterData[],5,0)</f>
        <v>93</v>
      </c>
      <c r="K81" s="15">
        <f>VLOOKUP(InputData[[#This Row],[PRODUCT ID]],MasterData[],6,0)</f>
        <v>104.16</v>
      </c>
      <c r="L81" s="15">
        <f>InputData[[#This Row],[BUYING PRIZE]]*InputData[[#This Row],[QUANTITY]]</f>
        <v>1395</v>
      </c>
      <c r="M81" s="15">
        <f>InputData[[#This Row],[SELLING PRICE]]*InputData[[#This Row],[QUANTITY]]*(1-InputData[[#This Row],[DISCOUNT %]])</f>
        <v>1562.3999999999999</v>
      </c>
      <c r="N81" s="13">
        <f>DAY(InputData[[#This Row],[DATE]])</f>
        <v>5</v>
      </c>
      <c r="O81" s="13" t="str">
        <f>TEXT(InputData[[#This Row],[DATE]],"mmm")</f>
        <v>Apr</v>
      </c>
      <c r="P81" s="13">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5">
        <f>VLOOKUP(InputData[[#This Row],[PRODUCT ID]],MasterData[],5,0)</f>
        <v>133</v>
      </c>
      <c r="K82" s="15">
        <f>VLOOKUP(InputData[[#This Row],[PRODUCT ID]],MasterData[],6,0)</f>
        <v>155.61000000000001</v>
      </c>
      <c r="L82" s="15">
        <f>InputData[[#This Row],[BUYING PRIZE]]*InputData[[#This Row],[QUANTITY]]</f>
        <v>399</v>
      </c>
      <c r="M82" s="15">
        <f>InputData[[#This Row],[SELLING PRICE]]*InputData[[#This Row],[QUANTITY]]*(1-InputData[[#This Row],[DISCOUNT %]])</f>
        <v>466.83000000000004</v>
      </c>
      <c r="N82" s="13">
        <f>DAY(InputData[[#This Row],[DATE]])</f>
        <v>9</v>
      </c>
      <c r="O82" s="13" t="str">
        <f>TEXT(InputData[[#This Row],[DATE]],"mmm")</f>
        <v>Apr</v>
      </c>
      <c r="P82" s="13">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5">
        <f>VLOOKUP(InputData[[#This Row],[PRODUCT ID]],MasterData[],5,0)</f>
        <v>121</v>
      </c>
      <c r="K83" s="15">
        <f>VLOOKUP(InputData[[#This Row],[PRODUCT ID]],MasterData[],6,0)</f>
        <v>141.57</v>
      </c>
      <c r="L83" s="15">
        <f>InputData[[#This Row],[BUYING PRIZE]]*InputData[[#This Row],[QUANTITY]]</f>
        <v>1694</v>
      </c>
      <c r="M83" s="15">
        <f>InputData[[#This Row],[SELLING PRICE]]*InputData[[#This Row],[QUANTITY]]*(1-InputData[[#This Row],[DISCOUNT %]])</f>
        <v>1981.98</v>
      </c>
      <c r="N83" s="13">
        <f>DAY(InputData[[#This Row],[DATE]])</f>
        <v>10</v>
      </c>
      <c r="O83" s="13" t="str">
        <f>TEXT(InputData[[#This Row],[DATE]],"mmm")</f>
        <v>Apr</v>
      </c>
      <c r="P83" s="13">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5">
        <f>VLOOKUP(InputData[[#This Row],[PRODUCT ID]],MasterData[],5,0)</f>
        <v>67</v>
      </c>
      <c r="K84" s="15">
        <f>VLOOKUP(InputData[[#This Row],[PRODUCT ID]],MasterData[],6,0)</f>
        <v>85.76</v>
      </c>
      <c r="L84" s="15">
        <f>InputData[[#This Row],[BUYING PRIZE]]*InputData[[#This Row],[QUANTITY]]</f>
        <v>201</v>
      </c>
      <c r="M84" s="15">
        <f>InputData[[#This Row],[SELLING PRICE]]*InputData[[#This Row],[QUANTITY]]*(1-InputData[[#This Row],[DISCOUNT %]])</f>
        <v>257.28000000000003</v>
      </c>
      <c r="N84" s="13">
        <f>DAY(InputData[[#This Row],[DATE]])</f>
        <v>12</v>
      </c>
      <c r="O84" s="13" t="str">
        <f>TEXT(InputData[[#This Row],[DATE]],"mmm")</f>
        <v>Apr</v>
      </c>
      <c r="P84" s="13">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5">
        <f>VLOOKUP(InputData[[#This Row],[PRODUCT ID]],MasterData[],5,0)</f>
        <v>47</v>
      </c>
      <c r="K85" s="15">
        <f>VLOOKUP(InputData[[#This Row],[PRODUCT ID]],MasterData[],6,0)</f>
        <v>53.11</v>
      </c>
      <c r="L85" s="15">
        <f>InputData[[#This Row],[BUYING PRIZE]]*InputData[[#This Row],[QUANTITY]]</f>
        <v>188</v>
      </c>
      <c r="M85" s="15">
        <f>InputData[[#This Row],[SELLING PRICE]]*InputData[[#This Row],[QUANTITY]]*(1-InputData[[#This Row],[DISCOUNT %]])</f>
        <v>212.44</v>
      </c>
      <c r="N85" s="13">
        <f>DAY(InputData[[#This Row],[DATE]])</f>
        <v>12</v>
      </c>
      <c r="O85" s="13" t="str">
        <f>TEXT(InputData[[#This Row],[DATE]],"mmm")</f>
        <v>Apr</v>
      </c>
      <c r="P85" s="13">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5">
        <f>VLOOKUP(InputData[[#This Row],[PRODUCT ID]],MasterData[],5,0)</f>
        <v>48</v>
      </c>
      <c r="K86" s="15">
        <f>VLOOKUP(InputData[[#This Row],[PRODUCT ID]],MasterData[],6,0)</f>
        <v>57.120000000000005</v>
      </c>
      <c r="L86" s="15">
        <f>InputData[[#This Row],[BUYING PRIZE]]*InputData[[#This Row],[QUANTITY]]</f>
        <v>432</v>
      </c>
      <c r="M86" s="15">
        <f>InputData[[#This Row],[SELLING PRICE]]*InputData[[#This Row],[QUANTITY]]*(1-InputData[[#This Row],[DISCOUNT %]])</f>
        <v>514.08000000000004</v>
      </c>
      <c r="N86" s="13">
        <f>DAY(InputData[[#This Row],[DATE]])</f>
        <v>12</v>
      </c>
      <c r="O86" s="13" t="str">
        <f>TEXT(InputData[[#This Row],[DATE]],"mmm")</f>
        <v>Apr</v>
      </c>
      <c r="P86" s="13">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5">
        <f>VLOOKUP(InputData[[#This Row],[PRODUCT ID]],MasterData[],5,0)</f>
        <v>95</v>
      </c>
      <c r="K87" s="15">
        <f>VLOOKUP(InputData[[#This Row],[PRODUCT ID]],MasterData[],6,0)</f>
        <v>119.7</v>
      </c>
      <c r="L87" s="15">
        <f>InputData[[#This Row],[BUYING PRIZE]]*InputData[[#This Row],[QUANTITY]]</f>
        <v>1235</v>
      </c>
      <c r="M87" s="15">
        <f>InputData[[#This Row],[SELLING PRICE]]*InputData[[#This Row],[QUANTITY]]*(1-InputData[[#This Row],[DISCOUNT %]])</f>
        <v>1556.1000000000001</v>
      </c>
      <c r="N87" s="13">
        <f>DAY(InputData[[#This Row],[DATE]])</f>
        <v>12</v>
      </c>
      <c r="O87" s="13" t="str">
        <f>TEXT(InputData[[#This Row],[DATE]],"mmm")</f>
        <v>Apr</v>
      </c>
      <c r="P87" s="13">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5">
        <f>VLOOKUP(InputData[[#This Row],[PRODUCT ID]],MasterData[],5,0)</f>
        <v>134</v>
      </c>
      <c r="K88" s="15">
        <f>VLOOKUP(InputData[[#This Row],[PRODUCT ID]],MasterData[],6,0)</f>
        <v>156.78</v>
      </c>
      <c r="L88" s="15">
        <f>InputData[[#This Row],[BUYING PRIZE]]*InputData[[#This Row],[QUANTITY]]</f>
        <v>402</v>
      </c>
      <c r="M88" s="15">
        <f>InputData[[#This Row],[SELLING PRICE]]*InputData[[#This Row],[QUANTITY]]*(1-InputData[[#This Row],[DISCOUNT %]])</f>
        <v>470.34000000000003</v>
      </c>
      <c r="N88" s="13">
        <f>DAY(InputData[[#This Row],[DATE]])</f>
        <v>15</v>
      </c>
      <c r="O88" s="13" t="str">
        <f>TEXT(InputData[[#This Row],[DATE]],"mmm")</f>
        <v>Apr</v>
      </c>
      <c r="P88" s="13">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5">
        <f>VLOOKUP(InputData[[#This Row],[PRODUCT ID]],MasterData[],5,0)</f>
        <v>37</v>
      </c>
      <c r="K89" s="15">
        <f>VLOOKUP(InputData[[#This Row],[PRODUCT ID]],MasterData[],6,0)</f>
        <v>49.21</v>
      </c>
      <c r="L89" s="15">
        <f>InputData[[#This Row],[BUYING PRIZE]]*InputData[[#This Row],[QUANTITY]]</f>
        <v>555</v>
      </c>
      <c r="M89" s="15">
        <f>InputData[[#This Row],[SELLING PRICE]]*InputData[[#This Row],[QUANTITY]]*(1-InputData[[#This Row],[DISCOUNT %]])</f>
        <v>738.15</v>
      </c>
      <c r="N89" s="13">
        <f>DAY(InputData[[#This Row],[DATE]])</f>
        <v>16</v>
      </c>
      <c r="O89" s="13" t="str">
        <f>TEXT(InputData[[#This Row],[DATE]],"mmm")</f>
        <v>Apr</v>
      </c>
      <c r="P89" s="13">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5">
        <f>VLOOKUP(InputData[[#This Row],[PRODUCT ID]],MasterData[],5,0)</f>
        <v>72</v>
      </c>
      <c r="K90" s="15">
        <f>VLOOKUP(InputData[[#This Row],[PRODUCT ID]],MasterData[],6,0)</f>
        <v>79.92</v>
      </c>
      <c r="L90" s="15">
        <f>InputData[[#This Row],[BUYING PRIZE]]*InputData[[#This Row],[QUANTITY]]</f>
        <v>648</v>
      </c>
      <c r="M90" s="15">
        <f>InputData[[#This Row],[SELLING PRICE]]*InputData[[#This Row],[QUANTITY]]*(1-InputData[[#This Row],[DISCOUNT %]])</f>
        <v>719.28</v>
      </c>
      <c r="N90" s="13">
        <f>DAY(InputData[[#This Row],[DATE]])</f>
        <v>18</v>
      </c>
      <c r="O90" s="13" t="str">
        <f>TEXT(InputData[[#This Row],[DATE]],"mmm")</f>
        <v>Apr</v>
      </c>
      <c r="P90" s="13">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5">
        <f>VLOOKUP(InputData[[#This Row],[PRODUCT ID]],MasterData[],5,0)</f>
        <v>150</v>
      </c>
      <c r="K91" s="15">
        <f>VLOOKUP(InputData[[#This Row],[PRODUCT ID]],MasterData[],6,0)</f>
        <v>210</v>
      </c>
      <c r="L91" s="15">
        <f>InputData[[#This Row],[BUYING PRIZE]]*InputData[[#This Row],[QUANTITY]]</f>
        <v>1950</v>
      </c>
      <c r="M91" s="15">
        <f>InputData[[#This Row],[SELLING PRICE]]*InputData[[#This Row],[QUANTITY]]*(1-InputData[[#This Row],[DISCOUNT %]])</f>
        <v>2730</v>
      </c>
      <c r="N91" s="13">
        <f>DAY(InputData[[#This Row],[DATE]])</f>
        <v>18</v>
      </c>
      <c r="O91" s="13" t="str">
        <f>TEXT(InputData[[#This Row],[DATE]],"mmm")</f>
        <v>Apr</v>
      </c>
      <c r="P91" s="13">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5">
        <f>VLOOKUP(InputData[[#This Row],[PRODUCT ID]],MasterData[],5,0)</f>
        <v>120</v>
      </c>
      <c r="K92" s="15">
        <f>VLOOKUP(InputData[[#This Row],[PRODUCT ID]],MasterData[],6,0)</f>
        <v>162</v>
      </c>
      <c r="L92" s="15">
        <f>InputData[[#This Row],[BUYING PRIZE]]*InputData[[#This Row],[QUANTITY]]</f>
        <v>720</v>
      </c>
      <c r="M92" s="15">
        <f>InputData[[#This Row],[SELLING PRICE]]*InputData[[#This Row],[QUANTITY]]*(1-InputData[[#This Row],[DISCOUNT %]])</f>
        <v>972</v>
      </c>
      <c r="N92" s="13">
        <f>DAY(InputData[[#This Row],[DATE]])</f>
        <v>23</v>
      </c>
      <c r="O92" s="13" t="str">
        <f>TEXT(InputData[[#This Row],[DATE]],"mmm")</f>
        <v>Apr</v>
      </c>
      <c r="P92" s="13">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5">
        <f>VLOOKUP(InputData[[#This Row],[PRODUCT ID]],MasterData[],5,0)</f>
        <v>37</v>
      </c>
      <c r="K93" s="15">
        <f>VLOOKUP(InputData[[#This Row],[PRODUCT ID]],MasterData[],6,0)</f>
        <v>41.81</v>
      </c>
      <c r="L93" s="15">
        <f>InputData[[#This Row],[BUYING PRIZE]]*InputData[[#This Row],[QUANTITY]]</f>
        <v>370</v>
      </c>
      <c r="M93" s="15">
        <f>InputData[[#This Row],[SELLING PRICE]]*InputData[[#This Row],[QUANTITY]]*(1-InputData[[#This Row],[DISCOUNT %]])</f>
        <v>418.1</v>
      </c>
      <c r="N93" s="13">
        <f>DAY(InputData[[#This Row],[DATE]])</f>
        <v>23</v>
      </c>
      <c r="O93" s="13" t="str">
        <f>TEXT(InputData[[#This Row],[DATE]],"mmm")</f>
        <v>Apr</v>
      </c>
      <c r="P93" s="13">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5">
        <f>VLOOKUP(InputData[[#This Row],[PRODUCT ID]],MasterData[],5,0)</f>
        <v>148</v>
      </c>
      <c r="K94" s="15">
        <f>VLOOKUP(InputData[[#This Row],[PRODUCT ID]],MasterData[],6,0)</f>
        <v>201.28</v>
      </c>
      <c r="L94" s="15">
        <f>InputData[[#This Row],[BUYING PRIZE]]*InputData[[#This Row],[QUANTITY]]</f>
        <v>296</v>
      </c>
      <c r="M94" s="15">
        <f>InputData[[#This Row],[SELLING PRICE]]*InputData[[#This Row],[QUANTITY]]*(1-InputData[[#This Row],[DISCOUNT %]])</f>
        <v>402.56</v>
      </c>
      <c r="N94" s="13">
        <f>DAY(InputData[[#This Row],[DATE]])</f>
        <v>24</v>
      </c>
      <c r="O94" s="13" t="str">
        <f>TEXT(InputData[[#This Row],[DATE]],"mmm")</f>
        <v>Apr</v>
      </c>
      <c r="P94" s="13">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5">
        <f>VLOOKUP(InputData[[#This Row],[PRODUCT ID]],MasterData[],5,0)</f>
        <v>67</v>
      </c>
      <c r="K95" s="15">
        <f>VLOOKUP(InputData[[#This Row],[PRODUCT ID]],MasterData[],6,0)</f>
        <v>85.76</v>
      </c>
      <c r="L95" s="15">
        <f>InputData[[#This Row],[BUYING PRIZE]]*InputData[[#This Row],[QUANTITY]]</f>
        <v>201</v>
      </c>
      <c r="M95" s="15">
        <f>InputData[[#This Row],[SELLING PRICE]]*InputData[[#This Row],[QUANTITY]]*(1-InputData[[#This Row],[DISCOUNT %]])</f>
        <v>257.28000000000003</v>
      </c>
      <c r="N95" s="13">
        <f>DAY(InputData[[#This Row],[DATE]])</f>
        <v>26</v>
      </c>
      <c r="O95" s="13" t="str">
        <f>TEXT(InputData[[#This Row],[DATE]],"mmm")</f>
        <v>Apr</v>
      </c>
      <c r="P95" s="13">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5">
        <f>VLOOKUP(InputData[[#This Row],[PRODUCT ID]],MasterData[],5,0)</f>
        <v>148</v>
      </c>
      <c r="K96" s="15">
        <f>VLOOKUP(InputData[[#This Row],[PRODUCT ID]],MasterData[],6,0)</f>
        <v>201.28</v>
      </c>
      <c r="L96" s="15">
        <f>InputData[[#This Row],[BUYING PRIZE]]*InputData[[#This Row],[QUANTITY]]</f>
        <v>1036</v>
      </c>
      <c r="M96" s="15">
        <f>InputData[[#This Row],[SELLING PRICE]]*InputData[[#This Row],[QUANTITY]]*(1-InputData[[#This Row],[DISCOUNT %]])</f>
        <v>1408.96</v>
      </c>
      <c r="N96" s="13">
        <f>DAY(InputData[[#This Row],[DATE]])</f>
        <v>29</v>
      </c>
      <c r="O96" s="13" t="str">
        <f>TEXT(InputData[[#This Row],[DATE]],"mmm")</f>
        <v>Apr</v>
      </c>
      <c r="P96" s="13">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5">
        <f>VLOOKUP(InputData[[#This Row],[PRODUCT ID]],MasterData[],5,0)</f>
        <v>47</v>
      </c>
      <c r="K97" s="15">
        <f>VLOOKUP(InputData[[#This Row],[PRODUCT ID]],MasterData[],6,0)</f>
        <v>53.11</v>
      </c>
      <c r="L97" s="15">
        <f>InputData[[#This Row],[BUYING PRIZE]]*InputData[[#This Row],[QUANTITY]]</f>
        <v>47</v>
      </c>
      <c r="M97" s="15">
        <f>InputData[[#This Row],[SELLING PRICE]]*InputData[[#This Row],[QUANTITY]]*(1-InputData[[#This Row],[DISCOUNT %]])</f>
        <v>53.11</v>
      </c>
      <c r="N97" s="13">
        <f>DAY(InputData[[#This Row],[DATE]])</f>
        <v>30</v>
      </c>
      <c r="O97" s="13" t="str">
        <f>TEXT(InputData[[#This Row],[DATE]],"mmm")</f>
        <v>Apr</v>
      </c>
      <c r="P97" s="13">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5">
        <f>VLOOKUP(InputData[[#This Row],[PRODUCT ID]],MasterData[],5,0)</f>
        <v>37</v>
      </c>
      <c r="K98" s="15">
        <f>VLOOKUP(InputData[[#This Row],[PRODUCT ID]],MasterData[],6,0)</f>
        <v>49.21</v>
      </c>
      <c r="L98" s="15">
        <f>InputData[[#This Row],[BUYING PRIZE]]*InputData[[#This Row],[QUANTITY]]</f>
        <v>111</v>
      </c>
      <c r="M98" s="15">
        <f>InputData[[#This Row],[SELLING PRICE]]*InputData[[#This Row],[QUANTITY]]*(1-InputData[[#This Row],[DISCOUNT %]])</f>
        <v>147.63</v>
      </c>
      <c r="N98" s="13">
        <f>DAY(InputData[[#This Row],[DATE]])</f>
        <v>1</v>
      </c>
      <c r="O98" s="13" t="str">
        <f>TEXT(InputData[[#This Row],[DATE]],"mmm")</f>
        <v>May</v>
      </c>
      <c r="P98" s="13">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5">
        <f>VLOOKUP(InputData[[#This Row],[PRODUCT ID]],MasterData[],5,0)</f>
        <v>120</v>
      </c>
      <c r="K99" s="15">
        <f>VLOOKUP(InputData[[#This Row],[PRODUCT ID]],MasterData[],6,0)</f>
        <v>162</v>
      </c>
      <c r="L99" s="15">
        <f>InputData[[#This Row],[BUYING PRIZE]]*InputData[[#This Row],[QUANTITY]]</f>
        <v>120</v>
      </c>
      <c r="M99" s="15">
        <f>InputData[[#This Row],[SELLING PRICE]]*InputData[[#This Row],[QUANTITY]]*(1-InputData[[#This Row],[DISCOUNT %]])</f>
        <v>162</v>
      </c>
      <c r="N99" s="13">
        <f>DAY(InputData[[#This Row],[DATE]])</f>
        <v>1</v>
      </c>
      <c r="O99" s="13" t="str">
        <f>TEXT(InputData[[#This Row],[DATE]],"mmm")</f>
        <v>May</v>
      </c>
      <c r="P99" s="13">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5">
        <f>VLOOKUP(InputData[[#This Row],[PRODUCT ID]],MasterData[],5,0)</f>
        <v>55</v>
      </c>
      <c r="K100" s="15">
        <f>VLOOKUP(InputData[[#This Row],[PRODUCT ID]],MasterData[],6,0)</f>
        <v>58.3</v>
      </c>
      <c r="L100" s="15">
        <f>InputData[[#This Row],[BUYING PRIZE]]*InputData[[#This Row],[QUANTITY]]</f>
        <v>165</v>
      </c>
      <c r="M100" s="15">
        <f>InputData[[#This Row],[SELLING PRICE]]*InputData[[#This Row],[QUANTITY]]*(1-InputData[[#This Row],[DISCOUNT %]])</f>
        <v>174.89999999999998</v>
      </c>
      <c r="N100" s="13">
        <f>DAY(InputData[[#This Row],[DATE]])</f>
        <v>3</v>
      </c>
      <c r="O100" s="13" t="str">
        <f>TEXT(InputData[[#This Row],[DATE]],"mmm")</f>
        <v>May</v>
      </c>
      <c r="P100" s="13">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5">
        <f>VLOOKUP(InputData[[#This Row],[PRODUCT ID]],MasterData[],5,0)</f>
        <v>12</v>
      </c>
      <c r="K101" s="15">
        <f>VLOOKUP(InputData[[#This Row],[PRODUCT ID]],MasterData[],6,0)</f>
        <v>15.719999999999999</v>
      </c>
      <c r="L101" s="15">
        <f>InputData[[#This Row],[BUYING PRIZE]]*InputData[[#This Row],[QUANTITY]]</f>
        <v>156</v>
      </c>
      <c r="M101" s="15">
        <f>InputData[[#This Row],[SELLING PRICE]]*InputData[[#This Row],[QUANTITY]]*(1-InputData[[#This Row],[DISCOUNT %]])</f>
        <v>204.35999999999999</v>
      </c>
      <c r="N101" s="13">
        <f>DAY(InputData[[#This Row],[DATE]])</f>
        <v>4</v>
      </c>
      <c r="O101" s="13" t="str">
        <f>TEXT(InputData[[#This Row],[DATE]],"mmm")</f>
        <v>May</v>
      </c>
      <c r="P101" s="13">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5">
        <f>VLOOKUP(InputData[[#This Row],[PRODUCT ID]],MasterData[],5,0)</f>
        <v>112</v>
      </c>
      <c r="K102" s="15">
        <f>VLOOKUP(InputData[[#This Row],[PRODUCT ID]],MasterData[],6,0)</f>
        <v>146.72</v>
      </c>
      <c r="L102" s="15">
        <f>InputData[[#This Row],[BUYING PRIZE]]*InputData[[#This Row],[QUANTITY]]</f>
        <v>448</v>
      </c>
      <c r="M102" s="15">
        <f>InputData[[#This Row],[SELLING PRICE]]*InputData[[#This Row],[QUANTITY]]*(1-InputData[[#This Row],[DISCOUNT %]])</f>
        <v>586.88</v>
      </c>
      <c r="N102" s="13">
        <f>DAY(InputData[[#This Row],[DATE]])</f>
        <v>4</v>
      </c>
      <c r="O102" s="13" t="str">
        <f>TEXT(InputData[[#This Row],[DATE]],"mmm")</f>
        <v>May</v>
      </c>
      <c r="P102" s="13">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5">
        <f>VLOOKUP(InputData[[#This Row],[PRODUCT ID]],MasterData[],5,0)</f>
        <v>6</v>
      </c>
      <c r="K103" s="15">
        <f>VLOOKUP(InputData[[#This Row],[PRODUCT ID]],MasterData[],6,0)</f>
        <v>7.8599999999999994</v>
      </c>
      <c r="L103" s="15">
        <f>InputData[[#This Row],[BUYING PRIZE]]*InputData[[#This Row],[QUANTITY]]</f>
        <v>78</v>
      </c>
      <c r="M103" s="15">
        <f>InputData[[#This Row],[SELLING PRICE]]*InputData[[#This Row],[QUANTITY]]*(1-InputData[[#This Row],[DISCOUNT %]])</f>
        <v>102.17999999999999</v>
      </c>
      <c r="N103" s="13">
        <f>DAY(InputData[[#This Row],[DATE]])</f>
        <v>5</v>
      </c>
      <c r="O103" s="13" t="str">
        <f>TEXT(InputData[[#This Row],[DATE]],"mmm")</f>
        <v>May</v>
      </c>
      <c r="P103" s="13">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5">
        <f>VLOOKUP(InputData[[#This Row],[PRODUCT ID]],MasterData[],5,0)</f>
        <v>83</v>
      </c>
      <c r="K104" s="15">
        <f>VLOOKUP(InputData[[#This Row],[PRODUCT ID]],MasterData[],6,0)</f>
        <v>94.62</v>
      </c>
      <c r="L104" s="15">
        <f>InputData[[#This Row],[BUYING PRIZE]]*InputData[[#This Row],[QUANTITY]]</f>
        <v>1245</v>
      </c>
      <c r="M104" s="15">
        <f>InputData[[#This Row],[SELLING PRICE]]*InputData[[#This Row],[QUANTITY]]*(1-InputData[[#This Row],[DISCOUNT %]])</f>
        <v>1419.3000000000002</v>
      </c>
      <c r="N104" s="13">
        <f>DAY(InputData[[#This Row],[DATE]])</f>
        <v>6</v>
      </c>
      <c r="O104" s="13" t="str">
        <f>TEXT(InputData[[#This Row],[DATE]],"mmm")</f>
        <v>May</v>
      </c>
      <c r="P104" s="13">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5">
        <f>VLOOKUP(InputData[[#This Row],[PRODUCT ID]],MasterData[],5,0)</f>
        <v>6</v>
      </c>
      <c r="K105" s="15">
        <f>VLOOKUP(InputData[[#This Row],[PRODUCT ID]],MasterData[],6,0)</f>
        <v>7.8599999999999994</v>
      </c>
      <c r="L105" s="15">
        <f>InputData[[#This Row],[BUYING PRIZE]]*InputData[[#This Row],[QUANTITY]]</f>
        <v>36</v>
      </c>
      <c r="M105" s="15">
        <f>InputData[[#This Row],[SELLING PRICE]]*InputData[[#This Row],[QUANTITY]]*(1-InputData[[#This Row],[DISCOUNT %]])</f>
        <v>47.16</v>
      </c>
      <c r="N105" s="13">
        <f>DAY(InputData[[#This Row],[DATE]])</f>
        <v>6</v>
      </c>
      <c r="O105" s="13" t="str">
        <f>TEXT(InputData[[#This Row],[DATE]],"mmm")</f>
        <v>May</v>
      </c>
      <c r="P105" s="13">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5">
        <f>VLOOKUP(InputData[[#This Row],[PRODUCT ID]],MasterData[],5,0)</f>
        <v>37</v>
      </c>
      <c r="K106" s="15">
        <f>VLOOKUP(InputData[[#This Row],[PRODUCT ID]],MasterData[],6,0)</f>
        <v>49.21</v>
      </c>
      <c r="L106" s="15">
        <f>InputData[[#This Row],[BUYING PRIZE]]*InputData[[#This Row],[QUANTITY]]</f>
        <v>37</v>
      </c>
      <c r="M106" s="15">
        <f>InputData[[#This Row],[SELLING PRICE]]*InputData[[#This Row],[QUANTITY]]*(1-InputData[[#This Row],[DISCOUNT %]])</f>
        <v>49.21</v>
      </c>
      <c r="N106" s="13">
        <f>DAY(InputData[[#This Row],[DATE]])</f>
        <v>7</v>
      </c>
      <c r="O106" s="13" t="str">
        <f>TEXT(InputData[[#This Row],[DATE]],"mmm")</f>
        <v>May</v>
      </c>
      <c r="P106" s="13">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5">
        <f>VLOOKUP(InputData[[#This Row],[PRODUCT ID]],MasterData[],5,0)</f>
        <v>13</v>
      </c>
      <c r="K107" s="15">
        <f>VLOOKUP(InputData[[#This Row],[PRODUCT ID]],MasterData[],6,0)</f>
        <v>16.64</v>
      </c>
      <c r="L107" s="15">
        <f>InputData[[#This Row],[BUYING PRIZE]]*InputData[[#This Row],[QUANTITY]]</f>
        <v>78</v>
      </c>
      <c r="M107" s="15">
        <f>InputData[[#This Row],[SELLING PRICE]]*InputData[[#This Row],[QUANTITY]]*(1-InputData[[#This Row],[DISCOUNT %]])</f>
        <v>99.84</v>
      </c>
      <c r="N107" s="13">
        <f>DAY(InputData[[#This Row],[DATE]])</f>
        <v>9</v>
      </c>
      <c r="O107" s="13" t="str">
        <f>TEXT(InputData[[#This Row],[DATE]],"mmm")</f>
        <v>May</v>
      </c>
      <c r="P107" s="13">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5">
        <f>VLOOKUP(InputData[[#This Row],[PRODUCT ID]],MasterData[],5,0)</f>
        <v>37</v>
      </c>
      <c r="K108" s="15">
        <f>VLOOKUP(InputData[[#This Row],[PRODUCT ID]],MasterData[],6,0)</f>
        <v>41.81</v>
      </c>
      <c r="L108" s="15">
        <f>InputData[[#This Row],[BUYING PRIZE]]*InputData[[#This Row],[QUANTITY]]</f>
        <v>296</v>
      </c>
      <c r="M108" s="15">
        <f>InputData[[#This Row],[SELLING PRICE]]*InputData[[#This Row],[QUANTITY]]*(1-InputData[[#This Row],[DISCOUNT %]])</f>
        <v>334.48</v>
      </c>
      <c r="N108" s="13">
        <f>DAY(InputData[[#This Row],[DATE]])</f>
        <v>9</v>
      </c>
      <c r="O108" s="13" t="str">
        <f>TEXT(InputData[[#This Row],[DATE]],"mmm")</f>
        <v>May</v>
      </c>
      <c r="P108" s="13">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5">
        <f>VLOOKUP(InputData[[#This Row],[PRODUCT ID]],MasterData[],5,0)</f>
        <v>13</v>
      </c>
      <c r="K109" s="15">
        <f>VLOOKUP(InputData[[#This Row],[PRODUCT ID]],MasterData[],6,0)</f>
        <v>16.64</v>
      </c>
      <c r="L109" s="15">
        <f>InputData[[#This Row],[BUYING PRIZE]]*InputData[[#This Row],[QUANTITY]]</f>
        <v>39</v>
      </c>
      <c r="M109" s="15">
        <f>InputData[[#This Row],[SELLING PRICE]]*InputData[[#This Row],[QUANTITY]]*(1-InputData[[#This Row],[DISCOUNT %]])</f>
        <v>49.92</v>
      </c>
      <c r="N109" s="13">
        <f>DAY(InputData[[#This Row],[DATE]])</f>
        <v>12</v>
      </c>
      <c r="O109" s="13" t="str">
        <f>TEXT(InputData[[#This Row],[DATE]],"mmm")</f>
        <v>May</v>
      </c>
      <c r="P109" s="13">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5">
        <f>VLOOKUP(InputData[[#This Row],[PRODUCT ID]],MasterData[],5,0)</f>
        <v>5</v>
      </c>
      <c r="K110" s="15">
        <f>VLOOKUP(InputData[[#This Row],[PRODUCT ID]],MasterData[],6,0)</f>
        <v>6.7</v>
      </c>
      <c r="L110" s="15">
        <f>InputData[[#This Row],[BUYING PRIZE]]*InputData[[#This Row],[QUANTITY]]</f>
        <v>75</v>
      </c>
      <c r="M110" s="15">
        <f>InputData[[#This Row],[SELLING PRICE]]*InputData[[#This Row],[QUANTITY]]*(1-InputData[[#This Row],[DISCOUNT %]])</f>
        <v>100.5</v>
      </c>
      <c r="N110" s="13">
        <f>DAY(InputData[[#This Row],[DATE]])</f>
        <v>12</v>
      </c>
      <c r="O110" s="13" t="str">
        <f>TEXT(InputData[[#This Row],[DATE]],"mmm")</f>
        <v>May</v>
      </c>
      <c r="P110" s="13">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5">
        <f>VLOOKUP(InputData[[#This Row],[PRODUCT ID]],MasterData[],5,0)</f>
        <v>47</v>
      </c>
      <c r="K111" s="15">
        <f>VLOOKUP(InputData[[#This Row],[PRODUCT ID]],MasterData[],6,0)</f>
        <v>53.11</v>
      </c>
      <c r="L111" s="15">
        <f>InputData[[#This Row],[BUYING PRIZE]]*InputData[[#This Row],[QUANTITY]]</f>
        <v>188</v>
      </c>
      <c r="M111" s="15">
        <f>InputData[[#This Row],[SELLING PRICE]]*InputData[[#This Row],[QUANTITY]]*(1-InputData[[#This Row],[DISCOUNT %]])</f>
        <v>212.44</v>
      </c>
      <c r="N111" s="13">
        <f>DAY(InputData[[#This Row],[DATE]])</f>
        <v>13</v>
      </c>
      <c r="O111" s="13" t="str">
        <f>TEXT(InputData[[#This Row],[DATE]],"mmm")</f>
        <v>May</v>
      </c>
      <c r="P111" s="13">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5">
        <f>VLOOKUP(InputData[[#This Row],[PRODUCT ID]],MasterData[],5,0)</f>
        <v>120</v>
      </c>
      <c r="K112" s="15">
        <f>VLOOKUP(InputData[[#This Row],[PRODUCT ID]],MasterData[],6,0)</f>
        <v>162</v>
      </c>
      <c r="L112" s="15">
        <f>InputData[[#This Row],[BUYING PRIZE]]*InputData[[#This Row],[QUANTITY]]</f>
        <v>240</v>
      </c>
      <c r="M112" s="15">
        <f>InputData[[#This Row],[SELLING PRICE]]*InputData[[#This Row],[QUANTITY]]*(1-InputData[[#This Row],[DISCOUNT %]])</f>
        <v>324</v>
      </c>
      <c r="N112" s="13">
        <f>DAY(InputData[[#This Row],[DATE]])</f>
        <v>20</v>
      </c>
      <c r="O112" s="13" t="str">
        <f>TEXT(InputData[[#This Row],[DATE]],"mmm")</f>
        <v>May</v>
      </c>
      <c r="P112" s="13">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5">
        <f>VLOOKUP(InputData[[#This Row],[PRODUCT ID]],MasterData[],5,0)</f>
        <v>90</v>
      </c>
      <c r="K113" s="15">
        <f>VLOOKUP(InputData[[#This Row],[PRODUCT ID]],MasterData[],6,0)</f>
        <v>115.2</v>
      </c>
      <c r="L113" s="15">
        <f>InputData[[#This Row],[BUYING PRIZE]]*InputData[[#This Row],[QUANTITY]]</f>
        <v>990</v>
      </c>
      <c r="M113" s="15">
        <f>InputData[[#This Row],[SELLING PRICE]]*InputData[[#This Row],[QUANTITY]]*(1-InputData[[#This Row],[DISCOUNT %]])</f>
        <v>1267.2</v>
      </c>
      <c r="N113" s="13">
        <f>DAY(InputData[[#This Row],[DATE]])</f>
        <v>23</v>
      </c>
      <c r="O113" s="13" t="str">
        <f>TEXT(InputData[[#This Row],[DATE]],"mmm")</f>
        <v>May</v>
      </c>
      <c r="P113" s="13">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5">
        <f>VLOOKUP(InputData[[#This Row],[PRODUCT ID]],MasterData[],5,0)</f>
        <v>141</v>
      </c>
      <c r="K114" s="15">
        <f>VLOOKUP(InputData[[#This Row],[PRODUCT ID]],MasterData[],6,0)</f>
        <v>149.46</v>
      </c>
      <c r="L114" s="15">
        <f>InputData[[#This Row],[BUYING PRIZE]]*InputData[[#This Row],[QUANTITY]]</f>
        <v>1833</v>
      </c>
      <c r="M114" s="15">
        <f>InputData[[#This Row],[SELLING PRICE]]*InputData[[#This Row],[QUANTITY]]*(1-InputData[[#This Row],[DISCOUNT %]])</f>
        <v>1942.98</v>
      </c>
      <c r="N114" s="13">
        <f>DAY(InputData[[#This Row],[DATE]])</f>
        <v>30</v>
      </c>
      <c r="O114" s="13" t="str">
        <f>TEXT(InputData[[#This Row],[DATE]],"mmm")</f>
        <v>May</v>
      </c>
      <c r="P114" s="13">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5">
        <f>VLOOKUP(InputData[[#This Row],[PRODUCT ID]],MasterData[],5,0)</f>
        <v>112</v>
      </c>
      <c r="K115" s="15">
        <f>VLOOKUP(InputData[[#This Row],[PRODUCT ID]],MasterData[],6,0)</f>
        <v>122.08</v>
      </c>
      <c r="L115" s="15">
        <f>InputData[[#This Row],[BUYING PRIZE]]*InputData[[#This Row],[QUANTITY]]</f>
        <v>672</v>
      </c>
      <c r="M115" s="15">
        <f>InputData[[#This Row],[SELLING PRICE]]*InputData[[#This Row],[QUANTITY]]*(1-InputData[[#This Row],[DISCOUNT %]])</f>
        <v>732.48</v>
      </c>
      <c r="N115" s="13">
        <f>DAY(InputData[[#This Row],[DATE]])</f>
        <v>30</v>
      </c>
      <c r="O115" s="13" t="str">
        <f>TEXT(InputData[[#This Row],[DATE]],"mmm")</f>
        <v>May</v>
      </c>
      <c r="P115" s="13">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5">
        <f>VLOOKUP(InputData[[#This Row],[PRODUCT ID]],MasterData[],5,0)</f>
        <v>126</v>
      </c>
      <c r="K116" s="15">
        <f>VLOOKUP(InputData[[#This Row],[PRODUCT ID]],MasterData[],6,0)</f>
        <v>162.54</v>
      </c>
      <c r="L116" s="15">
        <f>InputData[[#This Row],[BUYING PRIZE]]*InputData[[#This Row],[QUANTITY]]</f>
        <v>1260</v>
      </c>
      <c r="M116" s="15">
        <f>InputData[[#This Row],[SELLING PRICE]]*InputData[[#This Row],[QUANTITY]]*(1-InputData[[#This Row],[DISCOUNT %]])</f>
        <v>1625.3999999999999</v>
      </c>
      <c r="N116" s="13">
        <f>DAY(InputData[[#This Row],[DATE]])</f>
        <v>3</v>
      </c>
      <c r="O116" s="13" t="str">
        <f>TEXT(InputData[[#This Row],[DATE]],"mmm")</f>
        <v>Jun</v>
      </c>
      <c r="P116" s="13">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5">
        <f>VLOOKUP(InputData[[#This Row],[PRODUCT ID]],MasterData[],5,0)</f>
        <v>61</v>
      </c>
      <c r="K117" s="15">
        <f>VLOOKUP(InputData[[#This Row],[PRODUCT ID]],MasterData[],6,0)</f>
        <v>76.25</v>
      </c>
      <c r="L117" s="15">
        <f>InputData[[#This Row],[BUYING PRIZE]]*InputData[[#This Row],[QUANTITY]]</f>
        <v>488</v>
      </c>
      <c r="M117" s="15">
        <f>InputData[[#This Row],[SELLING PRICE]]*InputData[[#This Row],[QUANTITY]]*(1-InputData[[#This Row],[DISCOUNT %]])</f>
        <v>610</v>
      </c>
      <c r="N117" s="13">
        <f>DAY(InputData[[#This Row],[DATE]])</f>
        <v>4</v>
      </c>
      <c r="O117" s="13" t="str">
        <f>TEXT(InputData[[#This Row],[DATE]],"mmm")</f>
        <v>Jun</v>
      </c>
      <c r="P117" s="13">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5">
        <f>VLOOKUP(InputData[[#This Row],[PRODUCT ID]],MasterData[],5,0)</f>
        <v>61</v>
      </c>
      <c r="K118" s="15">
        <f>VLOOKUP(InputData[[#This Row],[PRODUCT ID]],MasterData[],6,0)</f>
        <v>76.25</v>
      </c>
      <c r="L118" s="15">
        <f>InputData[[#This Row],[BUYING PRIZE]]*InputData[[#This Row],[QUANTITY]]</f>
        <v>732</v>
      </c>
      <c r="M118" s="15">
        <f>InputData[[#This Row],[SELLING PRICE]]*InputData[[#This Row],[QUANTITY]]*(1-InputData[[#This Row],[DISCOUNT %]])</f>
        <v>915</v>
      </c>
      <c r="N118" s="13">
        <f>DAY(InputData[[#This Row],[DATE]])</f>
        <v>4</v>
      </c>
      <c r="O118" s="13" t="str">
        <f>TEXT(InputData[[#This Row],[DATE]],"mmm")</f>
        <v>Jun</v>
      </c>
      <c r="P118" s="13">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5">
        <f>VLOOKUP(InputData[[#This Row],[PRODUCT ID]],MasterData[],5,0)</f>
        <v>121</v>
      </c>
      <c r="K119" s="15">
        <f>VLOOKUP(InputData[[#This Row],[PRODUCT ID]],MasterData[],6,0)</f>
        <v>141.57</v>
      </c>
      <c r="L119" s="15">
        <f>InputData[[#This Row],[BUYING PRIZE]]*InputData[[#This Row],[QUANTITY]]</f>
        <v>1815</v>
      </c>
      <c r="M119" s="15">
        <f>InputData[[#This Row],[SELLING PRICE]]*InputData[[#This Row],[QUANTITY]]*(1-InputData[[#This Row],[DISCOUNT %]])</f>
        <v>2123.5499999999997</v>
      </c>
      <c r="N119" s="13">
        <f>DAY(InputData[[#This Row],[DATE]])</f>
        <v>5</v>
      </c>
      <c r="O119" s="13" t="str">
        <f>TEXT(InputData[[#This Row],[DATE]],"mmm")</f>
        <v>Jun</v>
      </c>
      <c r="P119" s="13">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5">
        <f>VLOOKUP(InputData[[#This Row],[PRODUCT ID]],MasterData[],5,0)</f>
        <v>5</v>
      </c>
      <c r="K120" s="15">
        <f>VLOOKUP(InputData[[#This Row],[PRODUCT ID]],MasterData[],6,0)</f>
        <v>6.7</v>
      </c>
      <c r="L120" s="15">
        <f>InputData[[#This Row],[BUYING PRIZE]]*InputData[[#This Row],[QUANTITY]]</f>
        <v>50</v>
      </c>
      <c r="M120" s="15">
        <f>InputData[[#This Row],[SELLING PRICE]]*InputData[[#This Row],[QUANTITY]]*(1-InputData[[#This Row],[DISCOUNT %]])</f>
        <v>67</v>
      </c>
      <c r="N120" s="13">
        <f>DAY(InputData[[#This Row],[DATE]])</f>
        <v>5</v>
      </c>
      <c r="O120" s="13" t="str">
        <f>TEXT(InputData[[#This Row],[DATE]],"mmm")</f>
        <v>Jun</v>
      </c>
      <c r="P120" s="13">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5">
        <f>VLOOKUP(InputData[[#This Row],[PRODUCT ID]],MasterData[],5,0)</f>
        <v>95</v>
      </c>
      <c r="K121" s="15">
        <f>VLOOKUP(InputData[[#This Row],[PRODUCT ID]],MasterData[],6,0)</f>
        <v>119.7</v>
      </c>
      <c r="L121" s="15">
        <f>InputData[[#This Row],[BUYING PRIZE]]*InputData[[#This Row],[QUANTITY]]</f>
        <v>570</v>
      </c>
      <c r="M121" s="15">
        <f>InputData[[#This Row],[SELLING PRICE]]*InputData[[#This Row],[QUANTITY]]*(1-InputData[[#This Row],[DISCOUNT %]])</f>
        <v>718.2</v>
      </c>
      <c r="N121" s="13">
        <f>DAY(InputData[[#This Row],[DATE]])</f>
        <v>6</v>
      </c>
      <c r="O121" s="13" t="str">
        <f>TEXT(InputData[[#This Row],[DATE]],"mmm")</f>
        <v>Jun</v>
      </c>
      <c r="P121" s="13">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5">
        <f>VLOOKUP(InputData[[#This Row],[PRODUCT ID]],MasterData[],5,0)</f>
        <v>37</v>
      </c>
      <c r="K122" s="15">
        <f>VLOOKUP(InputData[[#This Row],[PRODUCT ID]],MasterData[],6,0)</f>
        <v>41.81</v>
      </c>
      <c r="L122" s="15">
        <f>InputData[[#This Row],[BUYING PRIZE]]*InputData[[#This Row],[QUANTITY]]</f>
        <v>407</v>
      </c>
      <c r="M122" s="15">
        <f>InputData[[#This Row],[SELLING PRICE]]*InputData[[#This Row],[QUANTITY]]*(1-InputData[[#This Row],[DISCOUNT %]])</f>
        <v>459.91</v>
      </c>
      <c r="N122" s="13">
        <f>DAY(InputData[[#This Row],[DATE]])</f>
        <v>8</v>
      </c>
      <c r="O122" s="13" t="str">
        <f>TEXT(InputData[[#This Row],[DATE]],"mmm")</f>
        <v>Jun</v>
      </c>
      <c r="P122" s="13">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5">
        <f>VLOOKUP(InputData[[#This Row],[PRODUCT ID]],MasterData[],5,0)</f>
        <v>44</v>
      </c>
      <c r="K123" s="15">
        <f>VLOOKUP(InputData[[#This Row],[PRODUCT ID]],MasterData[],6,0)</f>
        <v>48.84</v>
      </c>
      <c r="L123" s="15">
        <f>InputData[[#This Row],[BUYING PRIZE]]*InputData[[#This Row],[QUANTITY]]</f>
        <v>484</v>
      </c>
      <c r="M123" s="15">
        <f>InputData[[#This Row],[SELLING PRICE]]*InputData[[#This Row],[QUANTITY]]*(1-InputData[[#This Row],[DISCOUNT %]])</f>
        <v>537.24</v>
      </c>
      <c r="N123" s="13">
        <f>DAY(InputData[[#This Row],[DATE]])</f>
        <v>8</v>
      </c>
      <c r="O123" s="13" t="str">
        <f>TEXT(InputData[[#This Row],[DATE]],"mmm")</f>
        <v>Jun</v>
      </c>
      <c r="P123" s="13">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5">
        <f>VLOOKUP(InputData[[#This Row],[PRODUCT ID]],MasterData[],5,0)</f>
        <v>98</v>
      </c>
      <c r="K124" s="15">
        <f>VLOOKUP(InputData[[#This Row],[PRODUCT ID]],MasterData[],6,0)</f>
        <v>103.88</v>
      </c>
      <c r="L124" s="15">
        <f>InputData[[#This Row],[BUYING PRIZE]]*InputData[[#This Row],[QUANTITY]]</f>
        <v>686</v>
      </c>
      <c r="M124" s="15">
        <f>InputData[[#This Row],[SELLING PRICE]]*InputData[[#This Row],[QUANTITY]]*(1-InputData[[#This Row],[DISCOUNT %]])</f>
        <v>727.16</v>
      </c>
      <c r="N124" s="13">
        <f>DAY(InputData[[#This Row],[DATE]])</f>
        <v>9</v>
      </c>
      <c r="O124" s="13" t="str">
        <f>TEXT(InputData[[#This Row],[DATE]],"mmm")</f>
        <v>Jun</v>
      </c>
      <c r="P124" s="13">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5">
        <f>VLOOKUP(InputData[[#This Row],[PRODUCT ID]],MasterData[],5,0)</f>
        <v>89</v>
      </c>
      <c r="K125" s="15">
        <f>VLOOKUP(InputData[[#This Row],[PRODUCT ID]],MasterData[],6,0)</f>
        <v>117.48</v>
      </c>
      <c r="L125" s="15">
        <f>InputData[[#This Row],[BUYING PRIZE]]*InputData[[#This Row],[QUANTITY]]</f>
        <v>1068</v>
      </c>
      <c r="M125" s="15">
        <f>InputData[[#This Row],[SELLING PRICE]]*InputData[[#This Row],[QUANTITY]]*(1-InputData[[#This Row],[DISCOUNT %]])</f>
        <v>1409.76</v>
      </c>
      <c r="N125" s="13">
        <f>DAY(InputData[[#This Row],[DATE]])</f>
        <v>11</v>
      </c>
      <c r="O125" s="13" t="str">
        <f>TEXT(InputData[[#This Row],[DATE]],"mmm")</f>
        <v>Jun</v>
      </c>
      <c r="P125" s="13">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5">
        <f>VLOOKUP(InputData[[#This Row],[PRODUCT ID]],MasterData[],5,0)</f>
        <v>138</v>
      </c>
      <c r="K126" s="15">
        <f>VLOOKUP(InputData[[#This Row],[PRODUCT ID]],MasterData[],6,0)</f>
        <v>173.88</v>
      </c>
      <c r="L126" s="15">
        <f>InputData[[#This Row],[BUYING PRIZE]]*InputData[[#This Row],[QUANTITY]]</f>
        <v>828</v>
      </c>
      <c r="M126" s="15">
        <f>InputData[[#This Row],[SELLING PRICE]]*InputData[[#This Row],[QUANTITY]]*(1-InputData[[#This Row],[DISCOUNT %]])</f>
        <v>1043.28</v>
      </c>
      <c r="N126" s="13">
        <f>DAY(InputData[[#This Row],[DATE]])</f>
        <v>12</v>
      </c>
      <c r="O126" s="13" t="str">
        <f>TEXT(InputData[[#This Row],[DATE]],"mmm")</f>
        <v>Jun</v>
      </c>
      <c r="P126" s="13">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5">
        <f>VLOOKUP(InputData[[#This Row],[PRODUCT ID]],MasterData[],5,0)</f>
        <v>7</v>
      </c>
      <c r="K127" s="15">
        <f>VLOOKUP(InputData[[#This Row],[PRODUCT ID]],MasterData[],6,0)</f>
        <v>8.33</v>
      </c>
      <c r="L127" s="15">
        <f>InputData[[#This Row],[BUYING PRIZE]]*InputData[[#This Row],[QUANTITY]]</f>
        <v>70</v>
      </c>
      <c r="M127" s="15">
        <f>InputData[[#This Row],[SELLING PRICE]]*InputData[[#This Row],[QUANTITY]]*(1-InputData[[#This Row],[DISCOUNT %]])</f>
        <v>83.3</v>
      </c>
      <c r="N127" s="13">
        <f>DAY(InputData[[#This Row],[DATE]])</f>
        <v>14</v>
      </c>
      <c r="O127" s="13" t="str">
        <f>TEXT(InputData[[#This Row],[DATE]],"mmm")</f>
        <v>Jun</v>
      </c>
      <c r="P127" s="13">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5">
        <f>VLOOKUP(InputData[[#This Row],[PRODUCT ID]],MasterData[],5,0)</f>
        <v>150</v>
      </c>
      <c r="K128" s="15">
        <f>VLOOKUP(InputData[[#This Row],[PRODUCT ID]],MasterData[],6,0)</f>
        <v>210</v>
      </c>
      <c r="L128" s="15">
        <f>InputData[[#This Row],[BUYING PRIZE]]*InputData[[#This Row],[QUANTITY]]</f>
        <v>750</v>
      </c>
      <c r="M128" s="15">
        <f>InputData[[#This Row],[SELLING PRICE]]*InputData[[#This Row],[QUANTITY]]*(1-InputData[[#This Row],[DISCOUNT %]])</f>
        <v>1050</v>
      </c>
      <c r="N128" s="13">
        <f>DAY(InputData[[#This Row],[DATE]])</f>
        <v>16</v>
      </c>
      <c r="O128" s="13" t="str">
        <f>TEXT(InputData[[#This Row],[DATE]],"mmm")</f>
        <v>Jun</v>
      </c>
      <c r="P128" s="13">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5">
        <f>VLOOKUP(InputData[[#This Row],[PRODUCT ID]],MasterData[],5,0)</f>
        <v>12</v>
      </c>
      <c r="K129" s="15">
        <f>VLOOKUP(InputData[[#This Row],[PRODUCT ID]],MasterData[],6,0)</f>
        <v>15.719999999999999</v>
      </c>
      <c r="L129" s="15">
        <f>InputData[[#This Row],[BUYING PRIZE]]*InputData[[#This Row],[QUANTITY]]</f>
        <v>144</v>
      </c>
      <c r="M129" s="15">
        <f>InputData[[#This Row],[SELLING PRICE]]*InputData[[#This Row],[QUANTITY]]*(1-InputData[[#This Row],[DISCOUNT %]])</f>
        <v>188.64</v>
      </c>
      <c r="N129" s="13">
        <f>DAY(InputData[[#This Row],[DATE]])</f>
        <v>16</v>
      </c>
      <c r="O129" s="13" t="str">
        <f>TEXT(InputData[[#This Row],[DATE]],"mmm")</f>
        <v>Jun</v>
      </c>
      <c r="P129" s="13">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5">
        <f>VLOOKUP(InputData[[#This Row],[PRODUCT ID]],MasterData[],5,0)</f>
        <v>37</v>
      </c>
      <c r="K130" s="15">
        <f>VLOOKUP(InputData[[#This Row],[PRODUCT ID]],MasterData[],6,0)</f>
        <v>42.55</v>
      </c>
      <c r="L130" s="15">
        <f>InputData[[#This Row],[BUYING PRIZE]]*InputData[[#This Row],[QUANTITY]]</f>
        <v>407</v>
      </c>
      <c r="M130" s="15">
        <f>InputData[[#This Row],[SELLING PRICE]]*InputData[[#This Row],[QUANTITY]]*(1-InputData[[#This Row],[DISCOUNT %]])</f>
        <v>468.04999999999995</v>
      </c>
      <c r="N130" s="13">
        <f>DAY(InputData[[#This Row],[DATE]])</f>
        <v>16</v>
      </c>
      <c r="O130" s="13" t="str">
        <f>TEXT(InputData[[#This Row],[DATE]],"mmm")</f>
        <v>Jun</v>
      </c>
      <c r="P130" s="13">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5">
        <f>VLOOKUP(InputData[[#This Row],[PRODUCT ID]],MasterData[],5,0)</f>
        <v>7</v>
      </c>
      <c r="K131" s="15">
        <f>VLOOKUP(InputData[[#This Row],[PRODUCT ID]],MasterData[],6,0)</f>
        <v>8.33</v>
      </c>
      <c r="L131" s="15">
        <f>InputData[[#This Row],[BUYING PRIZE]]*InputData[[#This Row],[QUANTITY]]</f>
        <v>91</v>
      </c>
      <c r="M131" s="15">
        <f>InputData[[#This Row],[SELLING PRICE]]*InputData[[#This Row],[QUANTITY]]*(1-InputData[[#This Row],[DISCOUNT %]])</f>
        <v>108.29</v>
      </c>
      <c r="N131" s="13">
        <f>DAY(InputData[[#This Row],[DATE]])</f>
        <v>18</v>
      </c>
      <c r="O131" s="13" t="str">
        <f>TEXT(InputData[[#This Row],[DATE]],"mmm")</f>
        <v>Jun</v>
      </c>
      <c r="P131" s="13">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5">
        <f>VLOOKUP(InputData[[#This Row],[PRODUCT ID]],MasterData[],5,0)</f>
        <v>138</v>
      </c>
      <c r="K132" s="15">
        <f>VLOOKUP(InputData[[#This Row],[PRODUCT ID]],MasterData[],6,0)</f>
        <v>173.88</v>
      </c>
      <c r="L132" s="15">
        <f>InputData[[#This Row],[BUYING PRIZE]]*InputData[[#This Row],[QUANTITY]]</f>
        <v>690</v>
      </c>
      <c r="M132" s="15">
        <f>InputData[[#This Row],[SELLING PRICE]]*InputData[[#This Row],[QUANTITY]]*(1-InputData[[#This Row],[DISCOUNT %]])</f>
        <v>869.4</v>
      </c>
      <c r="N132" s="13">
        <f>DAY(InputData[[#This Row],[DATE]])</f>
        <v>19</v>
      </c>
      <c r="O132" s="13" t="str">
        <f>TEXT(InputData[[#This Row],[DATE]],"mmm")</f>
        <v>Jun</v>
      </c>
      <c r="P132" s="13">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5">
        <f>VLOOKUP(InputData[[#This Row],[PRODUCT ID]],MasterData[],5,0)</f>
        <v>13</v>
      </c>
      <c r="K133" s="15">
        <f>VLOOKUP(InputData[[#This Row],[PRODUCT ID]],MasterData[],6,0)</f>
        <v>16.64</v>
      </c>
      <c r="L133" s="15">
        <f>InputData[[#This Row],[BUYING PRIZE]]*InputData[[#This Row],[QUANTITY]]</f>
        <v>13</v>
      </c>
      <c r="M133" s="15">
        <f>InputData[[#This Row],[SELLING PRICE]]*InputData[[#This Row],[QUANTITY]]*(1-InputData[[#This Row],[DISCOUNT %]])</f>
        <v>16.64</v>
      </c>
      <c r="N133" s="13">
        <f>DAY(InputData[[#This Row],[DATE]])</f>
        <v>20</v>
      </c>
      <c r="O133" s="13" t="str">
        <f>TEXT(InputData[[#This Row],[DATE]],"mmm")</f>
        <v>Jun</v>
      </c>
      <c r="P133" s="13">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5">
        <f>VLOOKUP(InputData[[#This Row],[PRODUCT ID]],MasterData[],5,0)</f>
        <v>13</v>
      </c>
      <c r="K134" s="15">
        <f>VLOOKUP(InputData[[#This Row],[PRODUCT ID]],MasterData[],6,0)</f>
        <v>16.64</v>
      </c>
      <c r="L134" s="15">
        <f>InputData[[#This Row],[BUYING PRIZE]]*InputData[[#This Row],[QUANTITY]]</f>
        <v>52</v>
      </c>
      <c r="M134" s="15">
        <f>InputData[[#This Row],[SELLING PRICE]]*InputData[[#This Row],[QUANTITY]]*(1-InputData[[#This Row],[DISCOUNT %]])</f>
        <v>66.56</v>
      </c>
      <c r="N134" s="13">
        <f>DAY(InputData[[#This Row],[DATE]])</f>
        <v>23</v>
      </c>
      <c r="O134" s="13" t="str">
        <f>TEXT(InputData[[#This Row],[DATE]],"mmm")</f>
        <v>Jun</v>
      </c>
      <c r="P134" s="13">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5">
        <f>VLOOKUP(InputData[[#This Row],[PRODUCT ID]],MasterData[],5,0)</f>
        <v>44</v>
      </c>
      <c r="K135" s="15">
        <f>VLOOKUP(InputData[[#This Row],[PRODUCT ID]],MasterData[],6,0)</f>
        <v>48.4</v>
      </c>
      <c r="L135" s="15">
        <f>InputData[[#This Row],[BUYING PRIZE]]*InputData[[#This Row],[QUANTITY]]</f>
        <v>572</v>
      </c>
      <c r="M135" s="15">
        <f>InputData[[#This Row],[SELLING PRICE]]*InputData[[#This Row],[QUANTITY]]*(1-InputData[[#This Row],[DISCOUNT %]])</f>
        <v>629.19999999999993</v>
      </c>
      <c r="N135" s="13">
        <f>DAY(InputData[[#This Row],[DATE]])</f>
        <v>24</v>
      </c>
      <c r="O135" s="13" t="str">
        <f>TEXT(InputData[[#This Row],[DATE]],"mmm")</f>
        <v>Jun</v>
      </c>
      <c r="P135" s="13">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5">
        <f>VLOOKUP(InputData[[#This Row],[PRODUCT ID]],MasterData[],5,0)</f>
        <v>6</v>
      </c>
      <c r="K136" s="15">
        <f>VLOOKUP(InputData[[#This Row],[PRODUCT ID]],MasterData[],6,0)</f>
        <v>7.8599999999999994</v>
      </c>
      <c r="L136" s="15">
        <f>InputData[[#This Row],[BUYING PRIZE]]*InputData[[#This Row],[QUANTITY]]</f>
        <v>42</v>
      </c>
      <c r="M136" s="15">
        <f>InputData[[#This Row],[SELLING PRICE]]*InputData[[#This Row],[QUANTITY]]*(1-InputData[[#This Row],[DISCOUNT %]])</f>
        <v>55.019999999999996</v>
      </c>
      <c r="N136" s="13">
        <f>DAY(InputData[[#This Row],[DATE]])</f>
        <v>26</v>
      </c>
      <c r="O136" s="13" t="str">
        <f>TEXT(InputData[[#This Row],[DATE]],"mmm")</f>
        <v>Jun</v>
      </c>
      <c r="P136" s="13">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5">
        <f>VLOOKUP(InputData[[#This Row],[PRODUCT ID]],MasterData[],5,0)</f>
        <v>133</v>
      </c>
      <c r="K137" s="15">
        <f>VLOOKUP(InputData[[#This Row],[PRODUCT ID]],MasterData[],6,0)</f>
        <v>155.61000000000001</v>
      </c>
      <c r="L137" s="15">
        <f>InputData[[#This Row],[BUYING PRIZE]]*InputData[[#This Row],[QUANTITY]]</f>
        <v>1463</v>
      </c>
      <c r="M137" s="15">
        <f>InputData[[#This Row],[SELLING PRICE]]*InputData[[#This Row],[QUANTITY]]*(1-InputData[[#This Row],[DISCOUNT %]])</f>
        <v>1711.71</v>
      </c>
      <c r="N137" s="13">
        <f>DAY(InputData[[#This Row],[DATE]])</f>
        <v>27</v>
      </c>
      <c r="O137" s="13" t="str">
        <f>TEXT(InputData[[#This Row],[DATE]],"mmm")</f>
        <v>Jun</v>
      </c>
      <c r="P137" s="13">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5">
        <f>VLOOKUP(InputData[[#This Row],[PRODUCT ID]],MasterData[],5,0)</f>
        <v>126</v>
      </c>
      <c r="K138" s="15">
        <f>VLOOKUP(InputData[[#This Row],[PRODUCT ID]],MasterData[],6,0)</f>
        <v>162.54</v>
      </c>
      <c r="L138" s="15">
        <f>InputData[[#This Row],[BUYING PRIZE]]*InputData[[#This Row],[QUANTITY]]</f>
        <v>252</v>
      </c>
      <c r="M138" s="15">
        <f>InputData[[#This Row],[SELLING PRICE]]*InputData[[#This Row],[QUANTITY]]*(1-InputData[[#This Row],[DISCOUNT %]])</f>
        <v>325.08</v>
      </c>
      <c r="N138" s="13">
        <f>DAY(InputData[[#This Row],[DATE]])</f>
        <v>28</v>
      </c>
      <c r="O138" s="13" t="str">
        <f>TEXT(InputData[[#This Row],[DATE]],"mmm")</f>
        <v>Jun</v>
      </c>
      <c r="P138" s="13">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5">
        <f>VLOOKUP(InputData[[#This Row],[PRODUCT ID]],MasterData[],5,0)</f>
        <v>5</v>
      </c>
      <c r="K139" s="15">
        <f>VLOOKUP(InputData[[#This Row],[PRODUCT ID]],MasterData[],6,0)</f>
        <v>6.7</v>
      </c>
      <c r="L139" s="15">
        <f>InputData[[#This Row],[BUYING PRIZE]]*InputData[[#This Row],[QUANTITY]]</f>
        <v>35</v>
      </c>
      <c r="M139" s="15">
        <f>InputData[[#This Row],[SELLING PRICE]]*InputData[[#This Row],[QUANTITY]]*(1-InputData[[#This Row],[DISCOUNT %]])</f>
        <v>46.9</v>
      </c>
      <c r="N139" s="13">
        <f>DAY(InputData[[#This Row],[DATE]])</f>
        <v>28</v>
      </c>
      <c r="O139" s="13" t="str">
        <f>TEXT(InputData[[#This Row],[DATE]],"mmm")</f>
        <v>Jun</v>
      </c>
      <c r="P139" s="13">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5">
        <f>VLOOKUP(InputData[[#This Row],[PRODUCT ID]],MasterData[],5,0)</f>
        <v>112</v>
      </c>
      <c r="K140" s="15">
        <f>VLOOKUP(InputData[[#This Row],[PRODUCT ID]],MasterData[],6,0)</f>
        <v>146.72</v>
      </c>
      <c r="L140" s="15">
        <f>InputData[[#This Row],[BUYING PRIZE]]*InputData[[#This Row],[QUANTITY]]</f>
        <v>448</v>
      </c>
      <c r="M140" s="15">
        <f>InputData[[#This Row],[SELLING PRICE]]*InputData[[#This Row],[QUANTITY]]*(1-InputData[[#This Row],[DISCOUNT %]])</f>
        <v>586.88</v>
      </c>
      <c r="N140" s="13">
        <f>DAY(InputData[[#This Row],[DATE]])</f>
        <v>29</v>
      </c>
      <c r="O140" s="13" t="str">
        <f>TEXT(InputData[[#This Row],[DATE]],"mmm")</f>
        <v>Jun</v>
      </c>
      <c r="P140" s="13">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5">
        <f>VLOOKUP(InputData[[#This Row],[PRODUCT ID]],MasterData[],5,0)</f>
        <v>133</v>
      </c>
      <c r="K141" s="15">
        <f>VLOOKUP(InputData[[#This Row],[PRODUCT ID]],MasterData[],6,0)</f>
        <v>155.61000000000001</v>
      </c>
      <c r="L141" s="15">
        <f>InputData[[#This Row],[BUYING PRIZE]]*InputData[[#This Row],[QUANTITY]]</f>
        <v>1463</v>
      </c>
      <c r="M141" s="15">
        <f>InputData[[#This Row],[SELLING PRICE]]*InputData[[#This Row],[QUANTITY]]*(1-InputData[[#This Row],[DISCOUNT %]])</f>
        <v>1711.71</v>
      </c>
      <c r="N141" s="13">
        <f>DAY(InputData[[#This Row],[DATE]])</f>
        <v>1</v>
      </c>
      <c r="O141" s="13" t="str">
        <f>TEXT(InputData[[#This Row],[DATE]],"mmm")</f>
        <v>Jul</v>
      </c>
      <c r="P141" s="13">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5">
        <f>VLOOKUP(InputData[[#This Row],[PRODUCT ID]],MasterData[],5,0)</f>
        <v>148</v>
      </c>
      <c r="K142" s="15">
        <f>VLOOKUP(InputData[[#This Row],[PRODUCT ID]],MasterData[],6,0)</f>
        <v>164.28</v>
      </c>
      <c r="L142" s="15">
        <f>InputData[[#This Row],[BUYING PRIZE]]*InputData[[#This Row],[QUANTITY]]</f>
        <v>1628</v>
      </c>
      <c r="M142" s="15">
        <f>InputData[[#This Row],[SELLING PRICE]]*InputData[[#This Row],[QUANTITY]]*(1-InputData[[#This Row],[DISCOUNT %]])</f>
        <v>1807.08</v>
      </c>
      <c r="N142" s="13">
        <f>DAY(InputData[[#This Row],[DATE]])</f>
        <v>2</v>
      </c>
      <c r="O142" s="13" t="str">
        <f>TEXT(InputData[[#This Row],[DATE]],"mmm")</f>
        <v>Jul</v>
      </c>
      <c r="P142" s="13">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5">
        <f>VLOOKUP(InputData[[#This Row],[PRODUCT ID]],MasterData[],5,0)</f>
        <v>95</v>
      </c>
      <c r="K143" s="15">
        <f>VLOOKUP(InputData[[#This Row],[PRODUCT ID]],MasterData[],6,0)</f>
        <v>119.7</v>
      </c>
      <c r="L143" s="15">
        <f>InputData[[#This Row],[BUYING PRIZE]]*InputData[[#This Row],[QUANTITY]]</f>
        <v>855</v>
      </c>
      <c r="M143" s="15">
        <f>InputData[[#This Row],[SELLING PRICE]]*InputData[[#This Row],[QUANTITY]]*(1-InputData[[#This Row],[DISCOUNT %]])</f>
        <v>1077.3</v>
      </c>
      <c r="N143" s="13">
        <f>DAY(InputData[[#This Row],[DATE]])</f>
        <v>3</v>
      </c>
      <c r="O143" s="13" t="str">
        <f>TEXT(InputData[[#This Row],[DATE]],"mmm")</f>
        <v>Jul</v>
      </c>
      <c r="P143" s="13">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5">
        <f>VLOOKUP(InputData[[#This Row],[PRODUCT ID]],MasterData[],5,0)</f>
        <v>71</v>
      </c>
      <c r="K144" s="15">
        <f>VLOOKUP(InputData[[#This Row],[PRODUCT ID]],MasterData[],6,0)</f>
        <v>80.94</v>
      </c>
      <c r="L144" s="15">
        <f>InputData[[#This Row],[BUYING PRIZE]]*InputData[[#This Row],[QUANTITY]]</f>
        <v>568</v>
      </c>
      <c r="M144" s="15">
        <f>InputData[[#This Row],[SELLING PRICE]]*InputData[[#This Row],[QUANTITY]]*(1-InputData[[#This Row],[DISCOUNT %]])</f>
        <v>647.52</v>
      </c>
      <c r="N144" s="13">
        <f>DAY(InputData[[#This Row],[DATE]])</f>
        <v>3</v>
      </c>
      <c r="O144" s="13" t="str">
        <f>TEXT(InputData[[#This Row],[DATE]],"mmm")</f>
        <v>Jul</v>
      </c>
      <c r="P144" s="13">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5">
        <f>VLOOKUP(InputData[[#This Row],[PRODUCT ID]],MasterData[],5,0)</f>
        <v>105</v>
      </c>
      <c r="K145" s="15">
        <f>VLOOKUP(InputData[[#This Row],[PRODUCT ID]],MasterData[],6,0)</f>
        <v>142.80000000000001</v>
      </c>
      <c r="L145" s="15">
        <f>InputData[[#This Row],[BUYING PRIZE]]*InputData[[#This Row],[QUANTITY]]</f>
        <v>840</v>
      </c>
      <c r="M145" s="15">
        <f>InputData[[#This Row],[SELLING PRICE]]*InputData[[#This Row],[QUANTITY]]*(1-InputData[[#This Row],[DISCOUNT %]])</f>
        <v>1142.4000000000001</v>
      </c>
      <c r="N145" s="13">
        <f>DAY(InputData[[#This Row],[DATE]])</f>
        <v>5</v>
      </c>
      <c r="O145" s="13" t="str">
        <f>TEXT(InputData[[#This Row],[DATE]],"mmm")</f>
        <v>Jul</v>
      </c>
      <c r="P145" s="13">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5">
        <f>VLOOKUP(InputData[[#This Row],[PRODUCT ID]],MasterData[],5,0)</f>
        <v>138</v>
      </c>
      <c r="K146" s="15">
        <f>VLOOKUP(InputData[[#This Row],[PRODUCT ID]],MasterData[],6,0)</f>
        <v>173.88</v>
      </c>
      <c r="L146" s="15">
        <f>InputData[[#This Row],[BUYING PRIZE]]*InputData[[#This Row],[QUANTITY]]</f>
        <v>2070</v>
      </c>
      <c r="M146" s="15">
        <f>InputData[[#This Row],[SELLING PRICE]]*InputData[[#This Row],[QUANTITY]]*(1-InputData[[#This Row],[DISCOUNT %]])</f>
        <v>2608.1999999999998</v>
      </c>
      <c r="N146" s="13">
        <f>DAY(InputData[[#This Row],[DATE]])</f>
        <v>6</v>
      </c>
      <c r="O146" s="13" t="str">
        <f>TEXT(InputData[[#This Row],[DATE]],"mmm")</f>
        <v>Jul</v>
      </c>
      <c r="P146" s="13">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5">
        <f>VLOOKUP(InputData[[#This Row],[PRODUCT ID]],MasterData[],5,0)</f>
        <v>44</v>
      </c>
      <c r="K147" s="15">
        <f>VLOOKUP(InputData[[#This Row],[PRODUCT ID]],MasterData[],6,0)</f>
        <v>48.84</v>
      </c>
      <c r="L147" s="15">
        <f>InputData[[#This Row],[BUYING PRIZE]]*InputData[[#This Row],[QUANTITY]]</f>
        <v>440</v>
      </c>
      <c r="M147" s="15">
        <f>InputData[[#This Row],[SELLING PRICE]]*InputData[[#This Row],[QUANTITY]]*(1-InputData[[#This Row],[DISCOUNT %]])</f>
        <v>488.40000000000003</v>
      </c>
      <c r="N147" s="13">
        <f>DAY(InputData[[#This Row],[DATE]])</f>
        <v>8</v>
      </c>
      <c r="O147" s="13" t="str">
        <f>TEXT(InputData[[#This Row],[DATE]],"mmm")</f>
        <v>Jul</v>
      </c>
      <c r="P147" s="13">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5">
        <f>VLOOKUP(InputData[[#This Row],[PRODUCT ID]],MasterData[],5,0)</f>
        <v>55</v>
      </c>
      <c r="K148" s="15">
        <f>VLOOKUP(InputData[[#This Row],[PRODUCT ID]],MasterData[],6,0)</f>
        <v>58.3</v>
      </c>
      <c r="L148" s="15">
        <f>InputData[[#This Row],[BUYING PRIZE]]*InputData[[#This Row],[QUANTITY]]</f>
        <v>330</v>
      </c>
      <c r="M148" s="15">
        <f>InputData[[#This Row],[SELLING PRICE]]*InputData[[#This Row],[QUANTITY]]*(1-InputData[[#This Row],[DISCOUNT %]])</f>
        <v>349.79999999999995</v>
      </c>
      <c r="N148" s="13">
        <f>DAY(InputData[[#This Row],[DATE]])</f>
        <v>10</v>
      </c>
      <c r="O148" s="13" t="str">
        <f>TEXT(InputData[[#This Row],[DATE]],"mmm")</f>
        <v>Jul</v>
      </c>
      <c r="P148" s="13">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5">
        <f>VLOOKUP(InputData[[#This Row],[PRODUCT ID]],MasterData[],5,0)</f>
        <v>6</v>
      </c>
      <c r="K149" s="15">
        <f>VLOOKUP(InputData[[#This Row],[PRODUCT ID]],MasterData[],6,0)</f>
        <v>7.8599999999999994</v>
      </c>
      <c r="L149" s="15">
        <f>InputData[[#This Row],[BUYING PRIZE]]*InputData[[#This Row],[QUANTITY]]</f>
        <v>24</v>
      </c>
      <c r="M149" s="15">
        <f>InputData[[#This Row],[SELLING PRICE]]*InputData[[#This Row],[QUANTITY]]*(1-InputData[[#This Row],[DISCOUNT %]])</f>
        <v>31.439999999999998</v>
      </c>
      <c r="N149" s="13">
        <f>DAY(InputData[[#This Row],[DATE]])</f>
        <v>11</v>
      </c>
      <c r="O149" s="13" t="str">
        <f>TEXT(InputData[[#This Row],[DATE]],"mmm")</f>
        <v>Jul</v>
      </c>
      <c r="P149" s="13">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5">
        <f>VLOOKUP(InputData[[#This Row],[PRODUCT ID]],MasterData[],5,0)</f>
        <v>150</v>
      </c>
      <c r="K150" s="15">
        <f>VLOOKUP(InputData[[#This Row],[PRODUCT ID]],MasterData[],6,0)</f>
        <v>210</v>
      </c>
      <c r="L150" s="15">
        <f>InputData[[#This Row],[BUYING PRIZE]]*InputData[[#This Row],[QUANTITY]]</f>
        <v>150</v>
      </c>
      <c r="M150" s="15">
        <f>InputData[[#This Row],[SELLING PRICE]]*InputData[[#This Row],[QUANTITY]]*(1-InputData[[#This Row],[DISCOUNT %]])</f>
        <v>210</v>
      </c>
      <c r="N150" s="13">
        <f>DAY(InputData[[#This Row],[DATE]])</f>
        <v>13</v>
      </c>
      <c r="O150" s="13" t="str">
        <f>TEXT(InputData[[#This Row],[DATE]],"mmm")</f>
        <v>Jul</v>
      </c>
      <c r="P150" s="13">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5">
        <f>VLOOKUP(InputData[[#This Row],[PRODUCT ID]],MasterData[],5,0)</f>
        <v>141</v>
      </c>
      <c r="K151" s="15">
        <f>VLOOKUP(InputData[[#This Row],[PRODUCT ID]],MasterData[],6,0)</f>
        <v>149.46</v>
      </c>
      <c r="L151" s="15">
        <f>InputData[[#This Row],[BUYING PRIZE]]*InputData[[#This Row],[QUANTITY]]</f>
        <v>1128</v>
      </c>
      <c r="M151" s="15">
        <f>InputData[[#This Row],[SELLING PRICE]]*InputData[[#This Row],[QUANTITY]]*(1-InputData[[#This Row],[DISCOUNT %]])</f>
        <v>1195.68</v>
      </c>
      <c r="N151" s="13">
        <f>DAY(InputData[[#This Row],[DATE]])</f>
        <v>16</v>
      </c>
      <c r="O151" s="13" t="str">
        <f>TEXT(InputData[[#This Row],[DATE]],"mmm")</f>
        <v>Jul</v>
      </c>
      <c r="P151" s="13">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5">
        <f>VLOOKUP(InputData[[#This Row],[PRODUCT ID]],MasterData[],5,0)</f>
        <v>48</v>
      </c>
      <c r="K152" s="15">
        <f>VLOOKUP(InputData[[#This Row],[PRODUCT ID]],MasterData[],6,0)</f>
        <v>57.120000000000005</v>
      </c>
      <c r="L152" s="15">
        <f>InputData[[#This Row],[BUYING PRIZE]]*InputData[[#This Row],[QUANTITY]]</f>
        <v>672</v>
      </c>
      <c r="M152" s="15">
        <f>InputData[[#This Row],[SELLING PRICE]]*InputData[[#This Row],[QUANTITY]]*(1-InputData[[#This Row],[DISCOUNT %]])</f>
        <v>799.68000000000006</v>
      </c>
      <c r="N152" s="13">
        <f>DAY(InputData[[#This Row],[DATE]])</f>
        <v>18</v>
      </c>
      <c r="O152" s="13" t="str">
        <f>TEXT(InputData[[#This Row],[DATE]],"mmm")</f>
        <v>Jul</v>
      </c>
      <c r="P152" s="13">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5">
        <f>VLOOKUP(InputData[[#This Row],[PRODUCT ID]],MasterData[],5,0)</f>
        <v>72</v>
      </c>
      <c r="K153" s="15">
        <f>VLOOKUP(InputData[[#This Row],[PRODUCT ID]],MasterData[],6,0)</f>
        <v>79.92</v>
      </c>
      <c r="L153" s="15">
        <f>InputData[[#This Row],[BUYING PRIZE]]*InputData[[#This Row],[QUANTITY]]</f>
        <v>792</v>
      </c>
      <c r="M153" s="15">
        <f>InputData[[#This Row],[SELLING PRICE]]*InputData[[#This Row],[QUANTITY]]*(1-InputData[[#This Row],[DISCOUNT %]])</f>
        <v>879.12</v>
      </c>
      <c r="N153" s="13">
        <f>DAY(InputData[[#This Row],[DATE]])</f>
        <v>20</v>
      </c>
      <c r="O153" s="13" t="str">
        <f>TEXT(InputData[[#This Row],[DATE]],"mmm")</f>
        <v>Jul</v>
      </c>
      <c r="P153" s="13">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5">
        <f>VLOOKUP(InputData[[#This Row],[PRODUCT ID]],MasterData[],5,0)</f>
        <v>67</v>
      </c>
      <c r="K154" s="15">
        <f>VLOOKUP(InputData[[#This Row],[PRODUCT ID]],MasterData[],6,0)</f>
        <v>83.08</v>
      </c>
      <c r="L154" s="15">
        <f>InputData[[#This Row],[BUYING PRIZE]]*InputData[[#This Row],[QUANTITY]]</f>
        <v>335</v>
      </c>
      <c r="M154" s="15">
        <f>InputData[[#This Row],[SELLING PRICE]]*InputData[[#This Row],[QUANTITY]]*(1-InputData[[#This Row],[DISCOUNT %]])</f>
        <v>415.4</v>
      </c>
      <c r="N154" s="13">
        <f>DAY(InputData[[#This Row],[DATE]])</f>
        <v>20</v>
      </c>
      <c r="O154" s="13" t="str">
        <f>TEXT(InputData[[#This Row],[DATE]],"mmm")</f>
        <v>Jul</v>
      </c>
      <c r="P154" s="13">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5">
        <f>VLOOKUP(InputData[[#This Row],[PRODUCT ID]],MasterData[],5,0)</f>
        <v>47</v>
      </c>
      <c r="K155" s="15">
        <f>VLOOKUP(InputData[[#This Row],[PRODUCT ID]],MasterData[],6,0)</f>
        <v>53.11</v>
      </c>
      <c r="L155" s="15">
        <f>InputData[[#This Row],[BUYING PRIZE]]*InputData[[#This Row],[QUANTITY]]</f>
        <v>705</v>
      </c>
      <c r="M155" s="15">
        <f>InputData[[#This Row],[SELLING PRICE]]*InputData[[#This Row],[QUANTITY]]*(1-InputData[[#This Row],[DISCOUNT %]])</f>
        <v>796.65</v>
      </c>
      <c r="N155" s="13">
        <f>DAY(InputData[[#This Row],[DATE]])</f>
        <v>21</v>
      </c>
      <c r="O155" s="13" t="str">
        <f>TEXT(InputData[[#This Row],[DATE]],"mmm")</f>
        <v>Jul</v>
      </c>
      <c r="P155" s="13">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5">
        <f>VLOOKUP(InputData[[#This Row],[PRODUCT ID]],MasterData[],5,0)</f>
        <v>18</v>
      </c>
      <c r="K156" s="15">
        <f>VLOOKUP(InputData[[#This Row],[PRODUCT ID]],MasterData[],6,0)</f>
        <v>24.66</v>
      </c>
      <c r="L156" s="15">
        <f>InputData[[#This Row],[BUYING PRIZE]]*InputData[[#This Row],[QUANTITY]]</f>
        <v>54</v>
      </c>
      <c r="M156" s="15">
        <f>InputData[[#This Row],[SELLING PRICE]]*InputData[[#This Row],[QUANTITY]]*(1-InputData[[#This Row],[DISCOUNT %]])</f>
        <v>73.98</v>
      </c>
      <c r="N156" s="13">
        <f>DAY(InputData[[#This Row],[DATE]])</f>
        <v>22</v>
      </c>
      <c r="O156" s="13" t="str">
        <f>TEXT(InputData[[#This Row],[DATE]],"mmm")</f>
        <v>Jul</v>
      </c>
      <c r="P156" s="13">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5">
        <f>VLOOKUP(InputData[[#This Row],[PRODUCT ID]],MasterData[],5,0)</f>
        <v>144</v>
      </c>
      <c r="K157" s="15">
        <f>VLOOKUP(InputData[[#This Row],[PRODUCT ID]],MasterData[],6,0)</f>
        <v>156.96</v>
      </c>
      <c r="L157" s="15">
        <f>InputData[[#This Row],[BUYING PRIZE]]*InputData[[#This Row],[QUANTITY]]</f>
        <v>2016</v>
      </c>
      <c r="M157" s="15">
        <f>InputData[[#This Row],[SELLING PRICE]]*InputData[[#This Row],[QUANTITY]]*(1-InputData[[#This Row],[DISCOUNT %]])</f>
        <v>2197.44</v>
      </c>
      <c r="N157" s="13">
        <f>DAY(InputData[[#This Row],[DATE]])</f>
        <v>22</v>
      </c>
      <c r="O157" s="13" t="str">
        <f>TEXT(InputData[[#This Row],[DATE]],"mmm")</f>
        <v>Jul</v>
      </c>
      <c r="P157" s="13">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5">
        <f>VLOOKUP(InputData[[#This Row],[PRODUCT ID]],MasterData[],5,0)</f>
        <v>90</v>
      </c>
      <c r="K158" s="15">
        <f>VLOOKUP(InputData[[#This Row],[PRODUCT ID]],MasterData[],6,0)</f>
        <v>96.3</v>
      </c>
      <c r="L158" s="15">
        <f>InputData[[#This Row],[BUYING PRIZE]]*InputData[[#This Row],[QUANTITY]]</f>
        <v>630</v>
      </c>
      <c r="M158" s="15">
        <f>InputData[[#This Row],[SELLING PRICE]]*InputData[[#This Row],[QUANTITY]]*(1-InputData[[#This Row],[DISCOUNT %]])</f>
        <v>674.1</v>
      </c>
      <c r="N158" s="13">
        <f>DAY(InputData[[#This Row],[DATE]])</f>
        <v>23</v>
      </c>
      <c r="O158" s="13" t="str">
        <f>TEXT(InputData[[#This Row],[DATE]],"mmm")</f>
        <v>Jul</v>
      </c>
      <c r="P158" s="13">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5">
        <f>VLOOKUP(InputData[[#This Row],[PRODUCT ID]],MasterData[],5,0)</f>
        <v>67</v>
      </c>
      <c r="K159" s="15">
        <f>VLOOKUP(InputData[[#This Row],[PRODUCT ID]],MasterData[],6,0)</f>
        <v>85.76</v>
      </c>
      <c r="L159" s="15">
        <f>InputData[[#This Row],[BUYING PRIZE]]*InputData[[#This Row],[QUANTITY]]</f>
        <v>536</v>
      </c>
      <c r="M159" s="15">
        <f>InputData[[#This Row],[SELLING PRICE]]*InputData[[#This Row],[QUANTITY]]*(1-InputData[[#This Row],[DISCOUNT %]])</f>
        <v>686.08</v>
      </c>
      <c r="N159" s="13">
        <f>DAY(InputData[[#This Row],[DATE]])</f>
        <v>23</v>
      </c>
      <c r="O159" s="13" t="str">
        <f>TEXT(InputData[[#This Row],[DATE]],"mmm")</f>
        <v>Jul</v>
      </c>
      <c r="P159" s="13">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5">
        <f>VLOOKUP(InputData[[#This Row],[PRODUCT ID]],MasterData[],5,0)</f>
        <v>6</v>
      </c>
      <c r="K160" s="15">
        <f>VLOOKUP(InputData[[#This Row],[PRODUCT ID]],MasterData[],6,0)</f>
        <v>7.8599999999999994</v>
      </c>
      <c r="L160" s="15">
        <f>InputData[[#This Row],[BUYING PRIZE]]*InputData[[#This Row],[QUANTITY]]</f>
        <v>24</v>
      </c>
      <c r="M160" s="15">
        <f>InputData[[#This Row],[SELLING PRICE]]*InputData[[#This Row],[QUANTITY]]*(1-InputData[[#This Row],[DISCOUNT %]])</f>
        <v>31.439999999999998</v>
      </c>
      <c r="N160" s="13">
        <f>DAY(InputData[[#This Row],[DATE]])</f>
        <v>24</v>
      </c>
      <c r="O160" s="13" t="str">
        <f>TEXT(InputData[[#This Row],[DATE]],"mmm")</f>
        <v>Jul</v>
      </c>
      <c r="P160" s="13">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5">
        <f>VLOOKUP(InputData[[#This Row],[PRODUCT ID]],MasterData[],5,0)</f>
        <v>76</v>
      </c>
      <c r="K161" s="15">
        <f>VLOOKUP(InputData[[#This Row],[PRODUCT ID]],MasterData[],6,0)</f>
        <v>82.08</v>
      </c>
      <c r="L161" s="15">
        <f>InputData[[#This Row],[BUYING PRIZE]]*InputData[[#This Row],[QUANTITY]]</f>
        <v>1140</v>
      </c>
      <c r="M161" s="15">
        <f>InputData[[#This Row],[SELLING PRICE]]*InputData[[#This Row],[QUANTITY]]*(1-InputData[[#This Row],[DISCOUNT %]])</f>
        <v>1231.2</v>
      </c>
      <c r="N161" s="13">
        <f>DAY(InputData[[#This Row],[DATE]])</f>
        <v>29</v>
      </c>
      <c r="O161" s="13" t="str">
        <f>TEXT(InputData[[#This Row],[DATE]],"mmm")</f>
        <v>Jul</v>
      </c>
      <c r="P161" s="13">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5">
        <f>VLOOKUP(InputData[[#This Row],[PRODUCT ID]],MasterData[],5,0)</f>
        <v>98</v>
      </c>
      <c r="K162" s="15">
        <f>VLOOKUP(InputData[[#This Row],[PRODUCT ID]],MasterData[],6,0)</f>
        <v>103.88</v>
      </c>
      <c r="L162" s="15">
        <f>InputData[[#This Row],[BUYING PRIZE]]*InputData[[#This Row],[QUANTITY]]</f>
        <v>1078</v>
      </c>
      <c r="M162" s="15">
        <f>InputData[[#This Row],[SELLING PRICE]]*InputData[[#This Row],[QUANTITY]]*(1-InputData[[#This Row],[DISCOUNT %]])</f>
        <v>1142.6799999999998</v>
      </c>
      <c r="N162" s="13">
        <f>DAY(InputData[[#This Row],[DATE]])</f>
        <v>1</v>
      </c>
      <c r="O162" s="13" t="str">
        <f>TEXT(InputData[[#This Row],[DATE]],"mmm")</f>
        <v>Aug</v>
      </c>
      <c r="P162" s="13">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5">
        <f>VLOOKUP(InputData[[#This Row],[PRODUCT ID]],MasterData[],5,0)</f>
        <v>141</v>
      </c>
      <c r="K163" s="15">
        <f>VLOOKUP(InputData[[#This Row],[PRODUCT ID]],MasterData[],6,0)</f>
        <v>149.46</v>
      </c>
      <c r="L163" s="15">
        <f>InputData[[#This Row],[BUYING PRIZE]]*InputData[[#This Row],[QUANTITY]]</f>
        <v>423</v>
      </c>
      <c r="M163" s="15">
        <f>InputData[[#This Row],[SELLING PRICE]]*InputData[[#This Row],[QUANTITY]]*(1-InputData[[#This Row],[DISCOUNT %]])</f>
        <v>448.38</v>
      </c>
      <c r="N163" s="13">
        <f>DAY(InputData[[#This Row],[DATE]])</f>
        <v>2</v>
      </c>
      <c r="O163" s="13" t="str">
        <f>TEXT(InputData[[#This Row],[DATE]],"mmm")</f>
        <v>Aug</v>
      </c>
      <c r="P163" s="13">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5">
        <f>VLOOKUP(InputData[[#This Row],[PRODUCT ID]],MasterData[],5,0)</f>
        <v>121</v>
      </c>
      <c r="K164" s="15">
        <f>VLOOKUP(InputData[[#This Row],[PRODUCT ID]],MasterData[],6,0)</f>
        <v>141.57</v>
      </c>
      <c r="L164" s="15">
        <f>InputData[[#This Row],[BUYING PRIZE]]*InputData[[#This Row],[QUANTITY]]</f>
        <v>1573</v>
      </c>
      <c r="M164" s="15">
        <f>InputData[[#This Row],[SELLING PRICE]]*InputData[[#This Row],[QUANTITY]]*(1-InputData[[#This Row],[DISCOUNT %]])</f>
        <v>1840.4099999999999</v>
      </c>
      <c r="N164" s="13">
        <f>DAY(InputData[[#This Row],[DATE]])</f>
        <v>3</v>
      </c>
      <c r="O164" s="13" t="str">
        <f>TEXT(InputData[[#This Row],[DATE]],"mmm")</f>
        <v>Aug</v>
      </c>
      <c r="P164" s="13">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5">
        <f>VLOOKUP(InputData[[#This Row],[PRODUCT ID]],MasterData[],5,0)</f>
        <v>55</v>
      </c>
      <c r="K165" s="15">
        <f>VLOOKUP(InputData[[#This Row],[PRODUCT ID]],MasterData[],6,0)</f>
        <v>58.3</v>
      </c>
      <c r="L165" s="15">
        <f>InputData[[#This Row],[BUYING PRIZE]]*InputData[[#This Row],[QUANTITY]]</f>
        <v>660</v>
      </c>
      <c r="M165" s="15">
        <f>InputData[[#This Row],[SELLING PRICE]]*InputData[[#This Row],[QUANTITY]]*(1-InputData[[#This Row],[DISCOUNT %]])</f>
        <v>699.59999999999991</v>
      </c>
      <c r="N165" s="13">
        <f>DAY(InputData[[#This Row],[DATE]])</f>
        <v>3</v>
      </c>
      <c r="O165" s="13" t="str">
        <f>TEXT(InputData[[#This Row],[DATE]],"mmm")</f>
        <v>Aug</v>
      </c>
      <c r="P165" s="13">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5">
        <f>VLOOKUP(InputData[[#This Row],[PRODUCT ID]],MasterData[],5,0)</f>
        <v>37</v>
      </c>
      <c r="K166" s="15">
        <f>VLOOKUP(InputData[[#This Row],[PRODUCT ID]],MasterData[],6,0)</f>
        <v>41.81</v>
      </c>
      <c r="L166" s="15">
        <f>InputData[[#This Row],[BUYING PRIZE]]*InputData[[#This Row],[QUANTITY]]</f>
        <v>518</v>
      </c>
      <c r="M166" s="15">
        <f>InputData[[#This Row],[SELLING PRICE]]*InputData[[#This Row],[QUANTITY]]*(1-InputData[[#This Row],[DISCOUNT %]])</f>
        <v>585.34</v>
      </c>
      <c r="N166" s="13">
        <f>DAY(InputData[[#This Row],[DATE]])</f>
        <v>5</v>
      </c>
      <c r="O166" s="13" t="str">
        <f>TEXT(InputData[[#This Row],[DATE]],"mmm")</f>
        <v>Aug</v>
      </c>
      <c r="P166" s="13">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5">
        <f>VLOOKUP(InputData[[#This Row],[PRODUCT ID]],MasterData[],5,0)</f>
        <v>67</v>
      </c>
      <c r="K167" s="15">
        <f>VLOOKUP(InputData[[#This Row],[PRODUCT ID]],MasterData[],6,0)</f>
        <v>85.76</v>
      </c>
      <c r="L167" s="15">
        <f>InputData[[#This Row],[BUYING PRIZE]]*InputData[[#This Row],[QUANTITY]]</f>
        <v>67</v>
      </c>
      <c r="M167" s="15">
        <f>InputData[[#This Row],[SELLING PRICE]]*InputData[[#This Row],[QUANTITY]]*(1-InputData[[#This Row],[DISCOUNT %]])</f>
        <v>85.76</v>
      </c>
      <c r="N167" s="13">
        <f>DAY(InputData[[#This Row],[DATE]])</f>
        <v>6</v>
      </c>
      <c r="O167" s="13" t="str">
        <f>TEXT(InputData[[#This Row],[DATE]],"mmm")</f>
        <v>Aug</v>
      </c>
      <c r="P167" s="13">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5">
        <f>VLOOKUP(InputData[[#This Row],[PRODUCT ID]],MasterData[],5,0)</f>
        <v>133</v>
      </c>
      <c r="K168" s="15">
        <f>VLOOKUP(InputData[[#This Row],[PRODUCT ID]],MasterData[],6,0)</f>
        <v>155.61000000000001</v>
      </c>
      <c r="L168" s="15">
        <f>InputData[[#This Row],[BUYING PRIZE]]*InputData[[#This Row],[QUANTITY]]</f>
        <v>532</v>
      </c>
      <c r="M168" s="15">
        <f>InputData[[#This Row],[SELLING PRICE]]*InputData[[#This Row],[QUANTITY]]*(1-InputData[[#This Row],[DISCOUNT %]])</f>
        <v>622.44000000000005</v>
      </c>
      <c r="N168" s="13">
        <f>DAY(InputData[[#This Row],[DATE]])</f>
        <v>10</v>
      </c>
      <c r="O168" s="13" t="str">
        <f>TEXT(InputData[[#This Row],[DATE]],"mmm")</f>
        <v>Aug</v>
      </c>
      <c r="P168" s="13">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5">
        <f>VLOOKUP(InputData[[#This Row],[PRODUCT ID]],MasterData[],5,0)</f>
        <v>76</v>
      </c>
      <c r="K169" s="15">
        <f>VLOOKUP(InputData[[#This Row],[PRODUCT ID]],MasterData[],6,0)</f>
        <v>82.08</v>
      </c>
      <c r="L169" s="15">
        <f>InputData[[#This Row],[BUYING PRIZE]]*InputData[[#This Row],[QUANTITY]]</f>
        <v>760</v>
      </c>
      <c r="M169" s="15">
        <f>InputData[[#This Row],[SELLING PRICE]]*InputData[[#This Row],[QUANTITY]]*(1-InputData[[#This Row],[DISCOUNT %]])</f>
        <v>820.8</v>
      </c>
      <c r="N169" s="13">
        <f>DAY(InputData[[#This Row],[DATE]])</f>
        <v>10</v>
      </c>
      <c r="O169" s="13" t="str">
        <f>TEXT(InputData[[#This Row],[DATE]],"mmm")</f>
        <v>Aug</v>
      </c>
      <c r="P169" s="13">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5">
        <f>VLOOKUP(InputData[[#This Row],[PRODUCT ID]],MasterData[],5,0)</f>
        <v>75</v>
      </c>
      <c r="K170" s="15">
        <f>VLOOKUP(InputData[[#This Row],[PRODUCT ID]],MasterData[],6,0)</f>
        <v>85.5</v>
      </c>
      <c r="L170" s="15">
        <f>InputData[[#This Row],[BUYING PRIZE]]*InputData[[#This Row],[QUANTITY]]</f>
        <v>450</v>
      </c>
      <c r="M170" s="15">
        <f>InputData[[#This Row],[SELLING PRICE]]*InputData[[#This Row],[QUANTITY]]*(1-InputData[[#This Row],[DISCOUNT %]])</f>
        <v>513</v>
      </c>
      <c r="N170" s="13">
        <f>DAY(InputData[[#This Row],[DATE]])</f>
        <v>10</v>
      </c>
      <c r="O170" s="13" t="str">
        <f>TEXT(InputData[[#This Row],[DATE]],"mmm")</f>
        <v>Aug</v>
      </c>
      <c r="P170" s="13">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5">
        <f>VLOOKUP(InputData[[#This Row],[PRODUCT ID]],MasterData[],5,0)</f>
        <v>141</v>
      </c>
      <c r="K171" s="15">
        <f>VLOOKUP(InputData[[#This Row],[PRODUCT ID]],MasterData[],6,0)</f>
        <v>149.46</v>
      </c>
      <c r="L171" s="15">
        <f>InputData[[#This Row],[BUYING PRIZE]]*InputData[[#This Row],[QUANTITY]]</f>
        <v>564</v>
      </c>
      <c r="M171" s="15">
        <f>InputData[[#This Row],[SELLING PRICE]]*InputData[[#This Row],[QUANTITY]]*(1-InputData[[#This Row],[DISCOUNT %]])</f>
        <v>597.84</v>
      </c>
      <c r="N171" s="13">
        <f>DAY(InputData[[#This Row],[DATE]])</f>
        <v>11</v>
      </c>
      <c r="O171" s="13" t="str">
        <f>TEXT(InputData[[#This Row],[DATE]],"mmm")</f>
        <v>Aug</v>
      </c>
      <c r="P171" s="13">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5">
        <f>VLOOKUP(InputData[[#This Row],[PRODUCT ID]],MasterData[],5,0)</f>
        <v>44</v>
      </c>
      <c r="K172" s="15">
        <f>VLOOKUP(InputData[[#This Row],[PRODUCT ID]],MasterData[],6,0)</f>
        <v>48.4</v>
      </c>
      <c r="L172" s="15">
        <f>InputData[[#This Row],[BUYING PRIZE]]*InputData[[#This Row],[QUANTITY]]</f>
        <v>572</v>
      </c>
      <c r="M172" s="15">
        <f>InputData[[#This Row],[SELLING PRICE]]*InputData[[#This Row],[QUANTITY]]*(1-InputData[[#This Row],[DISCOUNT %]])</f>
        <v>629.19999999999993</v>
      </c>
      <c r="N172" s="13">
        <f>DAY(InputData[[#This Row],[DATE]])</f>
        <v>13</v>
      </c>
      <c r="O172" s="13" t="str">
        <f>TEXT(InputData[[#This Row],[DATE]],"mmm")</f>
        <v>Aug</v>
      </c>
      <c r="P172" s="13">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5">
        <f>VLOOKUP(InputData[[#This Row],[PRODUCT ID]],MasterData[],5,0)</f>
        <v>48</v>
      </c>
      <c r="K173" s="15">
        <f>VLOOKUP(InputData[[#This Row],[PRODUCT ID]],MasterData[],6,0)</f>
        <v>57.120000000000005</v>
      </c>
      <c r="L173" s="15">
        <f>InputData[[#This Row],[BUYING PRIZE]]*InputData[[#This Row],[QUANTITY]]</f>
        <v>432</v>
      </c>
      <c r="M173" s="15">
        <f>InputData[[#This Row],[SELLING PRICE]]*InputData[[#This Row],[QUANTITY]]*(1-InputData[[#This Row],[DISCOUNT %]])</f>
        <v>514.08000000000004</v>
      </c>
      <c r="N173" s="13">
        <f>DAY(InputData[[#This Row],[DATE]])</f>
        <v>13</v>
      </c>
      <c r="O173" s="13" t="str">
        <f>TEXT(InputData[[#This Row],[DATE]],"mmm")</f>
        <v>Aug</v>
      </c>
      <c r="P173" s="13">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5">
        <f>VLOOKUP(InputData[[#This Row],[PRODUCT ID]],MasterData[],5,0)</f>
        <v>71</v>
      </c>
      <c r="K174" s="15">
        <f>VLOOKUP(InputData[[#This Row],[PRODUCT ID]],MasterData[],6,0)</f>
        <v>80.94</v>
      </c>
      <c r="L174" s="15">
        <f>InputData[[#This Row],[BUYING PRIZE]]*InputData[[#This Row],[QUANTITY]]</f>
        <v>213</v>
      </c>
      <c r="M174" s="15">
        <f>InputData[[#This Row],[SELLING PRICE]]*InputData[[#This Row],[QUANTITY]]*(1-InputData[[#This Row],[DISCOUNT %]])</f>
        <v>242.82</v>
      </c>
      <c r="N174" s="13">
        <f>DAY(InputData[[#This Row],[DATE]])</f>
        <v>16</v>
      </c>
      <c r="O174" s="13" t="str">
        <f>TEXT(InputData[[#This Row],[DATE]],"mmm")</f>
        <v>Aug</v>
      </c>
      <c r="P174" s="13">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5">
        <f>VLOOKUP(InputData[[#This Row],[PRODUCT ID]],MasterData[],5,0)</f>
        <v>7</v>
      </c>
      <c r="K175" s="15">
        <f>VLOOKUP(InputData[[#This Row],[PRODUCT ID]],MasterData[],6,0)</f>
        <v>8.33</v>
      </c>
      <c r="L175" s="15">
        <f>InputData[[#This Row],[BUYING PRIZE]]*InputData[[#This Row],[QUANTITY]]</f>
        <v>42</v>
      </c>
      <c r="M175" s="15">
        <f>InputData[[#This Row],[SELLING PRICE]]*InputData[[#This Row],[QUANTITY]]*(1-InputData[[#This Row],[DISCOUNT %]])</f>
        <v>49.980000000000004</v>
      </c>
      <c r="N175" s="13">
        <f>DAY(InputData[[#This Row],[DATE]])</f>
        <v>18</v>
      </c>
      <c r="O175" s="13" t="str">
        <f>TEXT(InputData[[#This Row],[DATE]],"mmm")</f>
        <v>Aug</v>
      </c>
      <c r="P175" s="13">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5">
        <f>VLOOKUP(InputData[[#This Row],[PRODUCT ID]],MasterData[],5,0)</f>
        <v>61</v>
      </c>
      <c r="K176" s="15">
        <f>VLOOKUP(InputData[[#This Row],[PRODUCT ID]],MasterData[],6,0)</f>
        <v>76.25</v>
      </c>
      <c r="L176" s="15">
        <f>InputData[[#This Row],[BUYING PRIZE]]*InputData[[#This Row],[QUANTITY]]</f>
        <v>915</v>
      </c>
      <c r="M176" s="15">
        <f>InputData[[#This Row],[SELLING PRICE]]*InputData[[#This Row],[QUANTITY]]*(1-InputData[[#This Row],[DISCOUNT %]])</f>
        <v>1143.75</v>
      </c>
      <c r="N176" s="13">
        <f>DAY(InputData[[#This Row],[DATE]])</f>
        <v>20</v>
      </c>
      <c r="O176" s="13" t="str">
        <f>TEXT(InputData[[#This Row],[DATE]],"mmm")</f>
        <v>Aug</v>
      </c>
      <c r="P176" s="13">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5">
        <f>VLOOKUP(InputData[[#This Row],[PRODUCT ID]],MasterData[],5,0)</f>
        <v>93</v>
      </c>
      <c r="K177" s="15">
        <f>VLOOKUP(InputData[[#This Row],[PRODUCT ID]],MasterData[],6,0)</f>
        <v>104.16</v>
      </c>
      <c r="L177" s="15">
        <f>InputData[[#This Row],[BUYING PRIZE]]*InputData[[#This Row],[QUANTITY]]</f>
        <v>837</v>
      </c>
      <c r="M177" s="15">
        <f>InputData[[#This Row],[SELLING PRICE]]*InputData[[#This Row],[QUANTITY]]*(1-InputData[[#This Row],[DISCOUNT %]])</f>
        <v>937.43999999999994</v>
      </c>
      <c r="N177" s="13">
        <f>DAY(InputData[[#This Row],[DATE]])</f>
        <v>20</v>
      </c>
      <c r="O177" s="13" t="str">
        <f>TEXT(InputData[[#This Row],[DATE]],"mmm")</f>
        <v>Aug</v>
      </c>
      <c r="P177" s="13">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5">
        <f>VLOOKUP(InputData[[#This Row],[PRODUCT ID]],MasterData[],5,0)</f>
        <v>37</v>
      </c>
      <c r="K178" s="15">
        <f>VLOOKUP(InputData[[#This Row],[PRODUCT ID]],MasterData[],6,0)</f>
        <v>41.81</v>
      </c>
      <c r="L178" s="15">
        <f>InputData[[#This Row],[BUYING PRIZE]]*InputData[[#This Row],[QUANTITY]]</f>
        <v>481</v>
      </c>
      <c r="M178" s="15">
        <f>InputData[[#This Row],[SELLING PRICE]]*InputData[[#This Row],[QUANTITY]]*(1-InputData[[#This Row],[DISCOUNT %]])</f>
        <v>543.53</v>
      </c>
      <c r="N178" s="13">
        <f>DAY(InputData[[#This Row],[DATE]])</f>
        <v>20</v>
      </c>
      <c r="O178" s="13" t="str">
        <f>TEXT(InputData[[#This Row],[DATE]],"mmm")</f>
        <v>Aug</v>
      </c>
      <c r="P178" s="13">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5">
        <f>VLOOKUP(InputData[[#This Row],[PRODUCT ID]],MasterData[],5,0)</f>
        <v>37</v>
      </c>
      <c r="K179" s="15">
        <f>VLOOKUP(InputData[[#This Row],[PRODUCT ID]],MasterData[],6,0)</f>
        <v>42.55</v>
      </c>
      <c r="L179" s="15">
        <f>InputData[[#This Row],[BUYING PRIZE]]*InputData[[#This Row],[QUANTITY]]</f>
        <v>148</v>
      </c>
      <c r="M179" s="15">
        <f>InputData[[#This Row],[SELLING PRICE]]*InputData[[#This Row],[QUANTITY]]*(1-InputData[[#This Row],[DISCOUNT %]])</f>
        <v>170.2</v>
      </c>
      <c r="N179" s="13">
        <f>DAY(InputData[[#This Row],[DATE]])</f>
        <v>26</v>
      </c>
      <c r="O179" s="13" t="str">
        <f>TEXT(InputData[[#This Row],[DATE]],"mmm")</f>
        <v>Aug</v>
      </c>
      <c r="P179" s="13">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5">
        <f>VLOOKUP(InputData[[#This Row],[PRODUCT ID]],MasterData[],5,0)</f>
        <v>55</v>
      </c>
      <c r="K180" s="15">
        <f>VLOOKUP(InputData[[#This Row],[PRODUCT ID]],MasterData[],6,0)</f>
        <v>58.3</v>
      </c>
      <c r="L180" s="15">
        <f>InputData[[#This Row],[BUYING PRIZE]]*InputData[[#This Row],[QUANTITY]]</f>
        <v>660</v>
      </c>
      <c r="M180" s="15">
        <f>InputData[[#This Row],[SELLING PRICE]]*InputData[[#This Row],[QUANTITY]]*(1-InputData[[#This Row],[DISCOUNT %]])</f>
        <v>699.59999999999991</v>
      </c>
      <c r="N180" s="13">
        <f>DAY(InputData[[#This Row],[DATE]])</f>
        <v>29</v>
      </c>
      <c r="O180" s="13" t="str">
        <f>TEXT(InputData[[#This Row],[DATE]],"mmm")</f>
        <v>Aug</v>
      </c>
      <c r="P180" s="13">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5">
        <f>VLOOKUP(InputData[[#This Row],[PRODUCT ID]],MasterData[],5,0)</f>
        <v>112</v>
      </c>
      <c r="K181" s="15">
        <f>VLOOKUP(InputData[[#This Row],[PRODUCT ID]],MasterData[],6,0)</f>
        <v>122.08</v>
      </c>
      <c r="L181" s="15">
        <f>InputData[[#This Row],[BUYING PRIZE]]*InputData[[#This Row],[QUANTITY]]</f>
        <v>1456</v>
      </c>
      <c r="M181" s="15">
        <f>InputData[[#This Row],[SELLING PRICE]]*InputData[[#This Row],[QUANTITY]]*(1-InputData[[#This Row],[DISCOUNT %]])</f>
        <v>1587.04</v>
      </c>
      <c r="N181" s="13">
        <f>DAY(InputData[[#This Row],[DATE]])</f>
        <v>30</v>
      </c>
      <c r="O181" s="13" t="str">
        <f>TEXT(InputData[[#This Row],[DATE]],"mmm")</f>
        <v>Aug</v>
      </c>
      <c r="P181" s="13">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5">
        <f>VLOOKUP(InputData[[#This Row],[PRODUCT ID]],MasterData[],5,0)</f>
        <v>98</v>
      </c>
      <c r="K182" s="15">
        <f>VLOOKUP(InputData[[#This Row],[PRODUCT ID]],MasterData[],6,0)</f>
        <v>103.88</v>
      </c>
      <c r="L182" s="15">
        <f>InputData[[#This Row],[BUYING PRIZE]]*InputData[[#This Row],[QUANTITY]]</f>
        <v>196</v>
      </c>
      <c r="M182" s="15">
        <f>InputData[[#This Row],[SELLING PRICE]]*InputData[[#This Row],[QUANTITY]]*(1-InputData[[#This Row],[DISCOUNT %]])</f>
        <v>207.76</v>
      </c>
      <c r="N182" s="13">
        <f>DAY(InputData[[#This Row],[DATE]])</f>
        <v>31</v>
      </c>
      <c r="O182" s="13" t="str">
        <f>TEXT(InputData[[#This Row],[DATE]],"mmm")</f>
        <v>Aug</v>
      </c>
      <c r="P182" s="13">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5">
        <f>VLOOKUP(InputData[[#This Row],[PRODUCT ID]],MasterData[],5,0)</f>
        <v>5</v>
      </c>
      <c r="K183" s="15">
        <f>VLOOKUP(InputData[[#This Row],[PRODUCT ID]],MasterData[],6,0)</f>
        <v>6.7</v>
      </c>
      <c r="L183" s="15">
        <f>InputData[[#This Row],[BUYING PRIZE]]*InputData[[#This Row],[QUANTITY]]</f>
        <v>55</v>
      </c>
      <c r="M183" s="15">
        <f>InputData[[#This Row],[SELLING PRICE]]*InputData[[#This Row],[QUANTITY]]*(1-InputData[[#This Row],[DISCOUNT %]])</f>
        <v>73.7</v>
      </c>
      <c r="N183" s="13">
        <f>DAY(InputData[[#This Row],[DATE]])</f>
        <v>31</v>
      </c>
      <c r="O183" s="13" t="str">
        <f>TEXT(InputData[[#This Row],[DATE]],"mmm")</f>
        <v>Aug</v>
      </c>
      <c r="P183" s="13">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5">
        <f>VLOOKUP(InputData[[#This Row],[PRODUCT ID]],MasterData[],5,0)</f>
        <v>144</v>
      </c>
      <c r="K184" s="15">
        <f>VLOOKUP(InputData[[#This Row],[PRODUCT ID]],MasterData[],6,0)</f>
        <v>156.96</v>
      </c>
      <c r="L184" s="15">
        <f>InputData[[#This Row],[BUYING PRIZE]]*InputData[[#This Row],[QUANTITY]]</f>
        <v>144</v>
      </c>
      <c r="M184" s="15">
        <f>InputData[[#This Row],[SELLING PRICE]]*InputData[[#This Row],[QUANTITY]]*(1-InputData[[#This Row],[DISCOUNT %]])</f>
        <v>156.96</v>
      </c>
      <c r="N184" s="13">
        <f>DAY(InputData[[#This Row],[DATE]])</f>
        <v>1</v>
      </c>
      <c r="O184" s="13" t="str">
        <f>TEXT(InputData[[#This Row],[DATE]],"mmm")</f>
        <v>Sep</v>
      </c>
      <c r="P184" s="13">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5">
        <f>VLOOKUP(InputData[[#This Row],[PRODUCT ID]],MasterData[],5,0)</f>
        <v>71</v>
      </c>
      <c r="K185" s="15">
        <f>VLOOKUP(InputData[[#This Row],[PRODUCT ID]],MasterData[],6,0)</f>
        <v>80.94</v>
      </c>
      <c r="L185" s="15">
        <f>InputData[[#This Row],[BUYING PRIZE]]*InputData[[#This Row],[QUANTITY]]</f>
        <v>994</v>
      </c>
      <c r="M185" s="15">
        <f>InputData[[#This Row],[SELLING PRICE]]*InputData[[#This Row],[QUANTITY]]*(1-InputData[[#This Row],[DISCOUNT %]])</f>
        <v>1133.1599999999999</v>
      </c>
      <c r="N185" s="13">
        <f>DAY(InputData[[#This Row],[DATE]])</f>
        <v>1</v>
      </c>
      <c r="O185" s="13" t="str">
        <f>TEXT(InputData[[#This Row],[DATE]],"mmm")</f>
        <v>Sep</v>
      </c>
      <c r="P185" s="13">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5">
        <f>VLOOKUP(InputData[[#This Row],[PRODUCT ID]],MasterData[],5,0)</f>
        <v>138</v>
      </c>
      <c r="K186" s="15">
        <f>VLOOKUP(InputData[[#This Row],[PRODUCT ID]],MasterData[],6,0)</f>
        <v>173.88</v>
      </c>
      <c r="L186" s="15">
        <f>InputData[[#This Row],[BUYING PRIZE]]*InputData[[#This Row],[QUANTITY]]</f>
        <v>1104</v>
      </c>
      <c r="M186" s="15">
        <f>InputData[[#This Row],[SELLING PRICE]]*InputData[[#This Row],[QUANTITY]]*(1-InputData[[#This Row],[DISCOUNT %]])</f>
        <v>1391.04</v>
      </c>
      <c r="N186" s="13">
        <f>DAY(InputData[[#This Row],[DATE]])</f>
        <v>3</v>
      </c>
      <c r="O186" s="13" t="str">
        <f>TEXT(InputData[[#This Row],[DATE]],"mmm")</f>
        <v>Sep</v>
      </c>
      <c r="P186" s="13">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5">
        <f>VLOOKUP(InputData[[#This Row],[PRODUCT ID]],MasterData[],5,0)</f>
        <v>37</v>
      </c>
      <c r="K187" s="15">
        <f>VLOOKUP(InputData[[#This Row],[PRODUCT ID]],MasterData[],6,0)</f>
        <v>41.81</v>
      </c>
      <c r="L187" s="15">
        <f>InputData[[#This Row],[BUYING PRIZE]]*InputData[[#This Row],[QUANTITY]]</f>
        <v>259</v>
      </c>
      <c r="M187" s="15">
        <f>InputData[[#This Row],[SELLING PRICE]]*InputData[[#This Row],[QUANTITY]]*(1-InputData[[#This Row],[DISCOUNT %]])</f>
        <v>292.67</v>
      </c>
      <c r="N187" s="13">
        <f>DAY(InputData[[#This Row],[DATE]])</f>
        <v>4</v>
      </c>
      <c r="O187" s="13" t="str">
        <f>TEXT(InputData[[#This Row],[DATE]],"mmm")</f>
        <v>Sep</v>
      </c>
      <c r="P187" s="13">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5">
        <f>VLOOKUP(InputData[[#This Row],[PRODUCT ID]],MasterData[],5,0)</f>
        <v>141</v>
      </c>
      <c r="K188" s="15">
        <f>VLOOKUP(InputData[[#This Row],[PRODUCT ID]],MasterData[],6,0)</f>
        <v>149.46</v>
      </c>
      <c r="L188" s="15">
        <f>InputData[[#This Row],[BUYING PRIZE]]*InputData[[#This Row],[QUANTITY]]</f>
        <v>2115</v>
      </c>
      <c r="M188" s="15">
        <f>InputData[[#This Row],[SELLING PRICE]]*InputData[[#This Row],[QUANTITY]]*(1-InputData[[#This Row],[DISCOUNT %]])</f>
        <v>2241.9</v>
      </c>
      <c r="N188" s="13">
        <f>DAY(InputData[[#This Row],[DATE]])</f>
        <v>4</v>
      </c>
      <c r="O188" s="13" t="str">
        <f>TEXT(InputData[[#This Row],[DATE]],"mmm")</f>
        <v>Sep</v>
      </c>
      <c r="P188" s="13">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5">
        <f>VLOOKUP(InputData[[#This Row],[PRODUCT ID]],MasterData[],5,0)</f>
        <v>89</v>
      </c>
      <c r="K189" s="15">
        <f>VLOOKUP(InputData[[#This Row],[PRODUCT ID]],MasterData[],6,0)</f>
        <v>117.48</v>
      </c>
      <c r="L189" s="15">
        <f>InputData[[#This Row],[BUYING PRIZE]]*InputData[[#This Row],[QUANTITY]]</f>
        <v>89</v>
      </c>
      <c r="M189" s="15">
        <f>InputData[[#This Row],[SELLING PRICE]]*InputData[[#This Row],[QUANTITY]]*(1-InputData[[#This Row],[DISCOUNT %]])</f>
        <v>117.48</v>
      </c>
      <c r="N189" s="13">
        <f>DAY(InputData[[#This Row],[DATE]])</f>
        <v>5</v>
      </c>
      <c r="O189" s="13" t="str">
        <f>TEXT(InputData[[#This Row],[DATE]],"mmm")</f>
        <v>Sep</v>
      </c>
      <c r="P189" s="13">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5">
        <f>VLOOKUP(InputData[[#This Row],[PRODUCT ID]],MasterData[],5,0)</f>
        <v>150</v>
      </c>
      <c r="K190" s="15">
        <f>VLOOKUP(InputData[[#This Row],[PRODUCT ID]],MasterData[],6,0)</f>
        <v>210</v>
      </c>
      <c r="L190" s="15">
        <f>InputData[[#This Row],[BUYING PRIZE]]*InputData[[#This Row],[QUANTITY]]</f>
        <v>750</v>
      </c>
      <c r="M190" s="15">
        <f>InputData[[#This Row],[SELLING PRICE]]*InputData[[#This Row],[QUANTITY]]*(1-InputData[[#This Row],[DISCOUNT %]])</f>
        <v>1050</v>
      </c>
      <c r="N190" s="13">
        <f>DAY(InputData[[#This Row],[DATE]])</f>
        <v>7</v>
      </c>
      <c r="O190" s="13" t="str">
        <f>TEXT(InputData[[#This Row],[DATE]],"mmm")</f>
        <v>Sep</v>
      </c>
      <c r="P190" s="13">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5">
        <f>VLOOKUP(InputData[[#This Row],[PRODUCT ID]],MasterData[],5,0)</f>
        <v>76</v>
      </c>
      <c r="K191" s="15">
        <f>VLOOKUP(InputData[[#This Row],[PRODUCT ID]],MasterData[],6,0)</f>
        <v>82.08</v>
      </c>
      <c r="L191" s="15">
        <f>InputData[[#This Row],[BUYING PRIZE]]*InputData[[#This Row],[QUANTITY]]</f>
        <v>304</v>
      </c>
      <c r="M191" s="15">
        <f>InputData[[#This Row],[SELLING PRICE]]*InputData[[#This Row],[QUANTITY]]*(1-InputData[[#This Row],[DISCOUNT %]])</f>
        <v>328.32</v>
      </c>
      <c r="N191" s="13">
        <f>DAY(InputData[[#This Row],[DATE]])</f>
        <v>9</v>
      </c>
      <c r="O191" s="13" t="str">
        <f>TEXT(InputData[[#This Row],[DATE]],"mmm")</f>
        <v>Sep</v>
      </c>
      <c r="P191" s="13">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5">
        <f>VLOOKUP(InputData[[#This Row],[PRODUCT ID]],MasterData[],5,0)</f>
        <v>148</v>
      </c>
      <c r="K192" s="15">
        <f>VLOOKUP(InputData[[#This Row],[PRODUCT ID]],MasterData[],6,0)</f>
        <v>201.28</v>
      </c>
      <c r="L192" s="15">
        <f>InputData[[#This Row],[BUYING PRIZE]]*InputData[[#This Row],[QUANTITY]]</f>
        <v>888</v>
      </c>
      <c r="M192" s="15">
        <f>InputData[[#This Row],[SELLING PRICE]]*InputData[[#This Row],[QUANTITY]]*(1-InputData[[#This Row],[DISCOUNT %]])</f>
        <v>1207.68</v>
      </c>
      <c r="N192" s="13">
        <f>DAY(InputData[[#This Row],[DATE]])</f>
        <v>10</v>
      </c>
      <c r="O192" s="13" t="str">
        <f>TEXT(InputData[[#This Row],[DATE]],"mmm")</f>
        <v>Sep</v>
      </c>
      <c r="P192" s="13">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5">
        <f>VLOOKUP(InputData[[#This Row],[PRODUCT ID]],MasterData[],5,0)</f>
        <v>98</v>
      </c>
      <c r="K193" s="15">
        <f>VLOOKUP(InputData[[#This Row],[PRODUCT ID]],MasterData[],6,0)</f>
        <v>103.88</v>
      </c>
      <c r="L193" s="15">
        <f>InputData[[#This Row],[BUYING PRIZE]]*InputData[[#This Row],[QUANTITY]]</f>
        <v>882</v>
      </c>
      <c r="M193" s="15">
        <f>InputData[[#This Row],[SELLING PRICE]]*InputData[[#This Row],[QUANTITY]]*(1-InputData[[#This Row],[DISCOUNT %]])</f>
        <v>934.92</v>
      </c>
      <c r="N193" s="13">
        <f>DAY(InputData[[#This Row],[DATE]])</f>
        <v>10</v>
      </c>
      <c r="O193" s="13" t="str">
        <f>TEXT(InputData[[#This Row],[DATE]],"mmm")</f>
        <v>Sep</v>
      </c>
      <c r="P193" s="13">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5">
        <f>VLOOKUP(InputData[[#This Row],[PRODUCT ID]],MasterData[],5,0)</f>
        <v>18</v>
      </c>
      <c r="K194" s="15">
        <f>VLOOKUP(InputData[[#This Row],[PRODUCT ID]],MasterData[],6,0)</f>
        <v>24.66</v>
      </c>
      <c r="L194" s="15">
        <f>InputData[[#This Row],[BUYING PRIZE]]*InputData[[#This Row],[QUANTITY]]</f>
        <v>36</v>
      </c>
      <c r="M194" s="15">
        <f>InputData[[#This Row],[SELLING PRICE]]*InputData[[#This Row],[QUANTITY]]*(1-InputData[[#This Row],[DISCOUNT %]])</f>
        <v>49.32</v>
      </c>
      <c r="N194" s="13">
        <f>DAY(InputData[[#This Row],[DATE]])</f>
        <v>10</v>
      </c>
      <c r="O194" s="13" t="str">
        <f>TEXT(InputData[[#This Row],[DATE]],"mmm")</f>
        <v>Sep</v>
      </c>
      <c r="P194" s="13">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5">
        <f>VLOOKUP(InputData[[#This Row],[PRODUCT ID]],MasterData[],5,0)</f>
        <v>98</v>
      </c>
      <c r="K195" s="15">
        <f>VLOOKUP(InputData[[#This Row],[PRODUCT ID]],MasterData[],6,0)</f>
        <v>103.88</v>
      </c>
      <c r="L195" s="15">
        <f>InputData[[#This Row],[BUYING PRIZE]]*InputData[[#This Row],[QUANTITY]]</f>
        <v>588</v>
      </c>
      <c r="M195" s="15">
        <f>InputData[[#This Row],[SELLING PRICE]]*InputData[[#This Row],[QUANTITY]]*(1-InputData[[#This Row],[DISCOUNT %]])</f>
        <v>623.28</v>
      </c>
      <c r="N195" s="13">
        <f>DAY(InputData[[#This Row],[DATE]])</f>
        <v>11</v>
      </c>
      <c r="O195" s="13" t="str">
        <f>TEXT(InputData[[#This Row],[DATE]],"mmm")</f>
        <v>Sep</v>
      </c>
      <c r="P195" s="13">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5">
        <f>VLOOKUP(InputData[[#This Row],[PRODUCT ID]],MasterData[],5,0)</f>
        <v>138</v>
      </c>
      <c r="K196" s="15">
        <f>VLOOKUP(InputData[[#This Row],[PRODUCT ID]],MasterData[],6,0)</f>
        <v>173.88</v>
      </c>
      <c r="L196" s="15">
        <f>InputData[[#This Row],[BUYING PRIZE]]*InputData[[#This Row],[QUANTITY]]</f>
        <v>966</v>
      </c>
      <c r="M196" s="15">
        <f>InputData[[#This Row],[SELLING PRICE]]*InputData[[#This Row],[QUANTITY]]*(1-InputData[[#This Row],[DISCOUNT %]])</f>
        <v>1217.1599999999999</v>
      </c>
      <c r="N196" s="13">
        <f>DAY(InputData[[#This Row],[DATE]])</f>
        <v>13</v>
      </c>
      <c r="O196" s="13" t="str">
        <f>TEXT(InputData[[#This Row],[DATE]],"mmm")</f>
        <v>Sep</v>
      </c>
      <c r="P196" s="13">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5">
        <f>VLOOKUP(InputData[[#This Row],[PRODUCT ID]],MasterData[],5,0)</f>
        <v>120</v>
      </c>
      <c r="K197" s="15">
        <f>VLOOKUP(InputData[[#This Row],[PRODUCT ID]],MasterData[],6,0)</f>
        <v>162</v>
      </c>
      <c r="L197" s="15">
        <f>InputData[[#This Row],[BUYING PRIZE]]*InputData[[#This Row],[QUANTITY]]</f>
        <v>720</v>
      </c>
      <c r="M197" s="15">
        <f>InputData[[#This Row],[SELLING PRICE]]*InputData[[#This Row],[QUANTITY]]*(1-InputData[[#This Row],[DISCOUNT %]])</f>
        <v>972</v>
      </c>
      <c r="N197" s="13">
        <f>DAY(InputData[[#This Row],[DATE]])</f>
        <v>15</v>
      </c>
      <c r="O197" s="13" t="str">
        <f>TEXT(InputData[[#This Row],[DATE]],"mmm")</f>
        <v>Sep</v>
      </c>
      <c r="P197" s="13">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5">
        <f>VLOOKUP(InputData[[#This Row],[PRODUCT ID]],MasterData[],5,0)</f>
        <v>120</v>
      </c>
      <c r="K198" s="15">
        <f>VLOOKUP(InputData[[#This Row],[PRODUCT ID]],MasterData[],6,0)</f>
        <v>162</v>
      </c>
      <c r="L198" s="15">
        <f>InputData[[#This Row],[BUYING PRIZE]]*InputData[[#This Row],[QUANTITY]]</f>
        <v>1680</v>
      </c>
      <c r="M198" s="15">
        <f>InputData[[#This Row],[SELLING PRICE]]*InputData[[#This Row],[QUANTITY]]*(1-InputData[[#This Row],[DISCOUNT %]])</f>
        <v>2268</v>
      </c>
      <c r="N198" s="13">
        <f>DAY(InputData[[#This Row],[DATE]])</f>
        <v>15</v>
      </c>
      <c r="O198" s="13" t="str">
        <f>TEXT(InputData[[#This Row],[DATE]],"mmm")</f>
        <v>Sep</v>
      </c>
      <c r="P198" s="13">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5">
        <f>VLOOKUP(InputData[[#This Row],[PRODUCT ID]],MasterData[],5,0)</f>
        <v>61</v>
      </c>
      <c r="K199" s="15">
        <f>VLOOKUP(InputData[[#This Row],[PRODUCT ID]],MasterData[],6,0)</f>
        <v>76.25</v>
      </c>
      <c r="L199" s="15">
        <f>InputData[[#This Row],[BUYING PRIZE]]*InputData[[#This Row],[QUANTITY]]</f>
        <v>427</v>
      </c>
      <c r="M199" s="15">
        <f>InputData[[#This Row],[SELLING PRICE]]*InputData[[#This Row],[QUANTITY]]*(1-InputData[[#This Row],[DISCOUNT %]])</f>
        <v>533.75</v>
      </c>
      <c r="N199" s="13">
        <f>DAY(InputData[[#This Row],[DATE]])</f>
        <v>21</v>
      </c>
      <c r="O199" s="13" t="str">
        <f>TEXT(InputData[[#This Row],[DATE]],"mmm")</f>
        <v>Sep</v>
      </c>
      <c r="P199" s="13">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5">
        <f>VLOOKUP(InputData[[#This Row],[PRODUCT ID]],MasterData[],5,0)</f>
        <v>90</v>
      </c>
      <c r="K200" s="15">
        <f>VLOOKUP(InputData[[#This Row],[PRODUCT ID]],MasterData[],6,0)</f>
        <v>115.2</v>
      </c>
      <c r="L200" s="15">
        <f>InputData[[#This Row],[BUYING PRIZE]]*InputData[[#This Row],[QUANTITY]]</f>
        <v>180</v>
      </c>
      <c r="M200" s="15">
        <f>InputData[[#This Row],[SELLING PRICE]]*InputData[[#This Row],[QUANTITY]]*(1-InputData[[#This Row],[DISCOUNT %]])</f>
        <v>230.4</v>
      </c>
      <c r="N200" s="13">
        <f>DAY(InputData[[#This Row],[DATE]])</f>
        <v>22</v>
      </c>
      <c r="O200" s="13" t="str">
        <f>TEXT(InputData[[#This Row],[DATE]],"mmm")</f>
        <v>Sep</v>
      </c>
      <c r="P200" s="13">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5">
        <f>VLOOKUP(InputData[[#This Row],[PRODUCT ID]],MasterData[],5,0)</f>
        <v>105</v>
      </c>
      <c r="K201" s="15">
        <f>VLOOKUP(InputData[[#This Row],[PRODUCT ID]],MasterData[],6,0)</f>
        <v>142.80000000000001</v>
      </c>
      <c r="L201" s="15">
        <f>InputData[[#This Row],[BUYING PRIZE]]*InputData[[#This Row],[QUANTITY]]</f>
        <v>420</v>
      </c>
      <c r="M201" s="15">
        <f>InputData[[#This Row],[SELLING PRICE]]*InputData[[#This Row],[QUANTITY]]*(1-InputData[[#This Row],[DISCOUNT %]])</f>
        <v>571.20000000000005</v>
      </c>
      <c r="N201" s="13">
        <f>DAY(InputData[[#This Row],[DATE]])</f>
        <v>22</v>
      </c>
      <c r="O201" s="13" t="str">
        <f>TEXT(InputData[[#This Row],[DATE]],"mmm")</f>
        <v>Sep</v>
      </c>
      <c r="P201" s="13">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5">
        <f>VLOOKUP(InputData[[#This Row],[PRODUCT ID]],MasterData[],5,0)</f>
        <v>37</v>
      </c>
      <c r="K202" s="15">
        <f>VLOOKUP(InputData[[#This Row],[PRODUCT ID]],MasterData[],6,0)</f>
        <v>49.21</v>
      </c>
      <c r="L202" s="15">
        <f>InputData[[#This Row],[BUYING PRIZE]]*InputData[[#This Row],[QUANTITY]]</f>
        <v>444</v>
      </c>
      <c r="M202" s="15">
        <f>InputData[[#This Row],[SELLING PRICE]]*InputData[[#This Row],[QUANTITY]]*(1-InputData[[#This Row],[DISCOUNT %]])</f>
        <v>590.52</v>
      </c>
      <c r="N202" s="13">
        <f>DAY(InputData[[#This Row],[DATE]])</f>
        <v>23</v>
      </c>
      <c r="O202" s="13" t="str">
        <f>TEXT(InputData[[#This Row],[DATE]],"mmm")</f>
        <v>Sep</v>
      </c>
      <c r="P202" s="13">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5">
        <f>VLOOKUP(InputData[[#This Row],[PRODUCT ID]],MasterData[],5,0)</f>
        <v>126</v>
      </c>
      <c r="K203" s="15">
        <f>VLOOKUP(InputData[[#This Row],[PRODUCT ID]],MasterData[],6,0)</f>
        <v>162.54</v>
      </c>
      <c r="L203" s="15">
        <f>InputData[[#This Row],[BUYING PRIZE]]*InputData[[#This Row],[QUANTITY]]</f>
        <v>882</v>
      </c>
      <c r="M203" s="15">
        <f>InputData[[#This Row],[SELLING PRICE]]*InputData[[#This Row],[QUANTITY]]*(1-InputData[[#This Row],[DISCOUNT %]])</f>
        <v>1137.78</v>
      </c>
      <c r="N203" s="13">
        <f>DAY(InputData[[#This Row],[DATE]])</f>
        <v>23</v>
      </c>
      <c r="O203" s="13" t="str">
        <f>TEXT(InputData[[#This Row],[DATE]],"mmm")</f>
        <v>Sep</v>
      </c>
      <c r="P203" s="13">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5">
        <f>VLOOKUP(InputData[[#This Row],[PRODUCT ID]],MasterData[],5,0)</f>
        <v>55</v>
      </c>
      <c r="K204" s="15">
        <f>VLOOKUP(InputData[[#This Row],[PRODUCT ID]],MasterData[],6,0)</f>
        <v>58.3</v>
      </c>
      <c r="L204" s="15">
        <f>InputData[[#This Row],[BUYING PRIZE]]*InputData[[#This Row],[QUANTITY]]</f>
        <v>55</v>
      </c>
      <c r="M204" s="15">
        <f>InputData[[#This Row],[SELLING PRICE]]*InputData[[#This Row],[QUANTITY]]*(1-InputData[[#This Row],[DISCOUNT %]])</f>
        <v>58.3</v>
      </c>
      <c r="N204" s="13">
        <f>DAY(InputData[[#This Row],[DATE]])</f>
        <v>27</v>
      </c>
      <c r="O204" s="13" t="str">
        <f>TEXT(InputData[[#This Row],[DATE]],"mmm")</f>
        <v>Sep</v>
      </c>
      <c r="P204" s="13">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5">
        <f>VLOOKUP(InputData[[#This Row],[PRODUCT ID]],MasterData[],5,0)</f>
        <v>112</v>
      </c>
      <c r="K205" s="15">
        <f>VLOOKUP(InputData[[#This Row],[PRODUCT ID]],MasterData[],6,0)</f>
        <v>146.72</v>
      </c>
      <c r="L205" s="15">
        <f>InputData[[#This Row],[BUYING PRIZE]]*InputData[[#This Row],[QUANTITY]]</f>
        <v>1008</v>
      </c>
      <c r="M205" s="15">
        <f>InputData[[#This Row],[SELLING PRICE]]*InputData[[#This Row],[QUANTITY]]*(1-InputData[[#This Row],[DISCOUNT %]])</f>
        <v>1320.48</v>
      </c>
      <c r="N205" s="13">
        <f>DAY(InputData[[#This Row],[DATE]])</f>
        <v>30</v>
      </c>
      <c r="O205" s="13" t="str">
        <f>TEXT(InputData[[#This Row],[DATE]],"mmm")</f>
        <v>Sep</v>
      </c>
      <c r="P205" s="13">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5">
        <f>VLOOKUP(InputData[[#This Row],[PRODUCT ID]],MasterData[],5,0)</f>
        <v>75</v>
      </c>
      <c r="K206" s="15">
        <f>VLOOKUP(InputData[[#This Row],[PRODUCT ID]],MasterData[],6,0)</f>
        <v>85.5</v>
      </c>
      <c r="L206" s="15">
        <f>InputData[[#This Row],[BUYING PRIZE]]*InputData[[#This Row],[QUANTITY]]</f>
        <v>375</v>
      </c>
      <c r="M206" s="15">
        <f>InputData[[#This Row],[SELLING PRICE]]*InputData[[#This Row],[QUANTITY]]*(1-InputData[[#This Row],[DISCOUNT %]])</f>
        <v>427.5</v>
      </c>
      <c r="N206" s="13">
        <f>DAY(InputData[[#This Row],[DATE]])</f>
        <v>30</v>
      </c>
      <c r="O206" s="13" t="str">
        <f>TEXT(InputData[[#This Row],[DATE]],"mmm")</f>
        <v>Sep</v>
      </c>
      <c r="P206" s="13">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5">
        <f>VLOOKUP(InputData[[#This Row],[PRODUCT ID]],MasterData[],5,0)</f>
        <v>148</v>
      </c>
      <c r="K207" s="15">
        <f>VLOOKUP(InputData[[#This Row],[PRODUCT ID]],MasterData[],6,0)</f>
        <v>201.28</v>
      </c>
      <c r="L207" s="15">
        <f>InputData[[#This Row],[BUYING PRIZE]]*InputData[[#This Row],[QUANTITY]]</f>
        <v>2072</v>
      </c>
      <c r="M207" s="15">
        <f>InputData[[#This Row],[SELLING PRICE]]*InputData[[#This Row],[QUANTITY]]*(1-InputData[[#This Row],[DISCOUNT %]])</f>
        <v>2817.92</v>
      </c>
      <c r="N207" s="13">
        <f>DAY(InputData[[#This Row],[DATE]])</f>
        <v>1</v>
      </c>
      <c r="O207" s="13" t="str">
        <f>TEXT(InputData[[#This Row],[DATE]],"mmm")</f>
        <v>Oct</v>
      </c>
      <c r="P207" s="13">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5">
        <f>VLOOKUP(InputData[[#This Row],[PRODUCT ID]],MasterData[],5,0)</f>
        <v>112</v>
      </c>
      <c r="K208" s="15">
        <f>VLOOKUP(InputData[[#This Row],[PRODUCT ID]],MasterData[],6,0)</f>
        <v>146.72</v>
      </c>
      <c r="L208" s="15">
        <f>InputData[[#This Row],[BUYING PRIZE]]*InputData[[#This Row],[QUANTITY]]</f>
        <v>1680</v>
      </c>
      <c r="M208" s="15">
        <f>InputData[[#This Row],[SELLING PRICE]]*InputData[[#This Row],[QUANTITY]]*(1-InputData[[#This Row],[DISCOUNT %]])</f>
        <v>2200.8000000000002</v>
      </c>
      <c r="N208" s="13">
        <f>DAY(InputData[[#This Row],[DATE]])</f>
        <v>2</v>
      </c>
      <c r="O208" s="13" t="str">
        <f>TEXT(InputData[[#This Row],[DATE]],"mmm")</f>
        <v>Oct</v>
      </c>
      <c r="P208" s="13">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5">
        <f>VLOOKUP(InputData[[#This Row],[PRODUCT ID]],MasterData[],5,0)</f>
        <v>150</v>
      </c>
      <c r="K209" s="15">
        <f>VLOOKUP(InputData[[#This Row],[PRODUCT ID]],MasterData[],6,0)</f>
        <v>210</v>
      </c>
      <c r="L209" s="15">
        <f>InputData[[#This Row],[BUYING PRIZE]]*InputData[[#This Row],[QUANTITY]]</f>
        <v>1350</v>
      </c>
      <c r="M209" s="15">
        <f>InputData[[#This Row],[SELLING PRICE]]*InputData[[#This Row],[QUANTITY]]*(1-InputData[[#This Row],[DISCOUNT %]])</f>
        <v>1890</v>
      </c>
      <c r="N209" s="13">
        <f>DAY(InputData[[#This Row],[DATE]])</f>
        <v>3</v>
      </c>
      <c r="O209" s="13" t="str">
        <f>TEXT(InputData[[#This Row],[DATE]],"mmm")</f>
        <v>Oct</v>
      </c>
      <c r="P209" s="13">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5">
        <f>VLOOKUP(InputData[[#This Row],[PRODUCT ID]],MasterData[],5,0)</f>
        <v>5</v>
      </c>
      <c r="K210" s="15">
        <f>VLOOKUP(InputData[[#This Row],[PRODUCT ID]],MasterData[],6,0)</f>
        <v>6.7</v>
      </c>
      <c r="L210" s="15">
        <f>InputData[[#This Row],[BUYING PRIZE]]*InputData[[#This Row],[QUANTITY]]</f>
        <v>5</v>
      </c>
      <c r="M210" s="15">
        <f>InputData[[#This Row],[SELLING PRICE]]*InputData[[#This Row],[QUANTITY]]*(1-InputData[[#This Row],[DISCOUNT %]])</f>
        <v>6.7</v>
      </c>
      <c r="N210" s="13">
        <f>DAY(InputData[[#This Row],[DATE]])</f>
        <v>6</v>
      </c>
      <c r="O210" s="13" t="str">
        <f>TEXT(InputData[[#This Row],[DATE]],"mmm")</f>
        <v>Oct</v>
      </c>
      <c r="P210" s="13">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5">
        <f>VLOOKUP(InputData[[#This Row],[PRODUCT ID]],MasterData[],5,0)</f>
        <v>90</v>
      </c>
      <c r="K211" s="15">
        <f>VLOOKUP(InputData[[#This Row],[PRODUCT ID]],MasterData[],6,0)</f>
        <v>96.3</v>
      </c>
      <c r="L211" s="15">
        <f>InputData[[#This Row],[BUYING PRIZE]]*InputData[[#This Row],[QUANTITY]]</f>
        <v>1080</v>
      </c>
      <c r="M211" s="15">
        <f>InputData[[#This Row],[SELLING PRICE]]*InputData[[#This Row],[QUANTITY]]*(1-InputData[[#This Row],[DISCOUNT %]])</f>
        <v>1155.5999999999999</v>
      </c>
      <c r="N211" s="13">
        <f>DAY(InputData[[#This Row],[DATE]])</f>
        <v>6</v>
      </c>
      <c r="O211" s="13" t="str">
        <f>TEXT(InputData[[#This Row],[DATE]],"mmm")</f>
        <v>Oct</v>
      </c>
      <c r="P211" s="13">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5">
        <f>VLOOKUP(InputData[[#This Row],[PRODUCT ID]],MasterData[],5,0)</f>
        <v>18</v>
      </c>
      <c r="K212" s="15">
        <f>VLOOKUP(InputData[[#This Row],[PRODUCT ID]],MasterData[],6,0)</f>
        <v>24.66</v>
      </c>
      <c r="L212" s="15">
        <f>InputData[[#This Row],[BUYING PRIZE]]*InputData[[#This Row],[QUANTITY]]</f>
        <v>108</v>
      </c>
      <c r="M212" s="15">
        <f>InputData[[#This Row],[SELLING PRICE]]*InputData[[#This Row],[QUANTITY]]*(1-InputData[[#This Row],[DISCOUNT %]])</f>
        <v>147.96</v>
      </c>
      <c r="N212" s="13">
        <f>DAY(InputData[[#This Row],[DATE]])</f>
        <v>7</v>
      </c>
      <c r="O212" s="13" t="str">
        <f>TEXT(InputData[[#This Row],[DATE]],"mmm")</f>
        <v>Oct</v>
      </c>
      <c r="P212" s="13">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5">
        <f>VLOOKUP(InputData[[#This Row],[PRODUCT ID]],MasterData[],5,0)</f>
        <v>72</v>
      </c>
      <c r="K213" s="15">
        <f>VLOOKUP(InputData[[#This Row],[PRODUCT ID]],MasterData[],6,0)</f>
        <v>79.92</v>
      </c>
      <c r="L213" s="15">
        <f>InputData[[#This Row],[BUYING PRIZE]]*InputData[[#This Row],[QUANTITY]]</f>
        <v>360</v>
      </c>
      <c r="M213" s="15">
        <f>InputData[[#This Row],[SELLING PRICE]]*InputData[[#This Row],[QUANTITY]]*(1-InputData[[#This Row],[DISCOUNT %]])</f>
        <v>399.6</v>
      </c>
      <c r="N213" s="13">
        <f>DAY(InputData[[#This Row],[DATE]])</f>
        <v>9</v>
      </c>
      <c r="O213" s="13" t="str">
        <f>TEXT(InputData[[#This Row],[DATE]],"mmm")</f>
        <v>Oct</v>
      </c>
      <c r="P213" s="13">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5">
        <f>VLOOKUP(InputData[[#This Row],[PRODUCT ID]],MasterData[],5,0)</f>
        <v>89</v>
      </c>
      <c r="K214" s="15">
        <f>VLOOKUP(InputData[[#This Row],[PRODUCT ID]],MasterData[],6,0)</f>
        <v>117.48</v>
      </c>
      <c r="L214" s="15">
        <f>InputData[[#This Row],[BUYING PRIZE]]*InputData[[#This Row],[QUANTITY]]</f>
        <v>979</v>
      </c>
      <c r="M214" s="15">
        <f>InputData[[#This Row],[SELLING PRICE]]*InputData[[#This Row],[QUANTITY]]*(1-InputData[[#This Row],[DISCOUNT %]])</f>
        <v>1292.28</v>
      </c>
      <c r="N214" s="13">
        <f>DAY(InputData[[#This Row],[DATE]])</f>
        <v>9</v>
      </c>
      <c r="O214" s="13" t="str">
        <f>TEXT(InputData[[#This Row],[DATE]],"mmm")</f>
        <v>Oct</v>
      </c>
      <c r="P214" s="13">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5">
        <f>VLOOKUP(InputData[[#This Row],[PRODUCT ID]],MasterData[],5,0)</f>
        <v>5</v>
      </c>
      <c r="K215" s="15">
        <f>VLOOKUP(InputData[[#This Row],[PRODUCT ID]],MasterData[],6,0)</f>
        <v>6.7</v>
      </c>
      <c r="L215" s="15">
        <f>InputData[[#This Row],[BUYING PRIZE]]*InputData[[#This Row],[QUANTITY]]</f>
        <v>70</v>
      </c>
      <c r="M215" s="15">
        <f>InputData[[#This Row],[SELLING PRICE]]*InputData[[#This Row],[QUANTITY]]*(1-InputData[[#This Row],[DISCOUNT %]])</f>
        <v>93.8</v>
      </c>
      <c r="N215" s="13">
        <f>DAY(InputData[[#This Row],[DATE]])</f>
        <v>10</v>
      </c>
      <c r="O215" s="13" t="str">
        <f>TEXT(InputData[[#This Row],[DATE]],"mmm")</f>
        <v>Oct</v>
      </c>
      <c r="P215" s="13">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5">
        <f>VLOOKUP(InputData[[#This Row],[PRODUCT ID]],MasterData[],5,0)</f>
        <v>44</v>
      </c>
      <c r="K216" s="15">
        <f>VLOOKUP(InputData[[#This Row],[PRODUCT ID]],MasterData[],6,0)</f>
        <v>48.4</v>
      </c>
      <c r="L216" s="15">
        <f>InputData[[#This Row],[BUYING PRIZE]]*InputData[[#This Row],[QUANTITY]]</f>
        <v>660</v>
      </c>
      <c r="M216" s="15">
        <f>InputData[[#This Row],[SELLING PRICE]]*InputData[[#This Row],[QUANTITY]]*(1-InputData[[#This Row],[DISCOUNT %]])</f>
        <v>726</v>
      </c>
      <c r="N216" s="13">
        <f>DAY(InputData[[#This Row],[DATE]])</f>
        <v>11</v>
      </c>
      <c r="O216" s="13" t="str">
        <f>TEXT(InputData[[#This Row],[DATE]],"mmm")</f>
        <v>Oct</v>
      </c>
      <c r="P216" s="13">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5">
        <f>VLOOKUP(InputData[[#This Row],[PRODUCT ID]],MasterData[],5,0)</f>
        <v>48</v>
      </c>
      <c r="K217" s="15">
        <f>VLOOKUP(InputData[[#This Row],[PRODUCT ID]],MasterData[],6,0)</f>
        <v>57.120000000000005</v>
      </c>
      <c r="L217" s="15">
        <f>InputData[[#This Row],[BUYING PRIZE]]*InputData[[#This Row],[QUANTITY]]</f>
        <v>384</v>
      </c>
      <c r="M217" s="15">
        <f>InputData[[#This Row],[SELLING PRICE]]*InputData[[#This Row],[QUANTITY]]*(1-InputData[[#This Row],[DISCOUNT %]])</f>
        <v>456.96000000000004</v>
      </c>
      <c r="N217" s="13">
        <f>DAY(InputData[[#This Row],[DATE]])</f>
        <v>12</v>
      </c>
      <c r="O217" s="13" t="str">
        <f>TEXT(InputData[[#This Row],[DATE]],"mmm")</f>
        <v>Oct</v>
      </c>
      <c r="P217" s="13">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5">
        <f>VLOOKUP(InputData[[#This Row],[PRODUCT ID]],MasterData[],5,0)</f>
        <v>98</v>
      </c>
      <c r="K218" s="15">
        <f>VLOOKUP(InputData[[#This Row],[PRODUCT ID]],MasterData[],6,0)</f>
        <v>103.88</v>
      </c>
      <c r="L218" s="15">
        <f>InputData[[#This Row],[BUYING PRIZE]]*InputData[[#This Row],[QUANTITY]]</f>
        <v>1274</v>
      </c>
      <c r="M218" s="15">
        <f>InputData[[#This Row],[SELLING PRICE]]*InputData[[#This Row],[QUANTITY]]*(1-InputData[[#This Row],[DISCOUNT %]])</f>
        <v>1350.44</v>
      </c>
      <c r="N218" s="13">
        <f>DAY(InputData[[#This Row],[DATE]])</f>
        <v>17</v>
      </c>
      <c r="O218" s="13" t="str">
        <f>TEXT(InputData[[#This Row],[DATE]],"mmm")</f>
        <v>Oct</v>
      </c>
      <c r="P218" s="13">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5">
        <f>VLOOKUP(InputData[[#This Row],[PRODUCT ID]],MasterData[],5,0)</f>
        <v>7</v>
      </c>
      <c r="K219" s="15">
        <f>VLOOKUP(InputData[[#This Row],[PRODUCT ID]],MasterData[],6,0)</f>
        <v>8.33</v>
      </c>
      <c r="L219" s="15">
        <f>InputData[[#This Row],[BUYING PRIZE]]*InputData[[#This Row],[QUANTITY]]</f>
        <v>42</v>
      </c>
      <c r="M219" s="15">
        <f>InputData[[#This Row],[SELLING PRICE]]*InputData[[#This Row],[QUANTITY]]*(1-InputData[[#This Row],[DISCOUNT %]])</f>
        <v>49.980000000000004</v>
      </c>
      <c r="N219" s="13">
        <f>DAY(InputData[[#This Row],[DATE]])</f>
        <v>18</v>
      </c>
      <c r="O219" s="13" t="str">
        <f>TEXT(InputData[[#This Row],[DATE]],"mmm")</f>
        <v>Oct</v>
      </c>
      <c r="P219" s="13">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5">
        <f>VLOOKUP(InputData[[#This Row],[PRODUCT ID]],MasterData[],5,0)</f>
        <v>126</v>
      </c>
      <c r="K220" s="15">
        <f>VLOOKUP(InputData[[#This Row],[PRODUCT ID]],MasterData[],6,0)</f>
        <v>162.54</v>
      </c>
      <c r="L220" s="15">
        <f>InputData[[#This Row],[BUYING PRIZE]]*InputData[[#This Row],[QUANTITY]]</f>
        <v>1638</v>
      </c>
      <c r="M220" s="15">
        <f>InputData[[#This Row],[SELLING PRICE]]*InputData[[#This Row],[QUANTITY]]*(1-InputData[[#This Row],[DISCOUNT %]])</f>
        <v>2113.02</v>
      </c>
      <c r="N220" s="13">
        <f>DAY(InputData[[#This Row],[DATE]])</f>
        <v>18</v>
      </c>
      <c r="O220" s="13" t="str">
        <f>TEXT(InputData[[#This Row],[DATE]],"mmm")</f>
        <v>Oct</v>
      </c>
      <c r="P220" s="13">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5">
        <f>VLOOKUP(InputData[[#This Row],[PRODUCT ID]],MasterData[],5,0)</f>
        <v>44</v>
      </c>
      <c r="K221" s="15">
        <f>VLOOKUP(InputData[[#This Row],[PRODUCT ID]],MasterData[],6,0)</f>
        <v>48.4</v>
      </c>
      <c r="L221" s="15">
        <f>InputData[[#This Row],[BUYING PRIZE]]*InputData[[#This Row],[QUANTITY]]</f>
        <v>308</v>
      </c>
      <c r="M221" s="15">
        <f>InputData[[#This Row],[SELLING PRICE]]*InputData[[#This Row],[QUANTITY]]*(1-InputData[[#This Row],[DISCOUNT %]])</f>
        <v>338.8</v>
      </c>
      <c r="N221" s="13">
        <f>DAY(InputData[[#This Row],[DATE]])</f>
        <v>22</v>
      </c>
      <c r="O221" s="13" t="str">
        <f>TEXT(InputData[[#This Row],[DATE]],"mmm")</f>
        <v>Oct</v>
      </c>
      <c r="P221" s="13">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5">
        <f>VLOOKUP(InputData[[#This Row],[PRODUCT ID]],MasterData[],5,0)</f>
        <v>144</v>
      </c>
      <c r="K222" s="15">
        <f>VLOOKUP(InputData[[#This Row],[PRODUCT ID]],MasterData[],6,0)</f>
        <v>156.96</v>
      </c>
      <c r="L222" s="15">
        <f>InputData[[#This Row],[BUYING PRIZE]]*InputData[[#This Row],[QUANTITY]]</f>
        <v>1872</v>
      </c>
      <c r="M222" s="15">
        <f>InputData[[#This Row],[SELLING PRICE]]*InputData[[#This Row],[QUANTITY]]*(1-InputData[[#This Row],[DISCOUNT %]])</f>
        <v>2040.48</v>
      </c>
      <c r="N222" s="13">
        <f>DAY(InputData[[#This Row],[DATE]])</f>
        <v>22</v>
      </c>
      <c r="O222" s="13" t="str">
        <f>TEXT(InputData[[#This Row],[DATE]],"mmm")</f>
        <v>Oct</v>
      </c>
      <c r="P222" s="13">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5">
        <f>VLOOKUP(InputData[[#This Row],[PRODUCT ID]],MasterData[],5,0)</f>
        <v>6</v>
      </c>
      <c r="K223" s="15">
        <f>VLOOKUP(InputData[[#This Row],[PRODUCT ID]],MasterData[],6,0)</f>
        <v>7.8599999999999994</v>
      </c>
      <c r="L223" s="15">
        <f>InputData[[#This Row],[BUYING PRIZE]]*InputData[[#This Row],[QUANTITY]]</f>
        <v>6</v>
      </c>
      <c r="M223" s="15">
        <f>InputData[[#This Row],[SELLING PRICE]]*InputData[[#This Row],[QUANTITY]]*(1-InputData[[#This Row],[DISCOUNT %]])</f>
        <v>7.8599999999999994</v>
      </c>
      <c r="N223" s="13">
        <f>DAY(InputData[[#This Row],[DATE]])</f>
        <v>22</v>
      </c>
      <c r="O223" s="13" t="str">
        <f>TEXT(InputData[[#This Row],[DATE]],"mmm")</f>
        <v>Oct</v>
      </c>
      <c r="P223" s="13">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5">
        <f>VLOOKUP(InputData[[#This Row],[PRODUCT ID]],MasterData[],5,0)</f>
        <v>44</v>
      </c>
      <c r="K224" s="15">
        <f>VLOOKUP(InputData[[#This Row],[PRODUCT ID]],MasterData[],6,0)</f>
        <v>48.4</v>
      </c>
      <c r="L224" s="15">
        <f>InputData[[#This Row],[BUYING PRIZE]]*InputData[[#This Row],[QUANTITY]]</f>
        <v>132</v>
      </c>
      <c r="M224" s="15">
        <f>InputData[[#This Row],[SELLING PRICE]]*InputData[[#This Row],[QUANTITY]]*(1-InputData[[#This Row],[DISCOUNT %]])</f>
        <v>145.19999999999999</v>
      </c>
      <c r="N224" s="13">
        <f>DAY(InputData[[#This Row],[DATE]])</f>
        <v>24</v>
      </c>
      <c r="O224" s="13" t="str">
        <f>TEXT(InputData[[#This Row],[DATE]],"mmm")</f>
        <v>Oct</v>
      </c>
      <c r="P224" s="13">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5">
        <f>VLOOKUP(InputData[[#This Row],[PRODUCT ID]],MasterData[],5,0)</f>
        <v>76</v>
      </c>
      <c r="K225" s="15">
        <f>VLOOKUP(InputData[[#This Row],[PRODUCT ID]],MasterData[],6,0)</f>
        <v>82.08</v>
      </c>
      <c r="L225" s="15">
        <f>InputData[[#This Row],[BUYING PRIZE]]*InputData[[#This Row],[QUANTITY]]</f>
        <v>684</v>
      </c>
      <c r="M225" s="15">
        <f>InputData[[#This Row],[SELLING PRICE]]*InputData[[#This Row],[QUANTITY]]*(1-InputData[[#This Row],[DISCOUNT %]])</f>
        <v>738.72</v>
      </c>
      <c r="N225" s="13">
        <f>DAY(InputData[[#This Row],[DATE]])</f>
        <v>25</v>
      </c>
      <c r="O225" s="13" t="str">
        <f>TEXT(InputData[[#This Row],[DATE]],"mmm")</f>
        <v>Oct</v>
      </c>
      <c r="P225" s="13">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5">
        <f>VLOOKUP(InputData[[#This Row],[PRODUCT ID]],MasterData[],5,0)</f>
        <v>44</v>
      </c>
      <c r="K226" s="15">
        <f>VLOOKUP(InputData[[#This Row],[PRODUCT ID]],MasterData[],6,0)</f>
        <v>48.84</v>
      </c>
      <c r="L226" s="15">
        <f>InputData[[#This Row],[BUYING PRIZE]]*InputData[[#This Row],[QUANTITY]]</f>
        <v>264</v>
      </c>
      <c r="M226" s="15">
        <f>InputData[[#This Row],[SELLING PRICE]]*InputData[[#This Row],[QUANTITY]]*(1-InputData[[#This Row],[DISCOUNT %]])</f>
        <v>293.04000000000002</v>
      </c>
      <c r="N226" s="13">
        <f>DAY(InputData[[#This Row],[DATE]])</f>
        <v>26</v>
      </c>
      <c r="O226" s="13" t="str">
        <f>TEXT(InputData[[#This Row],[DATE]],"mmm")</f>
        <v>Oct</v>
      </c>
      <c r="P226" s="13">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5">
        <f>VLOOKUP(InputData[[#This Row],[PRODUCT ID]],MasterData[],5,0)</f>
        <v>83</v>
      </c>
      <c r="K227" s="15">
        <f>VLOOKUP(InputData[[#This Row],[PRODUCT ID]],MasterData[],6,0)</f>
        <v>94.62</v>
      </c>
      <c r="L227" s="15">
        <f>InputData[[#This Row],[BUYING PRIZE]]*InputData[[#This Row],[QUANTITY]]</f>
        <v>83</v>
      </c>
      <c r="M227" s="15">
        <f>InputData[[#This Row],[SELLING PRICE]]*InputData[[#This Row],[QUANTITY]]*(1-InputData[[#This Row],[DISCOUNT %]])</f>
        <v>94.62</v>
      </c>
      <c r="N227" s="13">
        <f>DAY(InputData[[#This Row],[DATE]])</f>
        <v>28</v>
      </c>
      <c r="O227" s="13" t="str">
        <f>TEXT(InputData[[#This Row],[DATE]],"mmm")</f>
        <v>Oct</v>
      </c>
      <c r="P227" s="13">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5">
        <f>VLOOKUP(InputData[[#This Row],[PRODUCT ID]],MasterData[],5,0)</f>
        <v>72</v>
      </c>
      <c r="K228" s="15">
        <f>VLOOKUP(InputData[[#This Row],[PRODUCT ID]],MasterData[],6,0)</f>
        <v>79.92</v>
      </c>
      <c r="L228" s="15">
        <f>InputData[[#This Row],[BUYING PRIZE]]*InputData[[#This Row],[QUANTITY]]</f>
        <v>1008</v>
      </c>
      <c r="M228" s="15">
        <f>InputData[[#This Row],[SELLING PRICE]]*InputData[[#This Row],[QUANTITY]]*(1-InputData[[#This Row],[DISCOUNT %]])</f>
        <v>1118.8800000000001</v>
      </c>
      <c r="N228" s="13">
        <f>DAY(InputData[[#This Row],[DATE]])</f>
        <v>29</v>
      </c>
      <c r="O228" s="13" t="str">
        <f>TEXT(InputData[[#This Row],[DATE]],"mmm")</f>
        <v>Oct</v>
      </c>
      <c r="P228" s="13">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5">
        <f>VLOOKUP(InputData[[#This Row],[PRODUCT ID]],MasterData[],5,0)</f>
        <v>126</v>
      </c>
      <c r="K229" s="15">
        <f>VLOOKUP(InputData[[#This Row],[PRODUCT ID]],MasterData[],6,0)</f>
        <v>162.54</v>
      </c>
      <c r="L229" s="15">
        <f>InputData[[#This Row],[BUYING PRIZE]]*InputData[[#This Row],[QUANTITY]]</f>
        <v>756</v>
      </c>
      <c r="M229" s="15">
        <f>InputData[[#This Row],[SELLING PRICE]]*InputData[[#This Row],[QUANTITY]]*(1-InputData[[#This Row],[DISCOUNT %]])</f>
        <v>975.24</v>
      </c>
      <c r="N229" s="13">
        <f>DAY(InputData[[#This Row],[DATE]])</f>
        <v>31</v>
      </c>
      <c r="O229" s="13" t="str">
        <f>TEXT(InputData[[#This Row],[DATE]],"mmm")</f>
        <v>Oct</v>
      </c>
      <c r="P229" s="13">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5">
        <f>VLOOKUP(InputData[[#This Row],[PRODUCT ID]],MasterData[],5,0)</f>
        <v>112</v>
      </c>
      <c r="K230" s="15">
        <f>VLOOKUP(InputData[[#This Row],[PRODUCT ID]],MasterData[],6,0)</f>
        <v>122.08</v>
      </c>
      <c r="L230" s="15">
        <f>InputData[[#This Row],[BUYING PRIZE]]*InputData[[#This Row],[QUANTITY]]</f>
        <v>1344</v>
      </c>
      <c r="M230" s="15">
        <f>InputData[[#This Row],[SELLING PRICE]]*InputData[[#This Row],[QUANTITY]]*(1-InputData[[#This Row],[DISCOUNT %]])</f>
        <v>1464.96</v>
      </c>
      <c r="N230" s="13">
        <f>DAY(InputData[[#This Row],[DATE]])</f>
        <v>3</v>
      </c>
      <c r="O230" s="13" t="str">
        <f>TEXT(InputData[[#This Row],[DATE]],"mmm")</f>
        <v>Nov</v>
      </c>
      <c r="P230" s="13">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5">
        <f>VLOOKUP(InputData[[#This Row],[PRODUCT ID]],MasterData[],5,0)</f>
        <v>90</v>
      </c>
      <c r="K231" s="15">
        <f>VLOOKUP(InputData[[#This Row],[PRODUCT ID]],MasterData[],6,0)</f>
        <v>96.3</v>
      </c>
      <c r="L231" s="15">
        <f>InputData[[#This Row],[BUYING PRIZE]]*InputData[[#This Row],[QUANTITY]]</f>
        <v>900</v>
      </c>
      <c r="M231" s="15">
        <f>InputData[[#This Row],[SELLING PRICE]]*InputData[[#This Row],[QUANTITY]]*(1-InputData[[#This Row],[DISCOUNT %]])</f>
        <v>963</v>
      </c>
      <c r="N231" s="13">
        <f>DAY(InputData[[#This Row],[DATE]])</f>
        <v>6</v>
      </c>
      <c r="O231" s="13" t="str">
        <f>TEXT(InputData[[#This Row],[DATE]],"mmm")</f>
        <v>Nov</v>
      </c>
      <c r="P231" s="13">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5">
        <f>VLOOKUP(InputData[[#This Row],[PRODUCT ID]],MasterData[],5,0)</f>
        <v>43</v>
      </c>
      <c r="K232" s="15">
        <f>VLOOKUP(InputData[[#This Row],[PRODUCT ID]],MasterData[],6,0)</f>
        <v>47.730000000000004</v>
      </c>
      <c r="L232" s="15">
        <f>InputData[[#This Row],[BUYING PRIZE]]*InputData[[#This Row],[QUANTITY]]</f>
        <v>645</v>
      </c>
      <c r="M232" s="15">
        <f>InputData[[#This Row],[SELLING PRICE]]*InputData[[#This Row],[QUANTITY]]*(1-InputData[[#This Row],[DISCOUNT %]])</f>
        <v>715.95</v>
      </c>
      <c r="N232" s="13">
        <f>DAY(InputData[[#This Row],[DATE]])</f>
        <v>8</v>
      </c>
      <c r="O232" s="13" t="str">
        <f>TEXT(InputData[[#This Row],[DATE]],"mmm")</f>
        <v>Nov</v>
      </c>
      <c r="P232" s="13">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5">
        <f>VLOOKUP(InputData[[#This Row],[PRODUCT ID]],MasterData[],5,0)</f>
        <v>120</v>
      </c>
      <c r="K233" s="15">
        <f>VLOOKUP(InputData[[#This Row],[PRODUCT ID]],MasterData[],6,0)</f>
        <v>162</v>
      </c>
      <c r="L233" s="15">
        <f>InputData[[#This Row],[BUYING PRIZE]]*InputData[[#This Row],[QUANTITY]]</f>
        <v>720</v>
      </c>
      <c r="M233" s="15">
        <f>InputData[[#This Row],[SELLING PRICE]]*InputData[[#This Row],[QUANTITY]]*(1-InputData[[#This Row],[DISCOUNT %]])</f>
        <v>972</v>
      </c>
      <c r="N233" s="13">
        <f>DAY(InputData[[#This Row],[DATE]])</f>
        <v>10</v>
      </c>
      <c r="O233" s="13" t="str">
        <f>TEXT(InputData[[#This Row],[DATE]],"mmm")</f>
        <v>Nov</v>
      </c>
      <c r="P233" s="13">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5">
        <f>VLOOKUP(InputData[[#This Row],[PRODUCT ID]],MasterData[],5,0)</f>
        <v>90</v>
      </c>
      <c r="K234" s="15">
        <f>VLOOKUP(InputData[[#This Row],[PRODUCT ID]],MasterData[],6,0)</f>
        <v>115.2</v>
      </c>
      <c r="L234" s="15">
        <f>InputData[[#This Row],[BUYING PRIZE]]*InputData[[#This Row],[QUANTITY]]</f>
        <v>1080</v>
      </c>
      <c r="M234" s="15">
        <f>InputData[[#This Row],[SELLING PRICE]]*InputData[[#This Row],[QUANTITY]]*(1-InputData[[#This Row],[DISCOUNT %]])</f>
        <v>1382.4</v>
      </c>
      <c r="N234" s="13">
        <f>DAY(InputData[[#This Row],[DATE]])</f>
        <v>11</v>
      </c>
      <c r="O234" s="13" t="str">
        <f>TEXT(InputData[[#This Row],[DATE]],"mmm")</f>
        <v>Nov</v>
      </c>
      <c r="P234" s="13">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5">
        <f>VLOOKUP(InputData[[#This Row],[PRODUCT ID]],MasterData[],5,0)</f>
        <v>148</v>
      </c>
      <c r="K235" s="15">
        <f>VLOOKUP(InputData[[#This Row],[PRODUCT ID]],MasterData[],6,0)</f>
        <v>164.28</v>
      </c>
      <c r="L235" s="15">
        <f>InputData[[#This Row],[BUYING PRIZE]]*InputData[[#This Row],[QUANTITY]]</f>
        <v>444</v>
      </c>
      <c r="M235" s="15">
        <f>InputData[[#This Row],[SELLING PRICE]]*InputData[[#This Row],[QUANTITY]]*(1-InputData[[#This Row],[DISCOUNT %]])</f>
        <v>492.84000000000003</v>
      </c>
      <c r="N235" s="13">
        <f>DAY(InputData[[#This Row],[DATE]])</f>
        <v>12</v>
      </c>
      <c r="O235" s="13" t="str">
        <f>TEXT(InputData[[#This Row],[DATE]],"mmm")</f>
        <v>Nov</v>
      </c>
      <c r="P235" s="13">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5">
        <f>VLOOKUP(InputData[[#This Row],[PRODUCT ID]],MasterData[],5,0)</f>
        <v>55</v>
      </c>
      <c r="K236" s="15">
        <f>VLOOKUP(InputData[[#This Row],[PRODUCT ID]],MasterData[],6,0)</f>
        <v>58.3</v>
      </c>
      <c r="L236" s="15">
        <f>InputData[[#This Row],[BUYING PRIZE]]*InputData[[#This Row],[QUANTITY]]</f>
        <v>770</v>
      </c>
      <c r="M236" s="15">
        <f>InputData[[#This Row],[SELLING PRICE]]*InputData[[#This Row],[QUANTITY]]*(1-InputData[[#This Row],[DISCOUNT %]])</f>
        <v>816.19999999999993</v>
      </c>
      <c r="N236" s="13">
        <f>DAY(InputData[[#This Row],[DATE]])</f>
        <v>20</v>
      </c>
      <c r="O236" s="13" t="str">
        <f>TEXT(InputData[[#This Row],[DATE]],"mmm")</f>
        <v>Nov</v>
      </c>
      <c r="P236" s="13">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5">
        <f>VLOOKUP(InputData[[#This Row],[PRODUCT ID]],MasterData[],5,0)</f>
        <v>83</v>
      </c>
      <c r="K237" s="15">
        <f>VLOOKUP(InputData[[#This Row],[PRODUCT ID]],MasterData[],6,0)</f>
        <v>94.62</v>
      </c>
      <c r="L237" s="15">
        <f>InputData[[#This Row],[BUYING PRIZE]]*InputData[[#This Row],[QUANTITY]]</f>
        <v>913</v>
      </c>
      <c r="M237" s="15">
        <f>InputData[[#This Row],[SELLING PRICE]]*InputData[[#This Row],[QUANTITY]]*(1-InputData[[#This Row],[DISCOUNT %]])</f>
        <v>1040.8200000000002</v>
      </c>
      <c r="N237" s="13">
        <f>DAY(InputData[[#This Row],[DATE]])</f>
        <v>20</v>
      </c>
      <c r="O237" s="13" t="str">
        <f>TEXT(InputData[[#This Row],[DATE]],"mmm")</f>
        <v>Nov</v>
      </c>
      <c r="P237" s="13">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5">
        <f>VLOOKUP(InputData[[#This Row],[PRODUCT ID]],MasterData[],5,0)</f>
        <v>112</v>
      </c>
      <c r="K238" s="15">
        <f>VLOOKUP(InputData[[#This Row],[PRODUCT ID]],MasterData[],6,0)</f>
        <v>146.72</v>
      </c>
      <c r="L238" s="15">
        <f>InputData[[#This Row],[BUYING PRIZE]]*InputData[[#This Row],[QUANTITY]]</f>
        <v>112</v>
      </c>
      <c r="M238" s="15">
        <f>InputData[[#This Row],[SELLING PRICE]]*InputData[[#This Row],[QUANTITY]]*(1-InputData[[#This Row],[DISCOUNT %]])</f>
        <v>146.72</v>
      </c>
      <c r="N238" s="13">
        <f>DAY(InputData[[#This Row],[DATE]])</f>
        <v>21</v>
      </c>
      <c r="O238" s="13" t="str">
        <f>TEXT(InputData[[#This Row],[DATE]],"mmm")</f>
        <v>Nov</v>
      </c>
      <c r="P238" s="13">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5">
        <f>VLOOKUP(InputData[[#This Row],[PRODUCT ID]],MasterData[],5,0)</f>
        <v>75</v>
      </c>
      <c r="K239" s="15">
        <f>VLOOKUP(InputData[[#This Row],[PRODUCT ID]],MasterData[],6,0)</f>
        <v>85.5</v>
      </c>
      <c r="L239" s="15">
        <f>InputData[[#This Row],[BUYING PRIZE]]*InputData[[#This Row],[QUANTITY]]</f>
        <v>75</v>
      </c>
      <c r="M239" s="15">
        <f>InputData[[#This Row],[SELLING PRICE]]*InputData[[#This Row],[QUANTITY]]*(1-InputData[[#This Row],[DISCOUNT %]])</f>
        <v>85.5</v>
      </c>
      <c r="N239" s="13">
        <f>DAY(InputData[[#This Row],[DATE]])</f>
        <v>21</v>
      </c>
      <c r="O239" s="13" t="str">
        <f>TEXT(InputData[[#This Row],[DATE]],"mmm")</f>
        <v>Nov</v>
      </c>
      <c r="P239" s="13">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5">
        <f>VLOOKUP(InputData[[#This Row],[PRODUCT ID]],MasterData[],5,0)</f>
        <v>73</v>
      </c>
      <c r="K240" s="15">
        <f>VLOOKUP(InputData[[#This Row],[PRODUCT ID]],MasterData[],6,0)</f>
        <v>94.17</v>
      </c>
      <c r="L240" s="15">
        <f>InputData[[#This Row],[BUYING PRIZE]]*InputData[[#This Row],[QUANTITY]]</f>
        <v>584</v>
      </c>
      <c r="M240" s="15">
        <f>InputData[[#This Row],[SELLING PRICE]]*InputData[[#This Row],[QUANTITY]]*(1-InputData[[#This Row],[DISCOUNT %]])</f>
        <v>753.36</v>
      </c>
      <c r="N240" s="13">
        <f>DAY(InputData[[#This Row],[DATE]])</f>
        <v>27</v>
      </c>
      <c r="O240" s="13" t="str">
        <f>TEXT(InputData[[#This Row],[DATE]],"mmm")</f>
        <v>Nov</v>
      </c>
      <c r="P240" s="13">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5">
        <f>VLOOKUP(InputData[[#This Row],[PRODUCT ID]],MasterData[],5,0)</f>
        <v>90</v>
      </c>
      <c r="K241" s="15">
        <f>VLOOKUP(InputData[[#This Row],[PRODUCT ID]],MasterData[],6,0)</f>
        <v>115.2</v>
      </c>
      <c r="L241" s="15">
        <f>InputData[[#This Row],[BUYING PRIZE]]*InputData[[#This Row],[QUANTITY]]</f>
        <v>180</v>
      </c>
      <c r="M241" s="15">
        <f>InputData[[#This Row],[SELLING PRICE]]*InputData[[#This Row],[QUANTITY]]*(1-InputData[[#This Row],[DISCOUNT %]])</f>
        <v>230.4</v>
      </c>
      <c r="N241" s="13">
        <f>DAY(InputData[[#This Row],[DATE]])</f>
        <v>28</v>
      </c>
      <c r="O241" s="13" t="str">
        <f>TEXT(InputData[[#This Row],[DATE]],"mmm")</f>
        <v>Nov</v>
      </c>
      <c r="P241" s="13">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5">
        <f>VLOOKUP(InputData[[#This Row],[PRODUCT ID]],MasterData[],5,0)</f>
        <v>37</v>
      </c>
      <c r="K242" s="15">
        <f>VLOOKUP(InputData[[#This Row],[PRODUCT ID]],MasterData[],6,0)</f>
        <v>42.55</v>
      </c>
      <c r="L242" s="15">
        <f>InputData[[#This Row],[BUYING PRIZE]]*InputData[[#This Row],[QUANTITY]]</f>
        <v>555</v>
      </c>
      <c r="M242" s="15">
        <f>InputData[[#This Row],[SELLING PRICE]]*InputData[[#This Row],[QUANTITY]]*(1-InputData[[#This Row],[DISCOUNT %]])</f>
        <v>638.25</v>
      </c>
      <c r="N242" s="13">
        <f>DAY(InputData[[#This Row],[DATE]])</f>
        <v>30</v>
      </c>
      <c r="O242" s="13" t="str">
        <f>TEXT(InputData[[#This Row],[DATE]],"mmm")</f>
        <v>Nov</v>
      </c>
      <c r="P242" s="13">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5">
        <f>VLOOKUP(InputData[[#This Row],[PRODUCT ID]],MasterData[],5,0)</f>
        <v>13</v>
      </c>
      <c r="K243" s="15">
        <f>VLOOKUP(InputData[[#This Row],[PRODUCT ID]],MasterData[],6,0)</f>
        <v>16.64</v>
      </c>
      <c r="L243" s="15">
        <f>InputData[[#This Row],[BUYING PRIZE]]*InputData[[#This Row],[QUANTITY]]</f>
        <v>130</v>
      </c>
      <c r="M243" s="15">
        <f>InputData[[#This Row],[SELLING PRICE]]*InputData[[#This Row],[QUANTITY]]*(1-InputData[[#This Row],[DISCOUNT %]])</f>
        <v>166.4</v>
      </c>
      <c r="N243" s="13">
        <f>DAY(InputData[[#This Row],[DATE]])</f>
        <v>2</v>
      </c>
      <c r="O243" s="13" t="str">
        <f>TEXT(InputData[[#This Row],[DATE]],"mmm")</f>
        <v>Dec</v>
      </c>
      <c r="P243" s="13">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5">
        <f>VLOOKUP(InputData[[#This Row],[PRODUCT ID]],MasterData[],5,0)</f>
        <v>55</v>
      </c>
      <c r="K244" s="15">
        <f>VLOOKUP(InputData[[#This Row],[PRODUCT ID]],MasterData[],6,0)</f>
        <v>58.3</v>
      </c>
      <c r="L244" s="15">
        <f>InputData[[#This Row],[BUYING PRIZE]]*InputData[[#This Row],[QUANTITY]]</f>
        <v>110</v>
      </c>
      <c r="M244" s="15">
        <f>InputData[[#This Row],[SELLING PRICE]]*InputData[[#This Row],[QUANTITY]]*(1-InputData[[#This Row],[DISCOUNT %]])</f>
        <v>116.6</v>
      </c>
      <c r="N244" s="13">
        <f>DAY(InputData[[#This Row],[DATE]])</f>
        <v>3</v>
      </c>
      <c r="O244" s="13" t="str">
        <f>TEXT(InputData[[#This Row],[DATE]],"mmm")</f>
        <v>Dec</v>
      </c>
      <c r="P244" s="13">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5">
        <f>VLOOKUP(InputData[[#This Row],[PRODUCT ID]],MasterData[],5,0)</f>
        <v>150</v>
      </c>
      <c r="K245" s="15">
        <f>VLOOKUP(InputData[[#This Row],[PRODUCT ID]],MasterData[],6,0)</f>
        <v>210</v>
      </c>
      <c r="L245" s="15">
        <f>InputData[[#This Row],[BUYING PRIZE]]*InputData[[#This Row],[QUANTITY]]</f>
        <v>1200</v>
      </c>
      <c r="M245" s="15">
        <f>InputData[[#This Row],[SELLING PRICE]]*InputData[[#This Row],[QUANTITY]]*(1-InputData[[#This Row],[DISCOUNT %]])</f>
        <v>1680</v>
      </c>
      <c r="N245" s="13">
        <f>DAY(InputData[[#This Row],[DATE]])</f>
        <v>3</v>
      </c>
      <c r="O245" s="13" t="str">
        <f>TEXT(InputData[[#This Row],[DATE]],"mmm")</f>
        <v>Dec</v>
      </c>
      <c r="P245" s="13">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5">
        <f>VLOOKUP(InputData[[#This Row],[PRODUCT ID]],MasterData[],5,0)</f>
        <v>44</v>
      </c>
      <c r="K246" s="15">
        <f>VLOOKUP(InputData[[#This Row],[PRODUCT ID]],MasterData[],6,0)</f>
        <v>48.84</v>
      </c>
      <c r="L246" s="15">
        <f>InputData[[#This Row],[BUYING PRIZE]]*InputData[[#This Row],[QUANTITY]]</f>
        <v>660</v>
      </c>
      <c r="M246" s="15">
        <f>InputData[[#This Row],[SELLING PRICE]]*InputData[[#This Row],[QUANTITY]]*(1-InputData[[#This Row],[DISCOUNT %]])</f>
        <v>732.6</v>
      </c>
      <c r="N246" s="13">
        <f>DAY(InputData[[#This Row],[DATE]])</f>
        <v>5</v>
      </c>
      <c r="O246" s="13" t="str">
        <f>TEXT(InputData[[#This Row],[DATE]],"mmm")</f>
        <v>Dec</v>
      </c>
      <c r="P246" s="13">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5">
        <f>VLOOKUP(InputData[[#This Row],[PRODUCT ID]],MasterData[],5,0)</f>
        <v>148</v>
      </c>
      <c r="K247" s="15">
        <f>VLOOKUP(InputData[[#This Row],[PRODUCT ID]],MasterData[],6,0)</f>
        <v>164.28</v>
      </c>
      <c r="L247" s="15">
        <f>InputData[[#This Row],[BUYING PRIZE]]*InputData[[#This Row],[QUANTITY]]</f>
        <v>148</v>
      </c>
      <c r="M247" s="15">
        <f>InputData[[#This Row],[SELLING PRICE]]*InputData[[#This Row],[QUANTITY]]*(1-InputData[[#This Row],[DISCOUNT %]])</f>
        <v>164.28</v>
      </c>
      <c r="N247" s="13">
        <f>DAY(InputData[[#This Row],[DATE]])</f>
        <v>5</v>
      </c>
      <c r="O247" s="13" t="str">
        <f>TEXT(InputData[[#This Row],[DATE]],"mmm")</f>
        <v>Dec</v>
      </c>
      <c r="P247" s="13">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5">
        <f>VLOOKUP(InputData[[#This Row],[PRODUCT ID]],MasterData[],5,0)</f>
        <v>112</v>
      </c>
      <c r="K248" s="15">
        <f>VLOOKUP(InputData[[#This Row],[PRODUCT ID]],MasterData[],6,0)</f>
        <v>122.08</v>
      </c>
      <c r="L248" s="15">
        <f>InputData[[#This Row],[BUYING PRIZE]]*InputData[[#This Row],[QUANTITY]]</f>
        <v>896</v>
      </c>
      <c r="M248" s="15">
        <f>InputData[[#This Row],[SELLING PRICE]]*InputData[[#This Row],[QUANTITY]]*(1-InputData[[#This Row],[DISCOUNT %]])</f>
        <v>976.64</v>
      </c>
      <c r="N248" s="13">
        <f>DAY(InputData[[#This Row],[DATE]])</f>
        <v>7</v>
      </c>
      <c r="O248" s="13" t="str">
        <f>TEXT(InputData[[#This Row],[DATE]],"mmm")</f>
        <v>Dec</v>
      </c>
      <c r="P248" s="13">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5">
        <f>VLOOKUP(InputData[[#This Row],[PRODUCT ID]],MasterData[],5,0)</f>
        <v>76</v>
      </c>
      <c r="K249" s="15">
        <f>VLOOKUP(InputData[[#This Row],[PRODUCT ID]],MasterData[],6,0)</f>
        <v>82.08</v>
      </c>
      <c r="L249" s="15">
        <f>InputData[[#This Row],[BUYING PRIZE]]*InputData[[#This Row],[QUANTITY]]</f>
        <v>1064</v>
      </c>
      <c r="M249" s="15">
        <f>InputData[[#This Row],[SELLING PRICE]]*InputData[[#This Row],[QUANTITY]]*(1-InputData[[#This Row],[DISCOUNT %]])</f>
        <v>1149.1199999999999</v>
      </c>
      <c r="N249" s="13">
        <f>DAY(InputData[[#This Row],[DATE]])</f>
        <v>8</v>
      </c>
      <c r="O249" s="13" t="str">
        <f>TEXT(InputData[[#This Row],[DATE]],"mmm")</f>
        <v>Dec</v>
      </c>
      <c r="P249" s="13">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5">
        <f>VLOOKUP(InputData[[#This Row],[PRODUCT ID]],MasterData[],5,0)</f>
        <v>120</v>
      </c>
      <c r="K250" s="15">
        <f>VLOOKUP(InputData[[#This Row],[PRODUCT ID]],MasterData[],6,0)</f>
        <v>162</v>
      </c>
      <c r="L250" s="15">
        <f>InputData[[#This Row],[BUYING PRIZE]]*InputData[[#This Row],[QUANTITY]]</f>
        <v>480</v>
      </c>
      <c r="M250" s="15">
        <f>InputData[[#This Row],[SELLING PRICE]]*InputData[[#This Row],[QUANTITY]]*(1-InputData[[#This Row],[DISCOUNT %]])</f>
        <v>648</v>
      </c>
      <c r="N250" s="13">
        <f>DAY(InputData[[#This Row],[DATE]])</f>
        <v>14</v>
      </c>
      <c r="O250" s="13" t="str">
        <f>TEXT(InputData[[#This Row],[DATE]],"mmm")</f>
        <v>Dec</v>
      </c>
      <c r="P250" s="13">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5">
        <f>VLOOKUP(InputData[[#This Row],[PRODUCT ID]],MasterData[],5,0)</f>
        <v>71</v>
      </c>
      <c r="K251" s="15">
        <f>VLOOKUP(InputData[[#This Row],[PRODUCT ID]],MasterData[],6,0)</f>
        <v>80.94</v>
      </c>
      <c r="L251" s="15">
        <f>InputData[[#This Row],[BUYING PRIZE]]*InputData[[#This Row],[QUANTITY]]</f>
        <v>142</v>
      </c>
      <c r="M251" s="15">
        <f>InputData[[#This Row],[SELLING PRICE]]*InputData[[#This Row],[QUANTITY]]*(1-InputData[[#This Row],[DISCOUNT %]])</f>
        <v>161.88</v>
      </c>
      <c r="N251" s="13">
        <f>DAY(InputData[[#This Row],[DATE]])</f>
        <v>18</v>
      </c>
      <c r="O251" s="13" t="str">
        <f>TEXT(InputData[[#This Row],[DATE]],"mmm")</f>
        <v>Dec</v>
      </c>
      <c r="P251" s="13">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5">
        <f>VLOOKUP(InputData[[#This Row],[PRODUCT ID]],MasterData[],5,0)</f>
        <v>121</v>
      </c>
      <c r="K252" s="15">
        <f>VLOOKUP(InputData[[#This Row],[PRODUCT ID]],MasterData[],6,0)</f>
        <v>141.57</v>
      </c>
      <c r="L252" s="15">
        <f>InputData[[#This Row],[BUYING PRIZE]]*InputData[[#This Row],[QUANTITY]]</f>
        <v>968</v>
      </c>
      <c r="M252" s="15">
        <f>InputData[[#This Row],[SELLING PRICE]]*InputData[[#This Row],[QUANTITY]]*(1-InputData[[#This Row],[DISCOUNT %]])</f>
        <v>1132.56</v>
      </c>
      <c r="N252" s="13">
        <f>DAY(InputData[[#This Row],[DATE]])</f>
        <v>18</v>
      </c>
      <c r="O252" s="13" t="str">
        <f>TEXT(InputData[[#This Row],[DATE]],"mmm")</f>
        <v>Dec</v>
      </c>
      <c r="P252" s="13">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5">
        <f>VLOOKUP(InputData[[#This Row],[PRODUCT ID]],MasterData[],5,0)</f>
        <v>141</v>
      </c>
      <c r="K253" s="15">
        <f>VLOOKUP(InputData[[#This Row],[PRODUCT ID]],MasterData[],6,0)</f>
        <v>149.46</v>
      </c>
      <c r="L253" s="15">
        <f>InputData[[#This Row],[BUYING PRIZE]]*InputData[[#This Row],[QUANTITY]]</f>
        <v>1692</v>
      </c>
      <c r="M253" s="15">
        <f>InputData[[#This Row],[SELLING PRICE]]*InputData[[#This Row],[QUANTITY]]*(1-InputData[[#This Row],[DISCOUNT %]])</f>
        <v>1793.52</v>
      </c>
      <c r="N253" s="13">
        <f>DAY(InputData[[#This Row],[DATE]])</f>
        <v>19</v>
      </c>
      <c r="O253" s="13" t="str">
        <f>TEXT(InputData[[#This Row],[DATE]],"mmm")</f>
        <v>Dec</v>
      </c>
      <c r="P253" s="13">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5">
        <f>VLOOKUP(InputData[[#This Row],[PRODUCT ID]],MasterData[],5,0)</f>
        <v>47</v>
      </c>
      <c r="K254" s="15">
        <f>VLOOKUP(InputData[[#This Row],[PRODUCT ID]],MasterData[],6,0)</f>
        <v>53.11</v>
      </c>
      <c r="L254" s="15">
        <f>InputData[[#This Row],[BUYING PRIZE]]*InputData[[#This Row],[QUANTITY]]</f>
        <v>141</v>
      </c>
      <c r="M254" s="15">
        <f>InputData[[#This Row],[SELLING PRICE]]*InputData[[#This Row],[QUANTITY]]*(1-InputData[[#This Row],[DISCOUNT %]])</f>
        <v>159.32999999999998</v>
      </c>
      <c r="N254" s="13">
        <f>DAY(InputData[[#This Row],[DATE]])</f>
        <v>19</v>
      </c>
      <c r="O254" s="13" t="str">
        <f>TEXT(InputData[[#This Row],[DATE]],"mmm")</f>
        <v>Dec</v>
      </c>
      <c r="P254" s="13">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5">
        <f>VLOOKUP(InputData[[#This Row],[PRODUCT ID]],MasterData[],5,0)</f>
        <v>44</v>
      </c>
      <c r="K255" s="15">
        <f>VLOOKUP(InputData[[#This Row],[PRODUCT ID]],MasterData[],6,0)</f>
        <v>48.4</v>
      </c>
      <c r="L255" s="15">
        <f>InputData[[#This Row],[BUYING PRIZE]]*InputData[[#This Row],[QUANTITY]]</f>
        <v>440</v>
      </c>
      <c r="M255" s="15">
        <f>InputData[[#This Row],[SELLING PRICE]]*InputData[[#This Row],[QUANTITY]]*(1-InputData[[#This Row],[DISCOUNT %]])</f>
        <v>484</v>
      </c>
      <c r="N255" s="13">
        <f>DAY(InputData[[#This Row],[DATE]])</f>
        <v>19</v>
      </c>
      <c r="O255" s="13" t="str">
        <f>TEXT(InputData[[#This Row],[DATE]],"mmm")</f>
        <v>Dec</v>
      </c>
      <c r="P255" s="13">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5">
        <f>VLOOKUP(InputData[[#This Row],[PRODUCT ID]],MasterData[],5,0)</f>
        <v>73</v>
      </c>
      <c r="K256" s="15">
        <f>VLOOKUP(InputData[[#This Row],[PRODUCT ID]],MasterData[],6,0)</f>
        <v>94.17</v>
      </c>
      <c r="L256" s="15">
        <f>InputData[[#This Row],[BUYING PRIZE]]*InputData[[#This Row],[QUANTITY]]</f>
        <v>1022</v>
      </c>
      <c r="M256" s="15">
        <f>InputData[[#This Row],[SELLING PRICE]]*InputData[[#This Row],[QUANTITY]]*(1-InputData[[#This Row],[DISCOUNT %]])</f>
        <v>1318.38</v>
      </c>
      <c r="N256" s="13">
        <f>DAY(InputData[[#This Row],[DATE]])</f>
        <v>20</v>
      </c>
      <c r="O256" s="13" t="str">
        <f>TEXT(InputData[[#This Row],[DATE]],"mmm")</f>
        <v>Dec</v>
      </c>
      <c r="P256" s="13">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5">
        <f>VLOOKUP(InputData[[#This Row],[PRODUCT ID]],MasterData[],5,0)</f>
        <v>18</v>
      </c>
      <c r="K257" s="15">
        <f>VLOOKUP(InputData[[#This Row],[PRODUCT ID]],MasterData[],6,0)</f>
        <v>24.66</v>
      </c>
      <c r="L257" s="15">
        <f>InputData[[#This Row],[BUYING PRIZE]]*InputData[[#This Row],[QUANTITY]]</f>
        <v>180</v>
      </c>
      <c r="M257" s="15">
        <f>InputData[[#This Row],[SELLING PRICE]]*InputData[[#This Row],[QUANTITY]]*(1-InputData[[#This Row],[DISCOUNT %]])</f>
        <v>246.6</v>
      </c>
      <c r="N257" s="13">
        <f>DAY(InputData[[#This Row],[DATE]])</f>
        <v>21</v>
      </c>
      <c r="O257" s="13" t="str">
        <f>TEXT(InputData[[#This Row],[DATE]],"mmm")</f>
        <v>Dec</v>
      </c>
      <c r="P257" s="13">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5">
        <f>VLOOKUP(InputData[[#This Row],[PRODUCT ID]],MasterData[],5,0)</f>
        <v>120</v>
      </c>
      <c r="K258" s="15">
        <f>VLOOKUP(InputData[[#This Row],[PRODUCT ID]],MasterData[],6,0)</f>
        <v>162</v>
      </c>
      <c r="L258" s="15">
        <f>InputData[[#This Row],[BUYING PRIZE]]*InputData[[#This Row],[QUANTITY]]</f>
        <v>960</v>
      </c>
      <c r="M258" s="15">
        <f>InputData[[#This Row],[SELLING PRICE]]*InputData[[#This Row],[QUANTITY]]*(1-InputData[[#This Row],[DISCOUNT %]])</f>
        <v>1296</v>
      </c>
      <c r="N258" s="13">
        <f>DAY(InputData[[#This Row],[DATE]])</f>
        <v>24</v>
      </c>
      <c r="O258" s="13" t="str">
        <f>TEXT(InputData[[#This Row],[DATE]],"mmm")</f>
        <v>Dec</v>
      </c>
      <c r="P258" s="13">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5">
        <f>VLOOKUP(InputData[[#This Row],[PRODUCT ID]],MasterData[],5,0)</f>
        <v>90</v>
      </c>
      <c r="K259" s="15">
        <f>VLOOKUP(InputData[[#This Row],[PRODUCT ID]],MasterData[],6,0)</f>
        <v>96.3</v>
      </c>
      <c r="L259" s="15">
        <f>InputData[[#This Row],[BUYING PRIZE]]*InputData[[#This Row],[QUANTITY]]</f>
        <v>720</v>
      </c>
      <c r="M259" s="15">
        <f>InputData[[#This Row],[SELLING PRICE]]*InputData[[#This Row],[QUANTITY]]*(1-InputData[[#This Row],[DISCOUNT %]])</f>
        <v>770.4</v>
      </c>
      <c r="N259" s="13">
        <f>DAY(InputData[[#This Row],[DATE]])</f>
        <v>24</v>
      </c>
      <c r="O259" s="13" t="str">
        <f>TEXT(InputData[[#This Row],[DATE]],"mmm")</f>
        <v>Dec</v>
      </c>
      <c r="P259" s="13">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5">
        <f>VLOOKUP(InputData[[#This Row],[PRODUCT ID]],MasterData[],5,0)</f>
        <v>138</v>
      </c>
      <c r="K260" s="15">
        <f>VLOOKUP(InputData[[#This Row],[PRODUCT ID]],MasterData[],6,0)</f>
        <v>173.88</v>
      </c>
      <c r="L260" s="15">
        <f>InputData[[#This Row],[BUYING PRIZE]]*InputData[[#This Row],[QUANTITY]]</f>
        <v>1932</v>
      </c>
      <c r="M260" s="15">
        <f>InputData[[#This Row],[SELLING PRICE]]*InputData[[#This Row],[QUANTITY]]*(1-InputData[[#This Row],[DISCOUNT %]])</f>
        <v>2434.3199999999997</v>
      </c>
      <c r="N260" s="13">
        <f>DAY(InputData[[#This Row],[DATE]])</f>
        <v>26</v>
      </c>
      <c r="O260" s="13" t="str">
        <f>TEXT(InputData[[#This Row],[DATE]],"mmm")</f>
        <v>Dec</v>
      </c>
      <c r="P260" s="13">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5">
        <f>VLOOKUP(InputData[[#This Row],[PRODUCT ID]],MasterData[],5,0)</f>
        <v>47</v>
      </c>
      <c r="K261" s="15">
        <f>VLOOKUP(InputData[[#This Row],[PRODUCT ID]],MasterData[],6,0)</f>
        <v>53.11</v>
      </c>
      <c r="L261" s="15">
        <f>InputData[[#This Row],[BUYING PRIZE]]*InputData[[#This Row],[QUANTITY]]</f>
        <v>658</v>
      </c>
      <c r="M261" s="15">
        <f>InputData[[#This Row],[SELLING PRICE]]*InputData[[#This Row],[QUANTITY]]*(1-InputData[[#This Row],[DISCOUNT %]])</f>
        <v>743.54</v>
      </c>
      <c r="N261" s="13">
        <f>DAY(InputData[[#This Row],[DATE]])</f>
        <v>27</v>
      </c>
      <c r="O261" s="13" t="str">
        <f>TEXT(InputData[[#This Row],[DATE]],"mmm")</f>
        <v>Dec</v>
      </c>
      <c r="P261" s="13">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5">
        <f>VLOOKUP(InputData[[#This Row],[PRODUCT ID]],MasterData[],5,0)</f>
        <v>47</v>
      </c>
      <c r="K262" s="15">
        <f>VLOOKUP(InputData[[#This Row],[PRODUCT ID]],MasterData[],6,0)</f>
        <v>53.11</v>
      </c>
      <c r="L262" s="15">
        <f>InputData[[#This Row],[BUYING PRIZE]]*InputData[[#This Row],[QUANTITY]]</f>
        <v>282</v>
      </c>
      <c r="M262" s="15">
        <f>InputData[[#This Row],[SELLING PRICE]]*InputData[[#This Row],[QUANTITY]]*(1-InputData[[#This Row],[DISCOUNT %]])</f>
        <v>318.65999999999997</v>
      </c>
      <c r="N262" s="13">
        <f>DAY(InputData[[#This Row],[DATE]])</f>
        <v>28</v>
      </c>
      <c r="O262" s="13" t="str">
        <f>TEXT(InputData[[#This Row],[DATE]],"mmm")</f>
        <v>Dec</v>
      </c>
      <c r="P262" s="13">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5">
        <f>VLOOKUP(InputData[[#This Row],[PRODUCT ID]],MasterData[],5,0)</f>
        <v>148</v>
      </c>
      <c r="K263" s="15">
        <f>VLOOKUP(InputData[[#This Row],[PRODUCT ID]],MasterData[],6,0)</f>
        <v>164.28</v>
      </c>
      <c r="L263" s="15">
        <f>InputData[[#This Row],[BUYING PRIZE]]*InputData[[#This Row],[QUANTITY]]</f>
        <v>1924</v>
      </c>
      <c r="M263" s="15">
        <f>InputData[[#This Row],[SELLING PRICE]]*InputData[[#This Row],[QUANTITY]]*(1-InputData[[#This Row],[DISCOUNT %]])</f>
        <v>2135.64</v>
      </c>
      <c r="N263" s="13">
        <f>DAY(InputData[[#This Row],[DATE]])</f>
        <v>30</v>
      </c>
      <c r="O263" s="13" t="str">
        <f>TEXT(InputData[[#This Row],[DATE]],"mmm")</f>
        <v>Dec</v>
      </c>
      <c r="P263" s="13">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5">
        <f>VLOOKUP(InputData[[#This Row],[PRODUCT ID]],MasterData[],5,0)</f>
        <v>121</v>
      </c>
      <c r="K264" s="15">
        <f>VLOOKUP(InputData[[#This Row],[PRODUCT ID]],MasterData[],6,0)</f>
        <v>141.57</v>
      </c>
      <c r="L264" s="15">
        <f>InputData[[#This Row],[BUYING PRIZE]]*InputData[[#This Row],[QUANTITY]]</f>
        <v>121</v>
      </c>
      <c r="M264" s="15">
        <f>InputData[[#This Row],[SELLING PRICE]]*InputData[[#This Row],[QUANTITY]]*(1-InputData[[#This Row],[DISCOUNT %]])</f>
        <v>141.57</v>
      </c>
      <c r="N264" s="13">
        <f>DAY(InputData[[#This Row],[DATE]])</f>
        <v>1</v>
      </c>
      <c r="O264" s="13" t="str">
        <f>TEXT(InputData[[#This Row],[DATE]],"mmm")</f>
        <v>Jan</v>
      </c>
      <c r="P264" s="13">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5">
        <f>VLOOKUP(InputData[[#This Row],[PRODUCT ID]],MasterData[],5,0)</f>
        <v>148</v>
      </c>
      <c r="K265" s="15">
        <f>VLOOKUP(InputData[[#This Row],[PRODUCT ID]],MasterData[],6,0)</f>
        <v>164.28</v>
      </c>
      <c r="L265" s="15">
        <f>InputData[[#This Row],[BUYING PRIZE]]*InputData[[#This Row],[QUANTITY]]</f>
        <v>1036</v>
      </c>
      <c r="M265" s="15">
        <f>InputData[[#This Row],[SELLING PRICE]]*InputData[[#This Row],[QUANTITY]]*(1-InputData[[#This Row],[DISCOUNT %]])</f>
        <v>1149.96</v>
      </c>
      <c r="N265" s="13">
        <f>DAY(InputData[[#This Row],[DATE]])</f>
        <v>2</v>
      </c>
      <c r="O265" s="13" t="str">
        <f>TEXT(InputData[[#This Row],[DATE]],"mmm")</f>
        <v>Jan</v>
      </c>
      <c r="P265" s="13">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5">
        <f>VLOOKUP(InputData[[#This Row],[PRODUCT ID]],MasterData[],5,0)</f>
        <v>12</v>
      </c>
      <c r="K266" s="15">
        <f>VLOOKUP(InputData[[#This Row],[PRODUCT ID]],MasterData[],6,0)</f>
        <v>15.719999999999999</v>
      </c>
      <c r="L266" s="15">
        <f>InputData[[#This Row],[BUYING PRIZE]]*InputData[[#This Row],[QUANTITY]]</f>
        <v>24</v>
      </c>
      <c r="M266" s="15">
        <f>InputData[[#This Row],[SELLING PRICE]]*InputData[[#This Row],[QUANTITY]]*(1-InputData[[#This Row],[DISCOUNT %]])</f>
        <v>31.439999999999998</v>
      </c>
      <c r="N266" s="13">
        <f>DAY(InputData[[#This Row],[DATE]])</f>
        <v>2</v>
      </c>
      <c r="O266" s="13" t="str">
        <f>TEXT(InputData[[#This Row],[DATE]],"mmm")</f>
        <v>Jan</v>
      </c>
      <c r="P266" s="13">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5">
        <f>VLOOKUP(InputData[[#This Row],[PRODUCT ID]],MasterData[],5,0)</f>
        <v>95</v>
      </c>
      <c r="K267" s="15">
        <f>VLOOKUP(InputData[[#This Row],[PRODUCT ID]],MasterData[],6,0)</f>
        <v>119.7</v>
      </c>
      <c r="L267" s="15">
        <f>InputData[[#This Row],[BUYING PRIZE]]*InputData[[#This Row],[QUANTITY]]</f>
        <v>95</v>
      </c>
      <c r="M267" s="15">
        <f>InputData[[#This Row],[SELLING PRICE]]*InputData[[#This Row],[QUANTITY]]*(1-InputData[[#This Row],[DISCOUNT %]])</f>
        <v>119.7</v>
      </c>
      <c r="N267" s="13">
        <f>DAY(InputData[[#This Row],[DATE]])</f>
        <v>2</v>
      </c>
      <c r="O267" s="13" t="str">
        <f>TEXT(InputData[[#This Row],[DATE]],"mmm")</f>
        <v>Jan</v>
      </c>
      <c r="P267" s="13">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5">
        <f>VLOOKUP(InputData[[#This Row],[PRODUCT ID]],MasterData[],5,0)</f>
        <v>67</v>
      </c>
      <c r="K268" s="15">
        <f>VLOOKUP(InputData[[#This Row],[PRODUCT ID]],MasterData[],6,0)</f>
        <v>83.08</v>
      </c>
      <c r="L268" s="15">
        <f>InputData[[#This Row],[BUYING PRIZE]]*InputData[[#This Row],[QUANTITY]]</f>
        <v>603</v>
      </c>
      <c r="M268" s="15">
        <f>InputData[[#This Row],[SELLING PRICE]]*InputData[[#This Row],[QUANTITY]]*(1-InputData[[#This Row],[DISCOUNT %]])</f>
        <v>747.72</v>
      </c>
      <c r="N268" s="13">
        <f>DAY(InputData[[#This Row],[DATE]])</f>
        <v>3</v>
      </c>
      <c r="O268" s="13" t="str">
        <f>TEXT(InputData[[#This Row],[DATE]],"mmm")</f>
        <v>Jan</v>
      </c>
      <c r="P268" s="13">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5">
        <f>VLOOKUP(InputData[[#This Row],[PRODUCT ID]],MasterData[],5,0)</f>
        <v>73</v>
      </c>
      <c r="K269" s="15">
        <f>VLOOKUP(InputData[[#This Row],[PRODUCT ID]],MasterData[],6,0)</f>
        <v>94.17</v>
      </c>
      <c r="L269" s="15">
        <f>InputData[[#This Row],[BUYING PRIZE]]*InputData[[#This Row],[QUANTITY]]</f>
        <v>584</v>
      </c>
      <c r="M269" s="15">
        <f>InputData[[#This Row],[SELLING PRICE]]*InputData[[#This Row],[QUANTITY]]*(1-InputData[[#This Row],[DISCOUNT %]])</f>
        <v>753.36</v>
      </c>
      <c r="N269" s="13">
        <f>DAY(InputData[[#This Row],[DATE]])</f>
        <v>4</v>
      </c>
      <c r="O269" s="13" t="str">
        <f>TEXT(InputData[[#This Row],[DATE]],"mmm")</f>
        <v>Jan</v>
      </c>
      <c r="P269" s="13">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5">
        <f>VLOOKUP(InputData[[#This Row],[PRODUCT ID]],MasterData[],5,0)</f>
        <v>47</v>
      </c>
      <c r="K270" s="15">
        <f>VLOOKUP(InputData[[#This Row],[PRODUCT ID]],MasterData[],6,0)</f>
        <v>53.11</v>
      </c>
      <c r="L270" s="15">
        <f>InputData[[#This Row],[BUYING PRIZE]]*InputData[[#This Row],[QUANTITY]]</f>
        <v>47</v>
      </c>
      <c r="M270" s="15">
        <f>InputData[[#This Row],[SELLING PRICE]]*InputData[[#This Row],[QUANTITY]]*(1-InputData[[#This Row],[DISCOUNT %]])</f>
        <v>53.11</v>
      </c>
      <c r="N270" s="13">
        <f>DAY(InputData[[#This Row],[DATE]])</f>
        <v>4</v>
      </c>
      <c r="O270" s="13" t="str">
        <f>TEXT(InputData[[#This Row],[DATE]],"mmm")</f>
        <v>Jan</v>
      </c>
      <c r="P270" s="13">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5">
        <f>VLOOKUP(InputData[[#This Row],[PRODUCT ID]],MasterData[],5,0)</f>
        <v>89</v>
      </c>
      <c r="K271" s="15">
        <f>VLOOKUP(InputData[[#This Row],[PRODUCT ID]],MasterData[],6,0)</f>
        <v>117.48</v>
      </c>
      <c r="L271" s="15">
        <f>InputData[[#This Row],[BUYING PRIZE]]*InputData[[#This Row],[QUANTITY]]</f>
        <v>1068</v>
      </c>
      <c r="M271" s="15">
        <f>InputData[[#This Row],[SELLING PRICE]]*InputData[[#This Row],[QUANTITY]]*(1-InputData[[#This Row],[DISCOUNT %]])</f>
        <v>1409.76</v>
      </c>
      <c r="N271" s="13">
        <f>DAY(InputData[[#This Row],[DATE]])</f>
        <v>9</v>
      </c>
      <c r="O271" s="13" t="str">
        <f>TEXT(InputData[[#This Row],[DATE]],"mmm")</f>
        <v>Jan</v>
      </c>
      <c r="P271" s="13">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5">
        <f>VLOOKUP(InputData[[#This Row],[PRODUCT ID]],MasterData[],5,0)</f>
        <v>55</v>
      </c>
      <c r="K272" s="15">
        <f>VLOOKUP(InputData[[#This Row],[PRODUCT ID]],MasterData[],6,0)</f>
        <v>58.3</v>
      </c>
      <c r="L272" s="15">
        <f>InputData[[#This Row],[BUYING PRIZE]]*InputData[[#This Row],[QUANTITY]]</f>
        <v>770</v>
      </c>
      <c r="M272" s="15">
        <f>InputData[[#This Row],[SELLING PRICE]]*InputData[[#This Row],[QUANTITY]]*(1-InputData[[#This Row],[DISCOUNT %]])</f>
        <v>816.19999999999993</v>
      </c>
      <c r="N272" s="13">
        <f>DAY(InputData[[#This Row],[DATE]])</f>
        <v>10</v>
      </c>
      <c r="O272" s="13" t="str">
        <f>TEXT(InputData[[#This Row],[DATE]],"mmm")</f>
        <v>Jan</v>
      </c>
      <c r="P272" s="13">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5">
        <f>VLOOKUP(InputData[[#This Row],[PRODUCT ID]],MasterData[],5,0)</f>
        <v>89</v>
      </c>
      <c r="K273" s="15">
        <f>VLOOKUP(InputData[[#This Row],[PRODUCT ID]],MasterData[],6,0)</f>
        <v>117.48</v>
      </c>
      <c r="L273" s="15">
        <f>InputData[[#This Row],[BUYING PRIZE]]*InputData[[#This Row],[QUANTITY]]</f>
        <v>178</v>
      </c>
      <c r="M273" s="15">
        <f>InputData[[#This Row],[SELLING PRICE]]*InputData[[#This Row],[QUANTITY]]*(1-InputData[[#This Row],[DISCOUNT %]])</f>
        <v>234.96</v>
      </c>
      <c r="N273" s="13">
        <f>DAY(InputData[[#This Row],[DATE]])</f>
        <v>11</v>
      </c>
      <c r="O273" s="13" t="str">
        <f>TEXT(InputData[[#This Row],[DATE]],"mmm")</f>
        <v>Jan</v>
      </c>
      <c r="P273" s="13">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5">
        <f>VLOOKUP(InputData[[#This Row],[PRODUCT ID]],MasterData[],5,0)</f>
        <v>150</v>
      </c>
      <c r="K274" s="15">
        <f>VLOOKUP(InputData[[#This Row],[PRODUCT ID]],MasterData[],6,0)</f>
        <v>210</v>
      </c>
      <c r="L274" s="15">
        <f>InputData[[#This Row],[BUYING PRIZE]]*InputData[[#This Row],[QUANTITY]]</f>
        <v>900</v>
      </c>
      <c r="M274" s="15">
        <f>InputData[[#This Row],[SELLING PRICE]]*InputData[[#This Row],[QUANTITY]]*(1-InputData[[#This Row],[DISCOUNT %]])</f>
        <v>1260</v>
      </c>
      <c r="N274" s="13">
        <f>DAY(InputData[[#This Row],[DATE]])</f>
        <v>13</v>
      </c>
      <c r="O274" s="13" t="str">
        <f>TEXT(InputData[[#This Row],[DATE]],"mmm")</f>
        <v>Jan</v>
      </c>
      <c r="P274" s="13">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5">
        <f>VLOOKUP(InputData[[#This Row],[PRODUCT ID]],MasterData[],5,0)</f>
        <v>44</v>
      </c>
      <c r="K275" s="15">
        <f>VLOOKUP(InputData[[#This Row],[PRODUCT ID]],MasterData[],6,0)</f>
        <v>48.4</v>
      </c>
      <c r="L275" s="15">
        <f>InputData[[#This Row],[BUYING PRIZE]]*InputData[[#This Row],[QUANTITY]]</f>
        <v>616</v>
      </c>
      <c r="M275" s="15">
        <f>InputData[[#This Row],[SELLING PRICE]]*InputData[[#This Row],[QUANTITY]]*(1-InputData[[#This Row],[DISCOUNT %]])</f>
        <v>677.6</v>
      </c>
      <c r="N275" s="13">
        <f>DAY(InputData[[#This Row],[DATE]])</f>
        <v>14</v>
      </c>
      <c r="O275" s="13" t="str">
        <f>TEXT(InputData[[#This Row],[DATE]],"mmm")</f>
        <v>Jan</v>
      </c>
      <c r="P275" s="13">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5">
        <f>VLOOKUP(InputData[[#This Row],[PRODUCT ID]],MasterData[],5,0)</f>
        <v>121</v>
      </c>
      <c r="K276" s="15">
        <f>VLOOKUP(InputData[[#This Row],[PRODUCT ID]],MasterData[],6,0)</f>
        <v>141.57</v>
      </c>
      <c r="L276" s="15">
        <f>InputData[[#This Row],[BUYING PRIZE]]*InputData[[#This Row],[QUANTITY]]</f>
        <v>1210</v>
      </c>
      <c r="M276" s="15">
        <f>InputData[[#This Row],[SELLING PRICE]]*InputData[[#This Row],[QUANTITY]]*(1-InputData[[#This Row],[DISCOUNT %]])</f>
        <v>1415.6999999999998</v>
      </c>
      <c r="N276" s="13">
        <f>DAY(InputData[[#This Row],[DATE]])</f>
        <v>15</v>
      </c>
      <c r="O276" s="13" t="str">
        <f>TEXT(InputData[[#This Row],[DATE]],"mmm")</f>
        <v>Jan</v>
      </c>
      <c r="P276" s="13">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5">
        <f>VLOOKUP(InputData[[#This Row],[PRODUCT ID]],MasterData[],5,0)</f>
        <v>112</v>
      </c>
      <c r="K277" s="15">
        <f>VLOOKUP(InputData[[#This Row],[PRODUCT ID]],MasterData[],6,0)</f>
        <v>146.72</v>
      </c>
      <c r="L277" s="15">
        <f>InputData[[#This Row],[BUYING PRIZE]]*InputData[[#This Row],[QUANTITY]]</f>
        <v>1232</v>
      </c>
      <c r="M277" s="15">
        <f>InputData[[#This Row],[SELLING PRICE]]*InputData[[#This Row],[QUANTITY]]*(1-InputData[[#This Row],[DISCOUNT %]])</f>
        <v>1613.92</v>
      </c>
      <c r="N277" s="13">
        <f>DAY(InputData[[#This Row],[DATE]])</f>
        <v>16</v>
      </c>
      <c r="O277" s="13" t="str">
        <f>TEXT(InputData[[#This Row],[DATE]],"mmm")</f>
        <v>Jan</v>
      </c>
      <c r="P277" s="13">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5">
        <f>VLOOKUP(InputData[[#This Row],[PRODUCT ID]],MasterData[],5,0)</f>
        <v>90</v>
      </c>
      <c r="K278" s="15">
        <f>VLOOKUP(InputData[[#This Row],[PRODUCT ID]],MasterData[],6,0)</f>
        <v>115.2</v>
      </c>
      <c r="L278" s="15">
        <f>InputData[[#This Row],[BUYING PRIZE]]*InputData[[#This Row],[QUANTITY]]</f>
        <v>360</v>
      </c>
      <c r="M278" s="15">
        <f>InputData[[#This Row],[SELLING PRICE]]*InputData[[#This Row],[QUANTITY]]*(1-InputData[[#This Row],[DISCOUNT %]])</f>
        <v>460.8</v>
      </c>
      <c r="N278" s="13">
        <f>DAY(InputData[[#This Row],[DATE]])</f>
        <v>17</v>
      </c>
      <c r="O278" s="13" t="str">
        <f>TEXT(InputData[[#This Row],[DATE]],"mmm")</f>
        <v>Jan</v>
      </c>
      <c r="P278" s="13">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5">
        <f>VLOOKUP(InputData[[#This Row],[PRODUCT ID]],MasterData[],5,0)</f>
        <v>83</v>
      </c>
      <c r="K279" s="15">
        <f>VLOOKUP(InputData[[#This Row],[PRODUCT ID]],MasterData[],6,0)</f>
        <v>94.62</v>
      </c>
      <c r="L279" s="15">
        <f>InputData[[#This Row],[BUYING PRIZE]]*InputData[[#This Row],[QUANTITY]]</f>
        <v>747</v>
      </c>
      <c r="M279" s="15">
        <f>InputData[[#This Row],[SELLING PRICE]]*InputData[[#This Row],[QUANTITY]]*(1-InputData[[#This Row],[DISCOUNT %]])</f>
        <v>851.58</v>
      </c>
      <c r="N279" s="13">
        <f>DAY(InputData[[#This Row],[DATE]])</f>
        <v>18</v>
      </c>
      <c r="O279" s="13" t="str">
        <f>TEXT(InputData[[#This Row],[DATE]],"mmm")</f>
        <v>Jan</v>
      </c>
      <c r="P279" s="13">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5">
        <f>VLOOKUP(InputData[[#This Row],[PRODUCT ID]],MasterData[],5,0)</f>
        <v>126</v>
      </c>
      <c r="K280" s="15">
        <f>VLOOKUP(InputData[[#This Row],[PRODUCT ID]],MasterData[],6,0)</f>
        <v>162.54</v>
      </c>
      <c r="L280" s="15">
        <f>InputData[[#This Row],[BUYING PRIZE]]*InputData[[#This Row],[QUANTITY]]</f>
        <v>252</v>
      </c>
      <c r="M280" s="15">
        <f>InputData[[#This Row],[SELLING PRICE]]*InputData[[#This Row],[QUANTITY]]*(1-InputData[[#This Row],[DISCOUNT %]])</f>
        <v>325.08</v>
      </c>
      <c r="N280" s="13">
        <f>DAY(InputData[[#This Row],[DATE]])</f>
        <v>20</v>
      </c>
      <c r="O280" s="13" t="str">
        <f>TEXT(InputData[[#This Row],[DATE]],"mmm")</f>
        <v>Jan</v>
      </c>
      <c r="P280" s="13">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5">
        <f>VLOOKUP(InputData[[#This Row],[PRODUCT ID]],MasterData[],5,0)</f>
        <v>112</v>
      </c>
      <c r="K281" s="15">
        <f>VLOOKUP(InputData[[#This Row],[PRODUCT ID]],MasterData[],6,0)</f>
        <v>146.72</v>
      </c>
      <c r="L281" s="15">
        <f>InputData[[#This Row],[BUYING PRIZE]]*InputData[[#This Row],[QUANTITY]]</f>
        <v>784</v>
      </c>
      <c r="M281" s="15">
        <f>InputData[[#This Row],[SELLING PRICE]]*InputData[[#This Row],[QUANTITY]]*(1-InputData[[#This Row],[DISCOUNT %]])</f>
        <v>1027.04</v>
      </c>
      <c r="N281" s="13">
        <f>DAY(InputData[[#This Row],[DATE]])</f>
        <v>20</v>
      </c>
      <c r="O281" s="13" t="str">
        <f>TEXT(InputData[[#This Row],[DATE]],"mmm")</f>
        <v>Jan</v>
      </c>
      <c r="P281" s="13">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5">
        <f>VLOOKUP(InputData[[#This Row],[PRODUCT ID]],MasterData[],5,0)</f>
        <v>98</v>
      </c>
      <c r="K282" s="15">
        <f>VLOOKUP(InputData[[#This Row],[PRODUCT ID]],MasterData[],6,0)</f>
        <v>103.88</v>
      </c>
      <c r="L282" s="15">
        <f>InputData[[#This Row],[BUYING PRIZE]]*InputData[[#This Row],[QUANTITY]]</f>
        <v>588</v>
      </c>
      <c r="M282" s="15">
        <f>InputData[[#This Row],[SELLING PRICE]]*InputData[[#This Row],[QUANTITY]]*(1-InputData[[#This Row],[DISCOUNT %]])</f>
        <v>623.28</v>
      </c>
      <c r="N282" s="13">
        <f>DAY(InputData[[#This Row],[DATE]])</f>
        <v>22</v>
      </c>
      <c r="O282" s="13" t="str">
        <f>TEXT(InputData[[#This Row],[DATE]],"mmm")</f>
        <v>Jan</v>
      </c>
      <c r="P282" s="13">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5">
        <f>VLOOKUP(InputData[[#This Row],[PRODUCT ID]],MasterData[],5,0)</f>
        <v>105</v>
      </c>
      <c r="K283" s="15">
        <f>VLOOKUP(InputData[[#This Row],[PRODUCT ID]],MasterData[],6,0)</f>
        <v>142.80000000000001</v>
      </c>
      <c r="L283" s="15">
        <f>InputData[[#This Row],[BUYING PRIZE]]*InputData[[#This Row],[QUANTITY]]</f>
        <v>525</v>
      </c>
      <c r="M283" s="15">
        <f>InputData[[#This Row],[SELLING PRICE]]*InputData[[#This Row],[QUANTITY]]*(1-InputData[[#This Row],[DISCOUNT %]])</f>
        <v>714</v>
      </c>
      <c r="N283" s="13">
        <f>DAY(InputData[[#This Row],[DATE]])</f>
        <v>23</v>
      </c>
      <c r="O283" s="13" t="str">
        <f>TEXT(InputData[[#This Row],[DATE]],"mmm")</f>
        <v>Jan</v>
      </c>
      <c r="P283" s="13">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5">
        <f>VLOOKUP(InputData[[#This Row],[PRODUCT ID]],MasterData[],5,0)</f>
        <v>120</v>
      </c>
      <c r="K284" s="15">
        <f>VLOOKUP(InputData[[#This Row],[PRODUCT ID]],MasterData[],6,0)</f>
        <v>162</v>
      </c>
      <c r="L284" s="15">
        <f>InputData[[#This Row],[BUYING PRIZE]]*InputData[[#This Row],[QUANTITY]]</f>
        <v>960</v>
      </c>
      <c r="M284" s="15">
        <f>InputData[[#This Row],[SELLING PRICE]]*InputData[[#This Row],[QUANTITY]]*(1-InputData[[#This Row],[DISCOUNT %]])</f>
        <v>1296</v>
      </c>
      <c r="N284" s="13">
        <f>DAY(InputData[[#This Row],[DATE]])</f>
        <v>23</v>
      </c>
      <c r="O284" s="13" t="str">
        <f>TEXT(InputData[[#This Row],[DATE]],"mmm")</f>
        <v>Jan</v>
      </c>
      <c r="P284" s="13">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5">
        <f>VLOOKUP(InputData[[#This Row],[PRODUCT ID]],MasterData[],5,0)</f>
        <v>148</v>
      </c>
      <c r="K285" s="15">
        <f>VLOOKUP(InputData[[#This Row],[PRODUCT ID]],MasterData[],6,0)</f>
        <v>201.28</v>
      </c>
      <c r="L285" s="15">
        <f>InputData[[#This Row],[BUYING PRIZE]]*InputData[[#This Row],[QUANTITY]]</f>
        <v>2220</v>
      </c>
      <c r="M285" s="15">
        <f>InputData[[#This Row],[SELLING PRICE]]*InputData[[#This Row],[QUANTITY]]*(1-InputData[[#This Row],[DISCOUNT %]])</f>
        <v>3019.2</v>
      </c>
      <c r="N285" s="13">
        <f>DAY(InputData[[#This Row],[DATE]])</f>
        <v>24</v>
      </c>
      <c r="O285" s="13" t="str">
        <f>TEXT(InputData[[#This Row],[DATE]],"mmm")</f>
        <v>Jan</v>
      </c>
      <c r="P285" s="13">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5">
        <f>VLOOKUP(InputData[[#This Row],[PRODUCT ID]],MasterData[],5,0)</f>
        <v>134</v>
      </c>
      <c r="K286" s="15">
        <f>VLOOKUP(InputData[[#This Row],[PRODUCT ID]],MasterData[],6,0)</f>
        <v>156.78</v>
      </c>
      <c r="L286" s="15">
        <f>InputData[[#This Row],[BUYING PRIZE]]*InputData[[#This Row],[QUANTITY]]</f>
        <v>1876</v>
      </c>
      <c r="M286" s="15">
        <f>InputData[[#This Row],[SELLING PRICE]]*InputData[[#This Row],[QUANTITY]]*(1-InputData[[#This Row],[DISCOUNT %]])</f>
        <v>2194.92</v>
      </c>
      <c r="N286" s="13">
        <f>DAY(InputData[[#This Row],[DATE]])</f>
        <v>25</v>
      </c>
      <c r="O286" s="13" t="str">
        <f>TEXT(InputData[[#This Row],[DATE]],"mmm")</f>
        <v>Jan</v>
      </c>
      <c r="P286" s="13">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5">
        <f>VLOOKUP(InputData[[#This Row],[PRODUCT ID]],MasterData[],5,0)</f>
        <v>13</v>
      </c>
      <c r="K287" s="15">
        <f>VLOOKUP(InputData[[#This Row],[PRODUCT ID]],MasterData[],6,0)</f>
        <v>16.64</v>
      </c>
      <c r="L287" s="15">
        <f>InputData[[#This Row],[BUYING PRIZE]]*InputData[[#This Row],[QUANTITY]]</f>
        <v>143</v>
      </c>
      <c r="M287" s="15">
        <f>InputData[[#This Row],[SELLING PRICE]]*InputData[[#This Row],[QUANTITY]]*(1-InputData[[#This Row],[DISCOUNT %]])</f>
        <v>183.04000000000002</v>
      </c>
      <c r="N287" s="13">
        <f>DAY(InputData[[#This Row],[DATE]])</f>
        <v>28</v>
      </c>
      <c r="O287" s="13" t="str">
        <f>TEXT(InputData[[#This Row],[DATE]],"mmm")</f>
        <v>Jan</v>
      </c>
      <c r="P287" s="13">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5">
        <f>VLOOKUP(InputData[[#This Row],[PRODUCT ID]],MasterData[],5,0)</f>
        <v>141</v>
      </c>
      <c r="K288" s="15">
        <f>VLOOKUP(InputData[[#This Row],[PRODUCT ID]],MasterData[],6,0)</f>
        <v>149.46</v>
      </c>
      <c r="L288" s="15">
        <f>InputData[[#This Row],[BUYING PRIZE]]*InputData[[#This Row],[QUANTITY]]</f>
        <v>846</v>
      </c>
      <c r="M288" s="15">
        <f>InputData[[#This Row],[SELLING PRICE]]*InputData[[#This Row],[QUANTITY]]*(1-InputData[[#This Row],[DISCOUNT %]])</f>
        <v>896.76</v>
      </c>
      <c r="N288" s="13">
        <f>DAY(InputData[[#This Row],[DATE]])</f>
        <v>31</v>
      </c>
      <c r="O288" s="13" t="str">
        <f>TEXT(InputData[[#This Row],[DATE]],"mmm")</f>
        <v>Jan</v>
      </c>
      <c r="P288" s="13">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5">
        <f>VLOOKUP(InputData[[#This Row],[PRODUCT ID]],MasterData[],5,0)</f>
        <v>138</v>
      </c>
      <c r="K289" s="15">
        <f>VLOOKUP(InputData[[#This Row],[PRODUCT ID]],MasterData[],6,0)</f>
        <v>173.88</v>
      </c>
      <c r="L289" s="15">
        <f>InputData[[#This Row],[BUYING PRIZE]]*InputData[[#This Row],[QUANTITY]]</f>
        <v>1242</v>
      </c>
      <c r="M289" s="15">
        <f>InputData[[#This Row],[SELLING PRICE]]*InputData[[#This Row],[QUANTITY]]*(1-InputData[[#This Row],[DISCOUNT %]])</f>
        <v>1564.92</v>
      </c>
      <c r="N289" s="13">
        <f>DAY(InputData[[#This Row],[DATE]])</f>
        <v>31</v>
      </c>
      <c r="O289" s="13" t="str">
        <f>TEXT(InputData[[#This Row],[DATE]],"mmm")</f>
        <v>Jan</v>
      </c>
      <c r="P289" s="13">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5">
        <f>VLOOKUP(InputData[[#This Row],[PRODUCT ID]],MasterData[],5,0)</f>
        <v>133</v>
      </c>
      <c r="K290" s="15">
        <f>VLOOKUP(InputData[[#This Row],[PRODUCT ID]],MasterData[],6,0)</f>
        <v>155.61000000000001</v>
      </c>
      <c r="L290" s="15">
        <f>InputData[[#This Row],[BUYING PRIZE]]*InputData[[#This Row],[QUANTITY]]</f>
        <v>1197</v>
      </c>
      <c r="M290" s="15">
        <f>InputData[[#This Row],[SELLING PRICE]]*InputData[[#This Row],[QUANTITY]]*(1-InputData[[#This Row],[DISCOUNT %]])</f>
        <v>1400.4900000000002</v>
      </c>
      <c r="N290" s="13">
        <f>DAY(InputData[[#This Row],[DATE]])</f>
        <v>1</v>
      </c>
      <c r="O290" s="13" t="str">
        <f>TEXT(InputData[[#This Row],[DATE]],"mmm")</f>
        <v>Feb</v>
      </c>
      <c r="P290" s="13">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5">
        <f>VLOOKUP(InputData[[#This Row],[PRODUCT ID]],MasterData[],5,0)</f>
        <v>112</v>
      </c>
      <c r="K291" s="15">
        <f>VLOOKUP(InputData[[#This Row],[PRODUCT ID]],MasterData[],6,0)</f>
        <v>146.72</v>
      </c>
      <c r="L291" s="15">
        <f>InputData[[#This Row],[BUYING PRIZE]]*InputData[[#This Row],[QUANTITY]]</f>
        <v>896</v>
      </c>
      <c r="M291" s="15">
        <f>InputData[[#This Row],[SELLING PRICE]]*InputData[[#This Row],[QUANTITY]]*(1-InputData[[#This Row],[DISCOUNT %]])</f>
        <v>1173.76</v>
      </c>
      <c r="N291" s="13">
        <f>DAY(InputData[[#This Row],[DATE]])</f>
        <v>3</v>
      </c>
      <c r="O291" s="13" t="str">
        <f>TEXT(InputData[[#This Row],[DATE]],"mmm")</f>
        <v>Feb</v>
      </c>
      <c r="P291" s="13">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5">
        <f>VLOOKUP(InputData[[#This Row],[PRODUCT ID]],MasterData[],5,0)</f>
        <v>37</v>
      </c>
      <c r="K292" s="15">
        <f>VLOOKUP(InputData[[#This Row],[PRODUCT ID]],MasterData[],6,0)</f>
        <v>49.21</v>
      </c>
      <c r="L292" s="15">
        <f>InputData[[#This Row],[BUYING PRIZE]]*InputData[[#This Row],[QUANTITY]]</f>
        <v>222</v>
      </c>
      <c r="M292" s="15">
        <f>InputData[[#This Row],[SELLING PRICE]]*InputData[[#This Row],[QUANTITY]]*(1-InputData[[#This Row],[DISCOUNT %]])</f>
        <v>295.26</v>
      </c>
      <c r="N292" s="13">
        <f>DAY(InputData[[#This Row],[DATE]])</f>
        <v>5</v>
      </c>
      <c r="O292" s="13" t="str">
        <f>TEXT(InputData[[#This Row],[DATE]],"mmm")</f>
        <v>Feb</v>
      </c>
      <c r="P292" s="13">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5">
        <f>VLOOKUP(InputData[[#This Row],[PRODUCT ID]],MasterData[],5,0)</f>
        <v>105</v>
      </c>
      <c r="K293" s="15">
        <f>VLOOKUP(InputData[[#This Row],[PRODUCT ID]],MasterData[],6,0)</f>
        <v>142.80000000000001</v>
      </c>
      <c r="L293" s="15">
        <f>InputData[[#This Row],[BUYING PRIZE]]*InputData[[#This Row],[QUANTITY]]</f>
        <v>630</v>
      </c>
      <c r="M293" s="15">
        <f>InputData[[#This Row],[SELLING PRICE]]*InputData[[#This Row],[QUANTITY]]*(1-InputData[[#This Row],[DISCOUNT %]])</f>
        <v>856.80000000000007</v>
      </c>
      <c r="N293" s="13">
        <f>DAY(InputData[[#This Row],[DATE]])</f>
        <v>6</v>
      </c>
      <c r="O293" s="13" t="str">
        <f>TEXT(InputData[[#This Row],[DATE]],"mmm")</f>
        <v>Feb</v>
      </c>
      <c r="P293" s="13">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5">
        <f>VLOOKUP(InputData[[#This Row],[PRODUCT ID]],MasterData[],5,0)</f>
        <v>133</v>
      </c>
      <c r="K294" s="15">
        <f>VLOOKUP(InputData[[#This Row],[PRODUCT ID]],MasterData[],6,0)</f>
        <v>155.61000000000001</v>
      </c>
      <c r="L294" s="15">
        <f>InputData[[#This Row],[BUYING PRIZE]]*InputData[[#This Row],[QUANTITY]]</f>
        <v>1463</v>
      </c>
      <c r="M294" s="15">
        <f>InputData[[#This Row],[SELLING PRICE]]*InputData[[#This Row],[QUANTITY]]*(1-InputData[[#This Row],[DISCOUNT %]])</f>
        <v>1711.71</v>
      </c>
      <c r="N294" s="13">
        <f>DAY(InputData[[#This Row],[DATE]])</f>
        <v>8</v>
      </c>
      <c r="O294" s="13" t="str">
        <f>TEXT(InputData[[#This Row],[DATE]],"mmm")</f>
        <v>Feb</v>
      </c>
      <c r="P294" s="13">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5">
        <f>VLOOKUP(InputData[[#This Row],[PRODUCT ID]],MasterData[],5,0)</f>
        <v>44</v>
      </c>
      <c r="K295" s="15">
        <f>VLOOKUP(InputData[[#This Row],[PRODUCT ID]],MasterData[],6,0)</f>
        <v>48.84</v>
      </c>
      <c r="L295" s="15">
        <f>InputData[[#This Row],[BUYING PRIZE]]*InputData[[#This Row],[QUANTITY]]</f>
        <v>132</v>
      </c>
      <c r="M295" s="15">
        <f>InputData[[#This Row],[SELLING PRICE]]*InputData[[#This Row],[QUANTITY]]*(1-InputData[[#This Row],[DISCOUNT %]])</f>
        <v>146.52000000000001</v>
      </c>
      <c r="N295" s="13">
        <f>DAY(InputData[[#This Row],[DATE]])</f>
        <v>8</v>
      </c>
      <c r="O295" s="13" t="str">
        <f>TEXT(InputData[[#This Row],[DATE]],"mmm")</f>
        <v>Feb</v>
      </c>
      <c r="P295" s="13">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5">
        <f>VLOOKUP(InputData[[#This Row],[PRODUCT ID]],MasterData[],5,0)</f>
        <v>89</v>
      </c>
      <c r="K296" s="15">
        <f>VLOOKUP(InputData[[#This Row],[PRODUCT ID]],MasterData[],6,0)</f>
        <v>117.48</v>
      </c>
      <c r="L296" s="15">
        <f>InputData[[#This Row],[BUYING PRIZE]]*InputData[[#This Row],[QUANTITY]]</f>
        <v>1246</v>
      </c>
      <c r="M296" s="15">
        <f>InputData[[#This Row],[SELLING PRICE]]*InputData[[#This Row],[QUANTITY]]*(1-InputData[[#This Row],[DISCOUNT %]])</f>
        <v>1644.72</v>
      </c>
      <c r="N296" s="13">
        <f>DAY(InputData[[#This Row],[DATE]])</f>
        <v>9</v>
      </c>
      <c r="O296" s="13" t="str">
        <f>TEXT(InputData[[#This Row],[DATE]],"mmm")</f>
        <v>Feb</v>
      </c>
      <c r="P296" s="13">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5">
        <f>VLOOKUP(InputData[[#This Row],[PRODUCT ID]],MasterData[],5,0)</f>
        <v>148</v>
      </c>
      <c r="K297" s="15">
        <f>VLOOKUP(InputData[[#This Row],[PRODUCT ID]],MasterData[],6,0)</f>
        <v>164.28</v>
      </c>
      <c r="L297" s="15">
        <f>InputData[[#This Row],[BUYING PRIZE]]*InputData[[#This Row],[QUANTITY]]</f>
        <v>1924</v>
      </c>
      <c r="M297" s="15">
        <f>InputData[[#This Row],[SELLING PRICE]]*InputData[[#This Row],[QUANTITY]]*(1-InputData[[#This Row],[DISCOUNT %]])</f>
        <v>2135.64</v>
      </c>
      <c r="N297" s="13">
        <f>DAY(InputData[[#This Row],[DATE]])</f>
        <v>12</v>
      </c>
      <c r="O297" s="13" t="str">
        <f>TEXT(InputData[[#This Row],[DATE]],"mmm")</f>
        <v>Feb</v>
      </c>
      <c r="P297" s="13">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5">
        <f>VLOOKUP(InputData[[#This Row],[PRODUCT ID]],MasterData[],5,0)</f>
        <v>18</v>
      </c>
      <c r="K298" s="15">
        <f>VLOOKUP(InputData[[#This Row],[PRODUCT ID]],MasterData[],6,0)</f>
        <v>24.66</v>
      </c>
      <c r="L298" s="15">
        <f>InputData[[#This Row],[BUYING PRIZE]]*InputData[[#This Row],[QUANTITY]]</f>
        <v>144</v>
      </c>
      <c r="M298" s="15">
        <f>InputData[[#This Row],[SELLING PRICE]]*InputData[[#This Row],[QUANTITY]]*(1-InputData[[#This Row],[DISCOUNT %]])</f>
        <v>197.28</v>
      </c>
      <c r="N298" s="13">
        <f>DAY(InputData[[#This Row],[DATE]])</f>
        <v>14</v>
      </c>
      <c r="O298" s="13" t="str">
        <f>TEXT(InputData[[#This Row],[DATE]],"mmm")</f>
        <v>Feb</v>
      </c>
      <c r="P298" s="13">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5">
        <f>VLOOKUP(InputData[[#This Row],[PRODUCT ID]],MasterData[],5,0)</f>
        <v>37</v>
      </c>
      <c r="K299" s="15">
        <f>VLOOKUP(InputData[[#This Row],[PRODUCT ID]],MasterData[],6,0)</f>
        <v>41.81</v>
      </c>
      <c r="L299" s="15">
        <f>InputData[[#This Row],[BUYING PRIZE]]*InputData[[#This Row],[QUANTITY]]</f>
        <v>111</v>
      </c>
      <c r="M299" s="15">
        <f>InputData[[#This Row],[SELLING PRICE]]*InputData[[#This Row],[QUANTITY]]*(1-InputData[[#This Row],[DISCOUNT %]])</f>
        <v>125.43</v>
      </c>
      <c r="N299" s="13">
        <f>DAY(InputData[[#This Row],[DATE]])</f>
        <v>14</v>
      </c>
      <c r="O299" s="13" t="str">
        <f>TEXT(InputData[[#This Row],[DATE]],"mmm")</f>
        <v>Feb</v>
      </c>
      <c r="P299" s="13">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5">
        <f>VLOOKUP(InputData[[#This Row],[PRODUCT ID]],MasterData[],5,0)</f>
        <v>89</v>
      </c>
      <c r="K300" s="15">
        <f>VLOOKUP(InputData[[#This Row],[PRODUCT ID]],MasterData[],6,0)</f>
        <v>117.48</v>
      </c>
      <c r="L300" s="15">
        <f>InputData[[#This Row],[BUYING PRIZE]]*InputData[[#This Row],[QUANTITY]]</f>
        <v>89</v>
      </c>
      <c r="M300" s="15">
        <f>InputData[[#This Row],[SELLING PRICE]]*InputData[[#This Row],[QUANTITY]]*(1-InputData[[#This Row],[DISCOUNT %]])</f>
        <v>117.48</v>
      </c>
      <c r="N300" s="13">
        <f>DAY(InputData[[#This Row],[DATE]])</f>
        <v>16</v>
      </c>
      <c r="O300" s="13" t="str">
        <f>TEXT(InputData[[#This Row],[DATE]],"mmm")</f>
        <v>Feb</v>
      </c>
      <c r="P300" s="13">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5">
        <f>VLOOKUP(InputData[[#This Row],[PRODUCT ID]],MasterData[],5,0)</f>
        <v>105</v>
      </c>
      <c r="K301" s="15">
        <f>VLOOKUP(InputData[[#This Row],[PRODUCT ID]],MasterData[],6,0)</f>
        <v>142.80000000000001</v>
      </c>
      <c r="L301" s="15">
        <f>InputData[[#This Row],[BUYING PRIZE]]*InputData[[#This Row],[QUANTITY]]</f>
        <v>1365</v>
      </c>
      <c r="M301" s="15">
        <f>InputData[[#This Row],[SELLING PRICE]]*InputData[[#This Row],[QUANTITY]]*(1-InputData[[#This Row],[DISCOUNT %]])</f>
        <v>1856.4</v>
      </c>
      <c r="N301" s="13">
        <f>DAY(InputData[[#This Row],[DATE]])</f>
        <v>19</v>
      </c>
      <c r="O301" s="13" t="str">
        <f>TEXT(InputData[[#This Row],[DATE]],"mmm")</f>
        <v>Feb</v>
      </c>
      <c r="P301" s="13">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5">
        <f>VLOOKUP(InputData[[#This Row],[PRODUCT ID]],MasterData[],5,0)</f>
        <v>73</v>
      </c>
      <c r="K302" s="15">
        <f>VLOOKUP(InputData[[#This Row],[PRODUCT ID]],MasterData[],6,0)</f>
        <v>94.17</v>
      </c>
      <c r="L302" s="15">
        <f>InputData[[#This Row],[BUYING PRIZE]]*InputData[[#This Row],[QUANTITY]]</f>
        <v>438</v>
      </c>
      <c r="M302" s="15">
        <f>InputData[[#This Row],[SELLING PRICE]]*InputData[[#This Row],[QUANTITY]]*(1-InputData[[#This Row],[DISCOUNT %]])</f>
        <v>565.02</v>
      </c>
      <c r="N302" s="13">
        <f>DAY(InputData[[#This Row],[DATE]])</f>
        <v>20</v>
      </c>
      <c r="O302" s="13" t="str">
        <f>TEXT(InputData[[#This Row],[DATE]],"mmm")</f>
        <v>Feb</v>
      </c>
      <c r="P302" s="13">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5">
        <f>VLOOKUP(InputData[[#This Row],[PRODUCT ID]],MasterData[],5,0)</f>
        <v>112</v>
      </c>
      <c r="K303" s="15">
        <f>VLOOKUP(InputData[[#This Row],[PRODUCT ID]],MasterData[],6,0)</f>
        <v>122.08</v>
      </c>
      <c r="L303" s="15">
        <f>InputData[[#This Row],[BUYING PRIZE]]*InputData[[#This Row],[QUANTITY]]</f>
        <v>672</v>
      </c>
      <c r="M303" s="15">
        <f>InputData[[#This Row],[SELLING PRICE]]*InputData[[#This Row],[QUANTITY]]*(1-InputData[[#This Row],[DISCOUNT %]])</f>
        <v>732.48</v>
      </c>
      <c r="N303" s="13">
        <f>DAY(InputData[[#This Row],[DATE]])</f>
        <v>23</v>
      </c>
      <c r="O303" s="13" t="str">
        <f>TEXT(InputData[[#This Row],[DATE]],"mmm")</f>
        <v>Feb</v>
      </c>
      <c r="P303" s="13">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5">
        <f>VLOOKUP(InputData[[#This Row],[PRODUCT ID]],MasterData[],5,0)</f>
        <v>13</v>
      </c>
      <c r="K304" s="15">
        <f>VLOOKUP(InputData[[#This Row],[PRODUCT ID]],MasterData[],6,0)</f>
        <v>16.64</v>
      </c>
      <c r="L304" s="15">
        <f>InputData[[#This Row],[BUYING PRIZE]]*InputData[[#This Row],[QUANTITY]]</f>
        <v>195</v>
      </c>
      <c r="M304" s="15">
        <f>InputData[[#This Row],[SELLING PRICE]]*InputData[[#This Row],[QUANTITY]]*(1-InputData[[#This Row],[DISCOUNT %]])</f>
        <v>249.60000000000002</v>
      </c>
      <c r="N304" s="13">
        <f>DAY(InputData[[#This Row],[DATE]])</f>
        <v>23</v>
      </c>
      <c r="O304" s="13" t="str">
        <f>TEXT(InputData[[#This Row],[DATE]],"mmm")</f>
        <v>Feb</v>
      </c>
      <c r="P304" s="13">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5">
        <f>VLOOKUP(InputData[[#This Row],[PRODUCT ID]],MasterData[],5,0)</f>
        <v>90</v>
      </c>
      <c r="K305" s="15">
        <f>VLOOKUP(InputData[[#This Row],[PRODUCT ID]],MasterData[],6,0)</f>
        <v>96.3</v>
      </c>
      <c r="L305" s="15">
        <f>InputData[[#This Row],[BUYING PRIZE]]*InputData[[#This Row],[QUANTITY]]</f>
        <v>720</v>
      </c>
      <c r="M305" s="15">
        <f>InputData[[#This Row],[SELLING PRICE]]*InputData[[#This Row],[QUANTITY]]*(1-InputData[[#This Row],[DISCOUNT %]])</f>
        <v>770.4</v>
      </c>
      <c r="N305" s="13">
        <f>DAY(InputData[[#This Row],[DATE]])</f>
        <v>23</v>
      </c>
      <c r="O305" s="13" t="str">
        <f>TEXT(InputData[[#This Row],[DATE]],"mmm")</f>
        <v>Feb</v>
      </c>
      <c r="P305" s="13">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5">
        <f>VLOOKUP(InputData[[#This Row],[PRODUCT ID]],MasterData[],5,0)</f>
        <v>73</v>
      </c>
      <c r="K306" s="15">
        <f>VLOOKUP(InputData[[#This Row],[PRODUCT ID]],MasterData[],6,0)</f>
        <v>94.17</v>
      </c>
      <c r="L306" s="15">
        <f>InputData[[#This Row],[BUYING PRIZE]]*InputData[[#This Row],[QUANTITY]]</f>
        <v>511</v>
      </c>
      <c r="M306" s="15">
        <f>InputData[[#This Row],[SELLING PRICE]]*InputData[[#This Row],[QUANTITY]]*(1-InputData[[#This Row],[DISCOUNT %]])</f>
        <v>659.19</v>
      </c>
      <c r="N306" s="13">
        <f>DAY(InputData[[#This Row],[DATE]])</f>
        <v>27</v>
      </c>
      <c r="O306" s="13" t="str">
        <f>TEXT(InputData[[#This Row],[DATE]],"mmm")</f>
        <v>Feb</v>
      </c>
      <c r="P306" s="13">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5">
        <f>VLOOKUP(InputData[[#This Row],[PRODUCT ID]],MasterData[],5,0)</f>
        <v>133</v>
      </c>
      <c r="K307" s="15">
        <f>VLOOKUP(InputData[[#This Row],[PRODUCT ID]],MasterData[],6,0)</f>
        <v>155.61000000000001</v>
      </c>
      <c r="L307" s="15">
        <f>InputData[[#This Row],[BUYING PRIZE]]*InputData[[#This Row],[QUANTITY]]</f>
        <v>1995</v>
      </c>
      <c r="M307" s="15">
        <f>InputData[[#This Row],[SELLING PRICE]]*InputData[[#This Row],[QUANTITY]]*(1-InputData[[#This Row],[DISCOUNT %]])</f>
        <v>2334.15</v>
      </c>
      <c r="N307" s="13">
        <f>DAY(InputData[[#This Row],[DATE]])</f>
        <v>27</v>
      </c>
      <c r="O307" s="13" t="str">
        <f>TEXT(InputData[[#This Row],[DATE]],"mmm")</f>
        <v>Feb</v>
      </c>
      <c r="P307" s="13">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5">
        <f>VLOOKUP(InputData[[#This Row],[PRODUCT ID]],MasterData[],5,0)</f>
        <v>67</v>
      </c>
      <c r="K308" s="15">
        <f>VLOOKUP(InputData[[#This Row],[PRODUCT ID]],MasterData[],6,0)</f>
        <v>85.76</v>
      </c>
      <c r="L308" s="15">
        <f>InputData[[#This Row],[BUYING PRIZE]]*InputData[[#This Row],[QUANTITY]]</f>
        <v>1005</v>
      </c>
      <c r="M308" s="15">
        <f>InputData[[#This Row],[SELLING PRICE]]*InputData[[#This Row],[QUANTITY]]*(1-InputData[[#This Row],[DISCOUNT %]])</f>
        <v>1286.4000000000001</v>
      </c>
      <c r="N308" s="13">
        <f>DAY(InputData[[#This Row],[DATE]])</f>
        <v>28</v>
      </c>
      <c r="O308" s="13" t="str">
        <f>TEXT(InputData[[#This Row],[DATE]],"mmm")</f>
        <v>Feb</v>
      </c>
      <c r="P308" s="13">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5">
        <f>VLOOKUP(InputData[[#This Row],[PRODUCT ID]],MasterData[],5,0)</f>
        <v>18</v>
      </c>
      <c r="K309" s="15">
        <f>VLOOKUP(InputData[[#This Row],[PRODUCT ID]],MasterData[],6,0)</f>
        <v>24.66</v>
      </c>
      <c r="L309" s="15">
        <f>InputData[[#This Row],[BUYING PRIZE]]*InputData[[#This Row],[QUANTITY]]</f>
        <v>234</v>
      </c>
      <c r="M309" s="15">
        <f>InputData[[#This Row],[SELLING PRICE]]*InputData[[#This Row],[QUANTITY]]*(1-InputData[[#This Row],[DISCOUNT %]])</f>
        <v>320.58</v>
      </c>
      <c r="N309" s="13">
        <f>DAY(InputData[[#This Row],[DATE]])</f>
        <v>4</v>
      </c>
      <c r="O309" s="13" t="str">
        <f>TEXT(InputData[[#This Row],[DATE]],"mmm")</f>
        <v>Mar</v>
      </c>
      <c r="P309" s="13">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5">
        <f>VLOOKUP(InputData[[#This Row],[PRODUCT ID]],MasterData[],5,0)</f>
        <v>44</v>
      </c>
      <c r="K310" s="15">
        <f>VLOOKUP(InputData[[#This Row],[PRODUCT ID]],MasterData[],6,0)</f>
        <v>48.84</v>
      </c>
      <c r="L310" s="15">
        <f>InputData[[#This Row],[BUYING PRIZE]]*InputData[[#This Row],[QUANTITY]]</f>
        <v>88</v>
      </c>
      <c r="M310" s="15">
        <f>InputData[[#This Row],[SELLING PRICE]]*InputData[[#This Row],[QUANTITY]]*(1-InputData[[#This Row],[DISCOUNT %]])</f>
        <v>97.68</v>
      </c>
      <c r="N310" s="13">
        <f>DAY(InputData[[#This Row],[DATE]])</f>
        <v>6</v>
      </c>
      <c r="O310" s="13" t="str">
        <f>TEXT(InputData[[#This Row],[DATE]],"mmm")</f>
        <v>Mar</v>
      </c>
      <c r="P310" s="13">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5">
        <f>VLOOKUP(InputData[[#This Row],[PRODUCT ID]],MasterData[],5,0)</f>
        <v>71</v>
      </c>
      <c r="K311" s="15">
        <f>VLOOKUP(InputData[[#This Row],[PRODUCT ID]],MasterData[],6,0)</f>
        <v>80.94</v>
      </c>
      <c r="L311" s="15">
        <f>InputData[[#This Row],[BUYING PRIZE]]*InputData[[#This Row],[QUANTITY]]</f>
        <v>71</v>
      </c>
      <c r="M311" s="15">
        <f>InputData[[#This Row],[SELLING PRICE]]*InputData[[#This Row],[QUANTITY]]*(1-InputData[[#This Row],[DISCOUNT %]])</f>
        <v>80.94</v>
      </c>
      <c r="N311" s="13">
        <f>DAY(InputData[[#This Row],[DATE]])</f>
        <v>7</v>
      </c>
      <c r="O311" s="13" t="str">
        <f>TEXT(InputData[[#This Row],[DATE]],"mmm")</f>
        <v>Mar</v>
      </c>
      <c r="P311" s="13">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5">
        <f>VLOOKUP(InputData[[#This Row],[PRODUCT ID]],MasterData[],5,0)</f>
        <v>76</v>
      </c>
      <c r="K312" s="15">
        <f>VLOOKUP(InputData[[#This Row],[PRODUCT ID]],MasterData[],6,0)</f>
        <v>82.08</v>
      </c>
      <c r="L312" s="15">
        <f>InputData[[#This Row],[BUYING PRIZE]]*InputData[[#This Row],[QUANTITY]]</f>
        <v>456</v>
      </c>
      <c r="M312" s="15">
        <f>InputData[[#This Row],[SELLING PRICE]]*InputData[[#This Row],[QUANTITY]]*(1-InputData[[#This Row],[DISCOUNT %]])</f>
        <v>492.48</v>
      </c>
      <c r="N312" s="13">
        <f>DAY(InputData[[#This Row],[DATE]])</f>
        <v>8</v>
      </c>
      <c r="O312" s="13" t="str">
        <f>TEXT(InputData[[#This Row],[DATE]],"mmm")</f>
        <v>Mar</v>
      </c>
      <c r="P312" s="13">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5">
        <f>VLOOKUP(InputData[[#This Row],[PRODUCT ID]],MasterData[],5,0)</f>
        <v>148</v>
      </c>
      <c r="K313" s="15">
        <f>VLOOKUP(InputData[[#This Row],[PRODUCT ID]],MasterData[],6,0)</f>
        <v>201.28</v>
      </c>
      <c r="L313" s="15">
        <f>InputData[[#This Row],[BUYING PRIZE]]*InputData[[#This Row],[QUANTITY]]</f>
        <v>444</v>
      </c>
      <c r="M313" s="15">
        <f>InputData[[#This Row],[SELLING PRICE]]*InputData[[#This Row],[QUANTITY]]*(1-InputData[[#This Row],[DISCOUNT %]])</f>
        <v>603.84</v>
      </c>
      <c r="N313" s="13">
        <f>DAY(InputData[[#This Row],[DATE]])</f>
        <v>9</v>
      </c>
      <c r="O313" s="13" t="str">
        <f>TEXT(InputData[[#This Row],[DATE]],"mmm")</f>
        <v>Mar</v>
      </c>
      <c r="P313" s="13">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5">
        <f>VLOOKUP(InputData[[#This Row],[PRODUCT ID]],MasterData[],5,0)</f>
        <v>44</v>
      </c>
      <c r="K314" s="15">
        <f>VLOOKUP(InputData[[#This Row],[PRODUCT ID]],MasterData[],6,0)</f>
        <v>48.84</v>
      </c>
      <c r="L314" s="15">
        <f>InputData[[#This Row],[BUYING PRIZE]]*InputData[[#This Row],[QUANTITY]]</f>
        <v>484</v>
      </c>
      <c r="M314" s="15">
        <f>InputData[[#This Row],[SELLING PRICE]]*InputData[[#This Row],[QUANTITY]]*(1-InputData[[#This Row],[DISCOUNT %]])</f>
        <v>537.24</v>
      </c>
      <c r="N314" s="13">
        <f>DAY(InputData[[#This Row],[DATE]])</f>
        <v>9</v>
      </c>
      <c r="O314" s="13" t="str">
        <f>TEXT(InputData[[#This Row],[DATE]],"mmm")</f>
        <v>Mar</v>
      </c>
      <c r="P314" s="13">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5">
        <f>VLOOKUP(InputData[[#This Row],[PRODUCT ID]],MasterData[],5,0)</f>
        <v>95</v>
      </c>
      <c r="K315" s="15">
        <f>VLOOKUP(InputData[[#This Row],[PRODUCT ID]],MasterData[],6,0)</f>
        <v>119.7</v>
      </c>
      <c r="L315" s="15">
        <f>InputData[[#This Row],[BUYING PRIZE]]*InputData[[#This Row],[QUANTITY]]</f>
        <v>1140</v>
      </c>
      <c r="M315" s="15">
        <f>InputData[[#This Row],[SELLING PRICE]]*InputData[[#This Row],[QUANTITY]]*(1-InputData[[#This Row],[DISCOUNT %]])</f>
        <v>1436.4</v>
      </c>
      <c r="N315" s="13">
        <f>DAY(InputData[[#This Row],[DATE]])</f>
        <v>10</v>
      </c>
      <c r="O315" s="13" t="str">
        <f>TEXT(InputData[[#This Row],[DATE]],"mmm")</f>
        <v>Mar</v>
      </c>
      <c r="P315" s="13">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5">
        <f>VLOOKUP(InputData[[#This Row],[PRODUCT ID]],MasterData[],5,0)</f>
        <v>13</v>
      </c>
      <c r="K316" s="15">
        <f>VLOOKUP(InputData[[#This Row],[PRODUCT ID]],MasterData[],6,0)</f>
        <v>16.64</v>
      </c>
      <c r="L316" s="15">
        <f>InputData[[#This Row],[BUYING PRIZE]]*InputData[[#This Row],[QUANTITY]]</f>
        <v>26</v>
      </c>
      <c r="M316" s="15">
        <f>InputData[[#This Row],[SELLING PRICE]]*InputData[[#This Row],[QUANTITY]]*(1-InputData[[#This Row],[DISCOUNT %]])</f>
        <v>33.28</v>
      </c>
      <c r="N316" s="13">
        <f>DAY(InputData[[#This Row],[DATE]])</f>
        <v>14</v>
      </c>
      <c r="O316" s="13" t="str">
        <f>TEXT(InputData[[#This Row],[DATE]],"mmm")</f>
        <v>Mar</v>
      </c>
      <c r="P316" s="13">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5">
        <f>VLOOKUP(InputData[[#This Row],[PRODUCT ID]],MasterData[],5,0)</f>
        <v>18</v>
      </c>
      <c r="K317" s="15">
        <f>VLOOKUP(InputData[[#This Row],[PRODUCT ID]],MasterData[],6,0)</f>
        <v>24.66</v>
      </c>
      <c r="L317" s="15">
        <f>InputData[[#This Row],[BUYING PRIZE]]*InputData[[#This Row],[QUANTITY]]</f>
        <v>234</v>
      </c>
      <c r="M317" s="15">
        <f>InputData[[#This Row],[SELLING PRICE]]*InputData[[#This Row],[QUANTITY]]*(1-InputData[[#This Row],[DISCOUNT %]])</f>
        <v>320.58</v>
      </c>
      <c r="N317" s="13">
        <f>DAY(InputData[[#This Row],[DATE]])</f>
        <v>14</v>
      </c>
      <c r="O317" s="13" t="str">
        <f>TEXT(InputData[[#This Row],[DATE]],"mmm")</f>
        <v>Mar</v>
      </c>
      <c r="P317" s="13">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5">
        <f>VLOOKUP(InputData[[#This Row],[PRODUCT ID]],MasterData[],5,0)</f>
        <v>150</v>
      </c>
      <c r="K318" s="15">
        <f>VLOOKUP(InputData[[#This Row],[PRODUCT ID]],MasterData[],6,0)</f>
        <v>210</v>
      </c>
      <c r="L318" s="15">
        <f>InputData[[#This Row],[BUYING PRIZE]]*InputData[[#This Row],[QUANTITY]]</f>
        <v>300</v>
      </c>
      <c r="M318" s="15">
        <f>InputData[[#This Row],[SELLING PRICE]]*InputData[[#This Row],[QUANTITY]]*(1-InputData[[#This Row],[DISCOUNT %]])</f>
        <v>420</v>
      </c>
      <c r="N318" s="13">
        <f>DAY(InputData[[#This Row],[DATE]])</f>
        <v>18</v>
      </c>
      <c r="O318" s="13" t="str">
        <f>TEXT(InputData[[#This Row],[DATE]],"mmm")</f>
        <v>Mar</v>
      </c>
      <c r="P318" s="13">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5">
        <f>VLOOKUP(InputData[[#This Row],[PRODUCT ID]],MasterData[],5,0)</f>
        <v>48</v>
      </c>
      <c r="K319" s="15">
        <f>VLOOKUP(InputData[[#This Row],[PRODUCT ID]],MasterData[],6,0)</f>
        <v>57.120000000000005</v>
      </c>
      <c r="L319" s="15">
        <f>InputData[[#This Row],[BUYING PRIZE]]*InputData[[#This Row],[QUANTITY]]</f>
        <v>480</v>
      </c>
      <c r="M319" s="15">
        <f>InputData[[#This Row],[SELLING PRICE]]*InputData[[#This Row],[QUANTITY]]*(1-InputData[[#This Row],[DISCOUNT %]])</f>
        <v>571.20000000000005</v>
      </c>
      <c r="N319" s="13">
        <f>DAY(InputData[[#This Row],[DATE]])</f>
        <v>18</v>
      </c>
      <c r="O319" s="13" t="str">
        <f>TEXT(InputData[[#This Row],[DATE]],"mmm")</f>
        <v>Mar</v>
      </c>
      <c r="P319" s="13">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5">
        <f>VLOOKUP(InputData[[#This Row],[PRODUCT ID]],MasterData[],5,0)</f>
        <v>138</v>
      </c>
      <c r="K320" s="15">
        <f>VLOOKUP(InputData[[#This Row],[PRODUCT ID]],MasterData[],6,0)</f>
        <v>173.88</v>
      </c>
      <c r="L320" s="15">
        <f>InputData[[#This Row],[BUYING PRIZE]]*InputData[[#This Row],[QUANTITY]]</f>
        <v>828</v>
      </c>
      <c r="M320" s="15">
        <f>InputData[[#This Row],[SELLING PRICE]]*InputData[[#This Row],[QUANTITY]]*(1-InputData[[#This Row],[DISCOUNT %]])</f>
        <v>1043.28</v>
      </c>
      <c r="N320" s="13">
        <f>DAY(InputData[[#This Row],[DATE]])</f>
        <v>19</v>
      </c>
      <c r="O320" s="13" t="str">
        <f>TEXT(InputData[[#This Row],[DATE]],"mmm")</f>
        <v>Mar</v>
      </c>
      <c r="P320" s="13">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5">
        <f>VLOOKUP(InputData[[#This Row],[PRODUCT ID]],MasterData[],5,0)</f>
        <v>89</v>
      </c>
      <c r="K321" s="15">
        <f>VLOOKUP(InputData[[#This Row],[PRODUCT ID]],MasterData[],6,0)</f>
        <v>117.48</v>
      </c>
      <c r="L321" s="15">
        <f>InputData[[#This Row],[BUYING PRIZE]]*InputData[[#This Row],[QUANTITY]]</f>
        <v>801</v>
      </c>
      <c r="M321" s="15">
        <f>InputData[[#This Row],[SELLING PRICE]]*InputData[[#This Row],[QUANTITY]]*(1-InputData[[#This Row],[DISCOUNT %]])</f>
        <v>1057.32</v>
      </c>
      <c r="N321" s="13">
        <f>DAY(InputData[[#This Row],[DATE]])</f>
        <v>23</v>
      </c>
      <c r="O321" s="13" t="str">
        <f>TEXT(InputData[[#This Row],[DATE]],"mmm")</f>
        <v>Mar</v>
      </c>
      <c r="P321" s="13">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5">
        <f>VLOOKUP(InputData[[#This Row],[PRODUCT ID]],MasterData[],5,0)</f>
        <v>98</v>
      </c>
      <c r="K322" s="15">
        <f>VLOOKUP(InputData[[#This Row],[PRODUCT ID]],MasterData[],6,0)</f>
        <v>103.88</v>
      </c>
      <c r="L322" s="15">
        <f>InputData[[#This Row],[BUYING PRIZE]]*InputData[[#This Row],[QUANTITY]]</f>
        <v>196</v>
      </c>
      <c r="M322" s="15">
        <f>InputData[[#This Row],[SELLING PRICE]]*InputData[[#This Row],[QUANTITY]]*(1-InputData[[#This Row],[DISCOUNT %]])</f>
        <v>207.76</v>
      </c>
      <c r="N322" s="13">
        <f>DAY(InputData[[#This Row],[DATE]])</f>
        <v>25</v>
      </c>
      <c r="O322" s="13" t="str">
        <f>TEXT(InputData[[#This Row],[DATE]],"mmm")</f>
        <v>Mar</v>
      </c>
      <c r="P322" s="13">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5">
        <f>VLOOKUP(InputData[[#This Row],[PRODUCT ID]],MasterData[],5,0)</f>
        <v>148</v>
      </c>
      <c r="K323" s="15">
        <f>VLOOKUP(InputData[[#This Row],[PRODUCT ID]],MasterData[],6,0)</f>
        <v>201.28</v>
      </c>
      <c r="L323" s="15">
        <f>InputData[[#This Row],[BUYING PRIZE]]*InputData[[#This Row],[QUANTITY]]</f>
        <v>1628</v>
      </c>
      <c r="M323" s="15">
        <f>InputData[[#This Row],[SELLING PRICE]]*InputData[[#This Row],[QUANTITY]]*(1-InputData[[#This Row],[DISCOUNT %]])</f>
        <v>2214.08</v>
      </c>
      <c r="N323" s="13">
        <f>DAY(InputData[[#This Row],[DATE]])</f>
        <v>25</v>
      </c>
      <c r="O323" s="13" t="str">
        <f>TEXT(InputData[[#This Row],[DATE]],"mmm")</f>
        <v>Mar</v>
      </c>
      <c r="P323" s="13">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5">
        <f>VLOOKUP(InputData[[#This Row],[PRODUCT ID]],MasterData[],5,0)</f>
        <v>89</v>
      </c>
      <c r="K324" s="15">
        <f>VLOOKUP(InputData[[#This Row],[PRODUCT ID]],MasterData[],6,0)</f>
        <v>117.48</v>
      </c>
      <c r="L324" s="15">
        <f>InputData[[#This Row],[BUYING PRIZE]]*InputData[[#This Row],[QUANTITY]]</f>
        <v>1068</v>
      </c>
      <c r="M324" s="15">
        <f>InputData[[#This Row],[SELLING PRICE]]*InputData[[#This Row],[QUANTITY]]*(1-InputData[[#This Row],[DISCOUNT %]])</f>
        <v>1409.76</v>
      </c>
      <c r="N324" s="13">
        <f>DAY(InputData[[#This Row],[DATE]])</f>
        <v>29</v>
      </c>
      <c r="O324" s="13" t="str">
        <f>TEXT(InputData[[#This Row],[DATE]],"mmm")</f>
        <v>Mar</v>
      </c>
      <c r="P324" s="13">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5">
        <f>VLOOKUP(InputData[[#This Row],[PRODUCT ID]],MasterData[],5,0)</f>
        <v>98</v>
      </c>
      <c r="K325" s="15">
        <f>VLOOKUP(InputData[[#This Row],[PRODUCT ID]],MasterData[],6,0)</f>
        <v>103.88</v>
      </c>
      <c r="L325" s="15">
        <f>InputData[[#This Row],[BUYING PRIZE]]*InputData[[#This Row],[QUANTITY]]</f>
        <v>1274</v>
      </c>
      <c r="M325" s="15">
        <f>InputData[[#This Row],[SELLING PRICE]]*InputData[[#This Row],[QUANTITY]]*(1-InputData[[#This Row],[DISCOUNT %]])</f>
        <v>1350.44</v>
      </c>
      <c r="N325" s="13">
        <f>DAY(InputData[[#This Row],[DATE]])</f>
        <v>30</v>
      </c>
      <c r="O325" s="13" t="str">
        <f>TEXT(InputData[[#This Row],[DATE]],"mmm")</f>
        <v>Mar</v>
      </c>
      <c r="P325" s="13">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5">
        <f>VLOOKUP(InputData[[#This Row],[PRODUCT ID]],MasterData[],5,0)</f>
        <v>105</v>
      </c>
      <c r="K326" s="15">
        <f>VLOOKUP(InputData[[#This Row],[PRODUCT ID]],MasterData[],6,0)</f>
        <v>142.80000000000001</v>
      </c>
      <c r="L326" s="15">
        <f>InputData[[#This Row],[BUYING PRIZE]]*InputData[[#This Row],[QUANTITY]]</f>
        <v>210</v>
      </c>
      <c r="M326" s="15">
        <f>InputData[[#This Row],[SELLING PRICE]]*InputData[[#This Row],[QUANTITY]]*(1-InputData[[#This Row],[DISCOUNT %]])</f>
        <v>285.60000000000002</v>
      </c>
      <c r="N326" s="13">
        <f>DAY(InputData[[#This Row],[DATE]])</f>
        <v>1</v>
      </c>
      <c r="O326" s="13" t="str">
        <f>TEXT(InputData[[#This Row],[DATE]],"mmm")</f>
        <v>Apr</v>
      </c>
      <c r="P326" s="13">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5">
        <f>VLOOKUP(InputData[[#This Row],[PRODUCT ID]],MasterData[],5,0)</f>
        <v>105</v>
      </c>
      <c r="K327" s="15">
        <f>VLOOKUP(InputData[[#This Row],[PRODUCT ID]],MasterData[],6,0)</f>
        <v>142.80000000000001</v>
      </c>
      <c r="L327" s="15">
        <f>InputData[[#This Row],[BUYING PRIZE]]*InputData[[#This Row],[QUANTITY]]</f>
        <v>315</v>
      </c>
      <c r="M327" s="15">
        <f>InputData[[#This Row],[SELLING PRICE]]*InputData[[#This Row],[QUANTITY]]*(1-InputData[[#This Row],[DISCOUNT %]])</f>
        <v>428.40000000000003</v>
      </c>
      <c r="N327" s="13">
        <f>DAY(InputData[[#This Row],[DATE]])</f>
        <v>2</v>
      </c>
      <c r="O327" s="13" t="str">
        <f>TEXT(InputData[[#This Row],[DATE]],"mmm")</f>
        <v>Apr</v>
      </c>
      <c r="P327" s="13">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5">
        <f>VLOOKUP(InputData[[#This Row],[PRODUCT ID]],MasterData[],5,0)</f>
        <v>90</v>
      </c>
      <c r="K328" s="15">
        <f>VLOOKUP(InputData[[#This Row],[PRODUCT ID]],MasterData[],6,0)</f>
        <v>115.2</v>
      </c>
      <c r="L328" s="15">
        <f>InputData[[#This Row],[BUYING PRIZE]]*InputData[[#This Row],[QUANTITY]]</f>
        <v>180</v>
      </c>
      <c r="M328" s="15">
        <f>InputData[[#This Row],[SELLING PRICE]]*InputData[[#This Row],[QUANTITY]]*(1-InputData[[#This Row],[DISCOUNT %]])</f>
        <v>230.4</v>
      </c>
      <c r="N328" s="13">
        <f>DAY(InputData[[#This Row],[DATE]])</f>
        <v>6</v>
      </c>
      <c r="O328" s="13" t="str">
        <f>TEXT(InputData[[#This Row],[DATE]],"mmm")</f>
        <v>Apr</v>
      </c>
      <c r="P328" s="13">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5">
        <f>VLOOKUP(InputData[[#This Row],[PRODUCT ID]],MasterData[],5,0)</f>
        <v>18</v>
      </c>
      <c r="K329" s="15">
        <f>VLOOKUP(InputData[[#This Row],[PRODUCT ID]],MasterData[],6,0)</f>
        <v>24.66</v>
      </c>
      <c r="L329" s="15">
        <f>InputData[[#This Row],[BUYING PRIZE]]*InputData[[#This Row],[QUANTITY]]</f>
        <v>126</v>
      </c>
      <c r="M329" s="15">
        <f>InputData[[#This Row],[SELLING PRICE]]*InputData[[#This Row],[QUANTITY]]*(1-InputData[[#This Row],[DISCOUNT %]])</f>
        <v>172.62</v>
      </c>
      <c r="N329" s="13">
        <f>DAY(InputData[[#This Row],[DATE]])</f>
        <v>7</v>
      </c>
      <c r="O329" s="13" t="str">
        <f>TEXT(InputData[[#This Row],[DATE]],"mmm")</f>
        <v>Apr</v>
      </c>
      <c r="P329" s="13">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5">
        <f>VLOOKUP(InputData[[#This Row],[PRODUCT ID]],MasterData[],5,0)</f>
        <v>37</v>
      </c>
      <c r="K330" s="15">
        <f>VLOOKUP(InputData[[#This Row],[PRODUCT ID]],MasterData[],6,0)</f>
        <v>42.55</v>
      </c>
      <c r="L330" s="15">
        <f>InputData[[#This Row],[BUYING PRIZE]]*InputData[[#This Row],[QUANTITY]]</f>
        <v>444</v>
      </c>
      <c r="M330" s="15">
        <f>InputData[[#This Row],[SELLING PRICE]]*InputData[[#This Row],[QUANTITY]]*(1-InputData[[#This Row],[DISCOUNT %]])</f>
        <v>510.59999999999997</v>
      </c>
      <c r="N330" s="13">
        <f>DAY(InputData[[#This Row],[DATE]])</f>
        <v>9</v>
      </c>
      <c r="O330" s="13" t="str">
        <f>TEXT(InputData[[#This Row],[DATE]],"mmm")</f>
        <v>Apr</v>
      </c>
      <c r="P330" s="13">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5">
        <f>VLOOKUP(InputData[[#This Row],[PRODUCT ID]],MasterData[],5,0)</f>
        <v>105</v>
      </c>
      <c r="K331" s="15">
        <f>VLOOKUP(InputData[[#This Row],[PRODUCT ID]],MasterData[],6,0)</f>
        <v>142.80000000000001</v>
      </c>
      <c r="L331" s="15">
        <f>InputData[[#This Row],[BUYING PRIZE]]*InputData[[#This Row],[QUANTITY]]</f>
        <v>945</v>
      </c>
      <c r="M331" s="15">
        <f>InputData[[#This Row],[SELLING PRICE]]*InputData[[#This Row],[QUANTITY]]*(1-InputData[[#This Row],[DISCOUNT %]])</f>
        <v>1285.2</v>
      </c>
      <c r="N331" s="13">
        <f>DAY(InputData[[#This Row],[DATE]])</f>
        <v>9</v>
      </c>
      <c r="O331" s="13" t="str">
        <f>TEXT(InputData[[#This Row],[DATE]],"mmm")</f>
        <v>Apr</v>
      </c>
      <c r="P331" s="13">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5">
        <f>VLOOKUP(InputData[[#This Row],[PRODUCT ID]],MasterData[],5,0)</f>
        <v>13</v>
      </c>
      <c r="K332" s="15">
        <f>VLOOKUP(InputData[[#This Row],[PRODUCT ID]],MasterData[],6,0)</f>
        <v>16.64</v>
      </c>
      <c r="L332" s="15">
        <f>InputData[[#This Row],[BUYING PRIZE]]*InputData[[#This Row],[QUANTITY]]</f>
        <v>182</v>
      </c>
      <c r="M332" s="15">
        <f>InputData[[#This Row],[SELLING PRICE]]*InputData[[#This Row],[QUANTITY]]*(1-InputData[[#This Row],[DISCOUNT %]])</f>
        <v>232.96</v>
      </c>
      <c r="N332" s="13">
        <f>DAY(InputData[[#This Row],[DATE]])</f>
        <v>13</v>
      </c>
      <c r="O332" s="13" t="str">
        <f>TEXT(InputData[[#This Row],[DATE]],"mmm")</f>
        <v>Apr</v>
      </c>
      <c r="P332" s="13">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5">
        <f>VLOOKUP(InputData[[#This Row],[PRODUCT ID]],MasterData[],5,0)</f>
        <v>138</v>
      </c>
      <c r="K333" s="15">
        <f>VLOOKUP(InputData[[#This Row],[PRODUCT ID]],MasterData[],6,0)</f>
        <v>173.88</v>
      </c>
      <c r="L333" s="15">
        <f>InputData[[#This Row],[BUYING PRIZE]]*InputData[[#This Row],[QUANTITY]]</f>
        <v>1242</v>
      </c>
      <c r="M333" s="15">
        <f>InputData[[#This Row],[SELLING PRICE]]*InputData[[#This Row],[QUANTITY]]*(1-InputData[[#This Row],[DISCOUNT %]])</f>
        <v>1564.92</v>
      </c>
      <c r="N333" s="13">
        <f>DAY(InputData[[#This Row],[DATE]])</f>
        <v>18</v>
      </c>
      <c r="O333" s="13" t="str">
        <f>TEXT(InputData[[#This Row],[DATE]],"mmm")</f>
        <v>Apr</v>
      </c>
      <c r="P333" s="13">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5">
        <f>VLOOKUP(InputData[[#This Row],[PRODUCT ID]],MasterData[],5,0)</f>
        <v>37</v>
      </c>
      <c r="K334" s="15">
        <f>VLOOKUP(InputData[[#This Row],[PRODUCT ID]],MasterData[],6,0)</f>
        <v>49.21</v>
      </c>
      <c r="L334" s="15">
        <f>InputData[[#This Row],[BUYING PRIZE]]*InputData[[#This Row],[QUANTITY]]</f>
        <v>74</v>
      </c>
      <c r="M334" s="15">
        <f>InputData[[#This Row],[SELLING PRICE]]*InputData[[#This Row],[QUANTITY]]*(1-InputData[[#This Row],[DISCOUNT %]])</f>
        <v>98.42</v>
      </c>
      <c r="N334" s="13">
        <f>DAY(InputData[[#This Row],[DATE]])</f>
        <v>20</v>
      </c>
      <c r="O334" s="13" t="str">
        <f>TEXT(InputData[[#This Row],[DATE]],"mmm")</f>
        <v>Apr</v>
      </c>
      <c r="P334" s="13">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5">
        <f>VLOOKUP(InputData[[#This Row],[PRODUCT ID]],MasterData[],5,0)</f>
        <v>73</v>
      </c>
      <c r="K335" s="15">
        <f>VLOOKUP(InputData[[#This Row],[PRODUCT ID]],MasterData[],6,0)</f>
        <v>94.17</v>
      </c>
      <c r="L335" s="15">
        <f>InputData[[#This Row],[BUYING PRIZE]]*InputData[[#This Row],[QUANTITY]]</f>
        <v>292</v>
      </c>
      <c r="M335" s="15">
        <f>InputData[[#This Row],[SELLING PRICE]]*InputData[[#This Row],[QUANTITY]]*(1-InputData[[#This Row],[DISCOUNT %]])</f>
        <v>376.68</v>
      </c>
      <c r="N335" s="13">
        <f>DAY(InputData[[#This Row],[DATE]])</f>
        <v>20</v>
      </c>
      <c r="O335" s="13" t="str">
        <f>TEXT(InputData[[#This Row],[DATE]],"mmm")</f>
        <v>Apr</v>
      </c>
      <c r="P335" s="13">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5">
        <f>VLOOKUP(InputData[[#This Row],[PRODUCT ID]],MasterData[],5,0)</f>
        <v>148</v>
      </c>
      <c r="K336" s="15">
        <f>VLOOKUP(InputData[[#This Row],[PRODUCT ID]],MasterData[],6,0)</f>
        <v>201.28</v>
      </c>
      <c r="L336" s="15">
        <f>InputData[[#This Row],[BUYING PRIZE]]*InputData[[#This Row],[QUANTITY]]</f>
        <v>296</v>
      </c>
      <c r="M336" s="15">
        <f>InputData[[#This Row],[SELLING PRICE]]*InputData[[#This Row],[QUANTITY]]*(1-InputData[[#This Row],[DISCOUNT %]])</f>
        <v>402.56</v>
      </c>
      <c r="N336" s="13">
        <f>DAY(InputData[[#This Row],[DATE]])</f>
        <v>21</v>
      </c>
      <c r="O336" s="13" t="str">
        <f>TEXT(InputData[[#This Row],[DATE]],"mmm")</f>
        <v>Apr</v>
      </c>
      <c r="P336" s="13">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5">
        <f>VLOOKUP(InputData[[#This Row],[PRODUCT ID]],MasterData[],5,0)</f>
        <v>18</v>
      </c>
      <c r="K337" s="15">
        <f>VLOOKUP(InputData[[#This Row],[PRODUCT ID]],MasterData[],6,0)</f>
        <v>24.66</v>
      </c>
      <c r="L337" s="15">
        <f>InputData[[#This Row],[BUYING PRIZE]]*InputData[[#This Row],[QUANTITY]]</f>
        <v>252</v>
      </c>
      <c r="M337" s="15">
        <f>InputData[[#This Row],[SELLING PRICE]]*InputData[[#This Row],[QUANTITY]]*(1-InputData[[#This Row],[DISCOUNT %]])</f>
        <v>345.24</v>
      </c>
      <c r="N337" s="13">
        <f>DAY(InputData[[#This Row],[DATE]])</f>
        <v>21</v>
      </c>
      <c r="O337" s="13" t="str">
        <f>TEXT(InputData[[#This Row],[DATE]],"mmm")</f>
        <v>Apr</v>
      </c>
      <c r="P337" s="13">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5">
        <f>VLOOKUP(InputData[[#This Row],[PRODUCT ID]],MasterData[],5,0)</f>
        <v>76</v>
      </c>
      <c r="K338" s="15">
        <f>VLOOKUP(InputData[[#This Row],[PRODUCT ID]],MasterData[],6,0)</f>
        <v>82.08</v>
      </c>
      <c r="L338" s="15">
        <f>InputData[[#This Row],[BUYING PRIZE]]*InputData[[#This Row],[QUANTITY]]</f>
        <v>1140</v>
      </c>
      <c r="M338" s="15">
        <f>InputData[[#This Row],[SELLING PRICE]]*InputData[[#This Row],[QUANTITY]]*(1-InputData[[#This Row],[DISCOUNT %]])</f>
        <v>1231.2</v>
      </c>
      <c r="N338" s="13">
        <f>DAY(InputData[[#This Row],[DATE]])</f>
        <v>23</v>
      </c>
      <c r="O338" s="13" t="str">
        <f>TEXT(InputData[[#This Row],[DATE]],"mmm")</f>
        <v>Apr</v>
      </c>
      <c r="P338" s="13">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5">
        <f>VLOOKUP(InputData[[#This Row],[PRODUCT ID]],MasterData[],5,0)</f>
        <v>55</v>
      </c>
      <c r="K339" s="15">
        <f>VLOOKUP(InputData[[#This Row],[PRODUCT ID]],MasterData[],6,0)</f>
        <v>58.3</v>
      </c>
      <c r="L339" s="15">
        <f>InputData[[#This Row],[BUYING PRIZE]]*InputData[[#This Row],[QUANTITY]]</f>
        <v>220</v>
      </c>
      <c r="M339" s="15">
        <f>InputData[[#This Row],[SELLING PRICE]]*InputData[[#This Row],[QUANTITY]]*(1-InputData[[#This Row],[DISCOUNT %]])</f>
        <v>233.2</v>
      </c>
      <c r="N339" s="13">
        <f>DAY(InputData[[#This Row],[DATE]])</f>
        <v>24</v>
      </c>
      <c r="O339" s="13" t="str">
        <f>TEXT(InputData[[#This Row],[DATE]],"mmm")</f>
        <v>Apr</v>
      </c>
      <c r="P339" s="13">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5">
        <f>VLOOKUP(InputData[[#This Row],[PRODUCT ID]],MasterData[],5,0)</f>
        <v>44</v>
      </c>
      <c r="K340" s="15">
        <f>VLOOKUP(InputData[[#This Row],[PRODUCT ID]],MasterData[],6,0)</f>
        <v>48.84</v>
      </c>
      <c r="L340" s="15">
        <f>InputData[[#This Row],[BUYING PRIZE]]*InputData[[#This Row],[QUANTITY]]</f>
        <v>396</v>
      </c>
      <c r="M340" s="15">
        <f>InputData[[#This Row],[SELLING PRICE]]*InputData[[#This Row],[QUANTITY]]*(1-InputData[[#This Row],[DISCOUNT %]])</f>
        <v>439.56000000000006</v>
      </c>
      <c r="N340" s="13">
        <f>DAY(InputData[[#This Row],[DATE]])</f>
        <v>25</v>
      </c>
      <c r="O340" s="13" t="str">
        <f>TEXT(InputData[[#This Row],[DATE]],"mmm")</f>
        <v>Apr</v>
      </c>
      <c r="P340" s="13">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5">
        <f>VLOOKUP(InputData[[#This Row],[PRODUCT ID]],MasterData[],5,0)</f>
        <v>71</v>
      </c>
      <c r="K341" s="15">
        <f>VLOOKUP(InputData[[#This Row],[PRODUCT ID]],MasterData[],6,0)</f>
        <v>80.94</v>
      </c>
      <c r="L341" s="15">
        <f>InputData[[#This Row],[BUYING PRIZE]]*InputData[[#This Row],[QUANTITY]]</f>
        <v>568</v>
      </c>
      <c r="M341" s="15">
        <f>InputData[[#This Row],[SELLING PRICE]]*InputData[[#This Row],[QUANTITY]]*(1-InputData[[#This Row],[DISCOUNT %]])</f>
        <v>647.52</v>
      </c>
      <c r="N341" s="13">
        <f>DAY(InputData[[#This Row],[DATE]])</f>
        <v>25</v>
      </c>
      <c r="O341" s="13" t="str">
        <f>TEXT(InputData[[#This Row],[DATE]],"mmm")</f>
        <v>Apr</v>
      </c>
      <c r="P341" s="13">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5">
        <f>VLOOKUP(InputData[[#This Row],[PRODUCT ID]],MasterData[],5,0)</f>
        <v>48</v>
      </c>
      <c r="K342" s="15">
        <f>VLOOKUP(InputData[[#This Row],[PRODUCT ID]],MasterData[],6,0)</f>
        <v>57.120000000000005</v>
      </c>
      <c r="L342" s="15">
        <f>InputData[[#This Row],[BUYING PRIZE]]*InputData[[#This Row],[QUANTITY]]</f>
        <v>96</v>
      </c>
      <c r="M342" s="15">
        <f>InputData[[#This Row],[SELLING PRICE]]*InputData[[#This Row],[QUANTITY]]*(1-InputData[[#This Row],[DISCOUNT %]])</f>
        <v>114.24000000000001</v>
      </c>
      <c r="N342" s="13">
        <f>DAY(InputData[[#This Row],[DATE]])</f>
        <v>26</v>
      </c>
      <c r="O342" s="13" t="str">
        <f>TEXT(InputData[[#This Row],[DATE]],"mmm")</f>
        <v>Apr</v>
      </c>
      <c r="P342" s="13">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5">
        <f>VLOOKUP(InputData[[#This Row],[PRODUCT ID]],MasterData[],5,0)</f>
        <v>112</v>
      </c>
      <c r="K343" s="15">
        <f>VLOOKUP(InputData[[#This Row],[PRODUCT ID]],MasterData[],6,0)</f>
        <v>146.72</v>
      </c>
      <c r="L343" s="15">
        <f>InputData[[#This Row],[BUYING PRIZE]]*InputData[[#This Row],[QUANTITY]]</f>
        <v>1568</v>
      </c>
      <c r="M343" s="15">
        <f>InputData[[#This Row],[SELLING PRICE]]*InputData[[#This Row],[QUANTITY]]*(1-InputData[[#This Row],[DISCOUNT %]])</f>
        <v>2054.08</v>
      </c>
      <c r="N343" s="13">
        <f>DAY(InputData[[#This Row],[DATE]])</f>
        <v>28</v>
      </c>
      <c r="O343" s="13" t="str">
        <f>TEXT(InputData[[#This Row],[DATE]],"mmm")</f>
        <v>Apr</v>
      </c>
      <c r="P343" s="13">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5">
        <f>VLOOKUP(InputData[[#This Row],[PRODUCT ID]],MasterData[],5,0)</f>
        <v>13</v>
      </c>
      <c r="K344" s="15">
        <f>VLOOKUP(InputData[[#This Row],[PRODUCT ID]],MasterData[],6,0)</f>
        <v>16.64</v>
      </c>
      <c r="L344" s="15">
        <f>InputData[[#This Row],[BUYING PRIZE]]*InputData[[#This Row],[QUANTITY]]</f>
        <v>169</v>
      </c>
      <c r="M344" s="15">
        <f>InputData[[#This Row],[SELLING PRICE]]*InputData[[#This Row],[QUANTITY]]*(1-InputData[[#This Row],[DISCOUNT %]])</f>
        <v>216.32</v>
      </c>
      <c r="N344" s="13">
        <f>DAY(InputData[[#This Row],[DATE]])</f>
        <v>30</v>
      </c>
      <c r="O344" s="13" t="str">
        <f>TEXT(InputData[[#This Row],[DATE]],"mmm")</f>
        <v>Apr</v>
      </c>
      <c r="P344" s="13">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5">
        <f>VLOOKUP(InputData[[#This Row],[PRODUCT ID]],MasterData[],5,0)</f>
        <v>48</v>
      </c>
      <c r="K345" s="15">
        <f>VLOOKUP(InputData[[#This Row],[PRODUCT ID]],MasterData[],6,0)</f>
        <v>57.120000000000005</v>
      </c>
      <c r="L345" s="15">
        <f>InputData[[#This Row],[BUYING PRIZE]]*InputData[[#This Row],[QUANTITY]]</f>
        <v>384</v>
      </c>
      <c r="M345" s="15">
        <f>InputData[[#This Row],[SELLING PRICE]]*InputData[[#This Row],[QUANTITY]]*(1-InputData[[#This Row],[DISCOUNT %]])</f>
        <v>456.96000000000004</v>
      </c>
      <c r="N345" s="13">
        <f>DAY(InputData[[#This Row],[DATE]])</f>
        <v>30</v>
      </c>
      <c r="O345" s="13" t="str">
        <f>TEXT(InputData[[#This Row],[DATE]],"mmm")</f>
        <v>Apr</v>
      </c>
      <c r="P345" s="13">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5">
        <f>VLOOKUP(InputData[[#This Row],[PRODUCT ID]],MasterData[],5,0)</f>
        <v>55</v>
      </c>
      <c r="K346" s="15">
        <f>VLOOKUP(InputData[[#This Row],[PRODUCT ID]],MasterData[],6,0)</f>
        <v>58.3</v>
      </c>
      <c r="L346" s="15">
        <f>InputData[[#This Row],[BUYING PRIZE]]*InputData[[#This Row],[QUANTITY]]</f>
        <v>495</v>
      </c>
      <c r="M346" s="15">
        <f>InputData[[#This Row],[SELLING PRICE]]*InputData[[#This Row],[QUANTITY]]*(1-InputData[[#This Row],[DISCOUNT %]])</f>
        <v>524.69999999999993</v>
      </c>
      <c r="N346" s="13">
        <f>DAY(InputData[[#This Row],[DATE]])</f>
        <v>1</v>
      </c>
      <c r="O346" s="13" t="str">
        <f>TEXT(InputData[[#This Row],[DATE]],"mmm")</f>
        <v>May</v>
      </c>
      <c r="P346" s="13">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5">
        <f>VLOOKUP(InputData[[#This Row],[PRODUCT ID]],MasterData[],5,0)</f>
        <v>95</v>
      </c>
      <c r="K347" s="15">
        <f>VLOOKUP(InputData[[#This Row],[PRODUCT ID]],MasterData[],6,0)</f>
        <v>119.7</v>
      </c>
      <c r="L347" s="15">
        <f>InputData[[#This Row],[BUYING PRIZE]]*InputData[[#This Row],[QUANTITY]]</f>
        <v>570</v>
      </c>
      <c r="M347" s="15">
        <f>InputData[[#This Row],[SELLING PRICE]]*InputData[[#This Row],[QUANTITY]]*(1-InputData[[#This Row],[DISCOUNT %]])</f>
        <v>718.2</v>
      </c>
      <c r="N347" s="13">
        <f>DAY(InputData[[#This Row],[DATE]])</f>
        <v>1</v>
      </c>
      <c r="O347" s="13" t="str">
        <f>TEXT(InputData[[#This Row],[DATE]],"mmm")</f>
        <v>May</v>
      </c>
      <c r="P347" s="13">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5">
        <f>VLOOKUP(InputData[[#This Row],[PRODUCT ID]],MasterData[],5,0)</f>
        <v>112</v>
      </c>
      <c r="K348" s="15">
        <f>VLOOKUP(InputData[[#This Row],[PRODUCT ID]],MasterData[],6,0)</f>
        <v>122.08</v>
      </c>
      <c r="L348" s="15">
        <f>InputData[[#This Row],[BUYING PRIZE]]*InputData[[#This Row],[QUANTITY]]</f>
        <v>448</v>
      </c>
      <c r="M348" s="15">
        <f>InputData[[#This Row],[SELLING PRICE]]*InputData[[#This Row],[QUANTITY]]*(1-InputData[[#This Row],[DISCOUNT %]])</f>
        <v>488.32</v>
      </c>
      <c r="N348" s="13">
        <f>DAY(InputData[[#This Row],[DATE]])</f>
        <v>2</v>
      </c>
      <c r="O348" s="13" t="str">
        <f>TEXT(InputData[[#This Row],[DATE]],"mmm")</f>
        <v>May</v>
      </c>
      <c r="P348" s="13">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5">
        <f>VLOOKUP(InputData[[#This Row],[PRODUCT ID]],MasterData[],5,0)</f>
        <v>61</v>
      </c>
      <c r="K349" s="15">
        <f>VLOOKUP(InputData[[#This Row],[PRODUCT ID]],MasterData[],6,0)</f>
        <v>76.25</v>
      </c>
      <c r="L349" s="15">
        <f>InputData[[#This Row],[BUYING PRIZE]]*InputData[[#This Row],[QUANTITY]]</f>
        <v>610</v>
      </c>
      <c r="M349" s="15">
        <f>InputData[[#This Row],[SELLING PRICE]]*InputData[[#This Row],[QUANTITY]]*(1-InputData[[#This Row],[DISCOUNT %]])</f>
        <v>762.5</v>
      </c>
      <c r="N349" s="13">
        <f>DAY(InputData[[#This Row],[DATE]])</f>
        <v>4</v>
      </c>
      <c r="O349" s="13" t="str">
        <f>TEXT(InputData[[#This Row],[DATE]],"mmm")</f>
        <v>May</v>
      </c>
      <c r="P349" s="13">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5">
        <f>VLOOKUP(InputData[[#This Row],[PRODUCT ID]],MasterData[],5,0)</f>
        <v>55</v>
      </c>
      <c r="K350" s="15">
        <f>VLOOKUP(InputData[[#This Row],[PRODUCT ID]],MasterData[],6,0)</f>
        <v>58.3</v>
      </c>
      <c r="L350" s="15">
        <f>InputData[[#This Row],[BUYING PRIZE]]*InputData[[#This Row],[QUANTITY]]</f>
        <v>385</v>
      </c>
      <c r="M350" s="15">
        <f>InputData[[#This Row],[SELLING PRICE]]*InputData[[#This Row],[QUANTITY]]*(1-InputData[[#This Row],[DISCOUNT %]])</f>
        <v>408.09999999999997</v>
      </c>
      <c r="N350" s="13">
        <f>DAY(InputData[[#This Row],[DATE]])</f>
        <v>6</v>
      </c>
      <c r="O350" s="13" t="str">
        <f>TEXT(InputData[[#This Row],[DATE]],"mmm")</f>
        <v>May</v>
      </c>
      <c r="P350" s="13">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5">
        <f>VLOOKUP(InputData[[#This Row],[PRODUCT ID]],MasterData[],5,0)</f>
        <v>12</v>
      </c>
      <c r="K351" s="15">
        <f>VLOOKUP(InputData[[#This Row],[PRODUCT ID]],MasterData[],6,0)</f>
        <v>15.719999999999999</v>
      </c>
      <c r="L351" s="15">
        <f>InputData[[#This Row],[BUYING PRIZE]]*InputData[[#This Row],[QUANTITY]]</f>
        <v>48</v>
      </c>
      <c r="M351" s="15">
        <f>InputData[[#This Row],[SELLING PRICE]]*InputData[[#This Row],[QUANTITY]]*(1-InputData[[#This Row],[DISCOUNT %]])</f>
        <v>62.879999999999995</v>
      </c>
      <c r="N351" s="13">
        <f>DAY(InputData[[#This Row],[DATE]])</f>
        <v>7</v>
      </c>
      <c r="O351" s="13" t="str">
        <f>TEXT(InputData[[#This Row],[DATE]],"mmm")</f>
        <v>May</v>
      </c>
      <c r="P351" s="13">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5">
        <f>VLOOKUP(InputData[[#This Row],[PRODUCT ID]],MasterData[],5,0)</f>
        <v>48</v>
      </c>
      <c r="K352" s="15">
        <f>VLOOKUP(InputData[[#This Row],[PRODUCT ID]],MasterData[],6,0)</f>
        <v>57.120000000000005</v>
      </c>
      <c r="L352" s="15">
        <f>InputData[[#This Row],[BUYING PRIZE]]*InputData[[#This Row],[QUANTITY]]</f>
        <v>48</v>
      </c>
      <c r="M352" s="15">
        <f>InputData[[#This Row],[SELLING PRICE]]*InputData[[#This Row],[QUANTITY]]*(1-InputData[[#This Row],[DISCOUNT %]])</f>
        <v>57.120000000000005</v>
      </c>
      <c r="N352" s="13">
        <f>DAY(InputData[[#This Row],[DATE]])</f>
        <v>7</v>
      </c>
      <c r="O352" s="13" t="str">
        <f>TEXT(InputData[[#This Row],[DATE]],"mmm")</f>
        <v>May</v>
      </c>
      <c r="P352" s="13">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5">
        <f>VLOOKUP(InputData[[#This Row],[PRODUCT ID]],MasterData[],5,0)</f>
        <v>121</v>
      </c>
      <c r="K353" s="15">
        <f>VLOOKUP(InputData[[#This Row],[PRODUCT ID]],MasterData[],6,0)</f>
        <v>141.57</v>
      </c>
      <c r="L353" s="15">
        <f>InputData[[#This Row],[BUYING PRIZE]]*InputData[[#This Row],[QUANTITY]]</f>
        <v>847</v>
      </c>
      <c r="M353" s="15">
        <f>InputData[[#This Row],[SELLING PRICE]]*InputData[[#This Row],[QUANTITY]]*(1-InputData[[#This Row],[DISCOUNT %]])</f>
        <v>990.99</v>
      </c>
      <c r="N353" s="13">
        <f>DAY(InputData[[#This Row],[DATE]])</f>
        <v>8</v>
      </c>
      <c r="O353" s="13" t="str">
        <f>TEXT(InputData[[#This Row],[DATE]],"mmm")</f>
        <v>May</v>
      </c>
      <c r="P353" s="13">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5">
        <f>VLOOKUP(InputData[[#This Row],[PRODUCT ID]],MasterData[],5,0)</f>
        <v>134</v>
      </c>
      <c r="K354" s="15">
        <f>VLOOKUP(InputData[[#This Row],[PRODUCT ID]],MasterData[],6,0)</f>
        <v>156.78</v>
      </c>
      <c r="L354" s="15">
        <f>InputData[[#This Row],[BUYING PRIZE]]*InputData[[#This Row],[QUANTITY]]</f>
        <v>1608</v>
      </c>
      <c r="M354" s="15">
        <f>InputData[[#This Row],[SELLING PRICE]]*InputData[[#This Row],[QUANTITY]]*(1-InputData[[#This Row],[DISCOUNT %]])</f>
        <v>1881.3600000000001</v>
      </c>
      <c r="N354" s="13">
        <f>DAY(InputData[[#This Row],[DATE]])</f>
        <v>9</v>
      </c>
      <c r="O354" s="13" t="str">
        <f>TEXT(InputData[[#This Row],[DATE]],"mmm")</f>
        <v>May</v>
      </c>
      <c r="P354" s="13">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5">
        <f>VLOOKUP(InputData[[#This Row],[PRODUCT ID]],MasterData[],5,0)</f>
        <v>6</v>
      </c>
      <c r="K355" s="15">
        <f>VLOOKUP(InputData[[#This Row],[PRODUCT ID]],MasterData[],6,0)</f>
        <v>7.8599999999999994</v>
      </c>
      <c r="L355" s="15">
        <f>InputData[[#This Row],[BUYING PRIZE]]*InputData[[#This Row],[QUANTITY]]</f>
        <v>36</v>
      </c>
      <c r="M355" s="15">
        <f>InputData[[#This Row],[SELLING PRICE]]*InputData[[#This Row],[QUANTITY]]*(1-InputData[[#This Row],[DISCOUNT %]])</f>
        <v>47.16</v>
      </c>
      <c r="N355" s="13">
        <f>DAY(InputData[[#This Row],[DATE]])</f>
        <v>10</v>
      </c>
      <c r="O355" s="13" t="str">
        <f>TEXT(InputData[[#This Row],[DATE]],"mmm")</f>
        <v>May</v>
      </c>
      <c r="P355" s="13">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5">
        <f>VLOOKUP(InputData[[#This Row],[PRODUCT ID]],MasterData[],5,0)</f>
        <v>44</v>
      </c>
      <c r="K356" s="15">
        <f>VLOOKUP(InputData[[#This Row],[PRODUCT ID]],MasterData[],6,0)</f>
        <v>48.4</v>
      </c>
      <c r="L356" s="15">
        <f>InputData[[#This Row],[BUYING PRIZE]]*InputData[[#This Row],[QUANTITY]]</f>
        <v>308</v>
      </c>
      <c r="M356" s="15">
        <f>InputData[[#This Row],[SELLING PRICE]]*InputData[[#This Row],[QUANTITY]]*(1-InputData[[#This Row],[DISCOUNT %]])</f>
        <v>338.8</v>
      </c>
      <c r="N356" s="13">
        <f>DAY(InputData[[#This Row],[DATE]])</f>
        <v>12</v>
      </c>
      <c r="O356" s="13" t="str">
        <f>TEXT(InputData[[#This Row],[DATE]],"mmm")</f>
        <v>May</v>
      </c>
      <c r="P356" s="13">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5">
        <f>VLOOKUP(InputData[[#This Row],[PRODUCT ID]],MasterData[],5,0)</f>
        <v>73</v>
      </c>
      <c r="K357" s="15">
        <f>VLOOKUP(InputData[[#This Row],[PRODUCT ID]],MasterData[],6,0)</f>
        <v>94.17</v>
      </c>
      <c r="L357" s="15">
        <f>InputData[[#This Row],[BUYING PRIZE]]*InputData[[#This Row],[QUANTITY]]</f>
        <v>365</v>
      </c>
      <c r="M357" s="15">
        <f>InputData[[#This Row],[SELLING PRICE]]*InputData[[#This Row],[QUANTITY]]*(1-InputData[[#This Row],[DISCOUNT %]])</f>
        <v>470.85</v>
      </c>
      <c r="N357" s="13">
        <f>DAY(InputData[[#This Row],[DATE]])</f>
        <v>13</v>
      </c>
      <c r="O357" s="13" t="str">
        <f>TEXT(InputData[[#This Row],[DATE]],"mmm")</f>
        <v>May</v>
      </c>
      <c r="P357" s="13">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5">
        <f>VLOOKUP(InputData[[#This Row],[PRODUCT ID]],MasterData[],5,0)</f>
        <v>83</v>
      </c>
      <c r="K358" s="15">
        <f>VLOOKUP(InputData[[#This Row],[PRODUCT ID]],MasterData[],6,0)</f>
        <v>94.62</v>
      </c>
      <c r="L358" s="15">
        <f>InputData[[#This Row],[BUYING PRIZE]]*InputData[[#This Row],[QUANTITY]]</f>
        <v>1162</v>
      </c>
      <c r="M358" s="15">
        <f>InputData[[#This Row],[SELLING PRICE]]*InputData[[#This Row],[QUANTITY]]*(1-InputData[[#This Row],[DISCOUNT %]])</f>
        <v>1324.68</v>
      </c>
      <c r="N358" s="13">
        <f>DAY(InputData[[#This Row],[DATE]])</f>
        <v>14</v>
      </c>
      <c r="O358" s="13" t="str">
        <f>TEXT(InputData[[#This Row],[DATE]],"mmm")</f>
        <v>May</v>
      </c>
      <c r="P358" s="13">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5">
        <f>VLOOKUP(InputData[[#This Row],[PRODUCT ID]],MasterData[],5,0)</f>
        <v>61</v>
      </c>
      <c r="K359" s="15">
        <f>VLOOKUP(InputData[[#This Row],[PRODUCT ID]],MasterData[],6,0)</f>
        <v>76.25</v>
      </c>
      <c r="L359" s="15">
        <f>InputData[[#This Row],[BUYING PRIZE]]*InputData[[#This Row],[QUANTITY]]</f>
        <v>305</v>
      </c>
      <c r="M359" s="15">
        <f>InputData[[#This Row],[SELLING PRICE]]*InputData[[#This Row],[QUANTITY]]*(1-InputData[[#This Row],[DISCOUNT %]])</f>
        <v>381.25</v>
      </c>
      <c r="N359" s="13">
        <f>DAY(InputData[[#This Row],[DATE]])</f>
        <v>15</v>
      </c>
      <c r="O359" s="13" t="str">
        <f>TEXT(InputData[[#This Row],[DATE]],"mmm")</f>
        <v>May</v>
      </c>
      <c r="P359" s="13">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5">
        <f>VLOOKUP(InputData[[#This Row],[PRODUCT ID]],MasterData[],5,0)</f>
        <v>148</v>
      </c>
      <c r="K360" s="15">
        <f>VLOOKUP(InputData[[#This Row],[PRODUCT ID]],MasterData[],6,0)</f>
        <v>164.28</v>
      </c>
      <c r="L360" s="15">
        <f>InputData[[#This Row],[BUYING PRIZE]]*InputData[[#This Row],[QUANTITY]]</f>
        <v>1924</v>
      </c>
      <c r="M360" s="15">
        <f>InputData[[#This Row],[SELLING PRICE]]*InputData[[#This Row],[QUANTITY]]*(1-InputData[[#This Row],[DISCOUNT %]])</f>
        <v>2135.64</v>
      </c>
      <c r="N360" s="13">
        <f>DAY(InputData[[#This Row],[DATE]])</f>
        <v>16</v>
      </c>
      <c r="O360" s="13" t="str">
        <f>TEXT(InputData[[#This Row],[DATE]],"mmm")</f>
        <v>May</v>
      </c>
      <c r="P360" s="13">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5">
        <f>VLOOKUP(InputData[[#This Row],[PRODUCT ID]],MasterData[],5,0)</f>
        <v>93</v>
      </c>
      <c r="K361" s="15">
        <f>VLOOKUP(InputData[[#This Row],[PRODUCT ID]],MasterData[],6,0)</f>
        <v>104.16</v>
      </c>
      <c r="L361" s="15">
        <f>InputData[[#This Row],[BUYING PRIZE]]*InputData[[#This Row],[QUANTITY]]</f>
        <v>1209</v>
      </c>
      <c r="M361" s="15">
        <f>InputData[[#This Row],[SELLING PRICE]]*InputData[[#This Row],[QUANTITY]]*(1-InputData[[#This Row],[DISCOUNT %]])</f>
        <v>1354.08</v>
      </c>
      <c r="N361" s="13">
        <f>DAY(InputData[[#This Row],[DATE]])</f>
        <v>16</v>
      </c>
      <c r="O361" s="13" t="str">
        <f>TEXT(InputData[[#This Row],[DATE]],"mmm")</f>
        <v>May</v>
      </c>
      <c r="P361" s="13">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5">
        <f>VLOOKUP(InputData[[#This Row],[PRODUCT ID]],MasterData[],5,0)</f>
        <v>48</v>
      </c>
      <c r="K362" s="15">
        <f>VLOOKUP(InputData[[#This Row],[PRODUCT ID]],MasterData[],6,0)</f>
        <v>57.120000000000005</v>
      </c>
      <c r="L362" s="15">
        <f>InputData[[#This Row],[BUYING PRIZE]]*InputData[[#This Row],[QUANTITY]]</f>
        <v>384</v>
      </c>
      <c r="M362" s="15">
        <f>InputData[[#This Row],[SELLING PRICE]]*InputData[[#This Row],[QUANTITY]]*(1-InputData[[#This Row],[DISCOUNT %]])</f>
        <v>456.96000000000004</v>
      </c>
      <c r="N362" s="13">
        <f>DAY(InputData[[#This Row],[DATE]])</f>
        <v>17</v>
      </c>
      <c r="O362" s="13" t="str">
        <f>TEXT(InputData[[#This Row],[DATE]],"mmm")</f>
        <v>May</v>
      </c>
      <c r="P362" s="13">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5">
        <f>VLOOKUP(InputData[[#This Row],[PRODUCT ID]],MasterData[],5,0)</f>
        <v>48</v>
      </c>
      <c r="K363" s="15">
        <f>VLOOKUP(InputData[[#This Row],[PRODUCT ID]],MasterData[],6,0)</f>
        <v>57.120000000000005</v>
      </c>
      <c r="L363" s="15">
        <f>InputData[[#This Row],[BUYING PRIZE]]*InputData[[#This Row],[QUANTITY]]</f>
        <v>192</v>
      </c>
      <c r="M363" s="15">
        <f>InputData[[#This Row],[SELLING PRICE]]*InputData[[#This Row],[QUANTITY]]*(1-InputData[[#This Row],[DISCOUNT %]])</f>
        <v>228.48000000000002</v>
      </c>
      <c r="N363" s="13">
        <f>DAY(InputData[[#This Row],[DATE]])</f>
        <v>18</v>
      </c>
      <c r="O363" s="13" t="str">
        <f>TEXT(InputData[[#This Row],[DATE]],"mmm")</f>
        <v>May</v>
      </c>
      <c r="P363" s="13">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5">
        <f>VLOOKUP(InputData[[#This Row],[PRODUCT ID]],MasterData[],5,0)</f>
        <v>72</v>
      </c>
      <c r="K364" s="15">
        <f>VLOOKUP(InputData[[#This Row],[PRODUCT ID]],MasterData[],6,0)</f>
        <v>79.92</v>
      </c>
      <c r="L364" s="15">
        <f>InputData[[#This Row],[BUYING PRIZE]]*InputData[[#This Row],[QUANTITY]]</f>
        <v>576</v>
      </c>
      <c r="M364" s="15">
        <f>InputData[[#This Row],[SELLING PRICE]]*InputData[[#This Row],[QUANTITY]]*(1-InputData[[#This Row],[DISCOUNT %]])</f>
        <v>639.36</v>
      </c>
      <c r="N364" s="13">
        <f>DAY(InputData[[#This Row],[DATE]])</f>
        <v>18</v>
      </c>
      <c r="O364" s="13" t="str">
        <f>TEXT(InputData[[#This Row],[DATE]],"mmm")</f>
        <v>May</v>
      </c>
      <c r="P364" s="13">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5">
        <f>VLOOKUP(InputData[[#This Row],[PRODUCT ID]],MasterData[],5,0)</f>
        <v>76</v>
      </c>
      <c r="K365" s="15">
        <f>VLOOKUP(InputData[[#This Row],[PRODUCT ID]],MasterData[],6,0)</f>
        <v>82.08</v>
      </c>
      <c r="L365" s="15">
        <f>InputData[[#This Row],[BUYING PRIZE]]*InputData[[#This Row],[QUANTITY]]</f>
        <v>1140</v>
      </c>
      <c r="M365" s="15">
        <f>InputData[[#This Row],[SELLING PRICE]]*InputData[[#This Row],[QUANTITY]]*(1-InputData[[#This Row],[DISCOUNT %]])</f>
        <v>1231.2</v>
      </c>
      <c r="N365" s="13">
        <f>DAY(InputData[[#This Row],[DATE]])</f>
        <v>20</v>
      </c>
      <c r="O365" s="13" t="str">
        <f>TEXT(InputData[[#This Row],[DATE]],"mmm")</f>
        <v>May</v>
      </c>
      <c r="P365" s="13">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5">
        <f>VLOOKUP(InputData[[#This Row],[PRODUCT ID]],MasterData[],5,0)</f>
        <v>12</v>
      </c>
      <c r="K366" s="15">
        <f>VLOOKUP(InputData[[#This Row],[PRODUCT ID]],MasterData[],6,0)</f>
        <v>15.719999999999999</v>
      </c>
      <c r="L366" s="15">
        <f>InputData[[#This Row],[BUYING PRIZE]]*InputData[[#This Row],[QUANTITY]]</f>
        <v>144</v>
      </c>
      <c r="M366" s="15">
        <f>InputData[[#This Row],[SELLING PRICE]]*InputData[[#This Row],[QUANTITY]]*(1-InputData[[#This Row],[DISCOUNT %]])</f>
        <v>188.64</v>
      </c>
      <c r="N366" s="13">
        <f>DAY(InputData[[#This Row],[DATE]])</f>
        <v>22</v>
      </c>
      <c r="O366" s="13" t="str">
        <f>TEXT(InputData[[#This Row],[DATE]],"mmm")</f>
        <v>May</v>
      </c>
      <c r="P366" s="13">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5">
        <f>VLOOKUP(InputData[[#This Row],[PRODUCT ID]],MasterData[],5,0)</f>
        <v>105</v>
      </c>
      <c r="K367" s="15">
        <f>VLOOKUP(InputData[[#This Row],[PRODUCT ID]],MasterData[],6,0)</f>
        <v>142.80000000000001</v>
      </c>
      <c r="L367" s="15">
        <f>InputData[[#This Row],[BUYING PRIZE]]*InputData[[#This Row],[QUANTITY]]</f>
        <v>735</v>
      </c>
      <c r="M367" s="15">
        <f>InputData[[#This Row],[SELLING PRICE]]*InputData[[#This Row],[QUANTITY]]*(1-InputData[[#This Row],[DISCOUNT %]])</f>
        <v>999.60000000000014</v>
      </c>
      <c r="N367" s="13">
        <f>DAY(InputData[[#This Row],[DATE]])</f>
        <v>25</v>
      </c>
      <c r="O367" s="13" t="str">
        <f>TEXT(InputData[[#This Row],[DATE]],"mmm")</f>
        <v>May</v>
      </c>
      <c r="P367" s="13">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5">
        <f>VLOOKUP(InputData[[#This Row],[PRODUCT ID]],MasterData[],5,0)</f>
        <v>37</v>
      </c>
      <c r="K368" s="15">
        <f>VLOOKUP(InputData[[#This Row],[PRODUCT ID]],MasterData[],6,0)</f>
        <v>41.81</v>
      </c>
      <c r="L368" s="15">
        <f>InputData[[#This Row],[BUYING PRIZE]]*InputData[[#This Row],[QUANTITY]]</f>
        <v>74</v>
      </c>
      <c r="M368" s="15">
        <f>InputData[[#This Row],[SELLING PRICE]]*InputData[[#This Row],[QUANTITY]]*(1-InputData[[#This Row],[DISCOUNT %]])</f>
        <v>83.62</v>
      </c>
      <c r="N368" s="13">
        <f>DAY(InputData[[#This Row],[DATE]])</f>
        <v>26</v>
      </c>
      <c r="O368" s="13" t="str">
        <f>TEXT(InputData[[#This Row],[DATE]],"mmm")</f>
        <v>May</v>
      </c>
      <c r="P368" s="13">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5">
        <f>VLOOKUP(InputData[[#This Row],[PRODUCT ID]],MasterData[],5,0)</f>
        <v>48</v>
      </c>
      <c r="K369" s="15">
        <f>VLOOKUP(InputData[[#This Row],[PRODUCT ID]],MasterData[],6,0)</f>
        <v>57.120000000000005</v>
      </c>
      <c r="L369" s="15">
        <f>InputData[[#This Row],[BUYING PRIZE]]*InputData[[#This Row],[QUANTITY]]</f>
        <v>96</v>
      </c>
      <c r="M369" s="15">
        <f>InputData[[#This Row],[SELLING PRICE]]*InputData[[#This Row],[QUANTITY]]*(1-InputData[[#This Row],[DISCOUNT %]])</f>
        <v>114.24000000000001</v>
      </c>
      <c r="N369" s="13">
        <f>DAY(InputData[[#This Row],[DATE]])</f>
        <v>26</v>
      </c>
      <c r="O369" s="13" t="str">
        <f>TEXT(InputData[[#This Row],[DATE]],"mmm")</f>
        <v>May</v>
      </c>
      <c r="P369" s="13">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5">
        <f>VLOOKUP(InputData[[#This Row],[PRODUCT ID]],MasterData[],5,0)</f>
        <v>138</v>
      </c>
      <c r="K370" s="15">
        <f>VLOOKUP(InputData[[#This Row],[PRODUCT ID]],MasterData[],6,0)</f>
        <v>173.88</v>
      </c>
      <c r="L370" s="15">
        <f>InputData[[#This Row],[BUYING PRIZE]]*InputData[[#This Row],[QUANTITY]]</f>
        <v>1380</v>
      </c>
      <c r="M370" s="15">
        <f>InputData[[#This Row],[SELLING PRICE]]*InputData[[#This Row],[QUANTITY]]*(1-InputData[[#This Row],[DISCOUNT %]])</f>
        <v>1738.8</v>
      </c>
      <c r="N370" s="13">
        <f>DAY(InputData[[#This Row],[DATE]])</f>
        <v>28</v>
      </c>
      <c r="O370" s="13" t="str">
        <f>TEXT(InputData[[#This Row],[DATE]],"mmm")</f>
        <v>May</v>
      </c>
      <c r="P370" s="13">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5">
        <f>VLOOKUP(InputData[[#This Row],[PRODUCT ID]],MasterData[],5,0)</f>
        <v>83</v>
      </c>
      <c r="K371" s="15">
        <f>VLOOKUP(InputData[[#This Row],[PRODUCT ID]],MasterData[],6,0)</f>
        <v>94.62</v>
      </c>
      <c r="L371" s="15">
        <f>InputData[[#This Row],[BUYING PRIZE]]*InputData[[#This Row],[QUANTITY]]</f>
        <v>415</v>
      </c>
      <c r="M371" s="15">
        <f>InputData[[#This Row],[SELLING PRICE]]*InputData[[#This Row],[QUANTITY]]*(1-InputData[[#This Row],[DISCOUNT %]])</f>
        <v>473.1</v>
      </c>
      <c r="N371" s="13">
        <f>DAY(InputData[[#This Row],[DATE]])</f>
        <v>28</v>
      </c>
      <c r="O371" s="13" t="str">
        <f>TEXT(InputData[[#This Row],[DATE]],"mmm")</f>
        <v>May</v>
      </c>
      <c r="P371" s="13">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5">
        <f>VLOOKUP(InputData[[#This Row],[PRODUCT ID]],MasterData[],5,0)</f>
        <v>148</v>
      </c>
      <c r="K372" s="15">
        <f>VLOOKUP(InputData[[#This Row],[PRODUCT ID]],MasterData[],6,0)</f>
        <v>164.28</v>
      </c>
      <c r="L372" s="15">
        <f>InputData[[#This Row],[BUYING PRIZE]]*InputData[[#This Row],[QUANTITY]]</f>
        <v>1332</v>
      </c>
      <c r="M372" s="15">
        <f>InputData[[#This Row],[SELLING PRICE]]*InputData[[#This Row],[QUANTITY]]*(1-InputData[[#This Row],[DISCOUNT %]])</f>
        <v>1478.52</v>
      </c>
      <c r="N372" s="13">
        <f>DAY(InputData[[#This Row],[DATE]])</f>
        <v>28</v>
      </c>
      <c r="O372" s="13" t="str">
        <f>TEXT(InputData[[#This Row],[DATE]],"mmm")</f>
        <v>May</v>
      </c>
      <c r="P372" s="13">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5">
        <f>VLOOKUP(InputData[[#This Row],[PRODUCT ID]],MasterData[],5,0)</f>
        <v>44</v>
      </c>
      <c r="K373" s="15">
        <f>VLOOKUP(InputData[[#This Row],[PRODUCT ID]],MasterData[],6,0)</f>
        <v>48.84</v>
      </c>
      <c r="L373" s="15">
        <f>InputData[[#This Row],[BUYING PRIZE]]*InputData[[#This Row],[QUANTITY]]</f>
        <v>528</v>
      </c>
      <c r="M373" s="15">
        <f>InputData[[#This Row],[SELLING PRICE]]*InputData[[#This Row],[QUANTITY]]*(1-InputData[[#This Row],[DISCOUNT %]])</f>
        <v>586.08000000000004</v>
      </c>
      <c r="N373" s="13">
        <f>DAY(InputData[[#This Row],[DATE]])</f>
        <v>28</v>
      </c>
      <c r="O373" s="13" t="str">
        <f>TEXT(InputData[[#This Row],[DATE]],"mmm")</f>
        <v>May</v>
      </c>
      <c r="P373" s="13">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5">
        <f>VLOOKUP(InputData[[#This Row],[PRODUCT ID]],MasterData[],5,0)</f>
        <v>61</v>
      </c>
      <c r="K374" s="15">
        <f>VLOOKUP(InputData[[#This Row],[PRODUCT ID]],MasterData[],6,0)</f>
        <v>76.25</v>
      </c>
      <c r="L374" s="15">
        <f>InputData[[#This Row],[BUYING PRIZE]]*InputData[[#This Row],[QUANTITY]]</f>
        <v>854</v>
      </c>
      <c r="M374" s="15">
        <f>InputData[[#This Row],[SELLING PRICE]]*InputData[[#This Row],[QUANTITY]]*(1-InputData[[#This Row],[DISCOUNT %]])</f>
        <v>1067.5</v>
      </c>
      <c r="N374" s="13">
        <f>DAY(InputData[[#This Row],[DATE]])</f>
        <v>28</v>
      </c>
      <c r="O374" s="13" t="str">
        <f>TEXT(InputData[[#This Row],[DATE]],"mmm")</f>
        <v>May</v>
      </c>
      <c r="P374" s="13">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5">
        <f>VLOOKUP(InputData[[#This Row],[PRODUCT ID]],MasterData[],5,0)</f>
        <v>76</v>
      </c>
      <c r="K375" s="15">
        <f>VLOOKUP(InputData[[#This Row],[PRODUCT ID]],MasterData[],6,0)</f>
        <v>82.08</v>
      </c>
      <c r="L375" s="15">
        <f>InputData[[#This Row],[BUYING PRIZE]]*InputData[[#This Row],[QUANTITY]]</f>
        <v>684</v>
      </c>
      <c r="M375" s="15">
        <f>InputData[[#This Row],[SELLING PRICE]]*InputData[[#This Row],[QUANTITY]]*(1-InputData[[#This Row],[DISCOUNT %]])</f>
        <v>738.72</v>
      </c>
      <c r="N375" s="13">
        <f>DAY(InputData[[#This Row],[DATE]])</f>
        <v>30</v>
      </c>
      <c r="O375" s="13" t="str">
        <f>TEXT(InputData[[#This Row],[DATE]],"mmm")</f>
        <v>May</v>
      </c>
      <c r="P375" s="13">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5">
        <f>VLOOKUP(InputData[[#This Row],[PRODUCT ID]],MasterData[],5,0)</f>
        <v>133</v>
      </c>
      <c r="K376" s="15">
        <f>VLOOKUP(InputData[[#This Row],[PRODUCT ID]],MasterData[],6,0)</f>
        <v>155.61000000000001</v>
      </c>
      <c r="L376" s="15">
        <f>InputData[[#This Row],[BUYING PRIZE]]*InputData[[#This Row],[QUANTITY]]</f>
        <v>532</v>
      </c>
      <c r="M376" s="15">
        <f>InputData[[#This Row],[SELLING PRICE]]*InputData[[#This Row],[QUANTITY]]*(1-InputData[[#This Row],[DISCOUNT %]])</f>
        <v>622.44000000000005</v>
      </c>
      <c r="N376" s="13">
        <f>DAY(InputData[[#This Row],[DATE]])</f>
        <v>30</v>
      </c>
      <c r="O376" s="13" t="str">
        <f>TEXT(InputData[[#This Row],[DATE]],"mmm")</f>
        <v>May</v>
      </c>
      <c r="P376" s="13">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5">
        <f>VLOOKUP(InputData[[#This Row],[PRODUCT ID]],MasterData[],5,0)</f>
        <v>95</v>
      </c>
      <c r="K377" s="15">
        <f>VLOOKUP(InputData[[#This Row],[PRODUCT ID]],MasterData[],6,0)</f>
        <v>119.7</v>
      </c>
      <c r="L377" s="15">
        <f>InputData[[#This Row],[BUYING PRIZE]]*InputData[[#This Row],[QUANTITY]]</f>
        <v>285</v>
      </c>
      <c r="M377" s="15">
        <f>InputData[[#This Row],[SELLING PRICE]]*InputData[[#This Row],[QUANTITY]]*(1-InputData[[#This Row],[DISCOUNT %]])</f>
        <v>359.1</v>
      </c>
      <c r="N377" s="13">
        <f>DAY(InputData[[#This Row],[DATE]])</f>
        <v>30</v>
      </c>
      <c r="O377" s="13" t="str">
        <f>TEXT(InputData[[#This Row],[DATE]],"mmm")</f>
        <v>May</v>
      </c>
      <c r="P377" s="13">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5">
        <f>VLOOKUP(InputData[[#This Row],[PRODUCT ID]],MasterData[],5,0)</f>
        <v>83</v>
      </c>
      <c r="K378" s="15">
        <f>VLOOKUP(InputData[[#This Row],[PRODUCT ID]],MasterData[],6,0)</f>
        <v>94.62</v>
      </c>
      <c r="L378" s="15">
        <f>InputData[[#This Row],[BUYING PRIZE]]*InputData[[#This Row],[QUANTITY]]</f>
        <v>1162</v>
      </c>
      <c r="M378" s="15">
        <f>InputData[[#This Row],[SELLING PRICE]]*InputData[[#This Row],[QUANTITY]]*(1-InputData[[#This Row],[DISCOUNT %]])</f>
        <v>1324.68</v>
      </c>
      <c r="N378" s="13">
        <f>DAY(InputData[[#This Row],[DATE]])</f>
        <v>3</v>
      </c>
      <c r="O378" s="13" t="str">
        <f>TEXT(InputData[[#This Row],[DATE]],"mmm")</f>
        <v>Jun</v>
      </c>
      <c r="P378" s="13">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5">
        <f>VLOOKUP(InputData[[#This Row],[PRODUCT ID]],MasterData[],5,0)</f>
        <v>37</v>
      </c>
      <c r="K379" s="15">
        <f>VLOOKUP(InputData[[#This Row],[PRODUCT ID]],MasterData[],6,0)</f>
        <v>41.81</v>
      </c>
      <c r="L379" s="15">
        <f>InputData[[#This Row],[BUYING PRIZE]]*InputData[[#This Row],[QUANTITY]]</f>
        <v>296</v>
      </c>
      <c r="M379" s="15">
        <f>InputData[[#This Row],[SELLING PRICE]]*InputData[[#This Row],[QUANTITY]]*(1-InputData[[#This Row],[DISCOUNT %]])</f>
        <v>334.48</v>
      </c>
      <c r="N379" s="13">
        <f>DAY(InputData[[#This Row],[DATE]])</f>
        <v>10</v>
      </c>
      <c r="O379" s="13" t="str">
        <f>TEXT(InputData[[#This Row],[DATE]],"mmm")</f>
        <v>Jun</v>
      </c>
      <c r="P379" s="13">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5">
        <f>VLOOKUP(InputData[[#This Row],[PRODUCT ID]],MasterData[],5,0)</f>
        <v>37</v>
      </c>
      <c r="K380" s="15">
        <f>VLOOKUP(InputData[[#This Row],[PRODUCT ID]],MasterData[],6,0)</f>
        <v>42.55</v>
      </c>
      <c r="L380" s="15">
        <f>InputData[[#This Row],[BUYING PRIZE]]*InputData[[#This Row],[QUANTITY]]</f>
        <v>481</v>
      </c>
      <c r="M380" s="15">
        <f>InputData[[#This Row],[SELLING PRICE]]*InputData[[#This Row],[QUANTITY]]*(1-InputData[[#This Row],[DISCOUNT %]])</f>
        <v>553.15</v>
      </c>
      <c r="N380" s="13">
        <f>DAY(InputData[[#This Row],[DATE]])</f>
        <v>11</v>
      </c>
      <c r="O380" s="13" t="str">
        <f>TEXT(InputData[[#This Row],[DATE]],"mmm")</f>
        <v>Jun</v>
      </c>
      <c r="P380" s="13">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5">
        <f>VLOOKUP(InputData[[#This Row],[PRODUCT ID]],MasterData[],5,0)</f>
        <v>126</v>
      </c>
      <c r="K381" s="15">
        <f>VLOOKUP(InputData[[#This Row],[PRODUCT ID]],MasterData[],6,0)</f>
        <v>162.54</v>
      </c>
      <c r="L381" s="15">
        <f>InputData[[#This Row],[BUYING PRIZE]]*InputData[[#This Row],[QUANTITY]]</f>
        <v>756</v>
      </c>
      <c r="M381" s="15">
        <f>InputData[[#This Row],[SELLING PRICE]]*InputData[[#This Row],[QUANTITY]]*(1-InputData[[#This Row],[DISCOUNT %]])</f>
        <v>975.24</v>
      </c>
      <c r="N381" s="13">
        <f>DAY(InputData[[#This Row],[DATE]])</f>
        <v>11</v>
      </c>
      <c r="O381" s="13" t="str">
        <f>TEXT(InputData[[#This Row],[DATE]],"mmm")</f>
        <v>Jun</v>
      </c>
      <c r="P381" s="13">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5">
        <f>VLOOKUP(InputData[[#This Row],[PRODUCT ID]],MasterData[],5,0)</f>
        <v>18</v>
      </c>
      <c r="K382" s="15">
        <f>VLOOKUP(InputData[[#This Row],[PRODUCT ID]],MasterData[],6,0)</f>
        <v>24.66</v>
      </c>
      <c r="L382" s="15">
        <f>InputData[[#This Row],[BUYING PRIZE]]*InputData[[#This Row],[QUANTITY]]</f>
        <v>108</v>
      </c>
      <c r="M382" s="15">
        <f>InputData[[#This Row],[SELLING PRICE]]*InputData[[#This Row],[QUANTITY]]*(1-InputData[[#This Row],[DISCOUNT %]])</f>
        <v>147.96</v>
      </c>
      <c r="N382" s="13">
        <f>DAY(InputData[[#This Row],[DATE]])</f>
        <v>13</v>
      </c>
      <c r="O382" s="13" t="str">
        <f>TEXT(InputData[[#This Row],[DATE]],"mmm")</f>
        <v>Jun</v>
      </c>
      <c r="P382" s="13">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5">
        <f>VLOOKUP(InputData[[#This Row],[PRODUCT ID]],MasterData[],5,0)</f>
        <v>120</v>
      </c>
      <c r="K383" s="15">
        <f>VLOOKUP(InputData[[#This Row],[PRODUCT ID]],MasterData[],6,0)</f>
        <v>162</v>
      </c>
      <c r="L383" s="15">
        <f>InputData[[#This Row],[BUYING PRIZE]]*InputData[[#This Row],[QUANTITY]]</f>
        <v>1800</v>
      </c>
      <c r="M383" s="15">
        <f>InputData[[#This Row],[SELLING PRICE]]*InputData[[#This Row],[QUANTITY]]*(1-InputData[[#This Row],[DISCOUNT %]])</f>
        <v>2430</v>
      </c>
      <c r="N383" s="13">
        <f>DAY(InputData[[#This Row],[DATE]])</f>
        <v>15</v>
      </c>
      <c r="O383" s="13" t="str">
        <f>TEXT(InputData[[#This Row],[DATE]],"mmm")</f>
        <v>Jun</v>
      </c>
      <c r="P383" s="13">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5">
        <f>VLOOKUP(InputData[[#This Row],[PRODUCT ID]],MasterData[],5,0)</f>
        <v>47</v>
      </c>
      <c r="K384" s="15">
        <f>VLOOKUP(InputData[[#This Row],[PRODUCT ID]],MasterData[],6,0)</f>
        <v>53.11</v>
      </c>
      <c r="L384" s="15">
        <f>InputData[[#This Row],[BUYING PRIZE]]*InputData[[#This Row],[QUANTITY]]</f>
        <v>705</v>
      </c>
      <c r="M384" s="15">
        <f>InputData[[#This Row],[SELLING PRICE]]*InputData[[#This Row],[QUANTITY]]*(1-InputData[[#This Row],[DISCOUNT %]])</f>
        <v>796.65</v>
      </c>
      <c r="N384" s="13">
        <f>DAY(InputData[[#This Row],[DATE]])</f>
        <v>16</v>
      </c>
      <c r="O384" s="13" t="str">
        <f>TEXT(InputData[[#This Row],[DATE]],"mmm")</f>
        <v>Jun</v>
      </c>
      <c r="P384" s="13">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5">
        <f>VLOOKUP(InputData[[#This Row],[PRODUCT ID]],MasterData[],5,0)</f>
        <v>105</v>
      </c>
      <c r="K385" s="15">
        <f>VLOOKUP(InputData[[#This Row],[PRODUCT ID]],MasterData[],6,0)</f>
        <v>142.80000000000001</v>
      </c>
      <c r="L385" s="15">
        <f>InputData[[#This Row],[BUYING PRIZE]]*InputData[[#This Row],[QUANTITY]]</f>
        <v>840</v>
      </c>
      <c r="M385" s="15">
        <f>InputData[[#This Row],[SELLING PRICE]]*InputData[[#This Row],[QUANTITY]]*(1-InputData[[#This Row],[DISCOUNT %]])</f>
        <v>1142.4000000000001</v>
      </c>
      <c r="N385" s="13">
        <f>DAY(InputData[[#This Row],[DATE]])</f>
        <v>19</v>
      </c>
      <c r="O385" s="13" t="str">
        <f>TEXT(InputData[[#This Row],[DATE]],"mmm")</f>
        <v>Jun</v>
      </c>
      <c r="P385" s="13">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5">
        <f>VLOOKUP(InputData[[#This Row],[PRODUCT ID]],MasterData[],5,0)</f>
        <v>134</v>
      </c>
      <c r="K386" s="15">
        <f>VLOOKUP(InputData[[#This Row],[PRODUCT ID]],MasterData[],6,0)</f>
        <v>156.78</v>
      </c>
      <c r="L386" s="15">
        <f>InputData[[#This Row],[BUYING PRIZE]]*InputData[[#This Row],[QUANTITY]]</f>
        <v>1876</v>
      </c>
      <c r="M386" s="15">
        <f>InputData[[#This Row],[SELLING PRICE]]*InputData[[#This Row],[QUANTITY]]*(1-InputData[[#This Row],[DISCOUNT %]])</f>
        <v>2194.92</v>
      </c>
      <c r="N386" s="13">
        <f>DAY(InputData[[#This Row],[DATE]])</f>
        <v>21</v>
      </c>
      <c r="O386" s="13" t="str">
        <f>TEXT(InputData[[#This Row],[DATE]],"mmm")</f>
        <v>Jun</v>
      </c>
      <c r="P386" s="13">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5">
        <f>VLOOKUP(InputData[[#This Row],[PRODUCT ID]],MasterData[],5,0)</f>
        <v>90</v>
      </c>
      <c r="K387" s="15">
        <f>VLOOKUP(InputData[[#This Row],[PRODUCT ID]],MasterData[],6,0)</f>
        <v>115.2</v>
      </c>
      <c r="L387" s="15">
        <f>InputData[[#This Row],[BUYING PRIZE]]*InputData[[#This Row],[QUANTITY]]</f>
        <v>900</v>
      </c>
      <c r="M387" s="15">
        <f>InputData[[#This Row],[SELLING PRICE]]*InputData[[#This Row],[QUANTITY]]*(1-InputData[[#This Row],[DISCOUNT %]])</f>
        <v>1152</v>
      </c>
      <c r="N387" s="13">
        <f>DAY(InputData[[#This Row],[DATE]])</f>
        <v>22</v>
      </c>
      <c r="O387" s="13" t="str">
        <f>TEXT(InputData[[#This Row],[DATE]],"mmm")</f>
        <v>Jun</v>
      </c>
      <c r="P387" s="13">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5">
        <f>VLOOKUP(InputData[[#This Row],[PRODUCT ID]],MasterData[],5,0)</f>
        <v>98</v>
      </c>
      <c r="K388" s="15">
        <f>VLOOKUP(InputData[[#This Row],[PRODUCT ID]],MasterData[],6,0)</f>
        <v>103.88</v>
      </c>
      <c r="L388" s="15">
        <f>InputData[[#This Row],[BUYING PRIZE]]*InputData[[#This Row],[QUANTITY]]</f>
        <v>392</v>
      </c>
      <c r="M388" s="15">
        <f>InputData[[#This Row],[SELLING PRICE]]*InputData[[#This Row],[QUANTITY]]*(1-InputData[[#This Row],[DISCOUNT %]])</f>
        <v>415.52</v>
      </c>
      <c r="N388" s="13">
        <f>DAY(InputData[[#This Row],[DATE]])</f>
        <v>22</v>
      </c>
      <c r="O388" s="13" t="str">
        <f>TEXT(InputData[[#This Row],[DATE]],"mmm")</f>
        <v>Jun</v>
      </c>
      <c r="P388" s="13">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5">
        <f>VLOOKUP(InputData[[#This Row],[PRODUCT ID]],MasterData[],5,0)</f>
        <v>44</v>
      </c>
      <c r="K389" s="15">
        <f>VLOOKUP(InputData[[#This Row],[PRODUCT ID]],MasterData[],6,0)</f>
        <v>48.84</v>
      </c>
      <c r="L389" s="15">
        <f>InputData[[#This Row],[BUYING PRIZE]]*InputData[[#This Row],[QUANTITY]]</f>
        <v>352</v>
      </c>
      <c r="M389" s="15">
        <f>InputData[[#This Row],[SELLING PRICE]]*InputData[[#This Row],[QUANTITY]]*(1-InputData[[#This Row],[DISCOUNT %]])</f>
        <v>390.72</v>
      </c>
      <c r="N389" s="13">
        <f>DAY(InputData[[#This Row],[DATE]])</f>
        <v>23</v>
      </c>
      <c r="O389" s="13" t="str">
        <f>TEXT(InputData[[#This Row],[DATE]],"mmm")</f>
        <v>Jun</v>
      </c>
      <c r="P389" s="13">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5">
        <f>VLOOKUP(InputData[[#This Row],[PRODUCT ID]],MasterData[],5,0)</f>
        <v>37</v>
      </c>
      <c r="K390" s="15">
        <f>VLOOKUP(InputData[[#This Row],[PRODUCT ID]],MasterData[],6,0)</f>
        <v>49.21</v>
      </c>
      <c r="L390" s="15">
        <f>InputData[[#This Row],[BUYING PRIZE]]*InputData[[#This Row],[QUANTITY]]</f>
        <v>259</v>
      </c>
      <c r="M390" s="15">
        <f>InputData[[#This Row],[SELLING PRICE]]*InputData[[#This Row],[QUANTITY]]*(1-InputData[[#This Row],[DISCOUNT %]])</f>
        <v>344.47</v>
      </c>
      <c r="N390" s="13">
        <f>DAY(InputData[[#This Row],[DATE]])</f>
        <v>24</v>
      </c>
      <c r="O390" s="13" t="str">
        <f>TEXT(InputData[[#This Row],[DATE]],"mmm")</f>
        <v>Jun</v>
      </c>
      <c r="P390" s="13">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5">
        <f>VLOOKUP(InputData[[#This Row],[PRODUCT ID]],MasterData[],5,0)</f>
        <v>73</v>
      </c>
      <c r="K391" s="15">
        <f>VLOOKUP(InputData[[#This Row],[PRODUCT ID]],MasterData[],6,0)</f>
        <v>94.17</v>
      </c>
      <c r="L391" s="15">
        <f>InputData[[#This Row],[BUYING PRIZE]]*InputData[[#This Row],[QUANTITY]]</f>
        <v>511</v>
      </c>
      <c r="M391" s="15">
        <f>InputData[[#This Row],[SELLING PRICE]]*InputData[[#This Row],[QUANTITY]]*(1-InputData[[#This Row],[DISCOUNT %]])</f>
        <v>659.19</v>
      </c>
      <c r="N391" s="13">
        <f>DAY(InputData[[#This Row],[DATE]])</f>
        <v>25</v>
      </c>
      <c r="O391" s="13" t="str">
        <f>TEXT(InputData[[#This Row],[DATE]],"mmm")</f>
        <v>Jun</v>
      </c>
      <c r="P391" s="13">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5">
        <f>VLOOKUP(InputData[[#This Row],[PRODUCT ID]],MasterData[],5,0)</f>
        <v>55</v>
      </c>
      <c r="K392" s="15">
        <f>VLOOKUP(InputData[[#This Row],[PRODUCT ID]],MasterData[],6,0)</f>
        <v>58.3</v>
      </c>
      <c r="L392" s="15">
        <f>InputData[[#This Row],[BUYING PRIZE]]*InputData[[#This Row],[QUANTITY]]</f>
        <v>220</v>
      </c>
      <c r="M392" s="15">
        <f>InputData[[#This Row],[SELLING PRICE]]*InputData[[#This Row],[QUANTITY]]*(1-InputData[[#This Row],[DISCOUNT %]])</f>
        <v>233.2</v>
      </c>
      <c r="N392" s="13">
        <f>DAY(InputData[[#This Row],[DATE]])</f>
        <v>26</v>
      </c>
      <c r="O392" s="13" t="str">
        <f>TEXT(InputData[[#This Row],[DATE]],"mmm")</f>
        <v>Jun</v>
      </c>
      <c r="P392" s="13">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5">
        <f>VLOOKUP(InputData[[#This Row],[PRODUCT ID]],MasterData[],5,0)</f>
        <v>67</v>
      </c>
      <c r="K393" s="15">
        <f>VLOOKUP(InputData[[#This Row],[PRODUCT ID]],MasterData[],6,0)</f>
        <v>83.08</v>
      </c>
      <c r="L393" s="15">
        <f>InputData[[#This Row],[BUYING PRIZE]]*InputData[[#This Row],[QUANTITY]]</f>
        <v>804</v>
      </c>
      <c r="M393" s="15">
        <f>InputData[[#This Row],[SELLING PRICE]]*InputData[[#This Row],[QUANTITY]]*(1-InputData[[#This Row],[DISCOUNT %]])</f>
        <v>996.96</v>
      </c>
      <c r="N393" s="13">
        <f>DAY(InputData[[#This Row],[DATE]])</f>
        <v>26</v>
      </c>
      <c r="O393" s="13" t="str">
        <f>TEXT(InputData[[#This Row],[DATE]],"mmm")</f>
        <v>Jun</v>
      </c>
      <c r="P393" s="13">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5">
        <f>VLOOKUP(InputData[[#This Row],[PRODUCT ID]],MasterData[],5,0)</f>
        <v>95</v>
      </c>
      <c r="K394" s="15">
        <f>VLOOKUP(InputData[[#This Row],[PRODUCT ID]],MasterData[],6,0)</f>
        <v>119.7</v>
      </c>
      <c r="L394" s="15">
        <f>InputData[[#This Row],[BUYING PRIZE]]*InputData[[#This Row],[QUANTITY]]</f>
        <v>1425</v>
      </c>
      <c r="M394" s="15">
        <f>InputData[[#This Row],[SELLING PRICE]]*InputData[[#This Row],[QUANTITY]]*(1-InputData[[#This Row],[DISCOUNT %]])</f>
        <v>1795.5</v>
      </c>
      <c r="N394" s="13">
        <f>DAY(InputData[[#This Row],[DATE]])</f>
        <v>3</v>
      </c>
      <c r="O394" s="13" t="str">
        <f>TEXT(InputData[[#This Row],[DATE]],"mmm")</f>
        <v>Jul</v>
      </c>
      <c r="P394" s="13">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5">
        <f>VLOOKUP(InputData[[#This Row],[PRODUCT ID]],MasterData[],5,0)</f>
        <v>43</v>
      </c>
      <c r="K395" s="15">
        <f>VLOOKUP(InputData[[#This Row],[PRODUCT ID]],MasterData[],6,0)</f>
        <v>47.730000000000004</v>
      </c>
      <c r="L395" s="15">
        <f>InputData[[#This Row],[BUYING PRIZE]]*InputData[[#This Row],[QUANTITY]]</f>
        <v>301</v>
      </c>
      <c r="M395" s="15">
        <f>InputData[[#This Row],[SELLING PRICE]]*InputData[[#This Row],[QUANTITY]]*(1-InputData[[#This Row],[DISCOUNT %]])</f>
        <v>334.11</v>
      </c>
      <c r="N395" s="13">
        <f>DAY(InputData[[#This Row],[DATE]])</f>
        <v>4</v>
      </c>
      <c r="O395" s="13" t="str">
        <f>TEXT(InputData[[#This Row],[DATE]],"mmm")</f>
        <v>Jul</v>
      </c>
      <c r="P395" s="13">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5">
        <f>VLOOKUP(InputData[[#This Row],[PRODUCT ID]],MasterData[],5,0)</f>
        <v>7</v>
      </c>
      <c r="K396" s="15">
        <f>VLOOKUP(InputData[[#This Row],[PRODUCT ID]],MasterData[],6,0)</f>
        <v>8.33</v>
      </c>
      <c r="L396" s="15">
        <f>InputData[[#This Row],[BUYING PRIZE]]*InputData[[#This Row],[QUANTITY]]</f>
        <v>49</v>
      </c>
      <c r="M396" s="15">
        <f>InputData[[#This Row],[SELLING PRICE]]*InputData[[#This Row],[QUANTITY]]*(1-InputData[[#This Row],[DISCOUNT %]])</f>
        <v>58.31</v>
      </c>
      <c r="N396" s="13">
        <f>DAY(InputData[[#This Row],[DATE]])</f>
        <v>5</v>
      </c>
      <c r="O396" s="13" t="str">
        <f>TEXT(InputData[[#This Row],[DATE]],"mmm")</f>
        <v>Jul</v>
      </c>
      <c r="P396" s="13">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5">
        <f>VLOOKUP(InputData[[#This Row],[PRODUCT ID]],MasterData[],5,0)</f>
        <v>12</v>
      </c>
      <c r="K397" s="15">
        <f>VLOOKUP(InputData[[#This Row],[PRODUCT ID]],MasterData[],6,0)</f>
        <v>15.719999999999999</v>
      </c>
      <c r="L397" s="15">
        <f>InputData[[#This Row],[BUYING PRIZE]]*InputData[[#This Row],[QUANTITY]]</f>
        <v>96</v>
      </c>
      <c r="M397" s="15">
        <f>InputData[[#This Row],[SELLING PRICE]]*InputData[[#This Row],[QUANTITY]]*(1-InputData[[#This Row],[DISCOUNT %]])</f>
        <v>125.75999999999999</v>
      </c>
      <c r="N397" s="13">
        <f>DAY(InputData[[#This Row],[DATE]])</f>
        <v>5</v>
      </c>
      <c r="O397" s="13" t="str">
        <f>TEXT(InputData[[#This Row],[DATE]],"mmm")</f>
        <v>Jul</v>
      </c>
      <c r="P397" s="13">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5">
        <f>VLOOKUP(InputData[[#This Row],[PRODUCT ID]],MasterData[],5,0)</f>
        <v>138</v>
      </c>
      <c r="K398" s="15">
        <f>VLOOKUP(InputData[[#This Row],[PRODUCT ID]],MasterData[],6,0)</f>
        <v>173.88</v>
      </c>
      <c r="L398" s="15">
        <f>InputData[[#This Row],[BUYING PRIZE]]*InputData[[#This Row],[QUANTITY]]</f>
        <v>276</v>
      </c>
      <c r="M398" s="15">
        <f>InputData[[#This Row],[SELLING PRICE]]*InputData[[#This Row],[QUANTITY]]*(1-InputData[[#This Row],[DISCOUNT %]])</f>
        <v>347.76</v>
      </c>
      <c r="N398" s="13">
        <f>DAY(InputData[[#This Row],[DATE]])</f>
        <v>6</v>
      </c>
      <c r="O398" s="13" t="str">
        <f>TEXT(InputData[[#This Row],[DATE]],"mmm")</f>
        <v>Jul</v>
      </c>
      <c r="P398" s="13">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5">
        <f>VLOOKUP(InputData[[#This Row],[PRODUCT ID]],MasterData[],5,0)</f>
        <v>37</v>
      </c>
      <c r="K399" s="15">
        <f>VLOOKUP(InputData[[#This Row],[PRODUCT ID]],MasterData[],6,0)</f>
        <v>49.21</v>
      </c>
      <c r="L399" s="15">
        <f>InputData[[#This Row],[BUYING PRIZE]]*InputData[[#This Row],[QUANTITY]]</f>
        <v>74</v>
      </c>
      <c r="M399" s="15">
        <f>InputData[[#This Row],[SELLING PRICE]]*InputData[[#This Row],[QUANTITY]]*(1-InputData[[#This Row],[DISCOUNT %]])</f>
        <v>98.42</v>
      </c>
      <c r="N399" s="13">
        <f>DAY(InputData[[#This Row],[DATE]])</f>
        <v>8</v>
      </c>
      <c r="O399" s="13" t="str">
        <f>TEXT(InputData[[#This Row],[DATE]],"mmm")</f>
        <v>Jul</v>
      </c>
      <c r="P399" s="13">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5">
        <f>VLOOKUP(InputData[[#This Row],[PRODUCT ID]],MasterData[],5,0)</f>
        <v>89</v>
      </c>
      <c r="K400" s="15">
        <f>VLOOKUP(InputData[[#This Row],[PRODUCT ID]],MasterData[],6,0)</f>
        <v>117.48</v>
      </c>
      <c r="L400" s="15">
        <f>InputData[[#This Row],[BUYING PRIZE]]*InputData[[#This Row],[QUANTITY]]</f>
        <v>1068</v>
      </c>
      <c r="M400" s="15">
        <f>InputData[[#This Row],[SELLING PRICE]]*InputData[[#This Row],[QUANTITY]]*(1-InputData[[#This Row],[DISCOUNT %]])</f>
        <v>1409.76</v>
      </c>
      <c r="N400" s="13">
        <f>DAY(InputData[[#This Row],[DATE]])</f>
        <v>10</v>
      </c>
      <c r="O400" s="13" t="str">
        <f>TEXT(InputData[[#This Row],[DATE]],"mmm")</f>
        <v>Jul</v>
      </c>
      <c r="P400" s="13">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5">
        <f>VLOOKUP(InputData[[#This Row],[PRODUCT ID]],MasterData[],5,0)</f>
        <v>37</v>
      </c>
      <c r="K401" s="15">
        <f>VLOOKUP(InputData[[#This Row],[PRODUCT ID]],MasterData[],6,0)</f>
        <v>41.81</v>
      </c>
      <c r="L401" s="15">
        <f>InputData[[#This Row],[BUYING PRIZE]]*InputData[[#This Row],[QUANTITY]]</f>
        <v>444</v>
      </c>
      <c r="M401" s="15">
        <f>InputData[[#This Row],[SELLING PRICE]]*InputData[[#This Row],[QUANTITY]]*(1-InputData[[#This Row],[DISCOUNT %]])</f>
        <v>501.72</v>
      </c>
      <c r="N401" s="13">
        <f>DAY(InputData[[#This Row],[DATE]])</f>
        <v>12</v>
      </c>
      <c r="O401" s="13" t="str">
        <f>TEXT(InputData[[#This Row],[DATE]],"mmm")</f>
        <v>Jul</v>
      </c>
      <c r="P401" s="13">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5">
        <f>VLOOKUP(InputData[[#This Row],[PRODUCT ID]],MasterData[],5,0)</f>
        <v>7</v>
      </c>
      <c r="K402" s="15">
        <f>VLOOKUP(InputData[[#This Row],[PRODUCT ID]],MasterData[],6,0)</f>
        <v>8.33</v>
      </c>
      <c r="L402" s="15">
        <f>InputData[[#This Row],[BUYING PRIZE]]*InputData[[#This Row],[QUANTITY]]</f>
        <v>49</v>
      </c>
      <c r="M402" s="15">
        <f>InputData[[#This Row],[SELLING PRICE]]*InputData[[#This Row],[QUANTITY]]*(1-InputData[[#This Row],[DISCOUNT %]])</f>
        <v>58.31</v>
      </c>
      <c r="N402" s="13">
        <f>DAY(InputData[[#This Row],[DATE]])</f>
        <v>13</v>
      </c>
      <c r="O402" s="13" t="str">
        <f>TEXT(InputData[[#This Row],[DATE]],"mmm")</f>
        <v>Jul</v>
      </c>
      <c r="P402" s="13">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5">
        <f>VLOOKUP(InputData[[#This Row],[PRODUCT ID]],MasterData[],5,0)</f>
        <v>95</v>
      </c>
      <c r="K403" s="15">
        <f>VLOOKUP(InputData[[#This Row],[PRODUCT ID]],MasterData[],6,0)</f>
        <v>119.7</v>
      </c>
      <c r="L403" s="15">
        <f>InputData[[#This Row],[BUYING PRIZE]]*InputData[[#This Row],[QUANTITY]]</f>
        <v>855</v>
      </c>
      <c r="M403" s="15">
        <f>InputData[[#This Row],[SELLING PRICE]]*InputData[[#This Row],[QUANTITY]]*(1-InputData[[#This Row],[DISCOUNT %]])</f>
        <v>1077.3</v>
      </c>
      <c r="N403" s="13">
        <f>DAY(InputData[[#This Row],[DATE]])</f>
        <v>14</v>
      </c>
      <c r="O403" s="13" t="str">
        <f>TEXT(InputData[[#This Row],[DATE]],"mmm")</f>
        <v>Jul</v>
      </c>
      <c r="P403" s="13">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5">
        <f>VLOOKUP(InputData[[#This Row],[PRODUCT ID]],MasterData[],5,0)</f>
        <v>44</v>
      </c>
      <c r="K404" s="15">
        <f>VLOOKUP(InputData[[#This Row],[PRODUCT ID]],MasterData[],6,0)</f>
        <v>48.84</v>
      </c>
      <c r="L404" s="15">
        <f>InputData[[#This Row],[BUYING PRIZE]]*InputData[[#This Row],[QUANTITY]]</f>
        <v>88</v>
      </c>
      <c r="M404" s="15">
        <f>InputData[[#This Row],[SELLING PRICE]]*InputData[[#This Row],[QUANTITY]]*(1-InputData[[#This Row],[DISCOUNT %]])</f>
        <v>97.68</v>
      </c>
      <c r="N404" s="13">
        <f>DAY(InputData[[#This Row],[DATE]])</f>
        <v>15</v>
      </c>
      <c r="O404" s="13" t="str">
        <f>TEXT(InputData[[#This Row],[DATE]],"mmm")</f>
        <v>Jul</v>
      </c>
      <c r="P404" s="13">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5">
        <f>VLOOKUP(InputData[[#This Row],[PRODUCT ID]],MasterData[],5,0)</f>
        <v>138</v>
      </c>
      <c r="K405" s="15">
        <f>VLOOKUP(InputData[[#This Row],[PRODUCT ID]],MasterData[],6,0)</f>
        <v>173.88</v>
      </c>
      <c r="L405" s="15">
        <f>InputData[[#This Row],[BUYING PRIZE]]*InputData[[#This Row],[QUANTITY]]</f>
        <v>1104</v>
      </c>
      <c r="M405" s="15">
        <f>InputData[[#This Row],[SELLING PRICE]]*InputData[[#This Row],[QUANTITY]]*(1-InputData[[#This Row],[DISCOUNT %]])</f>
        <v>1391.04</v>
      </c>
      <c r="N405" s="13">
        <f>DAY(InputData[[#This Row],[DATE]])</f>
        <v>17</v>
      </c>
      <c r="O405" s="13" t="str">
        <f>TEXT(InputData[[#This Row],[DATE]],"mmm")</f>
        <v>Jul</v>
      </c>
      <c r="P405" s="13">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5">
        <f>VLOOKUP(InputData[[#This Row],[PRODUCT ID]],MasterData[],5,0)</f>
        <v>148</v>
      </c>
      <c r="K406" s="15">
        <f>VLOOKUP(InputData[[#This Row],[PRODUCT ID]],MasterData[],6,0)</f>
        <v>164.28</v>
      </c>
      <c r="L406" s="15">
        <f>InputData[[#This Row],[BUYING PRIZE]]*InputData[[#This Row],[QUANTITY]]</f>
        <v>1776</v>
      </c>
      <c r="M406" s="15">
        <f>InputData[[#This Row],[SELLING PRICE]]*InputData[[#This Row],[QUANTITY]]*(1-InputData[[#This Row],[DISCOUNT %]])</f>
        <v>1971.3600000000001</v>
      </c>
      <c r="N406" s="13">
        <f>DAY(InputData[[#This Row],[DATE]])</f>
        <v>18</v>
      </c>
      <c r="O406" s="13" t="str">
        <f>TEXT(InputData[[#This Row],[DATE]],"mmm")</f>
        <v>Jul</v>
      </c>
      <c r="P406" s="13">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5">
        <f>VLOOKUP(InputData[[#This Row],[PRODUCT ID]],MasterData[],5,0)</f>
        <v>120</v>
      </c>
      <c r="K407" s="15">
        <f>VLOOKUP(InputData[[#This Row],[PRODUCT ID]],MasterData[],6,0)</f>
        <v>162</v>
      </c>
      <c r="L407" s="15">
        <f>InputData[[#This Row],[BUYING PRIZE]]*InputData[[#This Row],[QUANTITY]]</f>
        <v>960</v>
      </c>
      <c r="M407" s="15">
        <f>InputData[[#This Row],[SELLING PRICE]]*InputData[[#This Row],[QUANTITY]]*(1-InputData[[#This Row],[DISCOUNT %]])</f>
        <v>1296</v>
      </c>
      <c r="N407" s="13">
        <f>DAY(InputData[[#This Row],[DATE]])</f>
        <v>20</v>
      </c>
      <c r="O407" s="13" t="str">
        <f>TEXT(InputData[[#This Row],[DATE]],"mmm")</f>
        <v>Jul</v>
      </c>
      <c r="P407" s="13">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5">
        <f>VLOOKUP(InputData[[#This Row],[PRODUCT ID]],MasterData[],5,0)</f>
        <v>55</v>
      </c>
      <c r="K408" s="15">
        <f>VLOOKUP(InputData[[#This Row],[PRODUCT ID]],MasterData[],6,0)</f>
        <v>58.3</v>
      </c>
      <c r="L408" s="15">
        <f>InputData[[#This Row],[BUYING PRIZE]]*InputData[[#This Row],[QUANTITY]]</f>
        <v>330</v>
      </c>
      <c r="M408" s="15">
        <f>InputData[[#This Row],[SELLING PRICE]]*InputData[[#This Row],[QUANTITY]]*(1-InputData[[#This Row],[DISCOUNT %]])</f>
        <v>349.79999999999995</v>
      </c>
      <c r="N408" s="13">
        <f>DAY(InputData[[#This Row],[DATE]])</f>
        <v>22</v>
      </c>
      <c r="O408" s="13" t="str">
        <f>TEXT(InputData[[#This Row],[DATE]],"mmm")</f>
        <v>Jul</v>
      </c>
      <c r="P408" s="13">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5">
        <f>VLOOKUP(InputData[[#This Row],[PRODUCT ID]],MasterData[],5,0)</f>
        <v>37</v>
      </c>
      <c r="K409" s="15">
        <f>VLOOKUP(InputData[[#This Row],[PRODUCT ID]],MasterData[],6,0)</f>
        <v>49.21</v>
      </c>
      <c r="L409" s="15">
        <f>InputData[[#This Row],[BUYING PRIZE]]*InputData[[#This Row],[QUANTITY]]</f>
        <v>74</v>
      </c>
      <c r="M409" s="15">
        <f>InputData[[#This Row],[SELLING PRICE]]*InputData[[#This Row],[QUANTITY]]*(1-InputData[[#This Row],[DISCOUNT %]])</f>
        <v>98.42</v>
      </c>
      <c r="N409" s="13">
        <f>DAY(InputData[[#This Row],[DATE]])</f>
        <v>23</v>
      </c>
      <c r="O409" s="13" t="str">
        <f>TEXT(InputData[[#This Row],[DATE]],"mmm")</f>
        <v>Jul</v>
      </c>
      <c r="P409" s="13">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5">
        <f>VLOOKUP(InputData[[#This Row],[PRODUCT ID]],MasterData[],5,0)</f>
        <v>75</v>
      </c>
      <c r="K410" s="15">
        <f>VLOOKUP(InputData[[#This Row],[PRODUCT ID]],MasterData[],6,0)</f>
        <v>85.5</v>
      </c>
      <c r="L410" s="15">
        <f>InputData[[#This Row],[BUYING PRIZE]]*InputData[[#This Row],[QUANTITY]]</f>
        <v>1050</v>
      </c>
      <c r="M410" s="15">
        <f>InputData[[#This Row],[SELLING PRICE]]*InputData[[#This Row],[QUANTITY]]*(1-InputData[[#This Row],[DISCOUNT %]])</f>
        <v>1197</v>
      </c>
      <c r="N410" s="13">
        <f>DAY(InputData[[#This Row],[DATE]])</f>
        <v>24</v>
      </c>
      <c r="O410" s="13" t="str">
        <f>TEXT(InputData[[#This Row],[DATE]],"mmm")</f>
        <v>Jul</v>
      </c>
      <c r="P410" s="13">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5">
        <f>VLOOKUP(InputData[[#This Row],[PRODUCT ID]],MasterData[],5,0)</f>
        <v>48</v>
      </c>
      <c r="K411" s="15">
        <f>VLOOKUP(InputData[[#This Row],[PRODUCT ID]],MasterData[],6,0)</f>
        <v>57.120000000000005</v>
      </c>
      <c r="L411" s="15">
        <f>InputData[[#This Row],[BUYING PRIZE]]*InputData[[#This Row],[QUANTITY]]</f>
        <v>48</v>
      </c>
      <c r="M411" s="15">
        <f>InputData[[#This Row],[SELLING PRICE]]*InputData[[#This Row],[QUANTITY]]*(1-InputData[[#This Row],[DISCOUNT %]])</f>
        <v>57.120000000000005</v>
      </c>
      <c r="N411" s="13">
        <f>DAY(InputData[[#This Row],[DATE]])</f>
        <v>24</v>
      </c>
      <c r="O411" s="13" t="str">
        <f>TEXT(InputData[[#This Row],[DATE]],"mmm")</f>
        <v>Jul</v>
      </c>
      <c r="P411" s="13">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5">
        <f>VLOOKUP(InputData[[#This Row],[PRODUCT ID]],MasterData[],5,0)</f>
        <v>76</v>
      </c>
      <c r="K412" s="15">
        <f>VLOOKUP(InputData[[#This Row],[PRODUCT ID]],MasterData[],6,0)</f>
        <v>82.08</v>
      </c>
      <c r="L412" s="15">
        <f>InputData[[#This Row],[BUYING PRIZE]]*InputData[[#This Row],[QUANTITY]]</f>
        <v>152</v>
      </c>
      <c r="M412" s="15">
        <f>InputData[[#This Row],[SELLING PRICE]]*InputData[[#This Row],[QUANTITY]]*(1-InputData[[#This Row],[DISCOUNT %]])</f>
        <v>164.16</v>
      </c>
      <c r="N412" s="13">
        <f>DAY(InputData[[#This Row],[DATE]])</f>
        <v>25</v>
      </c>
      <c r="O412" s="13" t="str">
        <f>TEXT(InputData[[#This Row],[DATE]],"mmm")</f>
        <v>Jul</v>
      </c>
      <c r="P412" s="13">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5">
        <f>VLOOKUP(InputData[[#This Row],[PRODUCT ID]],MasterData[],5,0)</f>
        <v>134</v>
      </c>
      <c r="K413" s="15">
        <f>VLOOKUP(InputData[[#This Row],[PRODUCT ID]],MasterData[],6,0)</f>
        <v>156.78</v>
      </c>
      <c r="L413" s="15">
        <f>InputData[[#This Row],[BUYING PRIZE]]*InputData[[#This Row],[QUANTITY]]</f>
        <v>1608</v>
      </c>
      <c r="M413" s="15">
        <f>InputData[[#This Row],[SELLING PRICE]]*InputData[[#This Row],[QUANTITY]]*(1-InputData[[#This Row],[DISCOUNT %]])</f>
        <v>1881.3600000000001</v>
      </c>
      <c r="N413" s="13">
        <f>DAY(InputData[[#This Row],[DATE]])</f>
        <v>25</v>
      </c>
      <c r="O413" s="13" t="str">
        <f>TEXT(InputData[[#This Row],[DATE]],"mmm")</f>
        <v>Jul</v>
      </c>
      <c r="P413" s="13">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5">
        <f>VLOOKUP(InputData[[#This Row],[PRODUCT ID]],MasterData[],5,0)</f>
        <v>71</v>
      </c>
      <c r="K414" s="15">
        <f>VLOOKUP(InputData[[#This Row],[PRODUCT ID]],MasterData[],6,0)</f>
        <v>80.94</v>
      </c>
      <c r="L414" s="15">
        <f>InputData[[#This Row],[BUYING PRIZE]]*InputData[[#This Row],[QUANTITY]]</f>
        <v>923</v>
      </c>
      <c r="M414" s="15">
        <f>InputData[[#This Row],[SELLING PRICE]]*InputData[[#This Row],[QUANTITY]]*(1-InputData[[#This Row],[DISCOUNT %]])</f>
        <v>1052.22</v>
      </c>
      <c r="N414" s="13">
        <f>DAY(InputData[[#This Row],[DATE]])</f>
        <v>25</v>
      </c>
      <c r="O414" s="13" t="str">
        <f>TEXT(InputData[[#This Row],[DATE]],"mmm")</f>
        <v>Jul</v>
      </c>
      <c r="P414" s="13">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5">
        <f>VLOOKUP(InputData[[#This Row],[PRODUCT ID]],MasterData[],5,0)</f>
        <v>71</v>
      </c>
      <c r="K415" s="15">
        <f>VLOOKUP(InputData[[#This Row],[PRODUCT ID]],MasterData[],6,0)</f>
        <v>80.94</v>
      </c>
      <c r="L415" s="15">
        <f>InputData[[#This Row],[BUYING PRIZE]]*InputData[[#This Row],[QUANTITY]]</f>
        <v>710</v>
      </c>
      <c r="M415" s="15">
        <f>InputData[[#This Row],[SELLING PRICE]]*InputData[[#This Row],[QUANTITY]]*(1-InputData[[#This Row],[DISCOUNT %]])</f>
        <v>809.4</v>
      </c>
      <c r="N415" s="13">
        <f>DAY(InputData[[#This Row],[DATE]])</f>
        <v>26</v>
      </c>
      <c r="O415" s="13" t="str">
        <f>TEXT(InputData[[#This Row],[DATE]],"mmm")</f>
        <v>Jul</v>
      </c>
      <c r="P415" s="13">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5">
        <f>VLOOKUP(InputData[[#This Row],[PRODUCT ID]],MasterData[],5,0)</f>
        <v>18</v>
      </c>
      <c r="K416" s="15">
        <f>VLOOKUP(InputData[[#This Row],[PRODUCT ID]],MasterData[],6,0)</f>
        <v>24.66</v>
      </c>
      <c r="L416" s="15">
        <f>InputData[[#This Row],[BUYING PRIZE]]*InputData[[#This Row],[QUANTITY]]</f>
        <v>18</v>
      </c>
      <c r="M416" s="15">
        <f>InputData[[#This Row],[SELLING PRICE]]*InputData[[#This Row],[QUANTITY]]*(1-InputData[[#This Row],[DISCOUNT %]])</f>
        <v>24.66</v>
      </c>
      <c r="N416" s="13">
        <f>DAY(InputData[[#This Row],[DATE]])</f>
        <v>26</v>
      </c>
      <c r="O416" s="13" t="str">
        <f>TEXT(InputData[[#This Row],[DATE]],"mmm")</f>
        <v>Jul</v>
      </c>
      <c r="P416" s="13">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5">
        <f>VLOOKUP(InputData[[#This Row],[PRODUCT ID]],MasterData[],5,0)</f>
        <v>73</v>
      </c>
      <c r="K417" s="15">
        <f>VLOOKUP(InputData[[#This Row],[PRODUCT ID]],MasterData[],6,0)</f>
        <v>94.17</v>
      </c>
      <c r="L417" s="15">
        <f>InputData[[#This Row],[BUYING PRIZE]]*InputData[[#This Row],[QUANTITY]]</f>
        <v>365</v>
      </c>
      <c r="M417" s="15">
        <f>InputData[[#This Row],[SELLING PRICE]]*InputData[[#This Row],[QUANTITY]]*(1-InputData[[#This Row],[DISCOUNT %]])</f>
        <v>470.85</v>
      </c>
      <c r="N417" s="13">
        <f>DAY(InputData[[#This Row],[DATE]])</f>
        <v>3</v>
      </c>
      <c r="O417" s="13" t="str">
        <f>TEXT(InputData[[#This Row],[DATE]],"mmm")</f>
        <v>Aug</v>
      </c>
      <c r="P417" s="13">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5">
        <f>VLOOKUP(InputData[[#This Row],[PRODUCT ID]],MasterData[],5,0)</f>
        <v>13</v>
      </c>
      <c r="K418" s="15">
        <f>VLOOKUP(InputData[[#This Row],[PRODUCT ID]],MasterData[],6,0)</f>
        <v>16.64</v>
      </c>
      <c r="L418" s="15">
        <f>InputData[[#This Row],[BUYING PRIZE]]*InputData[[#This Row],[QUANTITY]]</f>
        <v>117</v>
      </c>
      <c r="M418" s="15">
        <f>InputData[[#This Row],[SELLING PRICE]]*InputData[[#This Row],[QUANTITY]]*(1-InputData[[#This Row],[DISCOUNT %]])</f>
        <v>149.76</v>
      </c>
      <c r="N418" s="13">
        <f>DAY(InputData[[#This Row],[DATE]])</f>
        <v>6</v>
      </c>
      <c r="O418" s="13" t="str">
        <f>TEXT(InputData[[#This Row],[DATE]],"mmm")</f>
        <v>Aug</v>
      </c>
      <c r="P418" s="13">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5">
        <f>VLOOKUP(InputData[[#This Row],[PRODUCT ID]],MasterData[],5,0)</f>
        <v>13</v>
      </c>
      <c r="K419" s="15">
        <f>VLOOKUP(InputData[[#This Row],[PRODUCT ID]],MasterData[],6,0)</f>
        <v>16.64</v>
      </c>
      <c r="L419" s="15">
        <f>InputData[[#This Row],[BUYING PRIZE]]*InputData[[#This Row],[QUANTITY]]</f>
        <v>26</v>
      </c>
      <c r="M419" s="15">
        <f>InputData[[#This Row],[SELLING PRICE]]*InputData[[#This Row],[QUANTITY]]*(1-InputData[[#This Row],[DISCOUNT %]])</f>
        <v>33.28</v>
      </c>
      <c r="N419" s="13">
        <f>DAY(InputData[[#This Row],[DATE]])</f>
        <v>8</v>
      </c>
      <c r="O419" s="13" t="str">
        <f>TEXT(InputData[[#This Row],[DATE]],"mmm")</f>
        <v>Aug</v>
      </c>
      <c r="P419" s="13">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5">
        <f>VLOOKUP(InputData[[#This Row],[PRODUCT ID]],MasterData[],5,0)</f>
        <v>89</v>
      </c>
      <c r="K420" s="15">
        <f>VLOOKUP(InputData[[#This Row],[PRODUCT ID]],MasterData[],6,0)</f>
        <v>117.48</v>
      </c>
      <c r="L420" s="15">
        <f>InputData[[#This Row],[BUYING PRIZE]]*InputData[[#This Row],[QUANTITY]]</f>
        <v>1068</v>
      </c>
      <c r="M420" s="15">
        <f>InputData[[#This Row],[SELLING PRICE]]*InputData[[#This Row],[QUANTITY]]*(1-InputData[[#This Row],[DISCOUNT %]])</f>
        <v>1409.76</v>
      </c>
      <c r="N420" s="13">
        <f>DAY(InputData[[#This Row],[DATE]])</f>
        <v>8</v>
      </c>
      <c r="O420" s="13" t="str">
        <f>TEXT(InputData[[#This Row],[DATE]],"mmm")</f>
        <v>Aug</v>
      </c>
      <c r="P420" s="13">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5">
        <f>VLOOKUP(InputData[[#This Row],[PRODUCT ID]],MasterData[],5,0)</f>
        <v>126</v>
      </c>
      <c r="K421" s="15">
        <f>VLOOKUP(InputData[[#This Row],[PRODUCT ID]],MasterData[],6,0)</f>
        <v>162.54</v>
      </c>
      <c r="L421" s="15">
        <f>InputData[[#This Row],[BUYING PRIZE]]*InputData[[#This Row],[QUANTITY]]</f>
        <v>1386</v>
      </c>
      <c r="M421" s="15">
        <f>InputData[[#This Row],[SELLING PRICE]]*InputData[[#This Row],[QUANTITY]]*(1-InputData[[#This Row],[DISCOUNT %]])</f>
        <v>1787.9399999999998</v>
      </c>
      <c r="N421" s="13">
        <f>DAY(InputData[[#This Row],[DATE]])</f>
        <v>8</v>
      </c>
      <c r="O421" s="13" t="str">
        <f>TEXT(InputData[[#This Row],[DATE]],"mmm")</f>
        <v>Aug</v>
      </c>
      <c r="P421" s="13">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5">
        <f>VLOOKUP(InputData[[#This Row],[PRODUCT ID]],MasterData[],5,0)</f>
        <v>148</v>
      </c>
      <c r="K422" s="15">
        <f>VLOOKUP(InputData[[#This Row],[PRODUCT ID]],MasterData[],6,0)</f>
        <v>201.28</v>
      </c>
      <c r="L422" s="15">
        <f>InputData[[#This Row],[BUYING PRIZE]]*InputData[[#This Row],[QUANTITY]]</f>
        <v>2072</v>
      </c>
      <c r="M422" s="15">
        <f>InputData[[#This Row],[SELLING PRICE]]*InputData[[#This Row],[QUANTITY]]*(1-InputData[[#This Row],[DISCOUNT %]])</f>
        <v>2817.92</v>
      </c>
      <c r="N422" s="13">
        <f>DAY(InputData[[#This Row],[DATE]])</f>
        <v>14</v>
      </c>
      <c r="O422" s="13" t="str">
        <f>TEXT(InputData[[#This Row],[DATE]],"mmm")</f>
        <v>Aug</v>
      </c>
      <c r="P422" s="13">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5">
        <f>VLOOKUP(InputData[[#This Row],[PRODUCT ID]],MasterData[],5,0)</f>
        <v>44</v>
      </c>
      <c r="K423" s="15">
        <f>VLOOKUP(InputData[[#This Row],[PRODUCT ID]],MasterData[],6,0)</f>
        <v>48.4</v>
      </c>
      <c r="L423" s="15">
        <f>InputData[[#This Row],[BUYING PRIZE]]*InputData[[#This Row],[QUANTITY]]</f>
        <v>440</v>
      </c>
      <c r="M423" s="15">
        <f>InputData[[#This Row],[SELLING PRICE]]*InputData[[#This Row],[QUANTITY]]*(1-InputData[[#This Row],[DISCOUNT %]])</f>
        <v>484</v>
      </c>
      <c r="N423" s="13">
        <f>DAY(InputData[[#This Row],[DATE]])</f>
        <v>15</v>
      </c>
      <c r="O423" s="13" t="str">
        <f>TEXT(InputData[[#This Row],[DATE]],"mmm")</f>
        <v>Aug</v>
      </c>
      <c r="P423" s="13">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5">
        <f>VLOOKUP(InputData[[#This Row],[PRODUCT ID]],MasterData[],5,0)</f>
        <v>12</v>
      </c>
      <c r="K424" s="15">
        <f>VLOOKUP(InputData[[#This Row],[PRODUCT ID]],MasterData[],6,0)</f>
        <v>15.719999999999999</v>
      </c>
      <c r="L424" s="15">
        <f>InputData[[#This Row],[BUYING PRIZE]]*InputData[[#This Row],[QUANTITY]]</f>
        <v>84</v>
      </c>
      <c r="M424" s="15">
        <f>InputData[[#This Row],[SELLING PRICE]]*InputData[[#This Row],[QUANTITY]]*(1-InputData[[#This Row],[DISCOUNT %]])</f>
        <v>110.03999999999999</v>
      </c>
      <c r="N424" s="13">
        <f>DAY(InputData[[#This Row],[DATE]])</f>
        <v>15</v>
      </c>
      <c r="O424" s="13" t="str">
        <f>TEXT(InputData[[#This Row],[DATE]],"mmm")</f>
        <v>Aug</v>
      </c>
      <c r="P424" s="13">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5">
        <f>VLOOKUP(InputData[[#This Row],[PRODUCT ID]],MasterData[],5,0)</f>
        <v>47</v>
      </c>
      <c r="K425" s="15">
        <f>VLOOKUP(InputData[[#This Row],[PRODUCT ID]],MasterData[],6,0)</f>
        <v>53.11</v>
      </c>
      <c r="L425" s="15">
        <f>InputData[[#This Row],[BUYING PRIZE]]*InputData[[#This Row],[QUANTITY]]</f>
        <v>376</v>
      </c>
      <c r="M425" s="15">
        <f>InputData[[#This Row],[SELLING PRICE]]*InputData[[#This Row],[QUANTITY]]*(1-InputData[[#This Row],[DISCOUNT %]])</f>
        <v>424.88</v>
      </c>
      <c r="N425" s="13">
        <f>DAY(InputData[[#This Row],[DATE]])</f>
        <v>18</v>
      </c>
      <c r="O425" s="13" t="str">
        <f>TEXT(InputData[[#This Row],[DATE]],"mmm")</f>
        <v>Aug</v>
      </c>
      <c r="P425" s="13">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5">
        <f>VLOOKUP(InputData[[#This Row],[PRODUCT ID]],MasterData[],5,0)</f>
        <v>148</v>
      </c>
      <c r="K426" s="15">
        <f>VLOOKUP(InputData[[#This Row],[PRODUCT ID]],MasterData[],6,0)</f>
        <v>164.28</v>
      </c>
      <c r="L426" s="15">
        <f>InputData[[#This Row],[BUYING PRIZE]]*InputData[[#This Row],[QUANTITY]]</f>
        <v>296</v>
      </c>
      <c r="M426" s="15">
        <f>InputData[[#This Row],[SELLING PRICE]]*InputData[[#This Row],[QUANTITY]]*(1-InputData[[#This Row],[DISCOUNT %]])</f>
        <v>328.56</v>
      </c>
      <c r="N426" s="13">
        <f>DAY(InputData[[#This Row],[DATE]])</f>
        <v>18</v>
      </c>
      <c r="O426" s="13" t="str">
        <f>TEXT(InputData[[#This Row],[DATE]],"mmm")</f>
        <v>Aug</v>
      </c>
      <c r="P426" s="13">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5">
        <f>VLOOKUP(InputData[[#This Row],[PRODUCT ID]],MasterData[],5,0)</f>
        <v>43</v>
      </c>
      <c r="K427" s="15">
        <f>VLOOKUP(InputData[[#This Row],[PRODUCT ID]],MasterData[],6,0)</f>
        <v>47.730000000000004</v>
      </c>
      <c r="L427" s="15">
        <f>InputData[[#This Row],[BUYING PRIZE]]*InputData[[#This Row],[QUANTITY]]</f>
        <v>129</v>
      </c>
      <c r="M427" s="15">
        <f>InputData[[#This Row],[SELLING PRICE]]*InputData[[#This Row],[QUANTITY]]*(1-InputData[[#This Row],[DISCOUNT %]])</f>
        <v>143.19</v>
      </c>
      <c r="N427" s="13">
        <f>DAY(InputData[[#This Row],[DATE]])</f>
        <v>19</v>
      </c>
      <c r="O427" s="13" t="str">
        <f>TEXT(InputData[[#This Row],[DATE]],"mmm")</f>
        <v>Aug</v>
      </c>
      <c r="P427" s="13">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5">
        <f>VLOOKUP(InputData[[#This Row],[PRODUCT ID]],MasterData[],5,0)</f>
        <v>141</v>
      </c>
      <c r="K428" s="15">
        <f>VLOOKUP(InputData[[#This Row],[PRODUCT ID]],MasterData[],6,0)</f>
        <v>149.46</v>
      </c>
      <c r="L428" s="15">
        <f>InputData[[#This Row],[BUYING PRIZE]]*InputData[[#This Row],[QUANTITY]]</f>
        <v>1833</v>
      </c>
      <c r="M428" s="15">
        <f>InputData[[#This Row],[SELLING PRICE]]*InputData[[#This Row],[QUANTITY]]*(1-InputData[[#This Row],[DISCOUNT %]])</f>
        <v>1942.98</v>
      </c>
      <c r="N428" s="13">
        <f>DAY(InputData[[#This Row],[DATE]])</f>
        <v>20</v>
      </c>
      <c r="O428" s="13" t="str">
        <f>TEXT(InputData[[#This Row],[DATE]],"mmm")</f>
        <v>Aug</v>
      </c>
      <c r="P428" s="13">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5">
        <f>VLOOKUP(InputData[[#This Row],[PRODUCT ID]],MasterData[],5,0)</f>
        <v>95</v>
      </c>
      <c r="K429" s="15">
        <f>VLOOKUP(InputData[[#This Row],[PRODUCT ID]],MasterData[],6,0)</f>
        <v>119.7</v>
      </c>
      <c r="L429" s="15">
        <f>InputData[[#This Row],[BUYING PRIZE]]*InputData[[#This Row],[QUANTITY]]</f>
        <v>1330</v>
      </c>
      <c r="M429" s="15">
        <f>InputData[[#This Row],[SELLING PRICE]]*InputData[[#This Row],[QUANTITY]]*(1-InputData[[#This Row],[DISCOUNT %]])</f>
        <v>1675.8</v>
      </c>
      <c r="N429" s="13">
        <f>DAY(InputData[[#This Row],[DATE]])</f>
        <v>20</v>
      </c>
      <c r="O429" s="13" t="str">
        <f>TEXT(InputData[[#This Row],[DATE]],"mmm")</f>
        <v>Aug</v>
      </c>
      <c r="P429" s="13">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5">
        <f>VLOOKUP(InputData[[#This Row],[PRODUCT ID]],MasterData[],5,0)</f>
        <v>13</v>
      </c>
      <c r="K430" s="15">
        <f>VLOOKUP(InputData[[#This Row],[PRODUCT ID]],MasterData[],6,0)</f>
        <v>16.64</v>
      </c>
      <c r="L430" s="15">
        <f>InputData[[#This Row],[BUYING PRIZE]]*InputData[[#This Row],[QUANTITY]]</f>
        <v>52</v>
      </c>
      <c r="M430" s="15">
        <f>InputData[[#This Row],[SELLING PRICE]]*InputData[[#This Row],[QUANTITY]]*(1-InputData[[#This Row],[DISCOUNT %]])</f>
        <v>66.56</v>
      </c>
      <c r="N430" s="13">
        <f>DAY(InputData[[#This Row],[DATE]])</f>
        <v>21</v>
      </c>
      <c r="O430" s="13" t="str">
        <f>TEXT(InputData[[#This Row],[DATE]],"mmm")</f>
        <v>Aug</v>
      </c>
      <c r="P430" s="13">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5">
        <f>VLOOKUP(InputData[[#This Row],[PRODUCT ID]],MasterData[],5,0)</f>
        <v>76</v>
      </c>
      <c r="K431" s="15">
        <f>VLOOKUP(InputData[[#This Row],[PRODUCT ID]],MasterData[],6,0)</f>
        <v>82.08</v>
      </c>
      <c r="L431" s="15">
        <f>InputData[[#This Row],[BUYING PRIZE]]*InputData[[#This Row],[QUANTITY]]</f>
        <v>836</v>
      </c>
      <c r="M431" s="15">
        <f>InputData[[#This Row],[SELLING PRICE]]*InputData[[#This Row],[QUANTITY]]*(1-InputData[[#This Row],[DISCOUNT %]])</f>
        <v>902.88</v>
      </c>
      <c r="N431" s="13">
        <f>DAY(InputData[[#This Row],[DATE]])</f>
        <v>23</v>
      </c>
      <c r="O431" s="13" t="str">
        <f>TEXT(InputData[[#This Row],[DATE]],"mmm")</f>
        <v>Aug</v>
      </c>
      <c r="P431" s="13">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5">
        <f>VLOOKUP(InputData[[#This Row],[PRODUCT ID]],MasterData[],5,0)</f>
        <v>47</v>
      </c>
      <c r="K432" s="15">
        <f>VLOOKUP(InputData[[#This Row],[PRODUCT ID]],MasterData[],6,0)</f>
        <v>53.11</v>
      </c>
      <c r="L432" s="15">
        <f>InputData[[#This Row],[BUYING PRIZE]]*InputData[[#This Row],[QUANTITY]]</f>
        <v>658</v>
      </c>
      <c r="M432" s="15">
        <f>InputData[[#This Row],[SELLING PRICE]]*InputData[[#This Row],[QUANTITY]]*(1-InputData[[#This Row],[DISCOUNT %]])</f>
        <v>743.54</v>
      </c>
      <c r="N432" s="13">
        <f>DAY(InputData[[#This Row],[DATE]])</f>
        <v>23</v>
      </c>
      <c r="O432" s="13" t="str">
        <f>TEXT(InputData[[#This Row],[DATE]],"mmm")</f>
        <v>Aug</v>
      </c>
      <c r="P432" s="13">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5">
        <f>VLOOKUP(InputData[[#This Row],[PRODUCT ID]],MasterData[],5,0)</f>
        <v>133</v>
      </c>
      <c r="K433" s="15">
        <f>VLOOKUP(InputData[[#This Row],[PRODUCT ID]],MasterData[],6,0)</f>
        <v>155.61000000000001</v>
      </c>
      <c r="L433" s="15">
        <f>InputData[[#This Row],[BUYING PRIZE]]*InputData[[#This Row],[QUANTITY]]</f>
        <v>665</v>
      </c>
      <c r="M433" s="15">
        <f>InputData[[#This Row],[SELLING PRICE]]*InputData[[#This Row],[QUANTITY]]*(1-InputData[[#This Row],[DISCOUNT %]])</f>
        <v>778.05000000000007</v>
      </c>
      <c r="N433" s="13">
        <f>DAY(InputData[[#This Row],[DATE]])</f>
        <v>24</v>
      </c>
      <c r="O433" s="13" t="str">
        <f>TEXT(InputData[[#This Row],[DATE]],"mmm")</f>
        <v>Aug</v>
      </c>
      <c r="P433" s="13">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5">
        <f>VLOOKUP(InputData[[#This Row],[PRODUCT ID]],MasterData[],5,0)</f>
        <v>150</v>
      </c>
      <c r="K434" s="15">
        <f>VLOOKUP(InputData[[#This Row],[PRODUCT ID]],MasterData[],6,0)</f>
        <v>210</v>
      </c>
      <c r="L434" s="15">
        <f>InputData[[#This Row],[BUYING PRIZE]]*InputData[[#This Row],[QUANTITY]]</f>
        <v>1950</v>
      </c>
      <c r="M434" s="15">
        <f>InputData[[#This Row],[SELLING PRICE]]*InputData[[#This Row],[QUANTITY]]*(1-InputData[[#This Row],[DISCOUNT %]])</f>
        <v>2730</v>
      </c>
      <c r="N434" s="13">
        <f>DAY(InputData[[#This Row],[DATE]])</f>
        <v>26</v>
      </c>
      <c r="O434" s="13" t="str">
        <f>TEXT(InputData[[#This Row],[DATE]],"mmm")</f>
        <v>Aug</v>
      </c>
      <c r="P434" s="13">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5">
        <f>VLOOKUP(InputData[[#This Row],[PRODUCT ID]],MasterData[],5,0)</f>
        <v>67</v>
      </c>
      <c r="K435" s="15">
        <f>VLOOKUP(InputData[[#This Row],[PRODUCT ID]],MasterData[],6,0)</f>
        <v>85.76</v>
      </c>
      <c r="L435" s="15">
        <f>InputData[[#This Row],[BUYING PRIZE]]*InputData[[#This Row],[QUANTITY]]</f>
        <v>536</v>
      </c>
      <c r="M435" s="15">
        <f>InputData[[#This Row],[SELLING PRICE]]*InputData[[#This Row],[QUANTITY]]*(1-InputData[[#This Row],[DISCOUNT %]])</f>
        <v>686.08</v>
      </c>
      <c r="N435" s="13">
        <f>DAY(InputData[[#This Row],[DATE]])</f>
        <v>26</v>
      </c>
      <c r="O435" s="13" t="str">
        <f>TEXT(InputData[[#This Row],[DATE]],"mmm")</f>
        <v>Aug</v>
      </c>
      <c r="P435" s="13">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5">
        <f>VLOOKUP(InputData[[#This Row],[PRODUCT ID]],MasterData[],5,0)</f>
        <v>37</v>
      </c>
      <c r="K436" s="15">
        <f>VLOOKUP(InputData[[#This Row],[PRODUCT ID]],MasterData[],6,0)</f>
        <v>42.55</v>
      </c>
      <c r="L436" s="15">
        <f>InputData[[#This Row],[BUYING PRIZE]]*InputData[[#This Row],[QUANTITY]]</f>
        <v>555</v>
      </c>
      <c r="M436" s="15">
        <f>InputData[[#This Row],[SELLING PRICE]]*InputData[[#This Row],[QUANTITY]]*(1-InputData[[#This Row],[DISCOUNT %]])</f>
        <v>638.25</v>
      </c>
      <c r="N436" s="13">
        <f>DAY(InputData[[#This Row],[DATE]])</f>
        <v>27</v>
      </c>
      <c r="O436" s="13" t="str">
        <f>TEXT(InputData[[#This Row],[DATE]],"mmm")</f>
        <v>Aug</v>
      </c>
      <c r="P436" s="13">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5">
        <f>VLOOKUP(InputData[[#This Row],[PRODUCT ID]],MasterData[],5,0)</f>
        <v>133</v>
      </c>
      <c r="K437" s="15">
        <f>VLOOKUP(InputData[[#This Row],[PRODUCT ID]],MasterData[],6,0)</f>
        <v>155.61000000000001</v>
      </c>
      <c r="L437" s="15">
        <f>InputData[[#This Row],[BUYING PRIZE]]*InputData[[#This Row],[QUANTITY]]</f>
        <v>1197</v>
      </c>
      <c r="M437" s="15">
        <f>InputData[[#This Row],[SELLING PRICE]]*InputData[[#This Row],[QUANTITY]]*(1-InputData[[#This Row],[DISCOUNT %]])</f>
        <v>1400.4900000000002</v>
      </c>
      <c r="N437" s="13">
        <f>DAY(InputData[[#This Row],[DATE]])</f>
        <v>28</v>
      </c>
      <c r="O437" s="13" t="str">
        <f>TEXT(InputData[[#This Row],[DATE]],"mmm")</f>
        <v>Aug</v>
      </c>
      <c r="P437" s="13">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5">
        <f>VLOOKUP(InputData[[#This Row],[PRODUCT ID]],MasterData[],5,0)</f>
        <v>37</v>
      </c>
      <c r="K438" s="15">
        <f>VLOOKUP(InputData[[#This Row],[PRODUCT ID]],MasterData[],6,0)</f>
        <v>42.55</v>
      </c>
      <c r="L438" s="15">
        <f>InputData[[#This Row],[BUYING PRIZE]]*InputData[[#This Row],[QUANTITY]]</f>
        <v>185</v>
      </c>
      <c r="M438" s="15">
        <f>InputData[[#This Row],[SELLING PRICE]]*InputData[[#This Row],[QUANTITY]]*(1-InputData[[#This Row],[DISCOUNT %]])</f>
        <v>212.75</v>
      </c>
      <c r="N438" s="13">
        <f>DAY(InputData[[#This Row],[DATE]])</f>
        <v>28</v>
      </c>
      <c r="O438" s="13" t="str">
        <f>TEXT(InputData[[#This Row],[DATE]],"mmm")</f>
        <v>Aug</v>
      </c>
      <c r="P438" s="13">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5">
        <f>VLOOKUP(InputData[[#This Row],[PRODUCT ID]],MasterData[],5,0)</f>
        <v>75</v>
      </c>
      <c r="K439" s="15">
        <f>VLOOKUP(InputData[[#This Row],[PRODUCT ID]],MasterData[],6,0)</f>
        <v>85.5</v>
      </c>
      <c r="L439" s="15">
        <f>InputData[[#This Row],[BUYING PRIZE]]*InputData[[#This Row],[QUANTITY]]</f>
        <v>450</v>
      </c>
      <c r="M439" s="15">
        <f>InputData[[#This Row],[SELLING PRICE]]*InputData[[#This Row],[QUANTITY]]*(1-InputData[[#This Row],[DISCOUNT %]])</f>
        <v>513</v>
      </c>
      <c r="N439" s="13">
        <f>DAY(InputData[[#This Row],[DATE]])</f>
        <v>30</v>
      </c>
      <c r="O439" s="13" t="str">
        <f>TEXT(InputData[[#This Row],[DATE]],"mmm")</f>
        <v>Aug</v>
      </c>
      <c r="P439" s="13">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5">
        <f>VLOOKUP(InputData[[#This Row],[PRODUCT ID]],MasterData[],5,0)</f>
        <v>67</v>
      </c>
      <c r="K440" s="15">
        <f>VLOOKUP(InputData[[#This Row],[PRODUCT ID]],MasterData[],6,0)</f>
        <v>83.08</v>
      </c>
      <c r="L440" s="15">
        <f>InputData[[#This Row],[BUYING PRIZE]]*InputData[[#This Row],[QUANTITY]]</f>
        <v>402</v>
      </c>
      <c r="M440" s="15">
        <f>InputData[[#This Row],[SELLING PRICE]]*InputData[[#This Row],[QUANTITY]]*(1-InputData[[#This Row],[DISCOUNT %]])</f>
        <v>498.48</v>
      </c>
      <c r="N440" s="13">
        <f>DAY(InputData[[#This Row],[DATE]])</f>
        <v>30</v>
      </c>
      <c r="O440" s="13" t="str">
        <f>TEXT(InputData[[#This Row],[DATE]],"mmm")</f>
        <v>Aug</v>
      </c>
      <c r="P440" s="13">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5">
        <f>VLOOKUP(InputData[[#This Row],[PRODUCT ID]],MasterData[],5,0)</f>
        <v>7</v>
      </c>
      <c r="K441" s="15">
        <f>VLOOKUP(InputData[[#This Row],[PRODUCT ID]],MasterData[],6,0)</f>
        <v>8.33</v>
      </c>
      <c r="L441" s="15">
        <f>InputData[[#This Row],[BUYING PRIZE]]*InputData[[#This Row],[QUANTITY]]</f>
        <v>35</v>
      </c>
      <c r="M441" s="15">
        <f>InputData[[#This Row],[SELLING PRICE]]*InputData[[#This Row],[QUANTITY]]*(1-InputData[[#This Row],[DISCOUNT %]])</f>
        <v>41.65</v>
      </c>
      <c r="N441" s="13">
        <f>DAY(InputData[[#This Row],[DATE]])</f>
        <v>30</v>
      </c>
      <c r="O441" s="13" t="str">
        <f>TEXT(InputData[[#This Row],[DATE]],"mmm")</f>
        <v>Aug</v>
      </c>
      <c r="P441" s="13">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5">
        <f>VLOOKUP(InputData[[#This Row],[PRODUCT ID]],MasterData[],5,0)</f>
        <v>12</v>
      </c>
      <c r="K442" s="15">
        <f>VLOOKUP(InputData[[#This Row],[PRODUCT ID]],MasterData[],6,0)</f>
        <v>15.719999999999999</v>
      </c>
      <c r="L442" s="15">
        <f>InputData[[#This Row],[BUYING PRIZE]]*InputData[[#This Row],[QUANTITY]]</f>
        <v>156</v>
      </c>
      <c r="M442" s="15">
        <f>InputData[[#This Row],[SELLING PRICE]]*InputData[[#This Row],[QUANTITY]]*(1-InputData[[#This Row],[DISCOUNT %]])</f>
        <v>204.35999999999999</v>
      </c>
      <c r="N442" s="13">
        <f>DAY(InputData[[#This Row],[DATE]])</f>
        <v>31</v>
      </c>
      <c r="O442" s="13" t="str">
        <f>TEXT(InputData[[#This Row],[DATE]],"mmm")</f>
        <v>Aug</v>
      </c>
      <c r="P442" s="13">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5">
        <f>VLOOKUP(InputData[[#This Row],[PRODUCT ID]],MasterData[],5,0)</f>
        <v>105</v>
      </c>
      <c r="K443" s="15">
        <f>VLOOKUP(InputData[[#This Row],[PRODUCT ID]],MasterData[],6,0)</f>
        <v>142.80000000000001</v>
      </c>
      <c r="L443" s="15">
        <f>InputData[[#This Row],[BUYING PRIZE]]*InputData[[#This Row],[QUANTITY]]</f>
        <v>105</v>
      </c>
      <c r="M443" s="15">
        <f>InputData[[#This Row],[SELLING PRICE]]*InputData[[#This Row],[QUANTITY]]*(1-InputData[[#This Row],[DISCOUNT %]])</f>
        <v>142.80000000000001</v>
      </c>
      <c r="N443" s="13">
        <f>DAY(InputData[[#This Row],[DATE]])</f>
        <v>4</v>
      </c>
      <c r="O443" s="13" t="str">
        <f>TEXT(InputData[[#This Row],[DATE]],"mmm")</f>
        <v>Sep</v>
      </c>
      <c r="P443" s="13">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5">
        <f>VLOOKUP(InputData[[#This Row],[PRODUCT ID]],MasterData[],5,0)</f>
        <v>133</v>
      </c>
      <c r="K444" s="15">
        <f>VLOOKUP(InputData[[#This Row],[PRODUCT ID]],MasterData[],6,0)</f>
        <v>155.61000000000001</v>
      </c>
      <c r="L444" s="15">
        <f>InputData[[#This Row],[BUYING PRIZE]]*InputData[[#This Row],[QUANTITY]]</f>
        <v>1596</v>
      </c>
      <c r="M444" s="15">
        <f>InputData[[#This Row],[SELLING PRICE]]*InputData[[#This Row],[QUANTITY]]*(1-InputData[[#This Row],[DISCOUNT %]])</f>
        <v>1867.3200000000002</v>
      </c>
      <c r="N444" s="13">
        <f>DAY(InputData[[#This Row],[DATE]])</f>
        <v>6</v>
      </c>
      <c r="O444" s="13" t="str">
        <f>TEXT(InputData[[#This Row],[DATE]],"mmm")</f>
        <v>Sep</v>
      </c>
      <c r="P444" s="13">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5">
        <f>VLOOKUP(InputData[[#This Row],[PRODUCT ID]],MasterData[],5,0)</f>
        <v>138</v>
      </c>
      <c r="K445" s="15">
        <f>VLOOKUP(InputData[[#This Row],[PRODUCT ID]],MasterData[],6,0)</f>
        <v>173.88</v>
      </c>
      <c r="L445" s="15">
        <f>InputData[[#This Row],[BUYING PRIZE]]*InputData[[#This Row],[QUANTITY]]</f>
        <v>1242</v>
      </c>
      <c r="M445" s="15">
        <f>InputData[[#This Row],[SELLING PRICE]]*InputData[[#This Row],[QUANTITY]]*(1-InputData[[#This Row],[DISCOUNT %]])</f>
        <v>1564.92</v>
      </c>
      <c r="N445" s="13">
        <f>DAY(InputData[[#This Row],[DATE]])</f>
        <v>9</v>
      </c>
      <c r="O445" s="13" t="str">
        <f>TEXT(InputData[[#This Row],[DATE]],"mmm")</f>
        <v>Sep</v>
      </c>
      <c r="P445" s="13">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5">
        <f>VLOOKUP(InputData[[#This Row],[PRODUCT ID]],MasterData[],5,0)</f>
        <v>71</v>
      </c>
      <c r="K446" s="15">
        <f>VLOOKUP(InputData[[#This Row],[PRODUCT ID]],MasterData[],6,0)</f>
        <v>80.94</v>
      </c>
      <c r="L446" s="15">
        <f>InputData[[#This Row],[BUYING PRIZE]]*InputData[[#This Row],[QUANTITY]]</f>
        <v>213</v>
      </c>
      <c r="M446" s="15">
        <f>InputData[[#This Row],[SELLING PRICE]]*InputData[[#This Row],[QUANTITY]]*(1-InputData[[#This Row],[DISCOUNT %]])</f>
        <v>242.82</v>
      </c>
      <c r="N446" s="13">
        <f>DAY(InputData[[#This Row],[DATE]])</f>
        <v>9</v>
      </c>
      <c r="O446" s="13" t="str">
        <f>TEXT(InputData[[#This Row],[DATE]],"mmm")</f>
        <v>Sep</v>
      </c>
      <c r="P446" s="13">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5">
        <f>VLOOKUP(InputData[[#This Row],[PRODUCT ID]],MasterData[],5,0)</f>
        <v>5</v>
      </c>
      <c r="K447" s="15">
        <f>VLOOKUP(InputData[[#This Row],[PRODUCT ID]],MasterData[],6,0)</f>
        <v>6.7</v>
      </c>
      <c r="L447" s="15">
        <f>InputData[[#This Row],[BUYING PRIZE]]*InputData[[#This Row],[QUANTITY]]</f>
        <v>75</v>
      </c>
      <c r="M447" s="15">
        <f>InputData[[#This Row],[SELLING PRICE]]*InputData[[#This Row],[QUANTITY]]*(1-InputData[[#This Row],[DISCOUNT %]])</f>
        <v>100.5</v>
      </c>
      <c r="N447" s="13">
        <f>DAY(InputData[[#This Row],[DATE]])</f>
        <v>10</v>
      </c>
      <c r="O447" s="13" t="str">
        <f>TEXT(InputData[[#This Row],[DATE]],"mmm")</f>
        <v>Sep</v>
      </c>
      <c r="P447" s="13">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5">
        <f>VLOOKUP(InputData[[#This Row],[PRODUCT ID]],MasterData[],5,0)</f>
        <v>72</v>
      </c>
      <c r="K448" s="15">
        <f>VLOOKUP(InputData[[#This Row],[PRODUCT ID]],MasterData[],6,0)</f>
        <v>79.92</v>
      </c>
      <c r="L448" s="15">
        <f>InputData[[#This Row],[BUYING PRIZE]]*InputData[[#This Row],[QUANTITY]]</f>
        <v>288</v>
      </c>
      <c r="M448" s="15">
        <f>InputData[[#This Row],[SELLING PRICE]]*InputData[[#This Row],[QUANTITY]]*(1-InputData[[#This Row],[DISCOUNT %]])</f>
        <v>319.68</v>
      </c>
      <c r="N448" s="13">
        <f>DAY(InputData[[#This Row],[DATE]])</f>
        <v>10</v>
      </c>
      <c r="O448" s="13" t="str">
        <f>TEXT(InputData[[#This Row],[DATE]],"mmm")</f>
        <v>Sep</v>
      </c>
      <c r="P448" s="13">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5">
        <f>VLOOKUP(InputData[[#This Row],[PRODUCT ID]],MasterData[],5,0)</f>
        <v>47</v>
      </c>
      <c r="K449" s="15">
        <f>VLOOKUP(InputData[[#This Row],[PRODUCT ID]],MasterData[],6,0)</f>
        <v>53.11</v>
      </c>
      <c r="L449" s="15">
        <f>InputData[[#This Row],[BUYING PRIZE]]*InputData[[#This Row],[QUANTITY]]</f>
        <v>141</v>
      </c>
      <c r="M449" s="15">
        <f>InputData[[#This Row],[SELLING PRICE]]*InputData[[#This Row],[QUANTITY]]*(1-InputData[[#This Row],[DISCOUNT %]])</f>
        <v>159.32999999999998</v>
      </c>
      <c r="N449" s="13">
        <f>DAY(InputData[[#This Row],[DATE]])</f>
        <v>14</v>
      </c>
      <c r="O449" s="13" t="str">
        <f>TEXT(InputData[[#This Row],[DATE]],"mmm")</f>
        <v>Sep</v>
      </c>
      <c r="P449" s="13">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5">
        <f>VLOOKUP(InputData[[#This Row],[PRODUCT ID]],MasterData[],5,0)</f>
        <v>67</v>
      </c>
      <c r="K450" s="15">
        <f>VLOOKUP(InputData[[#This Row],[PRODUCT ID]],MasterData[],6,0)</f>
        <v>85.76</v>
      </c>
      <c r="L450" s="15">
        <f>InputData[[#This Row],[BUYING PRIZE]]*InputData[[#This Row],[QUANTITY]]</f>
        <v>1005</v>
      </c>
      <c r="M450" s="15">
        <f>InputData[[#This Row],[SELLING PRICE]]*InputData[[#This Row],[QUANTITY]]*(1-InputData[[#This Row],[DISCOUNT %]])</f>
        <v>1286.4000000000001</v>
      </c>
      <c r="N450" s="13">
        <f>DAY(InputData[[#This Row],[DATE]])</f>
        <v>15</v>
      </c>
      <c r="O450" s="13" t="str">
        <f>TEXT(InputData[[#This Row],[DATE]],"mmm")</f>
        <v>Sep</v>
      </c>
      <c r="P450" s="13">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5">
        <f>VLOOKUP(InputData[[#This Row],[PRODUCT ID]],MasterData[],5,0)</f>
        <v>18</v>
      </c>
      <c r="K451" s="15">
        <f>VLOOKUP(InputData[[#This Row],[PRODUCT ID]],MasterData[],6,0)</f>
        <v>24.66</v>
      </c>
      <c r="L451" s="15">
        <f>InputData[[#This Row],[BUYING PRIZE]]*InputData[[#This Row],[QUANTITY]]</f>
        <v>252</v>
      </c>
      <c r="M451" s="15">
        <f>InputData[[#This Row],[SELLING PRICE]]*InputData[[#This Row],[QUANTITY]]*(1-InputData[[#This Row],[DISCOUNT %]])</f>
        <v>345.24</v>
      </c>
      <c r="N451" s="13">
        <f>DAY(InputData[[#This Row],[DATE]])</f>
        <v>18</v>
      </c>
      <c r="O451" s="13" t="str">
        <f>TEXT(InputData[[#This Row],[DATE]],"mmm")</f>
        <v>Sep</v>
      </c>
      <c r="P451" s="13">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5">
        <f>VLOOKUP(InputData[[#This Row],[PRODUCT ID]],MasterData[],5,0)</f>
        <v>95</v>
      </c>
      <c r="K452" s="15">
        <f>VLOOKUP(InputData[[#This Row],[PRODUCT ID]],MasterData[],6,0)</f>
        <v>119.7</v>
      </c>
      <c r="L452" s="15">
        <f>InputData[[#This Row],[BUYING PRIZE]]*InputData[[#This Row],[QUANTITY]]</f>
        <v>760</v>
      </c>
      <c r="M452" s="15">
        <f>InputData[[#This Row],[SELLING PRICE]]*InputData[[#This Row],[QUANTITY]]*(1-InputData[[#This Row],[DISCOUNT %]])</f>
        <v>957.6</v>
      </c>
      <c r="N452" s="13">
        <f>DAY(InputData[[#This Row],[DATE]])</f>
        <v>19</v>
      </c>
      <c r="O452" s="13" t="str">
        <f>TEXT(InputData[[#This Row],[DATE]],"mmm")</f>
        <v>Sep</v>
      </c>
      <c r="P452" s="13">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5">
        <f>VLOOKUP(InputData[[#This Row],[PRODUCT ID]],MasterData[],5,0)</f>
        <v>95</v>
      </c>
      <c r="K453" s="15">
        <f>VLOOKUP(InputData[[#This Row],[PRODUCT ID]],MasterData[],6,0)</f>
        <v>119.7</v>
      </c>
      <c r="L453" s="15">
        <f>InputData[[#This Row],[BUYING PRIZE]]*InputData[[#This Row],[QUANTITY]]</f>
        <v>570</v>
      </c>
      <c r="M453" s="15">
        <f>InputData[[#This Row],[SELLING PRICE]]*InputData[[#This Row],[QUANTITY]]*(1-InputData[[#This Row],[DISCOUNT %]])</f>
        <v>718.2</v>
      </c>
      <c r="N453" s="13">
        <f>DAY(InputData[[#This Row],[DATE]])</f>
        <v>20</v>
      </c>
      <c r="O453" s="13" t="str">
        <f>TEXT(InputData[[#This Row],[DATE]],"mmm")</f>
        <v>Sep</v>
      </c>
      <c r="P453" s="13">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5">
        <f>VLOOKUP(InputData[[#This Row],[PRODUCT ID]],MasterData[],5,0)</f>
        <v>98</v>
      </c>
      <c r="K454" s="15">
        <f>VLOOKUP(InputData[[#This Row],[PRODUCT ID]],MasterData[],6,0)</f>
        <v>103.88</v>
      </c>
      <c r="L454" s="15">
        <f>InputData[[#This Row],[BUYING PRIZE]]*InputData[[#This Row],[QUANTITY]]</f>
        <v>980</v>
      </c>
      <c r="M454" s="15">
        <f>InputData[[#This Row],[SELLING PRICE]]*InputData[[#This Row],[QUANTITY]]*(1-InputData[[#This Row],[DISCOUNT %]])</f>
        <v>1038.8</v>
      </c>
      <c r="N454" s="13">
        <f>DAY(InputData[[#This Row],[DATE]])</f>
        <v>20</v>
      </c>
      <c r="O454" s="13" t="str">
        <f>TEXT(InputData[[#This Row],[DATE]],"mmm")</f>
        <v>Sep</v>
      </c>
      <c r="P454" s="13">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5">
        <f>VLOOKUP(InputData[[#This Row],[PRODUCT ID]],MasterData[],5,0)</f>
        <v>37</v>
      </c>
      <c r="K455" s="15">
        <f>VLOOKUP(InputData[[#This Row],[PRODUCT ID]],MasterData[],6,0)</f>
        <v>49.21</v>
      </c>
      <c r="L455" s="15">
        <f>InputData[[#This Row],[BUYING PRIZE]]*InputData[[#This Row],[QUANTITY]]</f>
        <v>518</v>
      </c>
      <c r="M455" s="15">
        <f>InputData[[#This Row],[SELLING PRICE]]*InputData[[#This Row],[QUANTITY]]*(1-InputData[[#This Row],[DISCOUNT %]])</f>
        <v>688.94</v>
      </c>
      <c r="N455" s="13">
        <f>DAY(InputData[[#This Row],[DATE]])</f>
        <v>21</v>
      </c>
      <c r="O455" s="13" t="str">
        <f>TEXT(InputData[[#This Row],[DATE]],"mmm")</f>
        <v>Sep</v>
      </c>
      <c r="P455" s="13">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5">
        <f>VLOOKUP(InputData[[#This Row],[PRODUCT ID]],MasterData[],5,0)</f>
        <v>18</v>
      </c>
      <c r="K456" s="15">
        <f>VLOOKUP(InputData[[#This Row],[PRODUCT ID]],MasterData[],6,0)</f>
        <v>24.66</v>
      </c>
      <c r="L456" s="15">
        <f>InputData[[#This Row],[BUYING PRIZE]]*InputData[[#This Row],[QUANTITY]]</f>
        <v>90</v>
      </c>
      <c r="M456" s="15">
        <f>InputData[[#This Row],[SELLING PRICE]]*InputData[[#This Row],[QUANTITY]]*(1-InputData[[#This Row],[DISCOUNT %]])</f>
        <v>123.3</v>
      </c>
      <c r="N456" s="13">
        <f>DAY(InputData[[#This Row],[DATE]])</f>
        <v>21</v>
      </c>
      <c r="O456" s="13" t="str">
        <f>TEXT(InputData[[#This Row],[DATE]],"mmm")</f>
        <v>Sep</v>
      </c>
      <c r="P456" s="13">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5">
        <f>VLOOKUP(InputData[[#This Row],[PRODUCT ID]],MasterData[],5,0)</f>
        <v>67</v>
      </c>
      <c r="K457" s="15">
        <f>VLOOKUP(InputData[[#This Row],[PRODUCT ID]],MasterData[],6,0)</f>
        <v>83.08</v>
      </c>
      <c r="L457" s="15">
        <f>InputData[[#This Row],[BUYING PRIZE]]*InputData[[#This Row],[QUANTITY]]</f>
        <v>804</v>
      </c>
      <c r="M457" s="15">
        <f>InputData[[#This Row],[SELLING PRICE]]*InputData[[#This Row],[QUANTITY]]*(1-InputData[[#This Row],[DISCOUNT %]])</f>
        <v>996.96</v>
      </c>
      <c r="N457" s="13">
        <f>DAY(InputData[[#This Row],[DATE]])</f>
        <v>22</v>
      </c>
      <c r="O457" s="13" t="str">
        <f>TEXT(InputData[[#This Row],[DATE]],"mmm")</f>
        <v>Sep</v>
      </c>
      <c r="P457" s="13">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5">
        <f>VLOOKUP(InputData[[#This Row],[PRODUCT ID]],MasterData[],5,0)</f>
        <v>73</v>
      </c>
      <c r="K458" s="15">
        <f>VLOOKUP(InputData[[#This Row],[PRODUCT ID]],MasterData[],6,0)</f>
        <v>94.17</v>
      </c>
      <c r="L458" s="15">
        <f>InputData[[#This Row],[BUYING PRIZE]]*InputData[[#This Row],[QUANTITY]]</f>
        <v>876</v>
      </c>
      <c r="M458" s="15">
        <f>InputData[[#This Row],[SELLING PRICE]]*InputData[[#This Row],[QUANTITY]]*(1-InputData[[#This Row],[DISCOUNT %]])</f>
        <v>1130.04</v>
      </c>
      <c r="N458" s="13">
        <f>DAY(InputData[[#This Row],[DATE]])</f>
        <v>23</v>
      </c>
      <c r="O458" s="13" t="str">
        <f>TEXT(InputData[[#This Row],[DATE]],"mmm")</f>
        <v>Sep</v>
      </c>
      <c r="P458" s="13">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5">
        <f>VLOOKUP(InputData[[#This Row],[PRODUCT ID]],MasterData[],5,0)</f>
        <v>89</v>
      </c>
      <c r="K459" s="15">
        <f>VLOOKUP(InputData[[#This Row],[PRODUCT ID]],MasterData[],6,0)</f>
        <v>117.48</v>
      </c>
      <c r="L459" s="15">
        <f>InputData[[#This Row],[BUYING PRIZE]]*InputData[[#This Row],[QUANTITY]]</f>
        <v>1246</v>
      </c>
      <c r="M459" s="15">
        <f>InputData[[#This Row],[SELLING PRICE]]*InputData[[#This Row],[QUANTITY]]*(1-InputData[[#This Row],[DISCOUNT %]])</f>
        <v>1644.72</v>
      </c>
      <c r="N459" s="13">
        <f>DAY(InputData[[#This Row],[DATE]])</f>
        <v>24</v>
      </c>
      <c r="O459" s="13" t="str">
        <f>TEXT(InputData[[#This Row],[DATE]],"mmm")</f>
        <v>Sep</v>
      </c>
      <c r="P459" s="13">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5">
        <f>VLOOKUP(InputData[[#This Row],[PRODUCT ID]],MasterData[],5,0)</f>
        <v>89</v>
      </c>
      <c r="K460" s="15">
        <f>VLOOKUP(InputData[[#This Row],[PRODUCT ID]],MasterData[],6,0)</f>
        <v>117.48</v>
      </c>
      <c r="L460" s="15">
        <f>InputData[[#This Row],[BUYING PRIZE]]*InputData[[#This Row],[QUANTITY]]</f>
        <v>712</v>
      </c>
      <c r="M460" s="15">
        <f>InputData[[#This Row],[SELLING PRICE]]*InputData[[#This Row],[QUANTITY]]*(1-InputData[[#This Row],[DISCOUNT %]])</f>
        <v>939.84</v>
      </c>
      <c r="N460" s="13">
        <f>DAY(InputData[[#This Row],[DATE]])</f>
        <v>24</v>
      </c>
      <c r="O460" s="13" t="str">
        <f>TEXT(InputData[[#This Row],[DATE]],"mmm")</f>
        <v>Sep</v>
      </c>
      <c r="P460" s="13">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5">
        <f>VLOOKUP(InputData[[#This Row],[PRODUCT ID]],MasterData[],5,0)</f>
        <v>90</v>
      </c>
      <c r="K461" s="15">
        <f>VLOOKUP(InputData[[#This Row],[PRODUCT ID]],MasterData[],6,0)</f>
        <v>96.3</v>
      </c>
      <c r="L461" s="15">
        <f>InputData[[#This Row],[BUYING PRIZE]]*InputData[[#This Row],[QUANTITY]]</f>
        <v>360</v>
      </c>
      <c r="M461" s="15">
        <f>InputData[[#This Row],[SELLING PRICE]]*InputData[[#This Row],[QUANTITY]]*(1-InputData[[#This Row],[DISCOUNT %]])</f>
        <v>385.2</v>
      </c>
      <c r="N461" s="13">
        <f>DAY(InputData[[#This Row],[DATE]])</f>
        <v>27</v>
      </c>
      <c r="O461" s="13" t="str">
        <f>TEXT(InputData[[#This Row],[DATE]],"mmm")</f>
        <v>Sep</v>
      </c>
      <c r="P461" s="13">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5">
        <f>VLOOKUP(InputData[[#This Row],[PRODUCT ID]],MasterData[],5,0)</f>
        <v>76</v>
      </c>
      <c r="K462" s="15">
        <f>VLOOKUP(InputData[[#This Row],[PRODUCT ID]],MasterData[],6,0)</f>
        <v>82.08</v>
      </c>
      <c r="L462" s="15">
        <f>InputData[[#This Row],[BUYING PRIZE]]*InputData[[#This Row],[QUANTITY]]</f>
        <v>684</v>
      </c>
      <c r="M462" s="15">
        <f>InputData[[#This Row],[SELLING PRICE]]*InputData[[#This Row],[QUANTITY]]*(1-InputData[[#This Row],[DISCOUNT %]])</f>
        <v>738.72</v>
      </c>
      <c r="N462" s="13">
        <f>DAY(InputData[[#This Row],[DATE]])</f>
        <v>27</v>
      </c>
      <c r="O462" s="13" t="str">
        <f>TEXT(InputData[[#This Row],[DATE]],"mmm")</f>
        <v>Sep</v>
      </c>
      <c r="P462" s="13">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5">
        <f>VLOOKUP(InputData[[#This Row],[PRODUCT ID]],MasterData[],5,0)</f>
        <v>72</v>
      </c>
      <c r="K463" s="15">
        <f>VLOOKUP(InputData[[#This Row],[PRODUCT ID]],MasterData[],6,0)</f>
        <v>79.92</v>
      </c>
      <c r="L463" s="15">
        <f>InputData[[#This Row],[BUYING PRIZE]]*InputData[[#This Row],[QUANTITY]]</f>
        <v>216</v>
      </c>
      <c r="M463" s="15">
        <f>InputData[[#This Row],[SELLING PRICE]]*InputData[[#This Row],[QUANTITY]]*(1-InputData[[#This Row],[DISCOUNT %]])</f>
        <v>239.76</v>
      </c>
      <c r="N463" s="13">
        <f>DAY(InputData[[#This Row],[DATE]])</f>
        <v>27</v>
      </c>
      <c r="O463" s="13" t="str">
        <f>TEXT(InputData[[#This Row],[DATE]],"mmm")</f>
        <v>Sep</v>
      </c>
      <c r="P463" s="13">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5">
        <f>VLOOKUP(InputData[[#This Row],[PRODUCT ID]],MasterData[],5,0)</f>
        <v>55</v>
      </c>
      <c r="K464" s="15">
        <f>VLOOKUP(InputData[[#This Row],[PRODUCT ID]],MasterData[],6,0)</f>
        <v>58.3</v>
      </c>
      <c r="L464" s="15">
        <f>InputData[[#This Row],[BUYING PRIZE]]*InputData[[#This Row],[QUANTITY]]</f>
        <v>715</v>
      </c>
      <c r="M464" s="15">
        <f>InputData[[#This Row],[SELLING PRICE]]*InputData[[#This Row],[QUANTITY]]*(1-InputData[[#This Row],[DISCOUNT %]])</f>
        <v>757.9</v>
      </c>
      <c r="N464" s="13">
        <f>DAY(InputData[[#This Row],[DATE]])</f>
        <v>29</v>
      </c>
      <c r="O464" s="13" t="str">
        <f>TEXT(InputData[[#This Row],[DATE]],"mmm")</f>
        <v>Sep</v>
      </c>
      <c r="P464" s="13">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5">
        <f>VLOOKUP(InputData[[#This Row],[PRODUCT ID]],MasterData[],5,0)</f>
        <v>44</v>
      </c>
      <c r="K465" s="15">
        <f>VLOOKUP(InputData[[#This Row],[PRODUCT ID]],MasterData[],6,0)</f>
        <v>48.4</v>
      </c>
      <c r="L465" s="15">
        <f>InputData[[#This Row],[BUYING PRIZE]]*InputData[[#This Row],[QUANTITY]]</f>
        <v>220</v>
      </c>
      <c r="M465" s="15">
        <f>InputData[[#This Row],[SELLING PRICE]]*InputData[[#This Row],[QUANTITY]]*(1-InputData[[#This Row],[DISCOUNT %]])</f>
        <v>242</v>
      </c>
      <c r="N465" s="13">
        <f>DAY(InputData[[#This Row],[DATE]])</f>
        <v>3</v>
      </c>
      <c r="O465" s="13" t="str">
        <f>TEXT(InputData[[#This Row],[DATE]],"mmm")</f>
        <v>Oct</v>
      </c>
      <c r="P465" s="13">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5">
        <f>VLOOKUP(InputData[[#This Row],[PRODUCT ID]],MasterData[],5,0)</f>
        <v>43</v>
      </c>
      <c r="K466" s="15">
        <f>VLOOKUP(InputData[[#This Row],[PRODUCT ID]],MasterData[],6,0)</f>
        <v>47.730000000000004</v>
      </c>
      <c r="L466" s="15">
        <f>InputData[[#This Row],[BUYING PRIZE]]*InputData[[#This Row],[QUANTITY]]</f>
        <v>645</v>
      </c>
      <c r="M466" s="15">
        <f>InputData[[#This Row],[SELLING PRICE]]*InputData[[#This Row],[QUANTITY]]*(1-InputData[[#This Row],[DISCOUNT %]])</f>
        <v>715.95</v>
      </c>
      <c r="N466" s="13">
        <f>DAY(InputData[[#This Row],[DATE]])</f>
        <v>4</v>
      </c>
      <c r="O466" s="13" t="str">
        <f>TEXT(InputData[[#This Row],[DATE]],"mmm")</f>
        <v>Oct</v>
      </c>
      <c r="P466" s="13">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5">
        <f>VLOOKUP(InputData[[#This Row],[PRODUCT ID]],MasterData[],5,0)</f>
        <v>5</v>
      </c>
      <c r="K467" s="15">
        <f>VLOOKUP(InputData[[#This Row],[PRODUCT ID]],MasterData[],6,0)</f>
        <v>6.7</v>
      </c>
      <c r="L467" s="15">
        <f>InputData[[#This Row],[BUYING PRIZE]]*InputData[[#This Row],[QUANTITY]]</f>
        <v>5</v>
      </c>
      <c r="M467" s="15">
        <f>InputData[[#This Row],[SELLING PRICE]]*InputData[[#This Row],[QUANTITY]]*(1-InputData[[#This Row],[DISCOUNT %]])</f>
        <v>6.7</v>
      </c>
      <c r="N467" s="13">
        <f>DAY(InputData[[#This Row],[DATE]])</f>
        <v>6</v>
      </c>
      <c r="O467" s="13" t="str">
        <f>TEXT(InputData[[#This Row],[DATE]],"mmm")</f>
        <v>Oct</v>
      </c>
      <c r="P467" s="13">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5">
        <f>VLOOKUP(InputData[[#This Row],[PRODUCT ID]],MasterData[],5,0)</f>
        <v>72</v>
      </c>
      <c r="K468" s="15">
        <f>VLOOKUP(InputData[[#This Row],[PRODUCT ID]],MasterData[],6,0)</f>
        <v>79.92</v>
      </c>
      <c r="L468" s="15">
        <f>InputData[[#This Row],[BUYING PRIZE]]*InputData[[#This Row],[QUANTITY]]</f>
        <v>1008</v>
      </c>
      <c r="M468" s="15">
        <f>InputData[[#This Row],[SELLING PRICE]]*InputData[[#This Row],[QUANTITY]]*(1-InputData[[#This Row],[DISCOUNT %]])</f>
        <v>1118.8800000000001</v>
      </c>
      <c r="N468" s="13">
        <f>DAY(InputData[[#This Row],[DATE]])</f>
        <v>9</v>
      </c>
      <c r="O468" s="13" t="str">
        <f>TEXT(InputData[[#This Row],[DATE]],"mmm")</f>
        <v>Oct</v>
      </c>
      <c r="P468" s="13">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5">
        <f>VLOOKUP(InputData[[#This Row],[PRODUCT ID]],MasterData[],5,0)</f>
        <v>150</v>
      </c>
      <c r="K469" s="15">
        <f>VLOOKUP(InputData[[#This Row],[PRODUCT ID]],MasterData[],6,0)</f>
        <v>210</v>
      </c>
      <c r="L469" s="15">
        <f>InputData[[#This Row],[BUYING PRIZE]]*InputData[[#This Row],[QUANTITY]]</f>
        <v>1350</v>
      </c>
      <c r="M469" s="15">
        <f>InputData[[#This Row],[SELLING PRICE]]*InputData[[#This Row],[QUANTITY]]*(1-InputData[[#This Row],[DISCOUNT %]])</f>
        <v>1890</v>
      </c>
      <c r="N469" s="13">
        <f>DAY(InputData[[#This Row],[DATE]])</f>
        <v>10</v>
      </c>
      <c r="O469" s="13" t="str">
        <f>TEXT(InputData[[#This Row],[DATE]],"mmm")</f>
        <v>Oct</v>
      </c>
      <c r="P469" s="13">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5">
        <f>VLOOKUP(InputData[[#This Row],[PRODUCT ID]],MasterData[],5,0)</f>
        <v>76</v>
      </c>
      <c r="K470" s="15">
        <f>VLOOKUP(InputData[[#This Row],[PRODUCT ID]],MasterData[],6,0)</f>
        <v>82.08</v>
      </c>
      <c r="L470" s="15">
        <f>InputData[[#This Row],[BUYING PRIZE]]*InputData[[#This Row],[QUANTITY]]</f>
        <v>912</v>
      </c>
      <c r="M470" s="15">
        <f>InputData[[#This Row],[SELLING PRICE]]*InputData[[#This Row],[QUANTITY]]*(1-InputData[[#This Row],[DISCOUNT %]])</f>
        <v>984.96</v>
      </c>
      <c r="N470" s="13">
        <f>DAY(InputData[[#This Row],[DATE]])</f>
        <v>10</v>
      </c>
      <c r="O470" s="13" t="str">
        <f>TEXT(InputData[[#This Row],[DATE]],"mmm")</f>
        <v>Oct</v>
      </c>
      <c r="P470" s="13">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5">
        <f>VLOOKUP(InputData[[#This Row],[PRODUCT ID]],MasterData[],5,0)</f>
        <v>83</v>
      </c>
      <c r="K471" s="15">
        <f>VLOOKUP(InputData[[#This Row],[PRODUCT ID]],MasterData[],6,0)</f>
        <v>94.62</v>
      </c>
      <c r="L471" s="15">
        <f>InputData[[#This Row],[BUYING PRIZE]]*InputData[[#This Row],[QUANTITY]]</f>
        <v>830</v>
      </c>
      <c r="M471" s="15">
        <f>InputData[[#This Row],[SELLING PRICE]]*InputData[[#This Row],[QUANTITY]]*(1-InputData[[#This Row],[DISCOUNT %]])</f>
        <v>946.2</v>
      </c>
      <c r="N471" s="13">
        <f>DAY(InputData[[#This Row],[DATE]])</f>
        <v>11</v>
      </c>
      <c r="O471" s="13" t="str">
        <f>TEXT(InputData[[#This Row],[DATE]],"mmm")</f>
        <v>Oct</v>
      </c>
      <c r="P471" s="13">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5">
        <f>VLOOKUP(InputData[[#This Row],[PRODUCT ID]],MasterData[],5,0)</f>
        <v>105</v>
      </c>
      <c r="K472" s="15">
        <f>VLOOKUP(InputData[[#This Row],[PRODUCT ID]],MasterData[],6,0)</f>
        <v>142.80000000000001</v>
      </c>
      <c r="L472" s="15">
        <f>InputData[[#This Row],[BUYING PRIZE]]*InputData[[#This Row],[QUANTITY]]</f>
        <v>1575</v>
      </c>
      <c r="M472" s="15">
        <f>InputData[[#This Row],[SELLING PRICE]]*InputData[[#This Row],[QUANTITY]]*(1-InputData[[#This Row],[DISCOUNT %]])</f>
        <v>2142</v>
      </c>
      <c r="N472" s="13">
        <f>DAY(InputData[[#This Row],[DATE]])</f>
        <v>13</v>
      </c>
      <c r="O472" s="13" t="str">
        <f>TEXT(InputData[[#This Row],[DATE]],"mmm")</f>
        <v>Oct</v>
      </c>
      <c r="P472" s="13">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5">
        <f>VLOOKUP(InputData[[#This Row],[PRODUCT ID]],MasterData[],5,0)</f>
        <v>76</v>
      </c>
      <c r="K473" s="15">
        <f>VLOOKUP(InputData[[#This Row],[PRODUCT ID]],MasterData[],6,0)</f>
        <v>82.08</v>
      </c>
      <c r="L473" s="15">
        <f>InputData[[#This Row],[BUYING PRIZE]]*InputData[[#This Row],[QUANTITY]]</f>
        <v>1140</v>
      </c>
      <c r="M473" s="15">
        <f>InputData[[#This Row],[SELLING PRICE]]*InputData[[#This Row],[QUANTITY]]*(1-InputData[[#This Row],[DISCOUNT %]])</f>
        <v>1231.2</v>
      </c>
      <c r="N473" s="13">
        <f>DAY(InputData[[#This Row],[DATE]])</f>
        <v>14</v>
      </c>
      <c r="O473" s="13" t="str">
        <f>TEXT(InputData[[#This Row],[DATE]],"mmm")</f>
        <v>Oct</v>
      </c>
      <c r="P473" s="13">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5">
        <f>VLOOKUP(InputData[[#This Row],[PRODUCT ID]],MasterData[],5,0)</f>
        <v>12</v>
      </c>
      <c r="K474" s="15">
        <f>VLOOKUP(InputData[[#This Row],[PRODUCT ID]],MasterData[],6,0)</f>
        <v>15.719999999999999</v>
      </c>
      <c r="L474" s="15">
        <f>InputData[[#This Row],[BUYING PRIZE]]*InputData[[#This Row],[QUANTITY]]</f>
        <v>120</v>
      </c>
      <c r="M474" s="15">
        <f>InputData[[#This Row],[SELLING PRICE]]*InputData[[#This Row],[QUANTITY]]*(1-InputData[[#This Row],[DISCOUNT %]])</f>
        <v>157.19999999999999</v>
      </c>
      <c r="N474" s="13">
        <f>DAY(InputData[[#This Row],[DATE]])</f>
        <v>15</v>
      </c>
      <c r="O474" s="13" t="str">
        <f>TEXT(InputData[[#This Row],[DATE]],"mmm")</f>
        <v>Oct</v>
      </c>
      <c r="P474" s="13">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5">
        <f>VLOOKUP(InputData[[#This Row],[PRODUCT ID]],MasterData[],5,0)</f>
        <v>90</v>
      </c>
      <c r="K475" s="15">
        <f>VLOOKUP(InputData[[#This Row],[PRODUCT ID]],MasterData[],6,0)</f>
        <v>96.3</v>
      </c>
      <c r="L475" s="15">
        <f>InputData[[#This Row],[BUYING PRIZE]]*InputData[[#This Row],[QUANTITY]]</f>
        <v>270</v>
      </c>
      <c r="M475" s="15">
        <f>InputData[[#This Row],[SELLING PRICE]]*InputData[[#This Row],[QUANTITY]]*(1-InputData[[#This Row],[DISCOUNT %]])</f>
        <v>288.89999999999998</v>
      </c>
      <c r="N475" s="13">
        <f>DAY(InputData[[#This Row],[DATE]])</f>
        <v>16</v>
      </c>
      <c r="O475" s="13" t="str">
        <f>TEXT(InputData[[#This Row],[DATE]],"mmm")</f>
        <v>Oct</v>
      </c>
      <c r="P475" s="13">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5">
        <f>VLOOKUP(InputData[[#This Row],[PRODUCT ID]],MasterData[],5,0)</f>
        <v>144</v>
      </c>
      <c r="K476" s="15">
        <f>VLOOKUP(InputData[[#This Row],[PRODUCT ID]],MasterData[],6,0)</f>
        <v>156.96</v>
      </c>
      <c r="L476" s="15">
        <f>InputData[[#This Row],[BUYING PRIZE]]*InputData[[#This Row],[QUANTITY]]</f>
        <v>2016</v>
      </c>
      <c r="M476" s="15">
        <f>InputData[[#This Row],[SELLING PRICE]]*InputData[[#This Row],[QUANTITY]]*(1-InputData[[#This Row],[DISCOUNT %]])</f>
        <v>2197.44</v>
      </c>
      <c r="N476" s="13">
        <f>DAY(InputData[[#This Row],[DATE]])</f>
        <v>23</v>
      </c>
      <c r="O476" s="13" t="str">
        <f>TEXT(InputData[[#This Row],[DATE]],"mmm")</f>
        <v>Oct</v>
      </c>
      <c r="P476" s="13">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5">
        <f>VLOOKUP(InputData[[#This Row],[PRODUCT ID]],MasterData[],5,0)</f>
        <v>120</v>
      </c>
      <c r="K477" s="15">
        <f>VLOOKUP(InputData[[#This Row],[PRODUCT ID]],MasterData[],6,0)</f>
        <v>162</v>
      </c>
      <c r="L477" s="15">
        <f>InputData[[#This Row],[BUYING PRIZE]]*InputData[[#This Row],[QUANTITY]]</f>
        <v>360</v>
      </c>
      <c r="M477" s="15">
        <f>InputData[[#This Row],[SELLING PRICE]]*InputData[[#This Row],[QUANTITY]]*(1-InputData[[#This Row],[DISCOUNT %]])</f>
        <v>486</v>
      </c>
      <c r="N477" s="13">
        <f>DAY(InputData[[#This Row],[DATE]])</f>
        <v>30</v>
      </c>
      <c r="O477" s="13" t="str">
        <f>TEXT(InputData[[#This Row],[DATE]],"mmm")</f>
        <v>Oct</v>
      </c>
      <c r="P477" s="13">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5">
        <f>VLOOKUP(InputData[[#This Row],[PRODUCT ID]],MasterData[],5,0)</f>
        <v>72</v>
      </c>
      <c r="K478" s="15">
        <f>VLOOKUP(InputData[[#This Row],[PRODUCT ID]],MasterData[],6,0)</f>
        <v>79.92</v>
      </c>
      <c r="L478" s="15">
        <f>InputData[[#This Row],[BUYING PRIZE]]*InputData[[#This Row],[QUANTITY]]</f>
        <v>576</v>
      </c>
      <c r="M478" s="15">
        <f>InputData[[#This Row],[SELLING PRICE]]*InputData[[#This Row],[QUANTITY]]*(1-InputData[[#This Row],[DISCOUNT %]])</f>
        <v>639.36</v>
      </c>
      <c r="N478" s="13">
        <f>DAY(InputData[[#This Row],[DATE]])</f>
        <v>31</v>
      </c>
      <c r="O478" s="13" t="str">
        <f>TEXT(InputData[[#This Row],[DATE]],"mmm")</f>
        <v>Oct</v>
      </c>
      <c r="P478" s="13">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5">
        <f>VLOOKUP(InputData[[#This Row],[PRODUCT ID]],MasterData[],5,0)</f>
        <v>73</v>
      </c>
      <c r="K479" s="15">
        <f>VLOOKUP(InputData[[#This Row],[PRODUCT ID]],MasterData[],6,0)</f>
        <v>94.17</v>
      </c>
      <c r="L479" s="15">
        <f>InputData[[#This Row],[BUYING PRIZE]]*InputData[[#This Row],[QUANTITY]]</f>
        <v>1095</v>
      </c>
      <c r="M479" s="15">
        <f>InputData[[#This Row],[SELLING PRICE]]*InputData[[#This Row],[QUANTITY]]*(1-InputData[[#This Row],[DISCOUNT %]])</f>
        <v>1412.55</v>
      </c>
      <c r="N479" s="13">
        <f>DAY(InputData[[#This Row],[DATE]])</f>
        <v>1</v>
      </c>
      <c r="O479" s="13" t="str">
        <f>TEXT(InputData[[#This Row],[DATE]],"mmm")</f>
        <v>Nov</v>
      </c>
      <c r="P479" s="13">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5">
        <f>VLOOKUP(InputData[[#This Row],[PRODUCT ID]],MasterData[],5,0)</f>
        <v>12</v>
      </c>
      <c r="K480" s="15">
        <f>VLOOKUP(InputData[[#This Row],[PRODUCT ID]],MasterData[],6,0)</f>
        <v>15.719999999999999</v>
      </c>
      <c r="L480" s="15">
        <f>InputData[[#This Row],[BUYING PRIZE]]*InputData[[#This Row],[QUANTITY]]</f>
        <v>180</v>
      </c>
      <c r="M480" s="15">
        <f>InputData[[#This Row],[SELLING PRICE]]*InputData[[#This Row],[QUANTITY]]*(1-InputData[[#This Row],[DISCOUNT %]])</f>
        <v>235.79999999999998</v>
      </c>
      <c r="N480" s="13">
        <f>DAY(InputData[[#This Row],[DATE]])</f>
        <v>2</v>
      </c>
      <c r="O480" s="13" t="str">
        <f>TEXT(InputData[[#This Row],[DATE]],"mmm")</f>
        <v>Nov</v>
      </c>
      <c r="P480" s="13">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5">
        <f>VLOOKUP(InputData[[#This Row],[PRODUCT ID]],MasterData[],5,0)</f>
        <v>148</v>
      </c>
      <c r="K481" s="15">
        <f>VLOOKUP(InputData[[#This Row],[PRODUCT ID]],MasterData[],6,0)</f>
        <v>201.28</v>
      </c>
      <c r="L481" s="15">
        <f>InputData[[#This Row],[BUYING PRIZE]]*InputData[[#This Row],[QUANTITY]]</f>
        <v>2220</v>
      </c>
      <c r="M481" s="15">
        <f>InputData[[#This Row],[SELLING PRICE]]*InputData[[#This Row],[QUANTITY]]*(1-InputData[[#This Row],[DISCOUNT %]])</f>
        <v>3019.2</v>
      </c>
      <c r="N481" s="13">
        <f>DAY(InputData[[#This Row],[DATE]])</f>
        <v>2</v>
      </c>
      <c r="O481" s="13" t="str">
        <f>TEXT(InputData[[#This Row],[DATE]],"mmm")</f>
        <v>Nov</v>
      </c>
      <c r="P481" s="13">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5">
        <f>VLOOKUP(InputData[[#This Row],[PRODUCT ID]],MasterData[],5,0)</f>
        <v>5</v>
      </c>
      <c r="K482" s="15">
        <f>VLOOKUP(InputData[[#This Row],[PRODUCT ID]],MasterData[],6,0)</f>
        <v>6.7</v>
      </c>
      <c r="L482" s="15">
        <f>InputData[[#This Row],[BUYING PRIZE]]*InputData[[#This Row],[QUANTITY]]</f>
        <v>25</v>
      </c>
      <c r="M482" s="15">
        <f>InputData[[#This Row],[SELLING PRICE]]*InputData[[#This Row],[QUANTITY]]*(1-InputData[[#This Row],[DISCOUNT %]])</f>
        <v>33.5</v>
      </c>
      <c r="N482" s="13">
        <f>DAY(InputData[[#This Row],[DATE]])</f>
        <v>2</v>
      </c>
      <c r="O482" s="13" t="str">
        <f>TEXT(InputData[[#This Row],[DATE]],"mmm")</f>
        <v>Nov</v>
      </c>
      <c r="P482" s="13">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5">
        <f>VLOOKUP(InputData[[#This Row],[PRODUCT ID]],MasterData[],5,0)</f>
        <v>61</v>
      </c>
      <c r="K483" s="15">
        <f>VLOOKUP(InputData[[#This Row],[PRODUCT ID]],MasterData[],6,0)</f>
        <v>76.25</v>
      </c>
      <c r="L483" s="15">
        <f>InputData[[#This Row],[BUYING PRIZE]]*InputData[[#This Row],[QUANTITY]]</f>
        <v>671</v>
      </c>
      <c r="M483" s="15">
        <f>InputData[[#This Row],[SELLING PRICE]]*InputData[[#This Row],[QUANTITY]]*(1-InputData[[#This Row],[DISCOUNT %]])</f>
        <v>838.75</v>
      </c>
      <c r="N483" s="13">
        <f>DAY(InputData[[#This Row],[DATE]])</f>
        <v>3</v>
      </c>
      <c r="O483" s="13" t="str">
        <f>TEXT(InputData[[#This Row],[DATE]],"mmm")</f>
        <v>Nov</v>
      </c>
      <c r="P483" s="13">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5">
        <f>VLOOKUP(InputData[[#This Row],[PRODUCT ID]],MasterData[],5,0)</f>
        <v>83</v>
      </c>
      <c r="K484" s="15">
        <f>VLOOKUP(InputData[[#This Row],[PRODUCT ID]],MasterData[],6,0)</f>
        <v>94.62</v>
      </c>
      <c r="L484" s="15">
        <f>InputData[[#This Row],[BUYING PRIZE]]*InputData[[#This Row],[QUANTITY]]</f>
        <v>830</v>
      </c>
      <c r="M484" s="15">
        <f>InputData[[#This Row],[SELLING PRICE]]*InputData[[#This Row],[QUANTITY]]*(1-InputData[[#This Row],[DISCOUNT %]])</f>
        <v>946.2</v>
      </c>
      <c r="N484" s="13">
        <f>DAY(InputData[[#This Row],[DATE]])</f>
        <v>4</v>
      </c>
      <c r="O484" s="13" t="str">
        <f>TEXT(InputData[[#This Row],[DATE]],"mmm")</f>
        <v>Nov</v>
      </c>
      <c r="P484" s="13">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5">
        <f>VLOOKUP(InputData[[#This Row],[PRODUCT ID]],MasterData[],5,0)</f>
        <v>150</v>
      </c>
      <c r="K485" s="15">
        <f>VLOOKUP(InputData[[#This Row],[PRODUCT ID]],MasterData[],6,0)</f>
        <v>210</v>
      </c>
      <c r="L485" s="15">
        <f>InputData[[#This Row],[BUYING PRIZE]]*InputData[[#This Row],[QUANTITY]]</f>
        <v>2250</v>
      </c>
      <c r="M485" s="15">
        <f>InputData[[#This Row],[SELLING PRICE]]*InputData[[#This Row],[QUANTITY]]*(1-InputData[[#This Row],[DISCOUNT %]])</f>
        <v>3150</v>
      </c>
      <c r="N485" s="13">
        <f>DAY(InputData[[#This Row],[DATE]])</f>
        <v>5</v>
      </c>
      <c r="O485" s="13" t="str">
        <f>TEXT(InputData[[#This Row],[DATE]],"mmm")</f>
        <v>Nov</v>
      </c>
      <c r="P485" s="13">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5">
        <f>VLOOKUP(InputData[[#This Row],[PRODUCT ID]],MasterData[],5,0)</f>
        <v>67</v>
      </c>
      <c r="K486" s="15">
        <f>VLOOKUP(InputData[[#This Row],[PRODUCT ID]],MasterData[],6,0)</f>
        <v>83.08</v>
      </c>
      <c r="L486" s="15">
        <f>InputData[[#This Row],[BUYING PRIZE]]*InputData[[#This Row],[QUANTITY]]</f>
        <v>871</v>
      </c>
      <c r="M486" s="15">
        <f>InputData[[#This Row],[SELLING PRICE]]*InputData[[#This Row],[QUANTITY]]*(1-InputData[[#This Row],[DISCOUNT %]])</f>
        <v>1080.04</v>
      </c>
      <c r="N486" s="13">
        <f>DAY(InputData[[#This Row],[DATE]])</f>
        <v>6</v>
      </c>
      <c r="O486" s="13" t="str">
        <f>TEXT(InputData[[#This Row],[DATE]],"mmm")</f>
        <v>Nov</v>
      </c>
      <c r="P486" s="13">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5">
        <f>VLOOKUP(InputData[[#This Row],[PRODUCT ID]],MasterData[],5,0)</f>
        <v>12</v>
      </c>
      <c r="K487" s="15">
        <f>VLOOKUP(InputData[[#This Row],[PRODUCT ID]],MasterData[],6,0)</f>
        <v>15.719999999999999</v>
      </c>
      <c r="L487" s="15">
        <f>InputData[[#This Row],[BUYING PRIZE]]*InputData[[#This Row],[QUANTITY]]</f>
        <v>156</v>
      </c>
      <c r="M487" s="15">
        <f>InputData[[#This Row],[SELLING PRICE]]*InputData[[#This Row],[QUANTITY]]*(1-InputData[[#This Row],[DISCOUNT %]])</f>
        <v>204.35999999999999</v>
      </c>
      <c r="N487" s="13">
        <f>DAY(InputData[[#This Row],[DATE]])</f>
        <v>6</v>
      </c>
      <c r="O487" s="13" t="str">
        <f>TEXT(InputData[[#This Row],[DATE]],"mmm")</f>
        <v>Nov</v>
      </c>
      <c r="P487" s="13">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5">
        <f>VLOOKUP(InputData[[#This Row],[PRODUCT ID]],MasterData[],5,0)</f>
        <v>120</v>
      </c>
      <c r="K488" s="15">
        <f>VLOOKUP(InputData[[#This Row],[PRODUCT ID]],MasterData[],6,0)</f>
        <v>162</v>
      </c>
      <c r="L488" s="15">
        <f>InputData[[#This Row],[BUYING PRIZE]]*InputData[[#This Row],[QUANTITY]]</f>
        <v>1560</v>
      </c>
      <c r="M488" s="15">
        <f>InputData[[#This Row],[SELLING PRICE]]*InputData[[#This Row],[QUANTITY]]*(1-InputData[[#This Row],[DISCOUNT %]])</f>
        <v>2106</v>
      </c>
      <c r="N488" s="13">
        <f>DAY(InputData[[#This Row],[DATE]])</f>
        <v>6</v>
      </c>
      <c r="O488" s="13" t="str">
        <f>TEXT(InputData[[#This Row],[DATE]],"mmm")</f>
        <v>Nov</v>
      </c>
      <c r="P488" s="13">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5">
        <f>VLOOKUP(InputData[[#This Row],[PRODUCT ID]],MasterData[],5,0)</f>
        <v>90</v>
      </c>
      <c r="K489" s="15">
        <f>VLOOKUP(InputData[[#This Row],[PRODUCT ID]],MasterData[],6,0)</f>
        <v>115.2</v>
      </c>
      <c r="L489" s="15">
        <f>InputData[[#This Row],[BUYING PRIZE]]*InputData[[#This Row],[QUANTITY]]</f>
        <v>1170</v>
      </c>
      <c r="M489" s="15">
        <f>InputData[[#This Row],[SELLING PRICE]]*InputData[[#This Row],[QUANTITY]]*(1-InputData[[#This Row],[DISCOUNT %]])</f>
        <v>1497.6000000000001</v>
      </c>
      <c r="N489" s="13">
        <f>DAY(InputData[[#This Row],[DATE]])</f>
        <v>7</v>
      </c>
      <c r="O489" s="13" t="str">
        <f>TEXT(InputData[[#This Row],[DATE]],"mmm")</f>
        <v>Nov</v>
      </c>
      <c r="P489" s="13">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5">
        <f>VLOOKUP(InputData[[#This Row],[PRODUCT ID]],MasterData[],5,0)</f>
        <v>90</v>
      </c>
      <c r="K490" s="15">
        <f>VLOOKUP(InputData[[#This Row],[PRODUCT ID]],MasterData[],6,0)</f>
        <v>96.3</v>
      </c>
      <c r="L490" s="15">
        <f>InputData[[#This Row],[BUYING PRIZE]]*InputData[[#This Row],[QUANTITY]]</f>
        <v>990</v>
      </c>
      <c r="M490" s="15">
        <f>InputData[[#This Row],[SELLING PRICE]]*InputData[[#This Row],[QUANTITY]]*(1-InputData[[#This Row],[DISCOUNT %]])</f>
        <v>1059.3</v>
      </c>
      <c r="N490" s="13">
        <f>DAY(InputData[[#This Row],[DATE]])</f>
        <v>8</v>
      </c>
      <c r="O490" s="13" t="str">
        <f>TEXT(InputData[[#This Row],[DATE]],"mmm")</f>
        <v>Nov</v>
      </c>
      <c r="P490" s="13">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5">
        <f>VLOOKUP(InputData[[#This Row],[PRODUCT ID]],MasterData[],5,0)</f>
        <v>150</v>
      </c>
      <c r="K491" s="15">
        <f>VLOOKUP(InputData[[#This Row],[PRODUCT ID]],MasterData[],6,0)</f>
        <v>210</v>
      </c>
      <c r="L491" s="15">
        <f>InputData[[#This Row],[BUYING PRIZE]]*InputData[[#This Row],[QUANTITY]]</f>
        <v>1500</v>
      </c>
      <c r="M491" s="15">
        <f>InputData[[#This Row],[SELLING PRICE]]*InputData[[#This Row],[QUANTITY]]*(1-InputData[[#This Row],[DISCOUNT %]])</f>
        <v>2100</v>
      </c>
      <c r="N491" s="13">
        <f>DAY(InputData[[#This Row],[DATE]])</f>
        <v>8</v>
      </c>
      <c r="O491" s="13" t="str">
        <f>TEXT(InputData[[#This Row],[DATE]],"mmm")</f>
        <v>Nov</v>
      </c>
      <c r="P491" s="13">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5">
        <f>VLOOKUP(InputData[[#This Row],[PRODUCT ID]],MasterData[],5,0)</f>
        <v>48</v>
      </c>
      <c r="K492" s="15">
        <f>VLOOKUP(InputData[[#This Row],[PRODUCT ID]],MasterData[],6,0)</f>
        <v>57.120000000000005</v>
      </c>
      <c r="L492" s="15">
        <f>InputData[[#This Row],[BUYING PRIZE]]*InputData[[#This Row],[QUANTITY]]</f>
        <v>384</v>
      </c>
      <c r="M492" s="15">
        <f>InputData[[#This Row],[SELLING PRICE]]*InputData[[#This Row],[QUANTITY]]*(1-InputData[[#This Row],[DISCOUNT %]])</f>
        <v>456.96000000000004</v>
      </c>
      <c r="N492" s="13">
        <f>DAY(InputData[[#This Row],[DATE]])</f>
        <v>9</v>
      </c>
      <c r="O492" s="13" t="str">
        <f>TEXT(InputData[[#This Row],[DATE]],"mmm")</f>
        <v>Nov</v>
      </c>
      <c r="P492" s="13">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5">
        <f>VLOOKUP(InputData[[#This Row],[PRODUCT ID]],MasterData[],5,0)</f>
        <v>37</v>
      </c>
      <c r="K493" s="15">
        <f>VLOOKUP(InputData[[#This Row],[PRODUCT ID]],MasterData[],6,0)</f>
        <v>49.21</v>
      </c>
      <c r="L493" s="15">
        <f>InputData[[#This Row],[BUYING PRIZE]]*InputData[[#This Row],[QUANTITY]]</f>
        <v>259</v>
      </c>
      <c r="M493" s="15">
        <f>InputData[[#This Row],[SELLING PRICE]]*InputData[[#This Row],[QUANTITY]]*(1-InputData[[#This Row],[DISCOUNT %]])</f>
        <v>344.47</v>
      </c>
      <c r="N493" s="13">
        <f>DAY(InputData[[#This Row],[DATE]])</f>
        <v>10</v>
      </c>
      <c r="O493" s="13" t="str">
        <f>TEXT(InputData[[#This Row],[DATE]],"mmm")</f>
        <v>Nov</v>
      </c>
      <c r="P493" s="13">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5">
        <f>VLOOKUP(InputData[[#This Row],[PRODUCT ID]],MasterData[],5,0)</f>
        <v>48</v>
      </c>
      <c r="K494" s="15">
        <f>VLOOKUP(InputData[[#This Row],[PRODUCT ID]],MasterData[],6,0)</f>
        <v>57.120000000000005</v>
      </c>
      <c r="L494" s="15">
        <f>InputData[[#This Row],[BUYING PRIZE]]*InputData[[#This Row],[QUANTITY]]</f>
        <v>480</v>
      </c>
      <c r="M494" s="15">
        <f>InputData[[#This Row],[SELLING PRICE]]*InputData[[#This Row],[QUANTITY]]*(1-InputData[[#This Row],[DISCOUNT %]])</f>
        <v>571.20000000000005</v>
      </c>
      <c r="N494" s="13">
        <f>DAY(InputData[[#This Row],[DATE]])</f>
        <v>13</v>
      </c>
      <c r="O494" s="13" t="str">
        <f>TEXT(InputData[[#This Row],[DATE]],"mmm")</f>
        <v>Nov</v>
      </c>
      <c r="P494" s="13">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5">
        <f>VLOOKUP(InputData[[#This Row],[PRODUCT ID]],MasterData[],5,0)</f>
        <v>105</v>
      </c>
      <c r="K495" s="15">
        <f>VLOOKUP(InputData[[#This Row],[PRODUCT ID]],MasterData[],6,0)</f>
        <v>142.80000000000001</v>
      </c>
      <c r="L495" s="15">
        <f>InputData[[#This Row],[BUYING PRIZE]]*InputData[[#This Row],[QUANTITY]]</f>
        <v>105</v>
      </c>
      <c r="M495" s="15">
        <f>InputData[[#This Row],[SELLING PRICE]]*InputData[[#This Row],[QUANTITY]]*(1-InputData[[#This Row],[DISCOUNT %]])</f>
        <v>142.80000000000001</v>
      </c>
      <c r="N495" s="13">
        <f>DAY(InputData[[#This Row],[DATE]])</f>
        <v>14</v>
      </c>
      <c r="O495" s="13" t="str">
        <f>TEXT(InputData[[#This Row],[DATE]],"mmm")</f>
        <v>Nov</v>
      </c>
      <c r="P495" s="13">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5">
        <f>VLOOKUP(InputData[[#This Row],[PRODUCT ID]],MasterData[],5,0)</f>
        <v>73</v>
      </c>
      <c r="K496" s="15">
        <f>VLOOKUP(InputData[[#This Row],[PRODUCT ID]],MasterData[],6,0)</f>
        <v>94.17</v>
      </c>
      <c r="L496" s="15">
        <f>InputData[[#This Row],[BUYING PRIZE]]*InputData[[#This Row],[QUANTITY]]</f>
        <v>1022</v>
      </c>
      <c r="M496" s="15">
        <f>InputData[[#This Row],[SELLING PRICE]]*InputData[[#This Row],[QUANTITY]]*(1-InputData[[#This Row],[DISCOUNT %]])</f>
        <v>1318.38</v>
      </c>
      <c r="N496" s="13">
        <f>DAY(InputData[[#This Row],[DATE]])</f>
        <v>15</v>
      </c>
      <c r="O496" s="13" t="str">
        <f>TEXT(InputData[[#This Row],[DATE]],"mmm")</f>
        <v>Nov</v>
      </c>
      <c r="P496" s="13">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5">
        <f>VLOOKUP(InputData[[#This Row],[PRODUCT ID]],MasterData[],5,0)</f>
        <v>134</v>
      </c>
      <c r="K497" s="15">
        <f>VLOOKUP(InputData[[#This Row],[PRODUCT ID]],MasterData[],6,0)</f>
        <v>156.78</v>
      </c>
      <c r="L497" s="15">
        <f>InputData[[#This Row],[BUYING PRIZE]]*InputData[[#This Row],[QUANTITY]]</f>
        <v>1072</v>
      </c>
      <c r="M497" s="15">
        <f>InputData[[#This Row],[SELLING PRICE]]*InputData[[#This Row],[QUANTITY]]*(1-InputData[[#This Row],[DISCOUNT %]])</f>
        <v>1254.24</v>
      </c>
      <c r="N497" s="13">
        <f>DAY(InputData[[#This Row],[DATE]])</f>
        <v>16</v>
      </c>
      <c r="O497" s="13" t="str">
        <f>TEXT(InputData[[#This Row],[DATE]],"mmm")</f>
        <v>Nov</v>
      </c>
      <c r="P497" s="13">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5">
        <f>VLOOKUP(InputData[[#This Row],[PRODUCT ID]],MasterData[],5,0)</f>
        <v>55</v>
      </c>
      <c r="K498" s="15">
        <f>VLOOKUP(InputData[[#This Row],[PRODUCT ID]],MasterData[],6,0)</f>
        <v>58.3</v>
      </c>
      <c r="L498" s="15">
        <f>InputData[[#This Row],[BUYING PRIZE]]*InputData[[#This Row],[QUANTITY]]</f>
        <v>440</v>
      </c>
      <c r="M498" s="15">
        <f>InputData[[#This Row],[SELLING PRICE]]*InputData[[#This Row],[QUANTITY]]*(1-InputData[[#This Row],[DISCOUNT %]])</f>
        <v>466.4</v>
      </c>
      <c r="N498" s="13">
        <f>DAY(InputData[[#This Row],[DATE]])</f>
        <v>18</v>
      </c>
      <c r="O498" s="13" t="str">
        <f>TEXT(InputData[[#This Row],[DATE]],"mmm")</f>
        <v>Nov</v>
      </c>
      <c r="P498" s="13">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5">
        <f>VLOOKUP(InputData[[#This Row],[PRODUCT ID]],MasterData[],5,0)</f>
        <v>61</v>
      </c>
      <c r="K499" s="15">
        <f>VLOOKUP(InputData[[#This Row],[PRODUCT ID]],MasterData[],6,0)</f>
        <v>76.25</v>
      </c>
      <c r="L499" s="15">
        <f>InputData[[#This Row],[BUYING PRIZE]]*InputData[[#This Row],[QUANTITY]]</f>
        <v>366</v>
      </c>
      <c r="M499" s="15">
        <f>InputData[[#This Row],[SELLING PRICE]]*InputData[[#This Row],[QUANTITY]]*(1-InputData[[#This Row],[DISCOUNT %]])</f>
        <v>457.5</v>
      </c>
      <c r="N499" s="13">
        <f>DAY(InputData[[#This Row],[DATE]])</f>
        <v>21</v>
      </c>
      <c r="O499" s="13" t="str">
        <f>TEXT(InputData[[#This Row],[DATE]],"mmm")</f>
        <v>Nov</v>
      </c>
      <c r="P499" s="13">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5">
        <f>VLOOKUP(InputData[[#This Row],[PRODUCT ID]],MasterData[],5,0)</f>
        <v>90</v>
      </c>
      <c r="K500" s="15">
        <f>VLOOKUP(InputData[[#This Row],[PRODUCT ID]],MasterData[],6,0)</f>
        <v>96.3</v>
      </c>
      <c r="L500" s="15">
        <f>InputData[[#This Row],[BUYING PRIZE]]*InputData[[#This Row],[QUANTITY]]</f>
        <v>1080</v>
      </c>
      <c r="M500" s="15">
        <f>InputData[[#This Row],[SELLING PRICE]]*InputData[[#This Row],[QUANTITY]]*(1-InputData[[#This Row],[DISCOUNT %]])</f>
        <v>1155.5999999999999</v>
      </c>
      <c r="N500" s="13">
        <f>DAY(InputData[[#This Row],[DATE]])</f>
        <v>23</v>
      </c>
      <c r="O500" s="13" t="str">
        <f>TEXT(InputData[[#This Row],[DATE]],"mmm")</f>
        <v>Nov</v>
      </c>
      <c r="P500" s="13">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5">
        <f>VLOOKUP(InputData[[#This Row],[PRODUCT ID]],MasterData[],5,0)</f>
        <v>44</v>
      </c>
      <c r="K501" s="15">
        <f>VLOOKUP(InputData[[#This Row],[PRODUCT ID]],MasterData[],6,0)</f>
        <v>48.84</v>
      </c>
      <c r="L501" s="15">
        <f>InputData[[#This Row],[BUYING PRIZE]]*InputData[[#This Row],[QUANTITY]]</f>
        <v>220</v>
      </c>
      <c r="M501" s="15">
        <f>InputData[[#This Row],[SELLING PRICE]]*InputData[[#This Row],[QUANTITY]]*(1-InputData[[#This Row],[DISCOUNT %]])</f>
        <v>244.20000000000002</v>
      </c>
      <c r="N501" s="13">
        <f>DAY(InputData[[#This Row],[DATE]])</f>
        <v>25</v>
      </c>
      <c r="O501" s="13" t="str">
        <f>TEXT(InputData[[#This Row],[DATE]],"mmm")</f>
        <v>Nov</v>
      </c>
      <c r="P501" s="13">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5">
        <f>VLOOKUP(InputData[[#This Row],[PRODUCT ID]],MasterData[],5,0)</f>
        <v>89</v>
      </c>
      <c r="K502" s="15">
        <f>VLOOKUP(InputData[[#This Row],[PRODUCT ID]],MasterData[],6,0)</f>
        <v>117.48</v>
      </c>
      <c r="L502" s="15">
        <f>InputData[[#This Row],[BUYING PRIZE]]*InputData[[#This Row],[QUANTITY]]</f>
        <v>445</v>
      </c>
      <c r="M502" s="15">
        <f>InputData[[#This Row],[SELLING PRICE]]*InputData[[#This Row],[QUANTITY]]*(1-InputData[[#This Row],[DISCOUNT %]])</f>
        <v>587.4</v>
      </c>
      <c r="N502" s="13">
        <f>DAY(InputData[[#This Row],[DATE]])</f>
        <v>26</v>
      </c>
      <c r="O502" s="13" t="str">
        <f>TEXT(InputData[[#This Row],[DATE]],"mmm")</f>
        <v>Nov</v>
      </c>
      <c r="P502" s="13">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5">
        <f>VLOOKUP(InputData[[#This Row],[PRODUCT ID]],MasterData[],5,0)</f>
        <v>55</v>
      </c>
      <c r="K503" s="15">
        <f>VLOOKUP(InputData[[#This Row],[PRODUCT ID]],MasterData[],6,0)</f>
        <v>58.3</v>
      </c>
      <c r="L503" s="15">
        <f>InputData[[#This Row],[BUYING PRIZE]]*InputData[[#This Row],[QUANTITY]]</f>
        <v>825</v>
      </c>
      <c r="M503" s="15">
        <f>InputData[[#This Row],[SELLING PRICE]]*InputData[[#This Row],[QUANTITY]]*(1-InputData[[#This Row],[DISCOUNT %]])</f>
        <v>874.5</v>
      </c>
      <c r="N503" s="13">
        <f>DAY(InputData[[#This Row],[DATE]])</f>
        <v>27</v>
      </c>
      <c r="O503" s="13" t="str">
        <f>TEXT(InputData[[#This Row],[DATE]],"mmm")</f>
        <v>Nov</v>
      </c>
      <c r="P503" s="13">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5">
        <f>VLOOKUP(InputData[[#This Row],[PRODUCT ID]],MasterData[],5,0)</f>
        <v>93</v>
      </c>
      <c r="K504" s="15">
        <f>VLOOKUP(InputData[[#This Row],[PRODUCT ID]],MasterData[],6,0)</f>
        <v>104.16</v>
      </c>
      <c r="L504" s="15">
        <f>InputData[[#This Row],[BUYING PRIZE]]*InputData[[#This Row],[QUANTITY]]</f>
        <v>744</v>
      </c>
      <c r="M504" s="15">
        <f>InputData[[#This Row],[SELLING PRICE]]*InputData[[#This Row],[QUANTITY]]*(1-InputData[[#This Row],[DISCOUNT %]])</f>
        <v>833.28</v>
      </c>
      <c r="N504" s="13">
        <f>DAY(InputData[[#This Row],[DATE]])</f>
        <v>28</v>
      </c>
      <c r="O504" s="13" t="str">
        <f>TEXT(InputData[[#This Row],[DATE]],"mmm")</f>
        <v>Nov</v>
      </c>
      <c r="P504" s="13">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5">
        <f>VLOOKUP(InputData[[#This Row],[PRODUCT ID]],MasterData[],5,0)</f>
        <v>12</v>
      </c>
      <c r="K505" s="15">
        <f>VLOOKUP(InputData[[#This Row],[PRODUCT ID]],MasterData[],6,0)</f>
        <v>15.719999999999999</v>
      </c>
      <c r="L505" s="15">
        <f>InputData[[#This Row],[BUYING PRIZE]]*InputData[[#This Row],[QUANTITY]]</f>
        <v>24</v>
      </c>
      <c r="M505" s="15">
        <f>InputData[[#This Row],[SELLING PRICE]]*InputData[[#This Row],[QUANTITY]]*(1-InputData[[#This Row],[DISCOUNT %]])</f>
        <v>31.439999999999998</v>
      </c>
      <c r="N505" s="13">
        <f>DAY(InputData[[#This Row],[DATE]])</f>
        <v>30</v>
      </c>
      <c r="O505" s="13" t="str">
        <f>TEXT(InputData[[#This Row],[DATE]],"mmm")</f>
        <v>Nov</v>
      </c>
      <c r="P505" s="13">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5">
        <f>VLOOKUP(InputData[[#This Row],[PRODUCT ID]],MasterData[],5,0)</f>
        <v>37</v>
      </c>
      <c r="K506" s="15">
        <f>VLOOKUP(InputData[[#This Row],[PRODUCT ID]],MasterData[],6,0)</f>
        <v>41.81</v>
      </c>
      <c r="L506" s="15">
        <f>InputData[[#This Row],[BUYING PRIZE]]*InputData[[#This Row],[QUANTITY]]</f>
        <v>185</v>
      </c>
      <c r="M506" s="15">
        <f>InputData[[#This Row],[SELLING PRICE]]*InputData[[#This Row],[QUANTITY]]*(1-InputData[[#This Row],[DISCOUNT %]])</f>
        <v>209.05</v>
      </c>
      <c r="N506" s="13">
        <f>DAY(InputData[[#This Row],[DATE]])</f>
        <v>3</v>
      </c>
      <c r="O506" s="13" t="str">
        <f>TEXT(InputData[[#This Row],[DATE]],"mmm")</f>
        <v>Dec</v>
      </c>
      <c r="P506" s="13">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5">
        <f>VLOOKUP(InputData[[#This Row],[PRODUCT ID]],MasterData[],5,0)</f>
        <v>18</v>
      </c>
      <c r="K507" s="15">
        <f>VLOOKUP(InputData[[#This Row],[PRODUCT ID]],MasterData[],6,0)</f>
        <v>24.66</v>
      </c>
      <c r="L507" s="15">
        <f>InputData[[#This Row],[BUYING PRIZE]]*InputData[[#This Row],[QUANTITY]]</f>
        <v>180</v>
      </c>
      <c r="M507" s="15">
        <f>InputData[[#This Row],[SELLING PRICE]]*InputData[[#This Row],[QUANTITY]]*(1-InputData[[#This Row],[DISCOUNT %]])</f>
        <v>246.6</v>
      </c>
      <c r="N507" s="13">
        <f>DAY(InputData[[#This Row],[DATE]])</f>
        <v>4</v>
      </c>
      <c r="O507" s="13" t="str">
        <f>TEXT(InputData[[#This Row],[DATE]],"mmm")</f>
        <v>Dec</v>
      </c>
      <c r="P507" s="13">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5">
        <f>VLOOKUP(InputData[[#This Row],[PRODUCT ID]],MasterData[],5,0)</f>
        <v>76</v>
      </c>
      <c r="K508" s="15">
        <f>VLOOKUP(InputData[[#This Row],[PRODUCT ID]],MasterData[],6,0)</f>
        <v>82.08</v>
      </c>
      <c r="L508" s="15">
        <f>InputData[[#This Row],[BUYING PRIZE]]*InputData[[#This Row],[QUANTITY]]</f>
        <v>1140</v>
      </c>
      <c r="M508" s="15">
        <f>InputData[[#This Row],[SELLING PRICE]]*InputData[[#This Row],[QUANTITY]]*(1-InputData[[#This Row],[DISCOUNT %]])</f>
        <v>1231.2</v>
      </c>
      <c r="N508" s="13">
        <f>DAY(InputData[[#This Row],[DATE]])</f>
        <v>4</v>
      </c>
      <c r="O508" s="13" t="str">
        <f>TEXT(InputData[[#This Row],[DATE]],"mmm")</f>
        <v>Dec</v>
      </c>
      <c r="P508" s="13">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5">
        <f>VLOOKUP(InputData[[#This Row],[PRODUCT ID]],MasterData[],5,0)</f>
        <v>72</v>
      </c>
      <c r="K509" s="15">
        <f>VLOOKUP(InputData[[#This Row],[PRODUCT ID]],MasterData[],6,0)</f>
        <v>79.92</v>
      </c>
      <c r="L509" s="15">
        <f>InputData[[#This Row],[BUYING PRIZE]]*InputData[[#This Row],[QUANTITY]]</f>
        <v>864</v>
      </c>
      <c r="M509" s="15">
        <f>InputData[[#This Row],[SELLING PRICE]]*InputData[[#This Row],[QUANTITY]]*(1-InputData[[#This Row],[DISCOUNT %]])</f>
        <v>959.04</v>
      </c>
      <c r="N509" s="13">
        <f>DAY(InputData[[#This Row],[DATE]])</f>
        <v>7</v>
      </c>
      <c r="O509" s="13" t="str">
        <f>TEXT(InputData[[#This Row],[DATE]],"mmm")</f>
        <v>Dec</v>
      </c>
      <c r="P509" s="13">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5">
        <f>VLOOKUP(InputData[[#This Row],[PRODUCT ID]],MasterData[],5,0)</f>
        <v>13</v>
      </c>
      <c r="K510" s="15">
        <f>VLOOKUP(InputData[[#This Row],[PRODUCT ID]],MasterData[],6,0)</f>
        <v>16.64</v>
      </c>
      <c r="L510" s="15">
        <f>InputData[[#This Row],[BUYING PRIZE]]*InputData[[#This Row],[QUANTITY]]</f>
        <v>169</v>
      </c>
      <c r="M510" s="15">
        <f>InputData[[#This Row],[SELLING PRICE]]*InputData[[#This Row],[QUANTITY]]*(1-InputData[[#This Row],[DISCOUNT %]])</f>
        <v>216.32</v>
      </c>
      <c r="N510" s="13">
        <f>DAY(InputData[[#This Row],[DATE]])</f>
        <v>7</v>
      </c>
      <c r="O510" s="13" t="str">
        <f>TEXT(InputData[[#This Row],[DATE]],"mmm")</f>
        <v>Dec</v>
      </c>
      <c r="P510" s="13">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5">
        <f>VLOOKUP(InputData[[#This Row],[PRODUCT ID]],MasterData[],5,0)</f>
        <v>72</v>
      </c>
      <c r="K511" s="15">
        <f>VLOOKUP(InputData[[#This Row],[PRODUCT ID]],MasterData[],6,0)</f>
        <v>79.92</v>
      </c>
      <c r="L511" s="15">
        <f>InputData[[#This Row],[BUYING PRIZE]]*InputData[[#This Row],[QUANTITY]]</f>
        <v>360</v>
      </c>
      <c r="M511" s="15">
        <f>InputData[[#This Row],[SELLING PRICE]]*InputData[[#This Row],[QUANTITY]]*(1-InputData[[#This Row],[DISCOUNT %]])</f>
        <v>399.6</v>
      </c>
      <c r="N511" s="13">
        <f>DAY(InputData[[#This Row],[DATE]])</f>
        <v>7</v>
      </c>
      <c r="O511" s="13" t="str">
        <f>TEXT(InputData[[#This Row],[DATE]],"mmm")</f>
        <v>Dec</v>
      </c>
      <c r="P511" s="13">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5">
        <f>VLOOKUP(InputData[[#This Row],[PRODUCT ID]],MasterData[],5,0)</f>
        <v>48</v>
      </c>
      <c r="K512" s="15">
        <f>VLOOKUP(InputData[[#This Row],[PRODUCT ID]],MasterData[],6,0)</f>
        <v>57.120000000000005</v>
      </c>
      <c r="L512" s="15">
        <f>InputData[[#This Row],[BUYING PRIZE]]*InputData[[#This Row],[QUANTITY]]</f>
        <v>240</v>
      </c>
      <c r="M512" s="15">
        <f>InputData[[#This Row],[SELLING PRICE]]*InputData[[#This Row],[QUANTITY]]*(1-InputData[[#This Row],[DISCOUNT %]])</f>
        <v>285.60000000000002</v>
      </c>
      <c r="N512" s="13">
        <f>DAY(InputData[[#This Row],[DATE]])</f>
        <v>11</v>
      </c>
      <c r="O512" s="13" t="str">
        <f>TEXT(InputData[[#This Row],[DATE]],"mmm")</f>
        <v>Dec</v>
      </c>
      <c r="P512" s="13">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5">
        <f>VLOOKUP(InputData[[#This Row],[PRODUCT ID]],MasterData[],5,0)</f>
        <v>112</v>
      </c>
      <c r="K513" s="15">
        <f>VLOOKUP(InputData[[#This Row],[PRODUCT ID]],MasterData[],6,0)</f>
        <v>122.08</v>
      </c>
      <c r="L513" s="15">
        <f>InputData[[#This Row],[BUYING PRIZE]]*InputData[[#This Row],[QUANTITY]]</f>
        <v>1008</v>
      </c>
      <c r="M513" s="15">
        <f>InputData[[#This Row],[SELLING PRICE]]*InputData[[#This Row],[QUANTITY]]*(1-InputData[[#This Row],[DISCOUNT %]])</f>
        <v>1098.72</v>
      </c>
      <c r="N513" s="13">
        <f>DAY(InputData[[#This Row],[DATE]])</f>
        <v>11</v>
      </c>
      <c r="O513" s="13" t="str">
        <f>TEXT(InputData[[#This Row],[DATE]],"mmm")</f>
        <v>Dec</v>
      </c>
      <c r="P513" s="13">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5">
        <f>VLOOKUP(InputData[[#This Row],[PRODUCT ID]],MasterData[],5,0)</f>
        <v>112</v>
      </c>
      <c r="K514" s="15">
        <f>VLOOKUP(InputData[[#This Row],[PRODUCT ID]],MasterData[],6,0)</f>
        <v>146.72</v>
      </c>
      <c r="L514" s="15">
        <f>InputData[[#This Row],[BUYING PRIZE]]*InputData[[#This Row],[QUANTITY]]</f>
        <v>1120</v>
      </c>
      <c r="M514" s="15">
        <f>InputData[[#This Row],[SELLING PRICE]]*InputData[[#This Row],[QUANTITY]]*(1-InputData[[#This Row],[DISCOUNT %]])</f>
        <v>1467.2</v>
      </c>
      <c r="N514" s="13">
        <f>DAY(InputData[[#This Row],[DATE]])</f>
        <v>11</v>
      </c>
      <c r="O514" s="13" t="str">
        <f>TEXT(InputData[[#This Row],[DATE]],"mmm")</f>
        <v>Dec</v>
      </c>
      <c r="P514" s="13">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5">
        <f>VLOOKUP(InputData[[#This Row],[PRODUCT ID]],MasterData[],5,0)</f>
        <v>148</v>
      </c>
      <c r="K515" s="15">
        <f>VLOOKUP(InputData[[#This Row],[PRODUCT ID]],MasterData[],6,0)</f>
        <v>201.28</v>
      </c>
      <c r="L515" s="15">
        <f>InputData[[#This Row],[BUYING PRIZE]]*InputData[[#This Row],[QUANTITY]]</f>
        <v>1332</v>
      </c>
      <c r="M515" s="15">
        <f>InputData[[#This Row],[SELLING PRICE]]*InputData[[#This Row],[QUANTITY]]*(1-InputData[[#This Row],[DISCOUNT %]])</f>
        <v>1811.52</v>
      </c>
      <c r="N515" s="13">
        <f>DAY(InputData[[#This Row],[DATE]])</f>
        <v>12</v>
      </c>
      <c r="O515" s="13" t="str">
        <f>TEXT(InputData[[#This Row],[DATE]],"mmm")</f>
        <v>Dec</v>
      </c>
      <c r="P515" s="13">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5">
        <f>VLOOKUP(InputData[[#This Row],[PRODUCT ID]],MasterData[],5,0)</f>
        <v>138</v>
      </c>
      <c r="K516" s="15">
        <f>VLOOKUP(InputData[[#This Row],[PRODUCT ID]],MasterData[],6,0)</f>
        <v>173.88</v>
      </c>
      <c r="L516" s="15">
        <f>InputData[[#This Row],[BUYING PRIZE]]*InputData[[#This Row],[QUANTITY]]</f>
        <v>1380</v>
      </c>
      <c r="M516" s="15">
        <f>InputData[[#This Row],[SELLING PRICE]]*InputData[[#This Row],[QUANTITY]]*(1-InputData[[#This Row],[DISCOUNT %]])</f>
        <v>1738.8</v>
      </c>
      <c r="N516" s="13">
        <f>DAY(InputData[[#This Row],[DATE]])</f>
        <v>12</v>
      </c>
      <c r="O516" s="13" t="str">
        <f>TEXT(InputData[[#This Row],[DATE]],"mmm")</f>
        <v>Dec</v>
      </c>
      <c r="P516" s="13">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5">
        <f>VLOOKUP(InputData[[#This Row],[PRODUCT ID]],MasterData[],5,0)</f>
        <v>133</v>
      </c>
      <c r="K517" s="15">
        <f>VLOOKUP(InputData[[#This Row],[PRODUCT ID]],MasterData[],6,0)</f>
        <v>155.61000000000001</v>
      </c>
      <c r="L517" s="15">
        <f>InputData[[#This Row],[BUYING PRIZE]]*InputData[[#This Row],[QUANTITY]]</f>
        <v>532</v>
      </c>
      <c r="M517" s="15">
        <f>InputData[[#This Row],[SELLING PRICE]]*InputData[[#This Row],[QUANTITY]]*(1-InputData[[#This Row],[DISCOUNT %]])</f>
        <v>622.44000000000005</v>
      </c>
      <c r="N517" s="13">
        <f>DAY(InputData[[#This Row],[DATE]])</f>
        <v>14</v>
      </c>
      <c r="O517" s="13" t="str">
        <f>TEXT(InputData[[#This Row],[DATE]],"mmm")</f>
        <v>Dec</v>
      </c>
      <c r="P517" s="13">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5">
        <f>VLOOKUP(InputData[[#This Row],[PRODUCT ID]],MasterData[],5,0)</f>
        <v>6</v>
      </c>
      <c r="K518" s="15">
        <f>VLOOKUP(InputData[[#This Row],[PRODUCT ID]],MasterData[],6,0)</f>
        <v>7.8599999999999994</v>
      </c>
      <c r="L518" s="15">
        <f>InputData[[#This Row],[BUYING PRIZE]]*InputData[[#This Row],[QUANTITY]]</f>
        <v>78</v>
      </c>
      <c r="M518" s="15">
        <f>InputData[[#This Row],[SELLING PRICE]]*InputData[[#This Row],[QUANTITY]]*(1-InputData[[#This Row],[DISCOUNT %]])</f>
        <v>102.17999999999999</v>
      </c>
      <c r="N518" s="13">
        <f>DAY(InputData[[#This Row],[DATE]])</f>
        <v>15</v>
      </c>
      <c r="O518" s="13" t="str">
        <f>TEXT(InputData[[#This Row],[DATE]],"mmm")</f>
        <v>Dec</v>
      </c>
      <c r="P518" s="13">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5">
        <f>VLOOKUP(InputData[[#This Row],[PRODUCT ID]],MasterData[],5,0)</f>
        <v>76</v>
      </c>
      <c r="K519" s="15">
        <f>VLOOKUP(InputData[[#This Row],[PRODUCT ID]],MasterData[],6,0)</f>
        <v>82.08</v>
      </c>
      <c r="L519" s="15">
        <f>InputData[[#This Row],[BUYING PRIZE]]*InputData[[#This Row],[QUANTITY]]</f>
        <v>532</v>
      </c>
      <c r="M519" s="15">
        <f>InputData[[#This Row],[SELLING PRICE]]*InputData[[#This Row],[QUANTITY]]*(1-InputData[[#This Row],[DISCOUNT %]])</f>
        <v>574.55999999999995</v>
      </c>
      <c r="N519" s="13">
        <f>DAY(InputData[[#This Row],[DATE]])</f>
        <v>19</v>
      </c>
      <c r="O519" s="13" t="str">
        <f>TEXT(InputData[[#This Row],[DATE]],"mmm")</f>
        <v>Dec</v>
      </c>
      <c r="P519" s="13">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5">
        <f>VLOOKUP(InputData[[#This Row],[PRODUCT ID]],MasterData[],5,0)</f>
        <v>44</v>
      </c>
      <c r="K520" s="15">
        <f>VLOOKUP(InputData[[#This Row],[PRODUCT ID]],MasterData[],6,0)</f>
        <v>48.4</v>
      </c>
      <c r="L520" s="15">
        <f>InputData[[#This Row],[BUYING PRIZE]]*InputData[[#This Row],[QUANTITY]]</f>
        <v>616</v>
      </c>
      <c r="M520" s="15">
        <f>InputData[[#This Row],[SELLING PRICE]]*InputData[[#This Row],[QUANTITY]]*(1-InputData[[#This Row],[DISCOUNT %]])</f>
        <v>677.6</v>
      </c>
      <c r="N520" s="13">
        <f>DAY(InputData[[#This Row],[DATE]])</f>
        <v>19</v>
      </c>
      <c r="O520" s="13" t="str">
        <f>TEXT(InputData[[#This Row],[DATE]],"mmm")</f>
        <v>Dec</v>
      </c>
      <c r="P520" s="13">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5">
        <f>VLOOKUP(InputData[[#This Row],[PRODUCT ID]],MasterData[],5,0)</f>
        <v>6</v>
      </c>
      <c r="K521" s="15">
        <f>VLOOKUP(InputData[[#This Row],[PRODUCT ID]],MasterData[],6,0)</f>
        <v>7.8599999999999994</v>
      </c>
      <c r="L521" s="15">
        <f>InputData[[#This Row],[BUYING PRIZE]]*InputData[[#This Row],[QUANTITY]]</f>
        <v>66</v>
      </c>
      <c r="M521" s="15">
        <f>InputData[[#This Row],[SELLING PRICE]]*InputData[[#This Row],[QUANTITY]]*(1-InputData[[#This Row],[DISCOUNT %]])</f>
        <v>86.46</v>
      </c>
      <c r="N521" s="13">
        <f>DAY(InputData[[#This Row],[DATE]])</f>
        <v>19</v>
      </c>
      <c r="O521" s="13" t="str">
        <f>TEXT(InputData[[#This Row],[DATE]],"mmm")</f>
        <v>Dec</v>
      </c>
      <c r="P521" s="13">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5">
        <f>VLOOKUP(InputData[[#This Row],[PRODUCT ID]],MasterData[],5,0)</f>
        <v>75</v>
      </c>
      <c r="K522" s="15">
        <f>VLOOKUP(InputData[[#This Row],[PRODUCT ID]],MasterData[],6,0)</f>
        <v>85.5</v>
      </c>
      <c r="L522" s="15">
        <f>InputData[[#This Row],[BUYING PRIZE]]*InputData[[#This Row],[QUANTITY]]</f>
        <v>750</v>
      </c>
      <c r="M522" s="15">
        <f>InputData[[#This Row],[SELLING PRICE]]*InputData[[#This Row],[QUANTITY]]*(1-InputData[[#This Row],[DISCOUNT %]])</f>
        <v>855</v>
      </c>
      <c r="N522" s="13">
        <f>DAY(InputData[[#This Row],[DATE]])</f>
        <v>21</v>
      </c>
      <c r="O522" s="13" t="str">
        <f>TEXT(InputData[[#This Row],[DATE]],"mmm")</f>
        <v>Dec</v>
      </c>
      <c r="P522" s="13">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5">
        <f>VLOOKUP(InputData[[#This Row],[PRODUCT ID]],MasterData[],5,0)</f>
        <v>83</v>
      </c>
      <c r="K523" s="15">
        <f>VLOOKUP(InputData[[#This Row],[PRODUCT ID]],MasterData[],6,0)</f>
        <v>94.62</v>
      </c>
      <c r="L523" s="15">
        <f>InputData[[#This Row],[BUYING PRIZE]]*InputData[[#This Row],[QUANTITY]]</f>
        <v>1245</v>
      </c>
      <c r="M523" s="15">
        <f>InputData[[#This Row],[SELLING PRICE]]*InputData[[#This Row],[QUANTITY]]*(1-InputData[[#This Row],[DISCOUNT %]])</f>
        <v>1419.3000000000002</v>
      </c>
      <c r="N523" s="13">
        <f>DAY(InputData[[#This Row],[DATE]])</f>
        <v>29</v>
      </c>
      <c r="O523" s="13" t="str">
        <f>TEXT(InputData[[#This Row],[DATE]],"mmm")</f>
        <v>Dec</v>
      </c>
      <c r="P523" s="13">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5">
        <f>VLOOKUP(InputData[[#This Row],[PRODUCT ID]],MasterData[],5,0)</f>
        <v>120</v>
      </c>
      <c r="K524" s="15">
        <f>VLOOKUP(InputData[[#This Row],[PRODUCT ID]],MasterData[],6,0)</f>
        <v>162</v>
      </c>
      <c r="L524" s="15">
        <f>InputData[[#This Row],[BUYING PRIZE]]*InputData[[#This Row],[QUANTITY]]</f>
        <v>120</v>
      </c>
      <c r="M524" s="15">
        <f>InputData[[#This Row],[SELLING PRICE]]*InputData[[#This Row],[QUANTITY]]*(1-InputData[[#This Row],[DISCOUNT %]])</f>
        <v>162</v>
      </c>
      <c r="N524" s="13">
        <f>DAY(InputData[[#This Row],[DATE]])</f>
        <v>29</v>
      </c>
      <c r="O524" s="13" t="str">
        <f>TEXT(InputData[[#This Row],[DATE]],"mmm")</f>
        <v>Dec</v>
      </c>
      <c r="P524" s="13">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5">
        <f>VLOOKUP(InputData[[#This Row],[PRODUCT ID]],MasterData[],5,0)</f>
        <v>138</v>
      </c>
      <c r="K525" s="15">
        <f>VLOOKUP(InputData[[#This Row],[PRODUCT ID]],MasterData[],6,0)</f>
        <v>173.88</v>
      </c>
      <c r="L525" s="15">
        <f>InputData[[#This Row],[BUYING PRIZE]]*InputData[[#This Row],[QUANTITY]]</f>
        <v>1932</v>
      </c>
      <c r="M525" s="15">
        <f>InputData[[#This Row],[SELLING PRICE]]*InputData[[#This Row],[QUANTITY]]*(1-InputData[[#This Row],[DISCOUNT %]])</f>
        <v>2434.3199999999997</v>
      </c>
      <c r="N525" s="13">
        <f>DAY(InputData[[#This Row],[DATE]])</f>
        <v>30</v>
      </c>
      <c r="O525" s="13" t="str">
        <f>TEXT(InputData[[#This Row],[DATE]],"mmm")</f>
        <v>Dec</v>
      </c>
      <c r="P525" s="13">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5">
        <f>VLOOKUP(InputData[[#This Row],[PRODUCT ID]],MasterData[],5,0)</f>
        <v>95</v>
      </c>
      <c r="K526" s="15">
        <f>VLOOKUP(InputData[[#This Row],[PRODUCT ID]],MasterData[],6,0)</f>
        <v>119.7</v>
      </c>
      <c r="L526" s="15">
        <f>InputData[[#This Row],[BUYING PRIZE]]*InputData[[#This Row],[QUANTITY]]</f>
        <v>1140</v>
      </c>
      <c r="M526" s="15">
        <f>InputData[[#This Row],[SELLING PRICE]]*InputData[[#This Row],[QUANTITY]]*(1-InputData[[#This Row],[DISCOUNT %]])</f>
        <v>1436.4</v>
      </c>
      <c r="N526" s="13">
        <f>DAY(InputData[[#This Row],[DATE]])</f>
        <v>31</v>
      </c>
      <c r="O526" s="13" t="str">
        <f>TEXT(InputData[[#This Row],[DATE]],"mmm")</f>
        <v>Dec</v>
      </c>
      <c r="P526" s="13">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5">
        <f>VLOOKUP(InputData[[#This Row],[PRODUCT ID]],MasterData[],5,0)</f>
        <v>44</v>
      </c>
      <c r="K527" s="15">
        <f>VLOOKUP(InputData[[#This Row],[PRODUCT ID]],MasterData[],6,0)</f>
        <v>48.4</v>
      </c>
      <c r="L527" s="15">
        <f>InputData[[#This Row],[BUYING PRIZE]]*InputData[[#This Row],[QUANTITY]]</f>
        <v>264</v>
      </c>
      <c r="M527" s="15">
        <f>InputData[[#This Row],[SELLING PRICE]]*InputData[[#This Row],[QUANTITY]]*(1-InputData[[#This Row],[DISCOUNT %]])</f>
        <v>290.39999999999998</v>
      </c>
      <c r="N527" s="13">
        <f>DAY(InputData[[#This Row],[DATE]])</f>
        <v>31</v>
      </c>
      <c r="O527" s="13" t="str">
        <f>TEXT(InputData[[#This Row],[DATE]],"mmm")</f>
        <v>Dec</v>
      </c>
      <c r="P527" s="13">
        <f>YEAR(InputData[[#This Row],[DATE]])</f>
        <v>2022</v>
      </c>
    </row>
    <row r="528" spans="1:16" x14ac:dyDescent="0.3">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5">
        <f>VLOOKUP(InputData[[#This Row],[PRODUCT ID]],MasterData[],5,0)</f>
        <v>44</v>
      </c>
      <c r="K528" s="15">
        <f>VLOOKUP(InputData[[#This Row],[PRODUCT ID]],MasterData[],6,0)</f>
        <v>48.4</v>
      </c>
      <c r="L528" s="15">
        <f>InputData[[#This Row],[BUYING PRIZE]]*InputData[[#This Row],[QUANTITY]]</f>
        <v>132</v>
      </c>
      <c r="M528" s="15">
        <f>InputData[[#This Row],[SELLING PRICE]]*InputData[[#This Row],[QUANTITY]]*(1-InputData[[#This Row],[DISCOUNT %]])</f>
        <v>145.19999999999999</v>
      </c>
      <c r="N528" s="13">
        <f>DAY(InputData[[#This Row],[DATE]])</f>
        <v>31</v>
      </c>
      <c r="O528" s="13" t="str">
        <f>TEXT(InputData[[#This Row],[DATE]],"mmm")</f>
        <v>Dec</v>
      </c>
      <c r="P528" s="13">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G47"/>
  <sheetViews>
    <sheetView workbookViewId="0">
      <selection activeCell="E26" sqref="E26"/>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7" ht="15" thickBot="1" x14ac:dyDescent="0.35">
      <c r="A1" s="1" t="s">
        <v>0</v>
      </c>
      <c r="B1" s="1" t="s">
        <v>1</v>
      </c>
      <c r="C1" s="1" t="s">
        <v>2</v>
      </c>
      <c r="D1" s="1" t="s">
        <v>3</v>
      </c>
      <c r="E1" s="1" t="s">
        <v>4</v>
      </c>
      <c r="F1" s="1" t="s">
        <v>5</v>
      </c>
      <c r="G1" s="12" t="s">
        <v>114</v>
      </c>
    </row>
    <row r="2" spans="1:7" x14ac:dyDescent="0.3">
      <c r="A2" s="9" t="s">
        <v>6</v>
      </c>
      <c r="B2" s="9" t="s">
        <v>7</v>
      </c>
      <c r="C2" s="9" t="s">
        <v>8</v>
      </c>
      <c r="D2" s="9" t="s">
        <v>9</v>
      </c>
      <c r="E2" s="9">
        <v>98</v>
      </c>
      <c r="F2" s="9">
        <v>103.88</v>
      </c>
      <c r="G2" s="9" t="e">
        <f>VLOOKUP(MasterData[[#This Row],[PRODUCT ID]],Master Data,2,0)</f>
        <v>#NAME?</v>
      </c>
    </row>
    <row r="3" spans="1:7" x14ac:dyDescent="0.3">
      <c r="A3" s="9" t="s">
        <v>10</v>
      </c>
      <c r="B3" s="9" t="s">
        <v>11</v>
      </c>
      <c r="C3" s="9" t="s">
        <v>8</v>
      </c>
      <c r="D3" s="9" t="s">
        <v>9</v>
      </c>
      <c r="E3" s="9">
        <v>105</v>
      </c>
      <c r="F3" s="9">
        <v>142.80000000000001</v>
      </c>
      <c r="G3" s="9"/>
    </row>
    <row r="4" spans="1:7" x14ac:dyDescent="0.3">
      <c r="A4" s="9" t="s">
        <v>12</v>
      </c>
      <c r="B4" s="9" t="s">
        <v>13</v>
      </c>
      <c r="C4" s="9" t="s">
        <v>8</v>
      </c>
      <c r="D4" s="9" t="s">
        <v>9</v>
      </c>
      <c r="E4" s="9">
        <v>71</v>
      </c>
      <c r="F4" s="9">
        <v>80.94</v>
      </c>
      <c r="G4" s="9"/>
    </row>
    <row r="5" spans="1:7" x14ac:dyDescent="0.3">
      <c r="A5" s="9" t="s">
        <v>14</v>
      </c>
      <c r="B5" s="9" t="s">
        <v>15</v>
      </c>
      <c r="C5" s="9" t="s">
        <v>8</v>
      </c>
      <c r="D5" s="9" t="s">
        <v>109</v>
      </c>
      <c r="E5" s="9">
        <v>44</v>
      </c>
      <c r="F5" s="9">
        <v>48.84</v>
      </c>
      <c r="G5" s="9"/>
    </row>
    <row r="6" spans="1:7" x14ac:dyDescent="0.3">
      <c r="A6" s="9" t="s">
        <v>16</v>
      </c>
      <c r="B6" s="9" t="s">
        <v>17</v>
      </c>
      <c r="C6" s="9" t="s">
        <v>8</v>
      </c>
      <c r="D6" s="9" t="s">
        <v>110</v>
      </c>
      <c r="E6" s="9">
        <v>133</v>
      </c>
      <c r="F6" s="9">
        <v>155.61000000000001</v>
      </c>
      <c r="G6" s="9"/>
    </row>
    <row r="7" spans="1:7" x14ac:dyDescent="0.3">
      <c r="A7" s="9" t="s">
        <v>18</v>
      </c>
      <c r="B7" s="9" t="s">
        <v>19</v>
      </c>
      <c r="C7" s="9" t="s">
        <v>8</v>
      </c>
      <c r="D7" s="9" t="s">
        <v>9</v>
      </c>
      <c r="E7" s="9">
        <v>75</v>
      </c>
      <c r="F7" s="9">
        <v>85.5</v>
      </c>
      <c r="G7" s="9"/>
    </row>
    <row r="8" spans="1:7" x14ac:dyDescent="0.3">
      <c r="A8" s="9" t="s">
        <v>20</v>
      </c>
      <c r="B8" s="9" t="s">
        <v>21</v>
      </c>
      <c r="C8" s="9" t="s">
        <v>8</v>
      </c>
      <c r="D8" s="9" t="s">
        <v>109</v>
      </c>
      <c r="E8" s="9">
        <v>43</v>
      </c>
      <c r="F8" s="9">
        <v>47.730000000000004</v>
      </c>
      <c r="G8" s="9"/>
    </row>
    <row r="9" spans="1:7" x14ac:dyDescent="0.3">
      <c r="A9" s="9" t="s">
        <v>22</v>
      </c>
      <c r="B9" s="9" t="s">
        <v>23</v>
      </c>
      <c r="C9" s="9" t="s">
        <v>8</v>
      </c>
      <c r="D9" s="9" t="s">
        <v>9</v>
      </c>
      <c r="E9" s="9">
        <v>83</v>
      </c>
      <c r="F9" s="9">
        <v>94.62</v>
      </c>
      <c r="G9" s="9"/>
    </row>
    <row r="10" spans="1:7" x14ac:dyDescent="0.3">
      <c r="A10" s="9" t="s">
        <v>24</v>
      </c>
      <c r="B10" s="9" t="s">
        <v>25</v>
      </c>
      <c r="C10" s="9" t="s">
        <v>8</v>
      </c>
      <c r="D10" s="9" t="s">
        <v>111</v>
      </c>
      <c r="E10" s="9">
        <v>6</v>
      </c>
      <c r="F10" s="9">
        <v>7.8599999999999994</v>
      </c>
      <c r="G10" s="9"/>
    </row>
    <row r="11" spans="1:7" x14ac:dyDescent="0.3">
      <c r="A11" s="9" t="s">
        <v>26</v>
      </c>
      <c r="B11" s="9" t="s">
        <v>27</v>
      </c>
      <c r="C11" s="9" t="s">
        <v>28</v>
      </c>
      <c r="D11" s="9" t="s">
        <v>110</v>
      </c>
      <c r="E11" s="9">
        <v>148</v>
      </c>
      <c r="F11" s="9">
        <v>164.28</v>
      </c>
      <c r="G11" s="9"/>
    </row>
    <row r="12" spans="1:7" x14ac:dyDescent="0.3">
      <c r="A12" s="9" t="s">
        <v>29</v>
      </c>
      <c r="B12" s="9" t="s">
        <v>30</v>
      </c>
      <c r="C12" s="9" t="s">
        <v>28</v>
      </c>
      <c r="D12" s="9" t="s">
        <v>109</v>
      </c>
      <c r="E12" s="9">
        <v>44</v>
      </c>
      <c r="F12" s="9">
        <v>48.4</v>
      </c>
      <c r="G12" s="9"/>
    </row>
    <row r="13" spans="1:7" x14ac:dyDescent="0.3">
      <c r="A13" s="9" t="s">
        <v>31</v>
      </c>
      <c r="B13" s="9" t="s">
        <v>32</v>
      </c>
      <c r="C13" s="9" t="s">
        <v>28</v>
      </c>
      <c r="D13" s="9" t="s">
        <v>9</v>
      </c>
      <c r="E13" s="9">
        <v>73</v>
      </c>
      <c r="F13" s="9">
        <v>94.17</v>
      </c>
      <c r="G13" s="9"/>
    </row>
    <row r="14" spans="1:7" x14ac:dyDescent="0.3">
      <c r="A14" s="9" t="s">
        <v>33</v>
      </c>
      <c r="B14" s="9" t="s">
        <v>34</v>
      </c>
      <c r="C14" s="9" t="s">
        <v>28</v>
      </c>
      <c r="D14" s="9" t="s">
        <v>9</v>
      </c>
      <c r="E14" s="9">
        <v>112</v>
      </c>
      <c r="F14" s="9">
        <v>122.08</v>
      </c>
      <c r="G14" s="9"/>
    </row>
    <row r="15" spans="1:7" x14ac:dyDescent="0.3">
      <c r="A15" s="9" t="s">
        <v>35</v>
      </c>
      <c r="B15" s="9" t="s">
        <v>36</v>
      </c>
      <c r="C15" s="9" t="s">
        <v>28</v>
      </c>
      <c r="D15" s="9" t="s">
        <v>9</v>
      </c>
      <c r="E15" s="9">
        <v>112</v>
      </c>
      <c r="F15" s="9">
        <v>146.72</v>
      </c>
      <c r="G15" s="9"/>
    </row>
    <row r="16" spans="1:7" x14ac:dyDescent="0.3">
      <c r="A16" s="9" t="s">
        <v>37</v>
      </c>
      <c r="B16" s="9" t="s">
        <v>38</v>
      </c>
      <c r="C16" s="9" t="s">
        <v>28</v>
      </c>
      <c r="D16" s="9" t="s">
        <v>111</v>
      </c>
      <c r="E16" s="9">
        <v>12</v>
      </c>
      <c r="F16" s="9">
        <v>15.719999999999999</v>
      </c>
      <c r="G16" s="9"/>
    </row>
    <row r="17" spans="1:7" x14ac:dyDescent="0.3">
      <c r="A17" s="9" t="s">
        <v>39</v>
      </c>
      <c r="B17" s="9" t="s">
        <v>40</v>
      </c>
      <c r="C17" s="9" t="s">
        <v>28</v>
      </c>
      <c r="D17" s="9" t="s">
        <v>111</v>
      </c>
      <c r="E17" s="9">
        <v>13</v>
      </c>
      <c r="F17" s="9">
        <v>16.64</v>
      </c>
      <c r="G17" s="9"/>
    </row>
    <row r="18" spans="1:7" x14ac:dyDescent="0.3">
      <c r="A18" s="9" t="s">
        <v>41</v>
      </c>
      <c r="B18" s="9" t="s">
        <v>42</v>
      </c>
      <c r="C18" s="9" t="s">
        <v>28</v>
      </c>
      <c r="D18" s="9" t="s">
        <v>110</v>
      </c>
      <c r="E18" s="9">
        <v>134</v>
      </c>
      <c r="F18" s="9">
        <v>156.78</v>
      </c>
      <c r="G18" s="9"/>
    </row>
    <row r="19" spans="1:7" x14ac:dyDescent="0.3">
      <c r="A19" s="9" t="s">
        <v>43</v>
      </c>
      <c r="B19" s="9" t="s">
        <v>44</v>
      </c>
      <c r="C19" s="9" t="s">
        <v>28</v>
      </c>
      <c r="D19" s="9" t="s">
        <v>111</v>
      </c>
      <c r="E19" s="9">
        <v>37</v>
      </c>
      <c r="F19" s="9">
        <v>49.21</v>
      </c>
      <c r="G19" s="9"/>
    </row>
    <row r="20" spans="1:7" x14ac:dyDescent="0.3">
      <c r="A20" s="9" t="s">
        <v>45</v>
      </c>
      <c r="B20" s="9" t="s">
        <v>46</v>
      </c>
      <c r="C20" s="9" t="s">
        <v>28</v>
      </c>
      <c r="D20" s="9" t="s">
        <v>110</v>
      </c>
      <c r="E20" s="9">
        <v>150</v>
      </c>
      <c r="F20" s="9">
        <v>210</v>
      </c>
      <c r="G20" s="9"/>
    </row>
    <row r="21" spans="1:7" x14ac:dyDescent="0.3">
      <c r="A21" s="9" t="s">
        <v>47</v>
      </c>
      <c r="B21" s="9" t="s">
        <v>48</v>
      </c>
      <c r="C21" s="9" t="s">
        <v>49</v>
      </c>
      <c r="D21" s="9" t="s">
        <v>109</v>
      </c>
      <c r="E21" s="9">
        <v>61</v>
      </c>
      <c r="F21" s="9">
        <v>76.25</v>
      </c>
      <c r="G21" s="9"/>
    </row>
    <row r="22" spans="1:7" x14ac:dyDescent="0.3">
      <c r="A22" s="9" t="s">
        <v>50</v>
      </c>
      <c r="B22" s="9" t="s">
        <v>51</v>
      </c>
      <c r="C22" s="9" t="s">
        <v>49</v>
      </c>
      <c r="D22" s="9" t="s">
        <v>110</v>
      </c>
      <c r="E22" s="9">
        <v>126</v>
      </c>
      <c r="F22" s="9">
        <v>162.54</v>
      </c>
      <c r="G22" s="9"/>
    </row>
    <row r="23" spans="1:7" x14ac:dyDescent="0.3">
      <c r="A23" s="9" t="s">
        <v>52</v>
      </c>
      <c r="B23" s="9" t="s">
        <v>53</v>
      </c>
      <c r="C23" s="9" t="s">
        <v>49</v>
      </c>
      <c r="D23" s="9" t="s">
        <v>110</v>
      </c>
      <c r="E23" s="9">
        <v>121</v>
      </c>
      <c r="F23" s="9">
        <v>141.57</v>
      </c>
      <c r="G23" s="9"/>
    </row>
    <row r="24" spans="1:7" x14ac:dyDescent="0.3">
      <c r="A24" s="9" t="s">
        <v>54</v>
      </c>
      <c r="B24" s="9" t="s">
        <v>55</v>
      </c>
      <c r="C24" s="9" t="s">
        <v>49</v>
      </c>
      <c r="D24" s="9" t="s">
        <v>110</v>
      </c>
      <c r="E24" s="9">
        <v>141</v>
      </c>
      <c r="F24" s="9">
        <v>149.46</v>
      </c>
      <c r="G24" s="9"/>
    </row>
    <row r="25" spans="1:7" x14ac:dyDescent="0.3">
      <c r="A25" s="9" t="s">
        <v>56</v>
      </c>
      <c r="B25" s="9" t="s">
        <v>57</v>
      </c>
      <c r="C25" s="9" t="s">
        <v>49</v>
      </c>
      <c r="D25" s="9" t="s">
        <v>110</v>
      </c>
      <c r="E25" s="9">
        <v>144</v>
      </c>
      <c r="F25" s="9">
        <v>156.96</v>
      </c>
      <c r="G25" s="9"/>
    </row>
    <row r="26" spans="1:7" x14ac:dyDescent="0.3">
      <c r="A26" s="9" t="s">
        <v>58</v>
      </c>
      <c r="B26" s="9" t="s">
        <v>59</v>
      </c>
      <c r="C26" s="9" t="s">
        <v>49</v>
      </c>
      <c r="D26" s="9" t="s">
        <v>111</v>
      </c>
      <c r="E26" s="9">
        <v>7</v>
      </c>
      <c r="F26" s="9">
        <v>8.33</v>
      </c>
      <c r="G26" s="9"/>
    </row>
    <row r="27" spans="1:7" x14ac:dyDescent="0.3">
      <c r="A27" s="9" t="s">
        <v>60</v>
      </c>
      <c r="B27" s="9" t="s">
        <v>61</v>
      </c>
      <c r="C27" s="9" t="s">
        <v>62</v>
      </c>
      <c r="D27" s="9" t="s">
        <v>111</v>
      </c>
      <c r="E27" s="9">
        <v>18</v>
      </c>
      <c r="F27" s="9">
        <v>24.66</v>
      </c>
      <c r="G27" s="9"/>
    </row>
    <row r="28" spans="1:7" x14ac:dyDescent="0.3">
      <c r="A28" s="9" t="s">
        <v>63</v>
      </c>
      <c r="B28" s="9" t="s">
        <v>64</v>
      </c>
      <c r="C28" s="9" t="s">
        <v>62</v>
      </c>
      <c r="D28" s="9" t="s">
        <v>109</v>
      </c>
      <c r="E28" s="9">
        <v>48</v>
      </c>
      <c r="F28" s="9">
        <v>57.120000000000005</v>
      </c>
      <c r="G28" s="9"/>
    </row>
    <row r="29" spans="1:7" x14ac:dyDescent="0.3">
      <c r="A29" s="9" t="s">
        <v>65</v>
      </c>
      <c r="B29" s="9" t="s">
        <v>66</v>
      </c>
      <c r="C29" s="9" t="s">
        <v>62</v>
      </c>
      <c r="D29" s="9" t="s">
        <v>111</v>
      </c>
      <c r="E29" s="9">
        <v>37</v>
      </c>
      <c r="F29" s="9">
        <v>41.81</v>
      </c>
      <c r="G29" s="9"/>
    </row>
    <row r="30" spans="1:7" x14ac:dyDescent="0.3">
      <c r="A30" s="9" t="s">
        <v>67</v>
      </c>
      <c r="B30" s="9" t="s">
        <v>68</v>
      </c>
      <c r="C30" s="9" t="s">
        <v>62</v>
      </c>
      <c r="D30" s="9" t="s">
        <v>109</v>
      </c>
      <c r="E30" s="9">
        <v>47</v>
      </c>
      <c r="F30" s="9">
        <v>53.11</v>
      </c>
      <c r="G30" s="9"/>
    </row>
    <row r="31" spans="1:7" x14ac:dyDescent="0.3">
      <c r="A31" s="9" t="s">
        <v>69</v>
      </c>
      <c r="B31" s="9" t="s">
        <v>70</v>
      </c>
      <c r="C31" s="9" t="s">
        <v>62</v>
      </c>
      <c r="D31" s="9" t="s">
        <v>110</v>
      </c>
      <c r="E31" s="9">
        <v>148</v>
      </c>
      <c r="F31" s="9">
        <v>201.28</v>
      </c>
      <c r="G31" s="9"/>
    </row>
    <row r="32" spans="1:7" x14ac:dyDescent="0.3">
      <c r="A32" s="9" t="s">
        <v>71</v>
      </c>
      <c r="B32" s="9" t="s">
        <v>72</v>
      </c>
      <c r="C32" s="9" t="s">
        <v>62</v>
      </c>
      <c r="D32" s="9" t="s">
        <v>9</v>
      </c>
      <c r="E32" s="9">
        <v>93</v>
      </c>
      <c r="F32" s="9">
        <v>104.16</v>
      </c>
      <c r="G32" s="9"/>
    </row>
    <row r="33" spans="1:7" x14ac:dyDescent="0.3">
      <c r="A33" s="9" t="s">
        <v>73</v>
      </c>
      <c r="B33" s="9" t="s">
        <v>74</v>
      </c>
      <c r="C33" s="9" t="s">
        <v>62</v>
      </c>
      <c r="D33" s="9" t="s">
        <v>9</v>
      </c>
      <c r="E33" s="9">
        <v>89</v>
      </c>
      <c r="F33" s="9">
        <v>117.48</v>
      </c>
      <c r="G33" s="9"/>
    </row>
    <row r="34" spans="1:7" x14ac:dyDescent="0.3">
      <c r="A34" s="9" t="s">
        <v>75</v>
      </c>
      <c r="B34" s="9" t="s">
        <v>76</v>
      </c>
      <c r="C34" s="9" t="s">
        <v>62</v>
      </c>
      <c r="D34" s="9" t="s">
        <v>9</v>
      </c>
      <c r="E34" s="9">
        <v>95</v>
      </c>
      <c r="F34" s="9">
        <v>119.7</v>
      </c>
      <c r="G34" s="9"/>
    </row>
    <row r="35" spans="1:7" x14ac:dyDescent="0.3">
      <c r="A35" s="9" t="s">
        <v>77</v>
      </c>
      <c r="B35" s="9" t="s">
        <v>78</v>
      </c>
      <c r="C35" s="9" t="s">
        <v>62</v>
      </c>
      <c r="D35" s="9" t="s">
        <v>109</v>
      </c>
      <c r="E35" s="9">
        <v>55</v>
      </c>
      <c r="F35" s="9">
        <v>58.3</v>
      </c>
      <c r="G35" s="9"/>
    </row>
    <row r="36" spans="1:7" x14ac:dyDescent="0.3">
      <c r="A36" s="9" t="s">
        <v>79</v>
      </c>
      <c r="B36" s="9" t="s">
        <v>80</v>
      </c>
      <c r="C36" s="9" t="s">
        <v>62</v>
      </c>
      <c r="D36" s="9" t="s">
        <v>111</v>
      </c>
      <c r="E36" s="9">
        <v>5</v>
      </c>
      <c r="F36" s="9">
        <v>6.7</v>
      </c>
      <c r="G36" s="9"/>
    </row>
    <row r="37" spans="1:7" x14ac:dyDescent="0.3">
      <c r="A37" s="9" t="s">
        <v>81</v>
      </c>
      <c r="B37" s="9" t="s">
        <v>82</v>
      </c>
      <c r="C37" s="9" t="s">
        <v>62</v>
      </c>
      <c r="D37" s="9" t="s">
        <v>9</v>
      </c>
      <c r="E37" s="9">
        <v>90</v>
      </c>
      <c r="F37" s="9">
        <v>96.3</v>
      </c>
      <c r="G37" s="9"/>
    </row>
    <row r="38" spans="1:7" x14ac:dyDescent="0.3">
      <c r="A38" s="9" t="s">
        <v>83</v>
      </c>
      <c r="B38" s="9" t="s">
        <v>84</v>
      </c>
      <c r="C38" s="9" t="s">
        <v>85</v>
      </c>
      <c r="D38" s="9" t="s">
        <v>9</v>
      </c>
      <c r="E38" s="9">
        <v>67</v>
      </c>
      <c r="F38" s="9">
        <v>85.76</v>
      </c>
      <c r="G38" s="9"/>
    </row>
    <row r="39" spans="1:7" x14ac:dyDescent="0.3">
      <c r="A39" s="9" t="s">
        <v>86</v>
      </c>
      <c r="B39" s="9" t="s">
        <v>87</v>
      </c>
      <c r="C39" s="9" t="s">
        <v>85</v>
      </c>
      <c r="D39" s="9" t="s">
        <v>9</v>
      </c>
      <c r="E39" s="9">
        <v>72</v>
      </c>
      <c r="F39" s="9">
        <v>79.92</v>
      </c>
      <c r="G39" s="9"/>
    </row>
    <row r="40" spans="1:7" x14ac:dyDescent="0.3">
      <c r="A40" s="9" t="s">
        <v>88</v>
      </c>
      <c r="B40" s="9" t="s">
        <v>89</v>
      </c>
      <c r="C40" s="9" t="s">
        <v>85</v>
      </c>
      <c r="D40" s="9" t="s">
        <v>111</v>
      </c>
      <c r="E40" s="9">
        <v>37</v>
      </c>
      <c r="F40" s="9">
        <v>42.55</v>
      </c>
      <c r="G40" s="9"/>
    </row>
    <row r="41" spans="1:7" x14ac:dyDescent="0.3">
      <c r="A41" s="9" t="s">
        <v>90</v>
      </c>
      <c r="B41" s="9" t="s">
        <v>91</v>
      </c>
      <c r="C41" s="9" t="s">
        <v>85</v>
      </c>
      <c r="D41" s="9" t="s">
        <v>9</v>
      </c>
      <c r="E41" s="9">
        <v>90</v>
      </c>
      <c r="F41" s="9">
        <v>115.2</v>
      </c>
      <c r="G41" s="9"/>
    </row>
    <row r="42" spans="1:7" x14ac:dyDescent="0.3">
      <c r="A42" s="9" t="s">
        <v>92</v>
      </c>
      <c r="B42" s="9" t="s">
        <v>93</v>
      </c>
      <c r="C42" s="9" t="s">
        <v>85</v>
      </c>
      <c r="D42" s="9" t="s">
        <v>110</v>
      </c>
      <c r="E42" s="9">
        <v>138</v>
      </c>
      <c r="F42" s="9">
        <v>173.88</v>
      </c>
      <c r="G42" s="9"/>
    </row>
    <row r="43" spans="1:7" x14ac:dyDescent="0.3">
      <c r="A43" s="9" t="s">
        <v>94</v>
      </c>
      <c r="B43" s="9" t="s">
        <v>95</v>
      </c>
      <c r="C43" s="9" t="s">
        <v>85</v>
      </c>
      <c r="D43" s="9" t="s">
        <v>110</v>
      </c>
      <c r="E43" s="9">
        <v>120</v>
      </c>
      <c r="F43" s="9">
        <v>162</v>
      </c>
      <c r="G43" s="9"/>
    </row>
    <row r="44" spans="1:7" x14ac:dyDescent="0.3">
      <c r="A44" s="9" t="s">
        <v>96</v>
      </c>
      <c r="B44" s="9" t="s">
        <v>97</v>
      </c>
      <c r="C44" s="9" t="s">
        <v>85</v>
      </c>
      <c r="D44" s="9" t="s">
        <v>9</v>
      </c>
      <c r="E44" s="9">
        <v>67</v>
      </c>
      <c r="F44" s="9">
        <v>83.08</v>
      </c>
      <c r="G44" s="9"/>
    </row>
    <row r="45" spans="1:7" x14ac:dyDescent="0.3">
      <c r="A45" s="9" t="s">
        <v>98</v>
      </c>
      <c r="B45" s="9" t="s">
        <v>99</v>
      </c>
      <c r="C45" s="9" t="s">
        <v>85</v>
      </c>
      <c r="D45" s="9" t="s">
        <v>9</v>
      </c>
      <c r="E45" s="9">
        <v>76</v>
      </c>
      <c r="F45" s="9">
        <v>82.08</v>
      </c>
      <c r="G45" s="9"/>
    </row>
    <row r="46" spans="1:7" x14ac:dyDescent="0.3">
      <c r="A46" s="9" t="s">
        <v>112</v>
      </c>
      <c r="B46" s="9" t="s">
        <v>113</v>
      </c>
      <c r="C46" s="9" t="s">
        <v>85</v>
      </c>
      <c r="D46" s="9" t="s">
        <v>9</v>
      </c>
      <c r="E46" s="10">
        <v>50</v>
      </c>
      <c r="F46" s="10">
        <v>62</v>
      </c>
      <c r="G46" s="9"/>
    </row>
    <row r="47" spans="1:7" x14ac:dyDescent="0.3">
      <c r="A47" s="9"/>
      <c r="B47" s="9"/>
      <c r="C47" s="9"/>
      <c r="D47" s="9"/>
      <c r="E47" s="10"/>
      <c r="F47" s="10"/>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28"/>
  <sheetViews>
    <sheetView topLeftCell="Q1" zoomScaleNormal="100" workbookViewId="0">
      <selection activeCell="Y2" sqref="Y2"/>
    </sheetView>
  </sheetViews>
  <sheetFormatPr defaultRowHeight="14.4" x14ac:dyDescent="0.3"/>
  <cols>
    <col min="1" max="1" width="12.5546875" customWidth="1"/>
    <col min="2" max="2" width="7.5546875" customWidth="1"/>
    <col min="3" max="3" width="5.5546875" customWidth="1"/>
    <col min="4" max="4" width="26.44140625" customWidth="1"/>
    <col min="5" max="5" width="7" customWidth="1"/>
    <col min="6" max="6" width="6.109375" customWidth="1"/>
    <col min="7" max="7" width="9.88671875" customWidth="1"/>
    <col min="8" max="8" width="26.44140625" customWidth="1"/>
    <col min="9" max="9" width="8" customWidth="1"/>
    <col min="10" max="10" width="21" customWidth="1"/>
    <col min="11" max="14" width="27" customWidth="1"/>
    <col min="15" max="15" width="7.6640625" customWidth="1"/>
    <col min="16" max="16" width="11.6640625" customWidth="1"/>
    <col min="17" max="17" width="7" customWidth="1"/>
    <col min="18" max="18" width="16.33203125" customWidth="1"/>
    <col min="19" max="19" width="13.6640625" customWidth="1"/>
    <col min="20" max="20" width="16.33203125" customWidth="1"/>
    <col min="21" max="21" width="16.6640625" customWidth="1"/>
    <col min="22" max="22" width="16.6640625" style="18" customWidth="1"/>
    <col min="23" max="24" width="16.6640625" customWidth="1"/>
    <col min="25" max="25" width="13.6640625" bestFit="1" customWidth="1"/>
    <col min="26" max="26" width="16.6640625" style="20" customWidth="1"/>
    <col min="27" max="27" width="7.21875" customWidth="1"/>
    <col min="28" max="28" width="10.77734375" customWidth="1"/>
    <col min="29" max="29" width="7" customWidth="1"/>
    <col min="30" max="31" width="9.88671875" customWidth="1"/>
    <col min="32" max="32" width="11.109375" customWidth="1"/>
    <col min="33" max="34" width="9.88671875" customWidth="1"/>
    <col min="35" max="35" width="10.44140625" customWidth="1"/>
    <col min="36" max="36" width="8" customWidth="1"/>
    <col min="37" max="37" width="7.21875" customWidth="1"/>
    <col min="38" max="38" width="9.88671875" customWidth="1"/>
    <col min="39" max="39" width="8" customWidth="1"/>
    <col min="40" max="40" width="7.6640625" customWidth="1"/>
    <col min="41" max="41" width="7.21875" customWidth="1"/>
    <col min="42" max="43" width="7.6640625" customWidth="1"/>
    <col min="44" max="46" width="7.21875" customWidth="1"/>
    <col min="47" max="48" width="7.6640625" customWidth="1"/>
    <col min="49" max="52" width="7.21875" customWidth="1"/>
    <col min="53" max="55" width="7.6640625" customWidth="1"/>
    <col min="56" max="56" width="7.21875" customWidth="1"/>
    <col min="57" max="59" width="7.6640625" customWidth="1"/>
    <col min="60" max="60" width="7.21875" customWidth="1"/>
    <col min="61" max="61" width="7.6640625" customWidth="1"/>
    <col min="62" max="102" width="8.33203125" customWidth="1"/>
    <col min="103" max="104" width="8.77734375" customWidth="1"/>
    <col min="105" max="132" width="8.33203125" customWidth="1"/>
    <col min="133" max="133" width="8.77734375" customWidth="1"/>
    <col min="134" max="138" width="8.33203125" customWidth="1"/>
    <col min="139" max="139" width="8.77734375" customWidth="1"/>
    <col min="140" max="143" width="8.33203125" customWidth="1"/>
    <col min="144" max="144" width="8.77734375" customWidth="1"/>
    <col min="145" max="146" width="8.33203125" customWidth="1"/>
    <col min="147" max="147" width="8.77734375" customWidth="1"/>
    <col min="148" max="148" width="8.33203125" customWidth="1"/>
    <col min="149" max="149" width="8.77734375" customWidth="1"/>
    <col min="150" max="153" width="8.33203125" customWidth="1"/>
    <col min="154" max="155" width="8.77734375" customWidth="1"/>
    <col min="156" max="157" width="8.33203125" customWidth="1"/>
    <col min="158" max="159" width="8.77734375" customWidth="1"/>
    <col min="160" max="161" width="8.33203125" customWidth="1"/>
    <col min="162" max="164" width="8.77734375" customWidth="1"/>
    <col min="165" max="166" width="8.33203125" customWidth="1"/>
    <col min="167" max="167" width="8.77734375" customWidth="1"/>
    <col min="168" max="169" width="8.33203125" customWidth="1"/>
    <col min="170" max="170" width="8.77734375" customWidth="1"/>
    <col min="171" max="171" width="8.33203125" customWidth="1"/>
    <col min="172" max="174" width="8.77734375" customWidth="1"/>
    <col min="175" max="180" width="8.33203125" customWidth="1"/>
    <col min="181" max="181" width="8.77734375" customWidth="1"/>
    <col min="182" max="184" width="8.33203125" customWidth="1"/>
    <col min="185" max="185" width="8.77734375" customWidth="1"/>
    <col min="186" max="186" width="8.33203125" customWidth="1"/>
    <col min="187" max="187" width="8.77734375" customWidth="1"/>
    <col min="188" max="198" width="8.33203125" customWidth="1"/>
    <col min="199" max="199" width="8.77734375" customWidth="1"/>
    <col min="200" max="201" width="8.33203125" customWidth="1"/>
    <col min="202" max="202" width="8.77734375" customWidth="1"/>
    <col min="203" max="204" width="8.33203125" customWidth="1"/>
    <col min="205" max="206" width="8.77734375" customWidth="1"/>
    <col min="207" max="207" width="8.33203125" customWidth="1"/>
    <col min="208" max="208" width="8.77734375" customWidth="1"/>
    <col min="209" max="217" width="8.33203125" customWidth="1"/>
    <col min="218" max="219" width="8.77734375" customWidth="1"/>
    <col min="220" max="220" width="8.33203125" customWidth="1"/>
    <col min="221" max="221" width="8.77734375" customWidth="1"/>
    <col min="222" max="224" width="8.33203125" customWidth="1"/>
    <col min="225" max="227" width="8.77734375" customWidth="1"/>
    <col min="228" max="229" width="8.33203125" customWidth="1"/>
    <col min="230" max="232" width="8.77734375" customWidth="1"/>
    <col min="233" max="233" width="8.33203125" customWidth="1"/>
    <col min="234" max="234" width="8.77734375" customWidth="1"/>
    <col min="235" max="235" width="8.33203125" customWidth="1"/>
    <col min="236" max="236" width="8.77734375" customWidth="1"/>
    <col min="237" max="269" width="9.88671875" customWidth="1"/>
    <col min="270" max="307" width="9.88671875" bestFit="1" customWidth="1"/>
    <col min="308" max="308" width="11.109375" bestFit="1" customWidth="1"/>
    <col min="309" max="377" width="9.109375" bestFit="1" customWidth="1"/>
    <col min="378" max="378" width="10.77734375" bestFit="1" customWidth="1"/>
  </cols>
  <sheetData>
    <row r="1" spans="1:39" ht="15" thickBot="1" x14ac:dyDescent="0.35">
      <c r="A1" t="s">
        <v>133</v>
      </c>
      <c r="D1" t="s">
        <v>133</v>
      </c>
      <c r="G1" t="s">
        <v>133</v>
      </c>
      <c r="L1" t="b">
        <v>1</v>
      </c>
      <c r="M1" t="b">
        <v>1</v>
      </c>
      <c r="N1" t="b">
        <v>1</v>
      </c>
      <c r="P1" t="s">
        <v>133</v>
      </c>
      <c r="U1" t="str">
        <f ca="1">VLOOKUP(1,T:W,2,0)</f>
        <v>Product36</v>
      </c>
      <c r="V1" s="18">
        <f ca="1">VLOOKUP(1,T:W,3,0)</f>
        <v>963</v>
      </c>
      <c r="W1">
        <f ca="1">VLOOKUP(1,T:W,4,0)</f>
        <v>10</v>
      </c>
      <c r="Y1" s="11" t="s">
        <v>1</v>
      </c>
      <c r="Z1" s="23" t="s">
        <v>145</v>
      </c>
      <c r="AB1" t="s">
        <v>133</v>
      </c>
      <c r="AF1" t="str">
        <f ca="1">VLOOKUP(1,AE:AG,2,0)</f>
        <v>Category04</v>
      </c>
      <c r="AG1" s="20">
        <f ca="1">VLOOKUP(1,AE:AG,3,0)</f>
        <v>963</v>
      </c>
      <c r="AI1" t="s">
        <v>133</v>
      </c>
      <c r="AL1" t="s">
        <v>133</v>
      </c>
    </row>
    <row r="2" spans="1:39" x14ac:dyDescent="0.3">
      <c r="A2" s="16" t="s">
        <v>120</v>
      </c>
      <c r="B2" t="s">
        <v>135</v>
      </c>
      <c r="D2" t="s">
        <v>134</v>
      </c>
      <c r="E2" t="s">
        <v>135</v>
      </c>
      <c r="G2" s="16" t="s">
        <v>118</v>
      </c>
      <c r="H2" t="s">
        <v>134</v>
      </c>
      <c r="I2" t="s">
        <v>135</v>
      </c>
      <c r="K2" t="s">
        <v>140</v>
      </c>
      <c r="L2" t="s">
        <v>141</v>
      </c>
      <c r="M2" t="s">
        <v>142</v>
      </c>
      <c r="N2" t="s">
        <v>139</v>
      </c>
      <c r="P2" s="16" t="s">
        <v>144</v>
      </c>
      <c r="Q2" t="s">
        <v>135</v>
      </c>
      <c r="R2" t="s">
        <v>136</v>
      </c>
      <c r="Y2" t="str">
        <f>VLOOKUP(InputData[[#This Row],[PRODUCT ID]],MasterData[],2,0)</f>
        <v>Product24</v>
      </c>
      <c r="Z2" s="20">
        <f>SUMIF('Input Data'!G:G,Analysis!Y45,'Input Data'!M:M)</f>
        <v>22945.919999999998</v>
      </c>
      <c r="AB2" s="16" t="s">
        <v>143</v>
      </c>
      <c r="AC2" t="s">
        <v>135</v>
      </c>
      <c r="AI2" s="16" t="s">
        <v>118</v>
      </c>
      <c r="AJ2" t="s">
        <v>135</v>
      </c>
      <c r="AL2" s="16" t="s">
        <v>118</v>
      </c>
      <c r="AM2" t="s">
        <v>135</v>
      </c>
    </row>
    <row r="3" spans="1:39" x14ac:dyDescent="0.3">
      <c r="A3" s="17">
        <v>6</v>
      </c>
      <c r="B3" s="18">
        <v>963</v>
      </c>
      <c r="D3" s="13">
        <v>2100</v>
      </c>
      <c r="E3" s="13">
        <v>2317.1999999999998</v>
      </c>
      <c r="G3" s="17" t="s">
        <v>121</v>
      </c>
      <c r="H3" s="13">
        <v>4412</v>
      </c>
      <c r="I3" s="13">
        <v>5198.16</v>
      </c>
      <c r="J3" s="13"/>
      <c r="K3" s="17" t="s">
        <v>121</v>
      </c>
      <c r="L3" s="20">
        <f>IF($L$1=TRUE,VLOOKUP(K3,G:I,3,0),NA())</f>
        <v>5198.16</v>
      </c>
      <c r="M3" s="20">
        <f>IF($M$1=TRUE,VLOOKUP(K3,G:I,3,0)-VLOOKUP(K3,G:I,2,0),NA())</f>
        <v>786.15999999999985</v>
      </c>
      <c r="N3" s="19">
        <f>IF($N$1=TRUE,M3/VLOOKUP(K3,G:I,2,0),"")</f>
        <v>0.1781867633726201</v>
      </c>
      <c r="P3" s="17" t="s">
        <v>89</v>
      </c>
      <c r="Q3" s="13">
        <v>638.25</v>
      </c>
      <c r="R3" s="13">
        <v>15</v>
      </c>
      <c r="T3">
        <f ca="1">RANK(V3:V90,V3:V90)</f>
        <v>3</v>
      </c>
      <c r="U3" s="13" t="str">
        <f ca="1">OFFSET(P2,1,0,COUNT(Q:Q))</f>
        <v>Product39</v>
      </c>
      <c r="V3" s="13">
        <f ca="1">OFFSET(P2,1,1,COUNT(Q:Q))</f>
        <v>638.25</v>
      </c>
      <c r="W3" s="13">
        <f ca="1">OFFSET(P2,1,2,COUNT(Q:Q))</f>
        <v>15</v>
      </c>
      <c r="X3" s="13"/>
      <c r="Y3" t="str">
        <f>VLOOKUP(InputData[[#This Row],[PRODUCT ID]],MasterData[],2,0)</f>
        <v>Product38</v>
      </c>
      <c r="Z3" s="20">
        <f>SUMIF('Input Data'!G:G,Analysis!Y12,'Input Data'!M:M)</f>
        <v>20574</v>
      </c>
      <c r="AB3" s="17" t="s">
        <v>8</v>
      </c>
      <c r="AC3" s="13">
        <v>715.95</v>
      </c>
      <c r="AD3" s="13"/>
      <c r="AE3" s="13">
        <f ca="1">RANK(AG3,AG3:AG7)</f>
        <v>2</v>
      </c>
      <c r="AF3" t="str">
        <f ca="1">OFFSET(AB3,0,0,COUNT(AC:AC))</f>
        <v>Category01</v>
      </c>
      <c r="AG3" s="20">
        <f ca="1">OFFSET(AB3,0,1,COUNT(AC:AC))</f>
        <v>715.95</v>
      </c>
      <c r="AH3" s="13"/>
      <c r="AI3" s="17" t="s">
        <v>108</v>
      </c>
      <c r="AJ3" s="13">
        <v>2317.1999999999998</v>
      </c>
      <c r="AL3" s="17" t="s">
        <v>107</v>
      </c>
      <c r="AM3" s="13">
        <v>1695.3600000000001</v>
      </c>
    </row>
    <row r="4" spans="1:39" x14ac:dyDescent="0.3">
      <c r="A4" s="17">
        <v>8</v>
      </c>
      <c r="B4" s="18">
        <v>715.95</v>
      </c>
      <c r="G4" s="17" t="s">
        <v>122</v>
      </c>
      <c r="H4" s="13">
        <v>1693</v>
      </c>
      <c r="I4" s="13">
        <v>1974.78</v>
      </c>
      <c r="J4" s="13"/>
      <c r="K4" s="17" t="s">
        <v>122</v>
      </c>
      <c r="L4" s="20">
        <f t="shared" ref="L4:L14" si="0">IF($L$1=TRUE,VLOOKUP(K4,G:I,3,0),NA())</f>
        <v>1974.78</v>
      </c>
      <c r="M4" s="20">
        <f t="shared" ref="M4:M14" si="1">IF($M$1=TRUE,VLOOKUP(K4,G:I,3,0)-VLOOKUP(K4,G:I,2,0),NA())</f>
        <v>281.77999999999997</v>
      </c>
      <c r="N4" s="19">
        <f t="shared" ref="N4:N14" si="2">IF($N$1=TRUE,M4/VLOOKUP(K4,G:I,2,0),"")</f>
        <v>0.16643827525103366</v>
      </c>
      <c r="P4" s="17" t="s">
        <v>82</v>
      </c>
      <c r="Q4" s="13">
        <v>963</v>
      </c>
      <c r="R4" s="13">
        <v>10</v>
      </c>
      <c r="T4">
        <f t="shared" ref="T4:T67" ca="1" si="3">RANK(V4:V91,V4:V91)</f>
        <v>1</v>
      </c>
      <c r="U4" s="13" t="str">
        <f ca="1">OFFSET(P3,1,0,COUNT(Q:Q))</f>
        <v>Product36</v>
      </c>
      <c r="V4" s="18">
        <f t="shared" ref="V4:V67" ca="1" si="4">OFFSET(P3,1,1,COUNT(Q:Q))</f>
        <v>963</v>
      </c>
      <c r="W4" s="13">
        <f t="shared" ref="W4:W67" ca="1" si="5">OFFSET(P3,1,2,COUNT(Q:Q))</f>
        <v>10</v>
      </c>
      <c r="X4" s="13"/>
      <c r="Y4" t="str">
        <f>VLOOKUP(InputData[[#This Row],[PRODUCT ID]],MasterData[],2,0)</f>
        <v>Product13</v>
      </c>
      <c r="Z4" s="20">
        <f>SUMIF('Input Data'!G:G,Analysis!Y13,'Input Data'!M:M)</f>
        <v>20574</v>
      </c>
      <c r="AB4" s="17" t="s">
        <v>62</v>
      </c>
      <c r="AC4" s="13">
        <v>963</v>
      </c>
      <c r="AD4" s="13"/>
      <c r="AE4" s="13">
        <f ca="1">RANK(AG4,AG4:AG8)</f>
        <v>1</v>
      </c>
      <c r="AF4" t="str">
        <f ca="1">OFFSET(AB4,0,0,COUNT(AC:AC))</f>
        <v>Category04</v>
      </c>
      <c r="AG4" s="20">
        <f ca="1">OFFSET(AB4,0,1,COUNT(AC:AC))</f>
        <v>963</v>
      </c>
      <c r="AH4" s="13"/>
      <c r="AI4" s="17" t="s">
        <v>106</v>
      </c>
      <c r="AJ4" s="13">
        <v>1569.56</v>
      </c>
      <c r="AL4" s="17" t="s">
        <v>106</v>
      </c>
      <c r="AM4" s="13">
        <v>2317.1999999999998</v>
      </c>
    </row>
    <row r="5" spans="1:39" x14ac:dyDescent="0.3">
      <c r="A5" s="17">
        <v>30</v>
      </c>
      <c r="B5" s="18">
        <v>638.25</v>
      </c>
      <c r="D5" t="s">
        <v>137</v>
      </c>
      <c r="E5" s="21">
        <f>GETPIVOTDATA("TOTAL",$D$2)</f>
        <v>2317.1999999999998</v>
      </c>
      <c r="G5" s="17" t="s">
        <v>123</v>
      </c>
      <c r="H5" s="13">
        <v>2223</v>
      </c>
      <c r="I5" s="13">
        <v>2588.4499999999998</v>
      </c>
      <c r="J5" s="13"/>
      <c r="K5" s="17" t="s">
        <v>123</v>
      </c>
      <c r="L5" s="20">
        <f t="shared" si="0"/>
        <v>2588.4499999999998</v>
      </c>
      <c r="M5" s="20">
        <f t="shared" si="1"/>
        <v>365.44999999999982</v>
      </c>
      <c r="N5" s="19">
        <f t="shared" si="2"/>
        <v>0.16439496176338272</v>
      </c>
      <c r="P5" s="17" t="s">
        <v>21</v>
      </c>
      <c r="Q5" s="13">
        <v>715.95</v>
      </c>
      <c r="R5" s="13">
        <v>15</v>
      </c>
      <c r="T5">
        <f t="shared" ca="1" si="3"/>
        <v>1</v>
      </c>
      <c r="U5" s="13" t="str">
        <f t="shared" ref="U5:U34" ca="1" si="6">OFFSET(P4,1,0,COUNT(Q:Q))</f>
        <v>Product07</v>
      </c>
      <c r="V5" s="13">
        <f t="shared" ca="1" si="4"/>
        <v>715.95</v>
      </c>
      <c r="W5" s="13">
        <f t="shared" ca="1" si="5"/>
        <v>15</v>
      </c>
      <c r="X5" s="13"/>
      <c r="Y5" t="str">
        <f>VLOOKUP(InputData[[#This Row],[PRODUCT ID]],MasterData[],2,0)</f>
        <v>Product04</v>
      </c>
      <c r="Z5" s="20">
        <f>SUMIF('Input Data'!G:G,Analysis!Y21,'Input Data'!M:M)</f>
        <v>20574</v>
      </c>
      <c r="AB5" s="17" t="s">
        <v>85</v>
      </c>
      <c r="AC5" s="13">
        <v>638.25</v>
      </c>
      <c r="AD5" s="13"/>
      <c r="AE5" s="13">
        <f ca="1">RANK(AG5,AG5:AG9)</f>
        <v>1</v>
      </c>
      <c r="AF5" t="str">
        <f ca="1">OFFSET(AB5,0,0,COUNT(AC:AC))</f>
        <v>Category05</v>
      </c>
      <c r="AG5" s="20">
        <f ca="1">OFFSET(AB5,0,1,COUNT(AC:AC))</f>
        <v>638.25</v>
      </c>
      <c r="AH5" s="13"/>
      <c r="AI5" s="17" t="s">
        <v>105</v>
      </c>
      <c r="AJ5" s="13">
        <v>1529.1200000000001</v>
      </c>
    </row>
    <row r="6" spans="1:39" x14ac:dyDescent="0.3">
      <c r="D6" t="s">
        <v>138</v>
      </c>
      <c r="E6" s="18">
        <f>E3:F3-GETPIVOTDATA("Sum of TOTAL BUYING VALUE",$D$2)</f>
        <v>217.19999999999982</v>
      </c>
      <c r="G6" s="17" t="s">
        <v>124</v>
      </c>
      <c r="H6" s="13">
        <v>5090</v>
      </c>
      <c r="I6" s="13">
        <v>6288.2899999999991</v>
      </c>
      <c r="J6" s="13"/>
      <c r="K6" s="17" t="s">
        <v>124</v>
      </c>
      <c r="L6" s="20">
        <f t="shared" si="0"/>
        <v>6288.2899999999991</v>
      </c>
      <c r="M6" s="20">
        <f t="shared" si="1"/>
        <v>1198.2899999999991</v>
      </c>
      <c r="N6" s="19">
        <f t="shared" si="2"/>
        <v>0.23542043222003911</v>
      </c>
      <c r="T6">
        <f t="shared" ca="1" si="3"/>
        <v>1</v>
      </c>
      <c r="U6" s="13">
        <f t="shared" ca="1" si="6"/>
        <v>0</v>
      </c>
      <c r="V6" s="13">
        <f t="shared" ca="1" si="4"/>
        <v>0</v>
      </c>
      <c r="W6" s="13">
        <f t="shared" ca="1" si="5"/>
        <v>0</v>
      </c>
      <c r="X6" s="13"/>
      <c r="Y6" t="str">
        <f>VLOOKUP(InputData[[#This Row],[PRODUCT ID]],MasterData[],2,0)</f>
        <v>Product35</v>
      </c>
      <c r="Z6" s="20">
        <f>SUMIF('Input Data'!G:G,Analysis!Y32,'Input Data'!M:M)</f>
        <v>16428</v>
      </c>
      <c r="AD6" s="13"/>
      <c r="AE6" s="13">
        <f ca="1">RANK(AG6,AG6:AG10)</f>
        <v>1</v>
      </c>
      <c r="AF6">
        <f ca="1">OFFSET(AB6,0,0,COUNT(AC:AC))</f>
        <v>0</v>
      </c>
      <c r="AG6" s="20">
        <f ca="1">OFFSET(AB6,0,1,COUNT(AC:AC))</f>
        <v>0</v>
      </c>
      <c r="AH6" s="13"/>
    </row>
    <row r="7" spans="1:39" x14ac:dyDescent="0.3">
      <c r="D7" t="s">
        <v>139</v>
      </c>
      <c r="E7" s="19">
        <f>E6/GETPIVOTDATA("Sum of TOTAL BUYING VALUE",$D$2)</f>
        <v>0.10342857142857134</v>
      </c>
      <c r="G7" s="17" t="s">
        <v>125</v>
      </c>
      <c r="H7" s="13">
        <v>2537</v>
      </c>
      <c r="I7" s="13">
        <v>3049.3600000000006</v>
      </c>
      <c r="J7" s="13"/>
      <c r="K7" s="17" t="s">
        <v>125</v>
      </c>
      <c r="L7" s="20">
        <f t="shared" si="0"/>
        <v>3049.3600000000006</v>
      </c>
      <c r="M7" s="20">
        <f t="shared" si="1"/>
        <v>512.36000000000058</v>
      </c>
      <c r="N7" s="19">
        <f t="shared" si="2"/>
        <v>0.20195506503744604</v>
      </c>
      <c r="T7">
        <f t="shared" ca="1" si="3"/>
        <v>1</v>
      </c>
      <c r="U7" s="13">
        <f t="shared" ca="1" si="6"/>
        <v>0</v>
      </c>
      <c r="V7" s="18">
        <f t="shared" ca="1" si="4"/>
        <v>0</v>
      </c>
      <c r="W7" s="13">
        <f t="shared" ca="1" si="5"/>
        <v>0</v>
      </c>
      <c r="X7" s="13"/>
      <c r="Y7" t="str">
        <f>VLOOKUP(InputData[[#This Row],[PRODUCT ID]],MasterData[],2,0)</f>
        <v>Product31</v>
      </c>
      <c r="Z7" s="20">
        <f>SUMIF('Input Data'!G:G,Analysis!Y14,'Input Data'!M:M)</f>
        <v>16333.92</v>
      </c>
      <c r="AD7" s="13"/>
      <c r="AE7" s="13">
        <f ca="1">RANK(AG7,AG7:AG11)</f>
        <v>1</v>
      </c>
      <c r="AF7">
        <f ca="1">OFFSET(AB7,0,0,COUNT(AC:AC))</f>
        <v>0</v>
      </c>
      <c r="AG7" s="20">
        <f ca="1">OFFSET(AB7,0,1,COUNT(AC:AC))</f>
        <v>0</v>
      </c>
      <c r="AH7" s="13"/>
    </row>
    <row r="8" spans="1:39" x14ac:dyDescent="0.3">
      <c r="G8" s="17" t="s">
        <v>126</v>
      </c>
      <c r="H8" s="13">
        <v>4303</v>
      </c>
      <c r="I8" s="13">
        <v>5167.5899999999992</v>
      </c>
      <c r="J8" s="13"/>
      <c r="K8" s="17" t="s">
        <v>126</v>
      </c>
      <c r="L8" s="20">
        <f t="shared" si="0"/>
        <v>5167.5899999999992</v>
      </c>
      <c r="M8" s="20">
        <f t="shared" si="1"/>
        <v>864.58999999999924</v>
      </c>
      <c r="N8" s="19">
        <f t="shared" si="2"/>
        <v>0.20092726005112693</v>
      </c>
      <c r="T8">
        <f t="shared" ca="1" si="3"/>
        <v>1</v>
      </c>
      <c r="U8" s="13">
        <f t="shared" ca="1" si="6"/>
        <v>0</v>
      </c>
      <c r="V8" s="13">
        <f t="shared" ca="1" si="4"/>
        <v>0</v>
      </c>
      <c r="W8" s="13">
        <f t="shared" ca="1" si="5"/>
        <v>0</v>
      </c>
      <c r="X8" s="13"/>
      <c r="Y8" t="str">
        <f>VLOOKUP(InputData[[#This Row],[PRODUCT ID]],MasterData[],2,0)</f>
        <v>Product03</v>
      </c>
      <c r="Z8" s="20">
        <f>SUMIF('Input Data'!G:G,Analysis!Y25,'Input Data'!M:M)</f>
        <v>16333.92</v>
      </c>
    </row>
    <row r="9" spans="1:39" x14ac:dyDescent="0.3">
      <c r="G9" s="17" t="s">
        <v>127</v>
      </c>
      <c r="H9" s="13">
        <v>2856</v>
      </c>
      <c r="I9" s="13">
        <v>3528.9300000000003</v>
      </c>
      <c r="J9" s="13"/>
      <c r="K9" s="17" t="s">
        <v>127</v>
      </c>
      <c r="L9" s="20">
        <f t="shared" si="0"/>
        <v>3528.9300000000003</v>
      </c>
      <c r="M9" s="20">
        <f t="shared" si="1"/>
        <v>672.93000000000029</v>
      </c>
      <c r="N9" s="19">
        <f t="shared" si="2"/>
        <v>0.23561974789915976</v>
      </c>
      <c r="T9">
        <f t="shared" ca="1" si="3"/>
        <v>1</v>
      </c>
      <c r="U9" s="13">
        <f t="shared" ca="1" si="6"/>
        <v>0</v>
      </c>
      <c r="V9" s="13">
        <f t="shared" ca="1" si="4"/>
        <v>0</v>
      </c>
      <c r="W9" s="13">
        <f t="shared" ca="1" si="5"/>
        <v>0</v>
      </c>
      <c r="X9" s="13"/>
      <c r="Y9" t="str">
        <f>VLOOKUP(InputData[[#This Row],[PRODUCT ID]],MasterData[],2,0)</f>
        <v>Product25</v>
      </c>
      <c r="Z9" s="20">
        <f>SUMIF('Input Data'!G:G,Analysis!Y29,'Input Data'!M:M)</f>
        <v>16329.72</v>
      </c>
    </row>
    <row r="10" spans="1:39" x14ac:dyDescent="0.3">
      <c r="G10" s="17" t="s">
        <v>128</v>
      </c>
      <c r="H10" s="13">
        <v>5206</v>
      </c>
      <c r="I10" s="13">
        <v>5759.1500000000005</v>
      </c>
      <c r="J10" s="13"/>
      <c r="K10" s="17" t="s">
        <v>128</v>
      </c>
      <c r="L10" s="20">
        <f t="shared" si="0"/>
        <v>5759.1500000000005</v>
      </c>
      <c r="M10" s="20">
        <f t="shared" si="1"/>
        <v>553.15000000000055</v>
      </c>
      <c r="N10" s="19">
        <f t="shared" si="2"/>
        <v>0.10625240107568201</v>
      </c>
      <c r="T10">
        <f t="shared" ca="1" si="3"/>
        <v>1</v>
      </c>
      <c r="U10" s="13">
        <f t="shared" ca="1" si="6"/>
        <v>0</v>
      </c>
      <c r="V10" s="13">
        <f t="shared" ca="1" si="4"/>
        <v>0</v>
      </c>
      <c r="W10" s="13">
        <f t="shared" ca="1" si="5"/>
        <v>0</v>
      </c>
      <c r="X10" s="13"/>
      <c r="Y10" t="str">
        <f>VLOOKUP(InputData[[#This Row],[PRODUCT ID]],MasterData[],2,0)</f>
        <v>Product37</v>
      </c>
      <c r="Z10" s="20">
        <f>SUMIF('Input Data'!G:G,Analysis!Y37,'Input Data'!M:M)</f>
        <v>15716.61</v>
      </c>
    </row>
    <row r="11" spans="1:39" x14ac:dyDescent="0.3">
      <c r="G11" s="17" t="s">
        <v>129</v>
      </c>
      <c r="H11" s="13">
        <v>7856</v>
      </c>
      <c r="I11" s="13">
        <v>9800.93</v>
      </c>
      <c r="J11" s="13"/>
      <c r="K11" s="17" t="s">
        <v>129</v>
      </c>
      <c r="L11" s="20">
        <f t="shared" si="0"/>
        <v>9800.93</v>
      </c>
      <c r="M11" s="20">
        <f t="shared" si="1"/>
        <v>1944.9300000000003</v>
      </c>
      <c r="N11" s="19">
        <f t="shared" si="2"/>
        <v>0.24757255600814668</v>
      </c>
      <c r="T11">
        <f t="shared" ca="1" si="3"/>
        <v>1</v>
      </c>
      <c r="U11" s="13">
        <f t="shared" ca="1" si="6"/>
        <v>0</v>
      </c>
      <c r="V11" s="13">
        <f t="shared" ca="1" si="4"/>
        <v>0</v>
      </c>
      <c r="W11" s="13">
        <f t="shared" ca="1" si="5"/>
        <v>0</v>
      </c>
      <c r="X11" s="13"/>
      <c r="Y11" t="str">
        <f>VLOOKUP(InputData[[#This Row],[PRODUCT ID]],MasterData[],2,0)</f>
        <v>Product14</v>
      </c>
      <c r="Z11" s="20">
        <f>SUMIF('Input Data'!G:G,Analysis!Y15,'Input Data'!M:M)</f>
        <v>12853.560000000001</v>
      </c>
    </row>
    <row r="12" spans="1:39" x14ac:dyDescent="0.3">
      <c r="G12" s="17" t="s">
        <v>130</v>
      </c>
      <c r="H12" s="13">
        <v>4309</v>
      </c>
      <c r="I12" s="13">
        <v>5447.9400000000005</v>
      </c>
      <c r="J12" s="13"/>
      <c r="K12" s="17" t="s">
        <v>130</v>
      </c>
      <c r="L12" s="20">
        <f t="shared" si="0"/>
        <v>5447.9400000000005</v>
      </c>
      <c r="M12" s="20">
        <f t="shared" si="1"/>
        <v>1138.9400000000005</v>
      </c>
      <c r="N12" s="19">
        <f t="shared" si="2"/>
        <v>0.26431654676259003</v>
      </c>
      <c r="T12">
        <f t="shared" ca="1" si="3"/>
        <v>1</v>
      </c>
      <c r="U12" s="13">
        <f t="shared" ca="1" si="6"/>
        <v>0</v>
      </c>
      <c r="V12" s="18">
        <f t="shared" ca="1" si="4"/>
        <v>0</v>
      </c>
      <c r="W12" s="13">
        <f t="shared" ca="1" si="5"/>
        <v>0</v>
      </c>
      <c r="X12" s="13"/>
      <c r="Y12" t="str">
        <f>VLOOKUP(InputData[[#This Row],[PRODUCT ID]],MasterData[],2,0)</f>
        <v>Product42</v>
      </c>
      <c r="Z12" s="20">
        <f>SUMIF('Input Data'!G:G,Analysis!Y42,'Input Data'!M:M)</f>
        <v>12853.560000000001</v>
      </c>
    </row>
    <row r="13" spans="1:39" x14ac:dyDescent="0.3">
      <c r="G13" s="17" t="s">
        <v>131</v>
      </c>
      <c r="H13" s="13">
        <v>2100</v>
      </c>
      <c r="I13" s="13">
        <v>2317.1999999999998</v>
      </c>
      <c r="J13" s="13"/>
      <c r="K13" s="17" t="s">
        <v>131</v>
      </c>
      <c r="L13" s="20">
        <f t="shared" si="0"/>
        <v>2317.1999999999998</v>
      </c>
      <c r="M13" s="20">
        <f t="shared" si="1"/>
        <v>217.19999999999982</v>
      </c>
      <c r="N13" s="19">
        <f t="shared" si="2"/>
        <v>0.10342857142857134</v>
      </c>
      <c r="T13">
        <f t="shared" ca="1" si="3"/>
        <v>1</v>
      </c>
      <c r="U13" s="13">
        <f t="shared" ca="1" si="6"/>
        <v>0</v>
      </c>
      <c r="V13" s="13">
        <f t="shared" ca="1" si="4"/>
        <v>0</v>
      </c>
      <c r="W13" s="13">
        <f t="shared" ca="1" si="5"/>
        <v>0</v>
      </c>
      <c r="X13" s="13"/>
      <c r="Y13" t="str">
        <f>VLOOKUP(InputData[[#This Row],[PRODUCT ID]],MasterData[],2,0)</f>
        <v>Product42</v>
      </c>
      <c r="Z13" s="20">
        <f>SUMIF('Input Data'!G:G,Analysis!Y11,'Input Data'!M:M)</f>
        <v>12764.640000000001</v>
      </c>
    </row>
    <row r="14" spans="1:39" x14ac:dyDescent="0.3">
      <c r="G14" s="17" t="s">
        <v>132</v>
      </c>
      <c r="H14" s="13">
        <v>5302</v>
      </c>
      <c r="I14" s="13">
        <v>6049.9400000000005</v>
      </c>
      <c r="J14" s="13"/>
      <c r="K14" s="17" t="s">
        <v>132</v>
      </c>
      <c r="L14" s="20">
        <f t="shared" si="0"/>
        <v>6049.9400000000005</v>
      </c>
      <c r="M14" s="20">
        <f t="shared" si="1"/>
        <v>747.94000000000051</v>
      </c>
      <c r="N14" s="19">
        <f t="shared" si="2"/>
        <v>0.14106752168992842</v>
      </c>
      <c r="T14">
        <f t="shared" ca="1" si="3"/>
        <v>1</v>
      </c>
      <c r="U14" s="13">
        <f t="shared" ca="1" si="6"/>
        <v>0</v>
      </c>
      <c r="V14" s="13">
        <f t="shared" ca="1" si="4"/>
        <v>0</v>
      </c>
      <c r="W14" s="13">
        <f t="shared" ca="1" si="5"/>
        <v>0</v>
      </c>
      <c r="X14" s="13"/>
      <c r="Y14" t="str">
        <f>VLOOKUP(InputData[[#This Row],[PRODUCT ID]],MasterData[],2,0)</f>
        <v>Product44</v>
      </c>
      <c r="Z14" s="20">
        <f>SUMIF('Input Data'!G:G,Analysis!Y41,'Input Data'!M:M)</f>
        <v>10502.82</v>
      </c>
    </row>
    <row r="15" spans="1:39" ht="15" customHeight="1" x14ac:dyDescent="0.3">
      <c r="L15" s="20"/>
      <c r="T15">
        <f t="shared" ca="1" si="3"/>
        <v>1</v>
      </c>
      <c r="U15" s="13">
        <f t="shared" ca="1" si="6"/>
        <v>0</v>
      </c>
      <c r="V15" s="13">
        <f t="shared" ca="1" si="4"/>
        <v>0</v>
      </c>
      <c r="W15" s="13">
        <f t="shared" ca="1" si="5"/>
        <v>0</v>
      </c>
      <c r="X15" s="13"/>
      <c r="Y15" t="str">
        <f>VLOOKUP(InputData[[#This Row],[PRODUCT ID]],MasterData[],2,0)</f>
        <v>Product23</v>
      </c>
      <c r="Z15" s="20">
        <f>SUMIF('Input Data'!G:G,Analysis!Y2,'Input Data'!M:M)</f>
        <v>10202.400000000001</v>
      </c>
    </row>
    <row r="16" spans="1:39" x14ac:dyDescent="0.3">
      <c r="T16">
        <f t="shared" ca="1" si="3"/>
        <v>1</v>
      </c>
      <c r="U16" s="13">
        <f t="shared" ca="1" si="6"/>
        <v>0</v>
      </c>
      <c r="V16" s="13">
        <f t="shared" ca="1" si="4"/>
        <v>0</v>
      </c>
      <c r="W16" s="13">
        <f t="shared" ca="1" si="5"/>
        <v>0</v>
      </c>
      <c r="X16" s="13"/>
      <c r="Y16" t="str">
        <f>VLOOKUP(InputData[[#This Row],[PRODUCT ID]],MasterData[],2,0)</f>
        <v>Product35</v>
      </c>
      <c r="Z16" s="20">
        <f>SUMIF('Input Data'!G:G,Analysis!Y34,'Input Data'!M:M)</f>
        <v>9909.9</v>
      </c>
    </row>
    <row r="17" spans="20:26" x14ac:dyDescent="0.3">
      <c r="T17">
        <f t="shared" ca="1" si="3"/>
        <v>1</v>
      </c>
      <c r="U17" s="13">
        <f t="shared" ca="1" si="6"/>
        <v>0</v>
      </c>
      <c r="V17" s="13">
        <f t="shared" ca="1" si="4"/>
        <v>0</v>
      </c>
      <c r="W17" s="13">
        <f t="shared" ca="1" si="5"/>
        <v>0</v>
      </c>
      <c r="X17" s="13"/>
      <c r="Y17" t="str">
        <f>VLOOKUP(InputData[[#This Row],[PRODUCT ID]],MasterData[],2,0)</f>
        <v>Product34</v>
      </c>
      <c r="Z17" s="20">
        <f>SUMIF('Input Data'!G:G,Analysis!Y27,'Input Data'!M:M)</f>
        <v>9764.7199999999993</v>
      </c>
    </row>
    <row r="18" spans="20:26" x14ac:dyDescent="0.3">
      <c r="T18">
        <f t="shared" ca="1" si="3"/>
        <v>1</v>
      </c>
      <c r="U18" s="13">
        <f t="shared" ca="1" si="6"/>
        <v>0</v>
      </c>
      <c r="V18" s="13">
        <f t="shared" ca="1" si="4"/>
        <v>0</v>
      </c>
      <c r="W18" s="13">
        <f t="shared" ca="1" si="5"/>
        <v>0</v>
      </c>
      <c r="X18" s="13"/>
      <c r="Y18" t="str">
        <f>VLOOKUP(InputData[[#This Row],[PRODUCT ID]],MasterData[],2,0)</f>
        <v>Product20</v>
      </c>
      <c r="Z18" s="20">
        <f>SUMIF('Input Data'!G:G,Analysis!Y17,'Input Data'!M:M)</f>
        <v>8978.2000000000007</v>
      </c>
    </row>
    <row r="19" spans="20:26" x14ac:dyDescent="0.3">
      <c r="T19">
        <f t="shared" ca="1" si="3"/>
        <v>1</v>
      </c>
      <c r="U19" s="13">
        <f t="shared" ca="1" si="6"/>
        <v>0</v>
      </c>
      <c r="V19" s="13">
        <f t="shared" ca="1" si="4"/>
        <v>0</v>
      </c>
      <c r="W19" s="13">
        <f t="shared" ca="1" si="5"/>
        <v>0</v>
      </c>
      <c r="X19" s="13"/>
      <c r="Y19" t="str">
        <f>VLOOKUP(InputData[[#This Row],[PRODUCT ID]],MasterData[],2,0)</f>
        <v>Product04</v>
      </c>
      <c r="Z19" s="20">
        <f>SUMIF('Input Data'!G:G,Analysis!Y22,'Input Data'!M:M)</f>
        <v>8978.2000000000007</v>
      </c>
    </row>
    <row r="20" spans="20:26" x14ac:dyDescent="0.3">
      <c r="T20">
        <f t="shared" ca="1" si="3"/>
        <v>1</v>
      </c>
      <c r="U20" s="13">
        <f t="shared" ca="1" si="6"/>
        <v>0</v>
      </c>
      <c r="V20" s="13">
        <f t="shared" ca="1" si="4"/>
        <v>0</v>
      </c>
      <c r="W20" s="13">
        <f t="shared" ca="1" si="5"/>
        <v>0</v>
      </c>
      <c r="X20" s="13"/>
      <c r="Y20" t="str">
        <f>VLOOKUP(InputData[[#This Row],[PRODUCT ID]],MasterData[],2,0)</f>
        <v>Product03</v>
      </c>
      <c r="Z20" s="20">
        <f>SUMIF('Input Data'!G:G,Analysis!Y40,'Input Data'!M:M)</f>
        <v>8978.2000000000007</v>
      </c>
    </row>
    <row r="21" spans="20:26" x14ac:dyDescent="0.3">
      <c r="T21">
        <f t="shared" ca="1" si="3"/>
        <v>1</v>
      </c>
      <c r="U21" s="13">
        <f t="shared" ca="1" si="6"/>
        <v>0</v>
      </c>
      <c r="V21" s="18">
        <f t="shared" ca="1" si="4"/>
        <v>0</v>
      </c>
      <c r="W21" s="13">
        <f t="shared" ca="1" si="5"/>
        <v>0</v>
      </c>
      <c r="X21" s="13"/>
      <c r="Y21" t="str">
        <f>VLOOKUP(InputData[[#This Row],[PRODUCT ID]],MasterData[],2,0)</f>
        <v>Product42</v>
      </c>
      <c r="Z21" s="20">
        <f>SUMIF('Input Data'!G:G,Analysis!Y3,'Input Data'!M:M)</f>
        <v>8871.1200000000008</v>
      </c>
    </row>
    <row r="22" spans="20:26" x14ac:dyDescent="0.3">
      <c r="T22">
        <f t="shared" ca="1" si="3"/>
        <v>1</v>
      </c>
      <c r="U22" s="13">
        <f t="shared" ca="1" si="6"/>
        <v>0</v>
      </c>
      <c r="V22" s="13">
        <f t="shared" ca="1" si="4"/>
        <v>0</v>
      </c>
      <c r="W22" s="13">
        <f t="shared" ca="1" si="5"/>
        <v>0</v>
      </c>
      <c r="X22" s="13"/>
      <c r="Y22" t="str">
        <f>VLOOKUP(InputData[[#This Row],[PRODUCT ID]],MasterData[],2,0)</f>
        <v>Product34</v>
      </c>
      <c r="Z22" s="20">
        <f>SUMIF('Input Data'!G:G,Analysis!Y4,'Input Data'!M:M)</f>
        <v>8423.52</v>
      </c>
    </row>
    <row r="23" spans="20:26" x14ac:dyDescent="0.3">
      <c r="T23">
        <f t="shared" ca="1" si="3"/>
        <v>1</v>
      </c>
      <c r="U23" s="13">
        <f t="shared" ca="1" si="6"/>
        <v>0</v>
      </c>
      <c r="V23" s="13">
        <f t="shared" ca="1" si="4"/>
        <v>0</v>
      </c>
      <c r="W23" s="13">
        <f t="shared" ca="1" si="5"/>
        <v>0</v>
      </c>
      <c r="X23" s="13"/>
      <c r="Y23" t="str">
        <f>VLOOKUP(InputData[[#This Row],[PRODUCT ID]],MasterData[],2,0)</f>
        <v>Product35</v>
      </c>
      <c r="Z23" s="20">
        <f>SUMIF('Input Data'!G:G,Analysis!Y18,'Input Data'!M:M)</f>
        <v>8006.25</v>
      </c>
    </row>
    <row r="24" spans="20:26" x14ac:dyDescent="0.3">
      <c r="T24">
        <f t="shared" ca="1" si="3"/>
        <v>1</v>
      </c>
      <c r="U24" s="13">
        <f t="shared" ca="1" si="6"/>
        <v>0</v>
      </c>
      <c r="V24" s="13">
        <f t="shared" ca="1" si="4"/>
        <v>0</v>
      </c>
      <c r="W24" s="13">
        <f t="shared" ca="1" si="5"/>
        <v>0</v>
      </c>
      <c r="X24" s="13"/>
      <c r="Y24" t="str">
        <f>VLOOKUP(InputData[[#This Row],[PRODUCT ID]],MasterData[],2,0)</f>
        <v>Product31</v>
      </c>
      <c r="Z24" s="20">
        <f>SUMIF('Input Data'!G:G,Analysis!Y28,'Input Data'!M:M)</f>
        <v>7718.4000000000005</v>
      </c>
    </row>
    <row r="25" spans="20:26" x14ac:dyDescent="0.3">
      <c r="T25">
        <f t="shared" ca="1" si="3"/>
        <v>1</v>
      </c>
      <c r="U25" s="13">
        <f t="shared" ca="1" si="6"/>
        <v>0</v>
      </c>
      <c r="V25" s="13">
        <f t="shared" ca="1" si="4"/>
        <v>0</v>
      </c>
      <c r="W25" s="13">
        <f t="shared" ca="1" si="5"/>
        <v>0</v>
      </c>
      <c r="X25" s="13"/>
      <c r="Y25" t="str">
        <f>VLOOKUP(InputData[[#This Row],[PRODUCT ID]],MasterData[],2,0)</f>
        <v>Product44</v>
      </c>
      <c r="Z25" s="20">
        <f>SUMIF('Input Data'!G:G,Analysis!Y8,'Input Data'!M:M)</f>
        <v>6394.2599999999993</v>
      </c>
    </row>
    <row r="26" spans="20:26" x14ac:dyDescent="0.3">
      <c r="T26">
        <f t="shared" ca="1" si="3"/>
        <v>1</v>
      </c>
      <c r="U26" s="13">
        <f t="shared" ca="1" si="6"/>
        <v>0</v>
      </c>
      <c r="V26" s="13">
        <f t="shared" ca="1" si="4"/>
        <v>0</v>
      </c>
      <c r="W26" s="13">
        <f t="shared" ca="1" si="5"/>
        <v>0</v>
      </c>
      <c r="X26" s="13"/>
      <c r="Y26" t="str">
        <f>VLOOKUP(InputData[[#This Row],[PRODUCT ID]],MasterData[],2,0)</f>
        <v>Product06</v>
      </c>
      <c r="Z26" s="20">
        <f>SUMIF('Input Data'!G:G,Analysis!Y20,'Input Data'!M:M)</f>
        <v>6394.2599999999993</v>
      </c>
    </row>
    <row r="27" spans="20:26" x14ac:dyDescent="0.3">
      <c r="T27">
        <f t="shared" ca="1" si="3"/>
        <v>1</v>
      </c>
      <c r="U27" s="13">
        <f t="shared" ca="1" si="6"/>
        <v>0</v>
      </c>
      <c r="V27" s="13">
        <f t="shared" ca="1" si="4"/>
        <v>0</v>
      </c>
      <c r="W27" s="13">
        <f t="shared" ca="1" si="5"/>
        <v>0</v>
      </c>
      <c r="X27" s="13"/>
      <c r="Y27" t="str">
        <f>VLOOKUP(InputData[[#This Row],[PRODUCT ID]],MasterData[],2,0)</f>
        <v>Product01</v>
      </c>
      <c r="Z27" s="20">
        <f>SUMIF('Input Data'!G:G,Analysis!Y7,'Input Data'!M:M)</f>
        <v>6249.5999999999995</v>
      </c>
    </row>
    <row r="28" spans="20:26" x14ac:dyDescent="0.3">
      <c r="T28">
        <f t="shared" ca="1" si="3"/>
        <v>1</v>
      </c>
      <c r="U28" s="13">
        <f t="shared" ca="1" si="6"/>
        <v>0</v>
      </c>
      <c r="V28" s="13">
        <f t="shared" ca="1" si="4"/>
        <v>0</v>
      </c>
      <c r="W28" s="13">
        <f t="shared" ca="1" si="5"/>
        <v>0</v>
      </c>
      <c r="X28" s="13"/>
      <c r="Y28" t="str">
        <f>VLOOKUP(InputData[[#This Row],[PRODUCT ID]],MasterData[],2,0)</f>
        <v>Product40</v>
      </c>
      <c r="Z28" s="20">
        <f>SUMIF('Input Data'!G:G,Analysis!Y24,'Input Data'!M:M)</f>
        <v>6249.5999999999995</v>
      </c>
    </row>
    <row r="29" spans="20:26" x14ac:dyDescent="0.3">
      <c r="T29">
        <f t="shared" ca="1" si="3"/>
        <v>1</v>
      </c>
      <c r="U29" s="13">
        <f t="shared" ca="1" si="6"/>
        <v>0</v>
      </c>
      <c r="V29" s="13">
        <f t="shared" ca="1" si="4"/>
        <v>0</v>
      </c>
      <c r="W29" s="13">
        <f t="shared" ca="1" si="5"/>
        <v>0</v>
      </c>
      <c r="X29" s="13"/>
      <c r="Y29" t="str">
        <f>VLOOKUP(InputData[[#This Row],[PRODUCT ID]],MasterData[],2,0)</f>
        <v>Product32</v>
      </c>
      <c r="Z29" s="20">
        <f>SUMIF('Input Data'!G:G,Analysis!Y43,'Input Data'!M:M)</f>
        <v>6226.0800000000008</v>
      </c>
    </row>
    <row r="30" spans="20:26" x14ac:dyDescent="0.3">
      <c r="T30">
        <f t="shared" ca="1" si="3"/>
        <v>1</v>
      </c>
      <c r="U30" s="13">
        <f t="shared" ca="1" si="6"/>
        <v>0</v>
      </c>
      <c r="V30" s="13">
        <f t="shared" ca="1" si="4"/>
        <v>0</v>
      </c>
      <c r="W30" s="13">
        <f t="shared" ca="1" si="5"/>
        <v>0</v>
      </c>
      <c r="X30" s="13"/>
      <c r="Y30" t="str">
        <f>VLOOKUP(InputData[[#This Row],[PRODUCT ID]],MasterData[],2,0)</f>
        <v>Product04</v>
      </c>
      <c r="Z30" s="20">
        <f>SUMIF('Input Data'!G:G,Analysis!Y36,'Input Data'!M:M)</f>
        <v>6064.8399999999992</v>
      </c>
    </row>
    <row r="31" spans="20:26" x14ac:dyDescent="0.3">
      <c r="T31">
        <f t="shared" ca="1" si="3"/>
        <v>1</v>
      </c>
      <c r="U31" s="13">
        <f t="shared" ca="1" si="6"/>
        <v>0</v>
      </c>
      <c r="V31" s="13">
        <f t="shared" ca="1" si="4"/>
        <v>0</v>
      </c>
      <c r="W31" s="13">
        <f t="shared" ca="1" si="5"/>
        <v>0</v>
      </c>
      <c r="X31" s="13"/>
      <c r="Y31" t="str">
        <f>VLOOKUP(InputData[[#This Row],[PRODUCT ID]],MasterData[],2,0)</f>
        <v>Product29</v>
      </c>
      <c r="Z31" s="20">
        <f>SUMIF('Input Data'!G:G,Analysis!Y38,'Input Data'!M:M)</f>
        <v>6064.8399999999992</v>
      </c>
    </row>
    <row r="32" spans="20:26" x14ac:dyDescent="0.3">
      <c r="T32">
        <f t="shared" ca="1" si="3"/>
        <v>1</v>
      </c>
      <c r="U32" s="13">
        <f t="shared" ca="1" si="6"/>
        <v>0</v>
      </c>
      <c r="V32" s="18">
        <f t="shared" ca="1" si="4"/>
        <v>0</v>
      </c>
      <c r="W32" s="13">
        <f t="shared" ca="1" si="5"/>
        <v>0</v>
      </c>
      <c r="X32" s="13"/>
      <c r="Y32" t="str">
        <f>VLOOKUP(InputData[[#This Row],[PRODUCT ID]],MasterData[],2,0)</f>
        <v>Product10</v>
      </c>
      <c r="Z32" s="20">
        <f>SUMIF('Input Data'!G:G,Analysis!Y5,'Input Data'!M:M)</f>
        <v>6056.1600000000008</v>
      </c>
    </row>
    <row r="33" spans="20:26" x14ac:dyDescent="0.3">
      <c r="T33">
        <f t="shared" ca="1" si="3"/>
        <v>1</v>
      </c>
      <c r="U33" s="13">
        <f t="shared" ca="1" si="6"/>
        <v>0</v>
      </c>
      <c r="V33" s="13">
        <f t="shared" ca="1" si="4"/>
        <v>0</v>
      </c>
      <c r="W33" s="13">
        <f t="shared" ca="1" si="5"/>
        <v>0</v>
      </c>
      <c r="X33" s="13"/>
      <c r="Y33" t="str">
        <f>VLOOKUP(InputData[[#This Row],[PRODUCT ID]],MasterData[],2,0)</f>
        <v>Product16</v>
      </c>
      <c r="Z33" s="20">
        <f>SUMIF('Input Data'!G:G,Analysis!Y19,'Input Data'!M:M)</f>
        <v>6056.1600000000008</v>
      </c>
    </row>
    <row r="34" spans="20:26" x14ac:dyDescent="0.3">
      <c r="T34">
        <f t="shared" ca="1" si="3"/>
        <v>1</v>
      </c>
      <c r="U34" s="13">
        <f t="shared" ca="1" si="6"/>
        <v>0</v>
      </c>
      <c r="V34" s="18">
        <f t="shared" ca="1" si="4"/>
        <v>0</v>
      </c>
      <c r="W34" s="13">
        <f t="shared" ca="1" si="5"/>
        <v>0</v>
      </c>
      <c r="X34" s="13"/>
      <c r="Y34" t="str">
        <f>VLOOKUP(InputData[[#This Row],[PRODUCT ID]],MasterData[],2,0)</f>
        <v>Product22</v>
      </c>
      <c r="Z34" s="20">
        <f>SUMIF('Input Data'!G:G,Analysis!Y30,'Input Data'!M:M)</f>
        <v>6056.1600000000008</v>
      </c>
    </row>
    <row r="35" spans="20:26" x14ac:dyDescent="0.3">
      <c r="T35">
        <f t="shared" ca="1" si="3"/>
        <v>1</v>
      </c>
      <c r="U35" s="13">
        <f t="shared" ref="U35:U67" ca="1" si="7">OFFSET(P34,1,0,COUNT(Q:Q))</f>
        <v>0</v>
      </c>
      <c r="V35" s="18">
        <f t="shared" ca="1" si="4"/>
        <v>0</v>
      </c>
      <c r="W35" s="13">
        <f t="shared" ca="1" si="5"/>
        <v>0</v>
      </c>
      <c r="X35" s="13"/>
      <c r="Y35" t="str">
        <f>VLOOKUP(InputData[[#This Row],[PRODUCT ID]],MasterData[],2,0)</f>
        <v>Product37</v>
      </c>
      <c r="Z35" s="20">
        <f>SUMIF('Input Data'!G:G,Analysis!Y31,'Input Data'!M:M)</f>
        <v>5523.44</v>
      </c>
    </row>
    <row r="36" spans="20:26" x14ac:dyDescent="0.3">
      <c r="T36">
        <f t="shared" ca="1" si="3"/>
        <v>1</v>
      </c>
      <c r="U36" s="13">
        <f t="shared" ca="1" si="7"/>
        <v>0</v>
      </c>
      <c r="V36" s="13">
        <f t="shared" ca="1" si="4"/>
        <v>0</v>
      </c>
      <c r="W36" s="13">
        <f t="shared" ca="1" si="5"/>
        <v>0</v>
      </c>
      <c r="X36" s="13"/>
      <c r="Y36" t="str">
        <f>VLOOKUP(InputData[[#This Row],[PRODUCT ID]],MasterData[],2,0)</f>
        <v>Product43</v>
      </c>
      <c r="Z36" s="20">
        <f>SUMIF('Input Data'!G:G,Analysis!Y10,'Input Data'!M:M)</f>
        <v>5145.6000000000004</v>
      </c>
    </row>
    <row r="37" spans="20:26" x14ac:dyDescent="0.3">
      <c r="T37">
        <f t="shared" ca="1" si="3"/>
        <v>1</v>
      </c>
      <c r="U37" s="13">
        <f t="shared" ca="1" si="7"/>
        <v>0</v>
      </c>
      <c r="V37" s="13">
        <f t="shared" ca="1" si="4"/>
        <v>0</v>
      </c>
      <c r="W37" s="13">
        <f t="shared" ca="1" si="5"/>
        <v>0</v>
      </c>
      <c r="X37" s="13"/>
      <c r="Y37" t="str">
        <f>VLOOKUP(InputData[[#This Row],[PRODUCT ID]],MasterData[],2,0)</f>
        <v>Product05</v>
      </c>
      <c r="Z37" s="20">
        <f>SUMIF('Input Data'!G:G,Analysis!Y35,'Input Data'!M:M)</f>
        <v>5145.6000000000004</v>
      </c>
    </row>
    <row r="38" spans="20:26" x14ac:dyDescent="0.3">
      <c r="T38">
        <f t="shared" ca="1" si="3"/>
        <v>1</v>
      </c>
      <c r="U38" s="13">
        <f t="shared" ca="1" si="7"/>
        <v>0</v>
      </c>
      <c r="V38" s="13">
        <f t="shared" ca="1" si="4"/>
        <v>0</v>
      </c>
      <c r="W38" s="13">
        <f t="shared" ca="1" si="5"/>
        <v>0</v>
      </c>
      <c r="X38" s="13"/>
      <c r="Y38" t="str">
        <f>VLOOKUP(InputData[[#This Row],[PRODUCT ID]],MasterData[],2,0)</f>
        <v>Product43</v>
      </c>
      <c r="Z38" s="20">
        <f>SUMIF('Input Data'!G:G,Analysis!Y26,'Input Data'!M:M)</f>
        <v>4531.5</v>
      </c>
    </row>
    <row r="39" spans="20:26" x14ac:dyDescent="0.3">
      <c r="T39">
        <f t="shared" ca="1" si="3"/>
        <v>1</v>
      </c>
      <c r="U39" s="13">
        <f t="shared" ca="1" si="7"/>
        <v>0</v>
      </c>
      <c r="V39" s="13">
        <f t="shared" ca="1" si="4"/>
        <v>0</v>
      </c>
      <c r="W39" s="13">
        <f t="shared" ca="1" si="5"/>
        <v>0</v>
      </c>
      <c r="X39" s="13"/>
      <c r="Y39" t="str">
        <f>VLOOKUP(InputData[[#This Row],[PRODUCT ID]],MasterData[],2,0)</f>
        <v>Product35</v>
      </c>
      <c r="Z39" s="20">
        <f>SUMIF('Input Data'!G:G,Analysis!Y33,'Input Data'!M:M)</f>
        <v>1996.8</v>
      </c>
    </row>
    <row r="40" spans="20:26" x14ac:dyDescent="0.3">
      <c r="T40">
        <f t="shared" ca="1" si="3"/>
        <v>1</v>
      </c>
      <c r="U40" s="13">
        <f t="shared" ca="1" si="7"/>
        <v>0</v>
      </c>
      <c r="V40" s="13">
        <f t="shared" ca="1" si="4"/>
        <v>0</v>
      </c>
      <c r="W40" s="13">
        <f t="shared" ca="1" si="5"/>
        <v>0</v>
      </c>
      <c r="X40" s="13"/>
      <c r="Y40" t="str">
        <f>VLOOKUP(InputData[[#This Row],[PRODUCT ID]],MasterData[],2,0)</f>
        <v>Product34</v>
      </c>
      <c r="Z40" s="20">
        <f>SUMIF('Input Data'!G:G,Analysis!Y44,'Input Data'!M:M)</f>
        <v>1839.2399999999998</v>
      </c>
    </row>
    <row r="41" spans="20:26" x14ac:dyDescent="0.3">
      <c r="T41">
        <f t="shared" ca="1" si="3"/>
        <v>1</v>
      </c>
      <c r="U41" s="13">
        <f t="shared" ca="1" si="7"/>
        <v>0</v>
      </c>
      <c r="V41" s="13">
        <f t="shared" ca="1" si="4"/>
        <v>0</v>
      </c>
      <c r="W41" s="13">
        <f t="shared" ca="1" si="5"/>
        <v>0</v>
      </c>
      <c r="X41" s="13"/>
      <c r="Y41" t="str">
        <f>VLOOKUP(InputData[[#This Row],[PRODUCT ID]],MasterData[],2,0)</f>
        <v>Product08</v>
      </c>
      <c r="Z41" s="20">
        <f>SUMIF('Input Data'!G:G,Analysis!Y6,'Input Data'!M:M)</f>
        <v>703.5</v>
      </c>
    </row>
    <row r="42" spans="20:26" x14ac:dyDescent="0.3">
      <c r="T42">
        <f t="shared" ca="1" si="3"/>
        <v>1</v>
      </c>
      <c r="U42" s="13">
        <f t="shared" ca="1" si="7"/>
        <v>0</v>
      </c>
      <c r="V42" s="13">
        <f t="shared" ca="1" si="4"/>
        <v>0</v>
      </c>
      <c r="W42" s="13">
        <f t="shared" ca="1" si="5"/>
        <v>0</v>
      </c>
      <c r="X42" s="13"/>
      <c r="Y42" t="str">
        <f>VLOOKUP(InputData[[#This Row],[PRODUCT ID]],MasterData[],2,0)</f>
        <v>Product23</v>
      </c>
      <c r="Z42" s="20">
        <f>SUMIF('Input Data'!G:G,Analysis!Y16,'Input Data'!M:M)</f>
        <v>703.5</v>
      </c>
    </row>
    <row r="43" spans="20:26" x14ac:dyDescent="0.3">
      <c r="T43">
        <f t="shared" ca="1" si="3"/>
        <v>1</v>
      </c>
      <c r="U43" s="13">
        <f t="shared" ca="1" si="7"/>
        <v>0</v>
      </c>
      <c r="V43" s="18">
        <f t="shared" ca="1" si="4"/>
        <v>0</v>
      </c>
      <c r="W43" s="13">
        <f t="shared" ca="1" si="5"/>
        <v>0</v>
      </c>
      <c r="X43" s="13"/>
      <c r="Y43" t="str">
        <f>VLOOKUP(InputData[[#This Row],[PRODUCT ID]],MasterData[],2,0)</f>
        <v>Product27</v>
      </c>
      <c r="Z43" s="20">
        <f>SUMIF('Input Data'!G:G,Analysis!Y23,'Input Data'!M:M)</f>
        <v>703.5</v>
      </c>
    </row>
    <row r="44" spans="20:26" x14ac:dyDescent="0.3">
      <c r="T44">
        <f t="shared" ca="1" si="3"/>
        <v>1</v>
      </c>
      <c r="U44" s="13">
        <f t="shared" ca="1" si="7"/>
        <v>0</v>
      </c>
      <c r="V44" s="18">
        <f t="shared" ca="1" si="4"/>
        <v>0</v>
      </c>
      <c r="W44" s="13">
        <f t="shared" ca="1" si="5"/>
        <v>0</v>
      </c>
      <c r="X44" s="13"/>
      <c r="Y44" t="str">
        <f>VLOOKUP(InputData[[#This Row],[PRODUCT ID]],MasterData[],2,0)</f>
        <v>Product15</v>
      </c>
      <c r="Z44" s="20">
        <f>SUMIF('Input Data'!G:G,Analysis!Y39,'Input Data'!M:M)</f>
        <v>703.5</v>
      </c>
    </row>
    <row r="45" spans="20:26" x14ac:dyDescent="0.3">
      <c r="T45">
        <f t="shared" ca="1" si="3"/>
        <v>1</v>
      </c>
      <c r="U45" s="13">
        <f t="shared" ca="1" si="7"/>
        <v>0</v>
      </c>
      <c r="V45" s="13">
        <f t="shared" ca="1" si="4"/>
        <v>0</v>
      </c>
      <c r="W45" s="13">
        <f t="shared" ca="1" si="5"/>
        <v>0</v>
      </c>
      <c r="X45" s="13"/>
      <c r="Y45" t="str">
        <f>VLOOKUP(InputData[[#This Row],[PRODUCT ID]],MasterData[],2,0)</f>
        <v>Product30</v>
      </c>
      <c r="Z45" s="20">
        <f>SUMIF('Input Data'!G:G,Analysis!Y9,'Input Data'!M:M)</f>
        <v>599.7600000000001</v>
      </c>
    </row>
    <row r="46" spans="20:26" x14ac:dyDescent="0.3">
      <c r="T46">
        <f t="shared" ca="1" si="3"/>
        <v>1</v>
      </c>
      <c r="U46" s="13">
        <f t="shared" ca="1" si="7"/>
        <v>0</v>
      </c>
      <c r="V46" s="18">
        <f t="shared" ca="1" si="4"/>
        <v>0</v>
      </c>
      <c r="W46" s="13">
        <f t="shared" ca="1" si="5"/>
        <v>0</v>
      </c>
      <c r="X46" s="13"/>
      <c r="Z46"/>
    </row>
    <row r="47" spans="20:26" x14ac:dyDescent="0.3">
      <c r="T47">
        <f t="shared" ca="1" si="3"/>
        <v>1</v>
      </c>
      <c r="U47" s="13">
        <f t="shared" ca="1" si="7"/>
        <v>0</v>
      </c>
      <c r="V47" s="18">
        <f t="shared" ca="1" si="4"/>
        <v>0</v>
      </c>
      <c r="W47" s="13">
        <f t="shared" ca="1" si="5"/>
        <v>0</v>
      </c>
      <c r="X47" s="13"/>
      <c r="Z47"/>
    </row>
    <row r="48" spans="20:26" x14ac:dyDescent="0.3">
      <c r="T48">
        <f t="shared" ca="1" si="3"/>
        <v>1</v>
      </c>
      <c r="U48" s="13">
        <f t="shared" ca="1" si="7"/>
        <v>0</v>
      </c>
      <c r="V48" s="18">
        <f t="shared" ca="1" si="4"/>
        <v>0</v>
      </c>
      <c r="W48" s="13">
        <f t="shared" ca="1" si="5"/>
        <v>0</v>
      </c>
      <c r="X48" s="13"/>
      <c r="Z48"/>
    </row>
    <row r="49" spans="20:26" x14ac:dyDescent="0.3">
      <c r="T49">
        <f t="shared" ca="1" si="3"/>
        <v>1</v>
      </c>
      <c r="U49" s="13">
        <f t="shared" ca="1" si="7"/>
        <v>0</v>
      </c>
      <c r="V49" s="18">
        <f t="shared" ca="1" si="4"/>
        <v>0</v>
      </c>
      <c r="W49" s="13">
        <f t="shared" ca="1" si="5"/>
        <v>0</v>
      </c>
      <c r="X49" s="13"/>
      <c r="Z49"/>
    </row>
    <row r="50" spans="20:26" x14ac:dyDescent="0.3">
      <c r="T50">
        <f t="shared" ca="1" si="3"/>
        <v>1</v>
      </c>
      <c r="U50" s="13">
        <f t="shared" ca="1" si="7"/>
        <v>0</v>
      </c>
      <c r="V50" s="18">
        <f t="shared" ca="1" si="4"/>
        <v>0</v>
      </c>
      <c r="W50" s="13">
        <f t="shared" ca="1" si="5"/>
        <v>0</v>
      </c>
      <c r="X50" s="13"/>
      <c r="Z50"/>
    </row>
    <row r="51" spans="20:26" x14ac:dyDescent="0.3">
      <c r="T51">
        <f t="shared" ca="1" si="3"/>
        <v>1</v>
      </c>
      <c r="U51" s="13">
        <f t="shared" ca="1" si="7"/>
        <v>0</v>
      </c>
      <c r="V51" s="18">
        <f t="shared" ca="1" si="4"/>
        <v>0</v>
      </c>
      <c r="W51" s="13">
        <f t="shared" ca="1" si="5"/>
        <v>0</v>
      </c>
      <c r="X51" s="13"/>
      <c r="Z51"/>
    </row>
    <row r="52" spans="20:26" x14ac:dyDescent="0.3">
      <c r="T52">
        <f t="shared" ca="1" si="3"/>
        <v>1</v>
      </c>
      <c r="U52" s="13">
        <f t="shared" ca="1" si="7"/>
        <v>0</v>
      </c>
      <c r="V52" s="18">
        <f t="shared" ca="1" si="4"/>
        <v>0</v>
      </c>
      <c r="W52" s="13">
        <f t="shared" ca="1" si="5"/>
        <v>0</v>
      </c>
      <c r="X52" s="13"/>
      <c r="Z52"/>
    </row>
    <row r="53" spans="20:26" x14ac:dyDescent="0.3">
      <c r="T53">
        <f t="shared" ca="1" si="3"/>
        <v>1</v>
      </c>
      <c r="U53" s="13">
        <f t="shared" ca="1" si="7"/>
        <v>0</v>
      </c>
      <c r="V53" s="18">
        <f t="shared" ca="1" si="4"/>
        <v>0</v>
      </c>
      <c r="W53" s="13">
        <f t="shared" ca="1" si="5"/>
        <v>0</v>
      </c>
      <c r="X53" s="13"/>
      <c r="Z53"/>
    </row>
    <row r="54" spans="20:26" x14ac:dyDescent="0.3">
      <c r="T54">
        <f t="shared" ca="1" si="3"/>
        <v>1</v>
      </c>
      <c r="U54" s="13">
        <f t="shared" ca="1" si="7"/>
        <v>0</v>
      </c>
      <c r="V54" s="18">
        <f t="shared" ca="1" si="4"/>
        <v>0</v>
      </c>
      <c r="W54" s="13">
        <f t="shared" ca="1" si="5"/>
        <v>0</v>
      </c>
      <c r="X54" s="13"/>
      <c r="Z54"/>
    </row>
    <row r="55" spans="20:26" x14ac:dyDescent="0.3">
      <c r="T55">
        <f t="shared" ca="1" si="3"/>
        <v>1</v>
      </c>
      <c r="U55" s="13">
        <f t="shared" ca="1" si="7"/>
        <v>0</v>
      </c>
      <c r="V55" s="18">
        <f t="shared" ca="1" si="4"/>
        <v>0</v>
      </c>
      <c r="W55" s="13">
        <f t="shared" ca="1" si="5"/>
        <v>0</v>
      </c>
      <c r="X55" s="13"/>
      <c r="Z55"/>
    </row>
    <row r="56" spans="20:26" x14ac:dyDescent="0.3">
      <c r="T56">
        <f t="shared" ca="1" si="3"/>
        <v>1</v>
      </c>
      <c r="U56" s="13">
        <f t="shared" ca="1" si="7"/>
        <v>0</v>
      </c>
      <c r="V56" s="18">
        <f t="shared" ca="1" si="4"/>
        <v>0</v>
      </c>
      <c r="W56" s="13">
        <f t="shared" ca="1" si="5"/>
        <v>0</v>
      </c>
      <c r="X56" s="13"/>
      <c r="Z56"/>
    </row>
    <row r="57" spans="20:26" x14ac:dyDescent="0.3">
      <c r="T57">
        <f t="shared" ca="1" si="3"/>
        <v>1</v>
      </c>
      <c r="U57" s="13">
        <f t="shared" ca="1" si="7"/>
        <v>0</v>
      </c>
      <c r="V57" s="18">
        <f t="shared" ca="1" si="4"/>
        <v>0</v>
      </c>
      <c r="W57" s="13">
        <f t="shared" ca="1" si="5"/>
        <v>0</v>
      </c>
      <c r="X57" s="13"/>
      <c r="Z57"/>
    </row>
    <row r="58" spans="20:26" x14ac:dyDescent="0.3">
      <c r="T58">
        <f t="shared" ca="1" si="3"/>
        <v>1</v>
      </c>
      <c r="U58" s="13">
        <f t="shared" ca="1" si="7"/>
        <v>0</v>
      </c>
      <c r="V58" s="18">
        <f t="shared" ca="1" si="4"/>
        <v>0</v>
      </c>
      <c r="W58" s="13">
        <f t="shared" ca="1" si="5"/>
        <v>0</v>
      </c>
      <c r="X58" s="13"/>
      <c r="Z58"/>
    </row>
    <row r="59" spans="20:26" x14ac:dyDescent="0.3">
      <c r="T59">
        <f t="shared" ca="1" si="3"/>
        <v>1</v>
      </c>
      <c r="U59" s="13">
        <f t="shared" ca="1" si="7"/>
        <v>0</v>
      </c>
      <c r="V59" s="18">
        <f t="shared" ca="1" si="4"/>
        <v>0</v>
      </c>
      <c r="W59" s="13">
        <f t="shared" ca="1" si="5"/>
        <v>0</v>
      </c>
      <c r="X59" s="13"/>
      <c r="Z59"/>
    </row>
    <row r="60" spans="20:26" x14ac:dyDescent="0.3">
      <c r="T60">
        <f t="shared" ca="1" si="3"/>
        <v>1</v>
      </c>
      <c r="U60" s="13">
        <f t="shared" ca="1" si="7"/>
        <v>0</v>
      </c>
      <c r="V60" s="18">
        <f t="shared" ca="1" si="4"/>
        <v>0</v>
      </c>
      <c r="W60" s="13">
        <f t="shared" ca="1" si="5"/>
        <v>0</v>
      </c>
      <c r="X60" s="13"/>
      <c r="Z60"/>
    </row>
    <row r="61" spans="20:26" x14ac:dyDescent="0.3">
      <c r="T61">
        <f t="shared" ca="1" si="3"/>
        <v>1</v>
      </c>
      <c r="U61" s="13">
        <f t="shared" ca="1" si="7"/>
        <v>0</v>
      </c>
      <c r="V61" s="18">
        <f t="shared" ca="1" si="4"/>
        <v>0</v>
      </c>
      <c r="W61" s="13">
        <f t="shared" ca="1" si="5"/>
        <v>0</v>
      </c>
      <c r="X61" s="13"/>
      <c r="Z61"/>
    </row>
    <row r="62" spans="20:26" x14ac:dyDescent="0.3">
      <c r="T62">
        <f t="shared" ca="1" si="3"/>
        <v>1</v>
      </c>
      <c r="U62" s="13">
        <f t="shared" ca="1" si="7"/>
        <v>0</v>
      </c>
      <c r="V62" s="18">
        <f t="shared" ca="1" si="4"/>
        <v>0</v>
      </c>
      <c r="W62" s="13">
        <f t="shared" ca="1" si="5"/>
        <v>0</v>
      </c>
      <c r="X62" s="13"/>
      <c r="Z62"/>
    </row>
    <row r="63" spans="20:26" x14ac:dyDescent="0.3">
      <c r="T63">
        <f t="shared" ca="1" si="3"/>
        <v>1</v>
      </c>
      <c r="U63" s="13">
        <f t="shared" ca="1" si="7"/>
        <v>0</v>
      </c>
      <c r="V63" s="18">
        <f t="shared" ca="1" si="4"/>
        <v>0</v>
      </c>
      <c r="W63" s="13">
        <f t="shared" ca="1" si="5"/>
        <v>0</v>
      </c>
      <c r="X63" s="13"/>
      <c r="Z63"/>
    </row>
    <row r="64" spans="20:26" x14ac:dyDescent="0.3">
      <c r="T64">
        <f t="shared" ca="1" si="3"/>
        <v>1</v>
      </c>
      <c r="U64" s="13">
        <f t="shared" ca="1" si="7"/>
        <v>0</v>
      </c>
      <c r="V64" s="18">
        <f t="shared" ca="1" si="4"/>
        <v>0</v>
      </c>
      <c r="W64" s="13">
        <f t="shared" ca="1" si="5"/>
        <v>0</v>
      </c>
      <c r="X64" s="13"/>
      <c r="Z64"/>
    </row>
    <row r="65" spans="20:26" x14ac:dyDescent="0.3">
      <c r="T65">
        <f t="shared" ca="1" si="3"/>
        <v>1</v>
      </c>
      <c r="U65" s="13">
        <f t="shared" ca="1" si="7"/>
        <v>0</v>
      </c>
      <c r="V65" s="18">
        <f t="shared" ca="1" si="4"/>
        <v>0</v>
      </c>
      <c r="W65" s="13">
        <f t="shared" ca="1" si="5"/>
        <v>0</v>
      </c>
      <c r="X65" s="13"/>
      <c r="Z65"/>
    </row>
    <row r="66" spans="20:26" x14ac:dyDescent="0.3">
      <c r="T66">
        <f t="shared" ca="1" si="3"/>
        <v>1</v>
      </c>
      <c r="U66" s="13">
        <f t="shared" ca="1" si="7"/>
        <v>0</v>
      </c>
      <c r="V66" s="18">
        <f t="shared" ca="1" si="4"/>
        <v>0</v>
      </c>
      <c r="W66" s="13">
        <f t="shared" ca="1" si="5"/>
        <v>0</v>
      </c>
      <c r="X66" s="13"/>
      <c r="Z66"/>
    </row>
    <row r="67" spans="20:26" x14ac:dyDescent="0.3">
      <c r="T67">
        <f t="shared" ca="1" si="3"/>
        <v>1</v>
      </c>
      <c r="U67" s="13">
        <f t="shared" ca="1" si="7"/>
        <v>0</v>
      </c>
      <c r="V67" s="18">
        <f t="shared" ca="1" si="4"/>
        <v>0</v>
      </c>
      <c r="W67" s="13">
        <f t="shared" ca="1" si="5"/>
        <v>0</v>
      </c>
      <c r="X67" s="13"/>
      <c r="Z67"/>
    </row>
    <row r="68" spans="20:26" x14ac:dyDescent="0.3">
      <c r="T68">
        <f t="shared" ref="T68:T90" ca="1" si="8">RANK(V68:V155,V68:V155)</f>
        <v>1</v>
      </c>
      <c r="U68" s="13">
        <f t="shared" ref="U68:U90" ca="1" si="9">OFFSET(P67,1,0,COUNT(Q:Q))</f>
        <v>0</v>
      </c>
      <c r="V68" s="18">
        <f t="shared" ref="V68:V90" ca="1" si="10">OFFSET(P67,1,1,COUNT(Q:Q))</f>
        <v>0</v>
      </c>
      <c r="W68" s="13">
        <f t="shared" ref="W68:W90" ca="1" si="11">OFFSET(P67,1,2,COUNT(Q:Q))</f>
        <v>0</v>
      </c>
      <c r="X68" s="13"/>
      <c r="Z68"/>
    </row>
    <row r="69" spans="20:26" x14ac:dyDescent="0.3">
      <c r="T69">
        <f t="shared" ca="1" si="8"/>
        <v>1</v>
      </c>
      <c r="U69" s="13">
        <f t="shared" ca="1" si="9"/>
        <v>0</v>
      </c>
      <c r="V69" s="18">
        <f t="shared" ca="1" si="10"/>
        <v>0</v>
      </c>
      <c r="W69" s="13">
        <f t="shared" ca="1" si="11"/>
        <v>0</v>
      </c>
      <c r="X69" s="13"/>
      <c r="Z69"/>
    </row>
    <row r="70" spans="20:26" x14ac:dyDescent="0.3">
      <c r="T70">
        <f t="shared" ca="1" si="8"/>
        <v>1</v>
      </c>
      <c r="U70" s="13">
        <f t="shared" ca="1" si="9"/>
        <v>0</v>
      </c>
      <c r="V70" s="18">
        <f t="shared" ca="1" si="10"/>
        <v>0</v>
      </c>
      <c r="W70" s="13">
        <f t="shared" ca="1" si="11"/>
        <v>0</v>
      </c>
      <c r="X70" s="13"/>
      <c r="Z70"/>
    </row>
    <row r="71" spans="20:26" x14ac:dyDescent="0.3">
      <c r="T71">
        <f t="shared" ca="1" si="8"/>
        <v>1</v>
      </c>
      <c r="U71" s="13">
        <f t="shared" ca="1" si="9"/>
        <v>0</v>
      </c>
      <c r="V71" s="18">
        <f t="shared" ca="1" si="10"/>
        <v>0</v>
      </c>
      <c r="W71" s="13">
        <f t="shared" ca="1" si="11"/>
        <v>0</v>
      </c>
      <c r="X71" s="13"/>
      <c r="Z71"/>
    </row>
    <row r="72" spans="20:26" x14ac:dyDescent="0.3">
      <c r="T72">
        <f t="shared" ca="1" si="8"/>
        <v>1</v>
      </c>
      <c r="U72" s="13">
        <f t="shared" ca="1" si="9"/>
        <v>0</v>
      </c>
      <c r="V72" s="18">
        <f t="shared" ca="1" si="10"/>
        <v>0</v>
      </c>
      <c r="W72" s="13">
        <f t="shared" ca="1" si="11"/>
        <v>0</v>
      </c>
      <c r="X72" s="13"/>
      <c r="Z72"/>
    </row>
    <row r="73" spans="20:26" x14ac:dyDescent="0.3">
      <c r="T73">
        <f t="shared" ca="1" si="8"/>
        <v>1</v>
      </c>
      <c r="U73" s="13">
        <f t="shared" ca="1" si="9"/>
        <v>0</v>
      </c>
      <c r="V73" s="18">
        <f t="shared" ca="1" si="10"/>
        <v>0</v>
      </c>
      <c r="W73" s="13">
        <f t="shared" ca="1" si="11"/>
        <v>0</v>
      </c>
      <c r="X73" s="13"/>
      <c r="Z73"/>
    </row>
    <row r="74" spans="20:26" x14ac:dyDescent="0.3">
      <c r="T74">
        <f t="shared" ca="1" si="8"/>
        <v>1</v>
      </c>
      <c r="U74" s="13">
        <f t="shared" ca="1" si="9"/>
        <v>0</v>
      </c>
      <c r="V74" s="18">
        <f t="shared" ca="1" si="10"/>
        <v>0</v>
      </c>
      <c r="W74" s="13">
        <f t="shared" ca="1" si="11"/>
        <v>0</v>
      </c>
      <c r="X74" s="13"/>
      <c r="Z74"/>
    </row>
    <row r="75" spans="20:26" x14ac:dyDescent="0.3">
      <c r="T75">
        <f t="shared" ca="1" si="8"/>
        <v>1</v>
      </c>
      <c r="U75" s="13">
        <f t="shared" ca="1" si="9"/>
        <v>0</v>
      </c>
      <c r="V75" s="18">
        <f t="shared" ca="1" si="10"/>
        <v>0</v>
      </c>
      <c r="W75" s="13">
        <f t="shared" ca="1" si="11"/>
        <v>0</v>
      </c>
      <c r="X75" s="13"/>
      <c r="Z75"/>
    </row>
    <row r="76" spans="20:26" x14ac:dyDescent="0.3">
      <c r="T76">
        <f t="shared" ca="1" si="8"/>
        <v>1</v>
      </c>
      <c r="U76" s="13">
        <f t="shared" ca="1" si="9"/>
        <v>0</v>
      </c>
      <c r="V76" s="18">
        <f t="shared" ca="1" si="10"/>
        <v>0</v>
      </c>
      <c r="W76" s="13">
        <f t="shared" ca="1" si="11"/>
        <v>0</v>
      </c>
      <c r="X76" s="13"/>
      <c r="Z76"/>
    </row>
    <row r="77" spans="20:26" x14ac:dyDescent="0.3">
      <c r="T77">
        <f t="shared" ca="1" si="8"/>
        <v>1</v>
      </c>
      <c r="U77" s="13">
        <f t="shared" ca="1" si="9"/>
        <v>0</v>
      </c>
      <c r="V77" s="18">
        <f t="shared" ca="1" si="10"/>
        <v>0</v>
      </c>
      <c r="W77" s="13">
        <f t="shared" ca="1" si="11"/>
        <v>0</v>
      </c>
      <c r="X77" s="13"/>
      <c r="Z77"/>
    </row>
    <row r="78" spans="20:26" x14ac:dyDescent="0.3">
      <c r="T78">
        <f t="shared" ca="1" si="8"/>
        <v>1</v>
      </c>
      <c r="U78" s="13">
        <f t="shared" ca="1" si="9"/>
        <v>0</v>
      </c>
      <c r="V78" s="18">
        <f t="shared" ca="1" si="10"/>
        <v>0</v>
      </c>
      <c r="W78" s="13">
        <f t="shared" ca="1" si="11"/>
        <v>0</v>
      </c>
      <c r="X78" s="13"/>
      <c r="Z78"/>
    </row>
    <row r="79" spans="20:26" x14ac:dyDescent="0.3">
      <c r="T79">
        <f t="shared" ca="1" si="8"/>
        <v>1</v>
      </c>
      <c r="U79" s="13">
        <f t="shared" ca="1" si="9"/>
        <v>0</v>
      </c>
      <c r="V79" s="18">
        <f t="shared" ca="1" si="10"/>
        <v>0</v>
      </c>
      <c r="W79" s="13">
        <f t="shared" ca="1" si="11"/>
        <v>0</v>
      </c>
      <c r="X79" s="13"/>
      <c r="Z79"/>
    </row>
    <row r="80" spans="20:26" x14ac:dyDescent="0.3">
      <c r="T80">
        <f t="shared" ca="1" si="8"/>
        <v>1</v>
      </c>
      <c r="U80" s="13">
        <f t="shared" ca="1" si="9"/>
        <v>0</v>
      </c>
      <c r="V80" s="18">
        <f t="shared" ca="1" si="10"/>
        <v>0</v>
      </c>
      <c r="W80" s="13">
        <f t="shared" ca="1" si="11"/>
        <v>0</v>
      </c>
      <c r="X80" s="13"/>
      <c r="Z80"/>
    </row>
    <row r="81" spans="20:26" x14ac:dyDescent="0.3">
      <c r="T81">
        <f t="shared" ca="1" si="8"/>
        <v>1</v>
      </c>
      <c r="U81" s="13">
        <f t="shared" ca="1" si="9"/>
        <v>0</v>
      </c>
      <c r="V81" s="18">
        <f t="shared" ca="1" si="10"/>
        <v>0</v>
      </c>
      <c r="W81" s="13">
        <f t="shared" ca="1" si="11"/>
        <v>0</v>
      </c>
      <c r="X81" s="13"/>
      <c r="Z81"/>
    </row>
    <row r="82" spans="20:26" x14ac:dyDescent="0.3">
      <c r="T82">
        <f t="shared" ca="1" si="8"/>
        <v>1</v>
      </c>
      <c r="U82" s="13">
        <f t="shared" ca="1" si="9"/>
        <v>0</v>
      </c>
      <c r="V82" s="18">
        <f t="shared" ca="1" si="10"/>
        <v>0</v>
      </c>
      <c r="W82" s="13">
        <f t="shared" ca="1" si="11"/>
        <v>0</v>
      </c>
      <c r="X82" s="13"/>
      <c r="Z82"/>
    </row>
    <row r="83" spans="20:26" x14ac:dyDescent="0.3">
      <c r="T83">
        <f t="shared" ca="1" si="8"/>
        <v>1</v>
      </c>
      <c r="U83" s="13">
        <f t="shared" ca="1" si="9"/>
        <v>0</v>
      </c>
      <c r="V83" s="18">
        <f t="shared" ca="1" si="10"/>
        <v>0</v>
      </c>
      <c r="W83" s="13">
        <f t="shared" ca="1" si="11"/>
        <v>0</v>
      </c>
      <c r="X83" s="13"/>
      <c r="Z83"/>
    </row>
    <row r="84" spans="20:26" x14ac:dyDescent="0.3">
      <c r="T84">
        <f t="shared" ca="1" si="8"/>
        <v>1</v>
      </c>
      <c r="U84" s="13">
        <f t="shared" ca="1" si="9"/>
        <v>0</v>
      </c>
      <c r="V84" s="18">
        <f t="shared" ca="1" si="10"/>
        <v>0</v>
      </c>
      <c r="W84" s="13">
        <f t="shared" ca="1" si="11"/>
        <v>0</v>
      </c>
      <c r="X84" s="13"/>
      <c r="Z84"/>
    </row>
    <row r="85" spans="20:26" x14ac:dyDescent="0.3">
      <c r="T85">
        <f t="shared" ca="1" si="8"/>
        <v>1</v>
      </c>
      <c r="U85" s="13">
        <f t="shared" ca="1" si="9"/>
        <v>0</v>
      </c>
      <c r="V85" s="18">
        <f t="shared" ca="1" si="10"/>
        <v>0</v>
      </c>
      <c r="W85" s="13">
        <f t="shared" ca="1" si="11"/>
        <v>0</v>
      </c>
      <c r="X85" s="13"/>
      <c r="Z85"/>
    </row>
    <row r="86" spans="20:26" x14ac:dyDescent="0.3">
      <c r="T86">
        <f t="shared" ca="1" si="8"/>
        <v>1</v>
      </c>
      <c r="U86" s="13">
        <f t="shared" ca="1" si="9"/>
        <v>0</v>
      </c>
      <c r="V86" s="18">
        <f t="shared" ca="1" si="10"/>
        <v>0</v>
      </c>
      <c r="W86" s="13">
        <f t="shared" ca="1" si="11"/>
        <v>0</v>
      </c>
      <c r="X86" s="13"/>
      <c r="Z86"/>
    </row>
    <row r="87" spans="20:26" x14ac:dyDescent="0.3">
      <c r="T87">
        <f t="shared" ca="1" si="8"/>
        <v>1</v>
      </c>
      <c r="U87" s="13">
        <f t="shared" ca="1" si="9"/>
        <v>0</v>
      </c>
      <c r="V87" s="18">
        <f t="shared" ca="1" si="10"/>
        <v>0</v>
      </c>
      <c r="W87" s="13">
        <f t="shared" ca="1" si="11"/>
        <v>0</v>
      </c>
      <c r="X87" s="13"/>
      <c r="Z87"/>
    </row>
    <row r="88" spans="20:26" x14ac:dyDescent="0.3">
      <c r="T88">
        <f t="shared" ca="1" si="8"/>
        <v>1</v>
      </c>
      <c r="U88" s="13">
        <f t="shared" ca="1" si="9"/>
        <v>0</v>
      </c>
      <c r="V88" s="18">
        <f t="shared" ca="1" si="10"/>
        <v>0</v>
      </c>
      <c r="W88" s="13">
        <f t="shared" ca="1" si="11"/>
        <v>0</v>
      </c>
      <c r="X88" s="13"/>
      <c r="Z88"/>
    </row>
    <row r="89" spans="20:26" x14ac:dyDescent="0.3">
      <c r="T89">
        <f t="shared" ca="1" si="8"/>
        <v>1</v>
      </c>
      <c r="U89" s="13">
        <f t="shared" ca="1" si="9"/>
        <v>0</v>
      </c>
      <c r="V89" s="18">
        <f t="shared" ca="1" si="10"/>
        <v>0</v>
      </c>
      <c r="W89" s="13">
        <f t="shared" ca="1" si="11"/>
        <v>0</v>
      </c>
      <c r="X89" s="13"/>
      <c r="Z89"/>
    </row>
    <row r="90" spans="20:26" x14ac:dyDescent="0.3">
      <c r="T90">
        <f t="shared" ca="1" si="8"/>
        <v>1</v>
      </c>
      <c r="U90" s="13">
        <f t="shared" ca="1" si="9"/>
        <v>0</v>
      </c>
      <c r="V90" s="18">
        <f t="shared" ca="1" si="10"/>
        <v>0</v>
      </c>
      <c r="W90" s="13">
        <f t="shared" ca="1" si="11"/>
        <v>0</v>
      </c>
      <c r="X90" s="13"/>
      <c r="Z90"/>
    </row>
    <row r="91" spans="20:26" x14ac:dyDescent="0.3">
      <c r="Z91"/>
    </row>
    <row r="92" spans="20:26" x14ac:dyDescent="0.3">
      <c r="Z92"/>
    </row>
    <row r="93" spans="20:26" x14ac:dyDescent="0.3">
      <c r="Z93"/>
    </row>
    <row r="94" spans="20:26" x14ac:dyDescent="0.3">
      <c r="Z94"/>
    </row>
    <row r="95" spans="20:26" x14ac:dyDescent="0.3">
      <c r="Z95"/>
    </row>
    <row r="96" spans="20:26" x14ac:dyDescent="0.3">
      <c r="Z96"/>
    </row>
    <row r="97" spans="26:26" x14ac:dyDescent="0.3">
      <c r="Z97"/>
    </row>
    <row r="98" spans="26:26" x14ac:dyDescent="0.3">
      <c r="Z98"/>
    </row>
    <row r="99" spans="26:26" x14ac:dyDescent="0.3">
      <c r="Z99"/>
    </row>
    <row r="100" spans="26:26" x14ac:dyDescent="0.3">
      <c r="Z100"/>
    </row>
    <row r="101" spans="26:26" x14ac:dyDescent="0.3">
      <c r="Z101"/>
    </row>
    <row r="102" spans="26:26" x14ac:dyDescent="0.3">
      <c r="Z102"/>
    </row>
    <row r="103" spans="26:26" x14ac:dyDescent="0.3">
      <c r="Z103"/>
    </row>
    <row r="104" spans="26:26" x14ac:dyDescent="0.3">
      <c r="Z104"/>
    </row>
    <row r="105" spans="26:26" x14ac:dyDescent="0.3">
      <c r="Z105"/>
    </row>
    <row r="106" spans="26:26" x14ac:dyDescent="0.3">
      <c r="Z106"/>
    </row>
    <row r="107" spans="26:26" x14ac:dyDescent="0.3">
      <c r="Z107"/>
    </row>
    <row r="108" spans="26:26" x14ac:dyDescent="0.3">
      <c r="Z108"/>
    </row>
    <row r="109" spans="26:26" x14ac:dyDescent="0.3">
      <c r="Z109"/>
    </row>
    <row r="110" spans="26:26" x14ac:dyDescent="0.3">
      <c r="Z110"/>
    </row>
    <row r="111" spans="26:26" x14ac:dyDescent="0.3">
      <c r="Z111"/>
    </row>
    <row r="112" spans="26:26" x14ac:dyDescent="0.3">
      <c r="Z112"/>
    </row>
    <row r="113" spans="26:26" x14ac:dyDescent="0.3">
      <c r="Z113"/>
    </row>
    <row r="114" spans="26:26" x14ac:dyDescent="0.3">
      <c r="Z114"/>
    </row>
    <row r="115" spans="26:26" x14ac:dyDescent="0.3">
      <c r="Z115"/>
    </row>
    <row r="116" spans="26:26" x14ac:dyDescent="0.3">
      <c r="Z116"/>
    </row>
    <row r="117" spans="26:26" x14ac:dyDescent="0.3">
      <c r="Z117"/>
    </row>
    <row r="118" spans="26:26" x14ac:dyDescent="0.3">
      <c r="Z118"/>
    </row>
    <row r="119" spans="26:26" x14ac:dyDescent="0.3">
      <c r="Z119"/>
    </row>
    <row r="120" spans="26:26" x14ac:dyDescent="0.3">
      <c r="Z120"/>
    </row>
    <row r="121" spans="26:26" x14ac:dyDescent="0.3">
      <c r="Z121"/>
    </row>
    <row r="122" spans="26:26" x14ac:dyDescent="0.3">
      <c r="Z122"/>
    </row>
    <row r="123" spans="26:26" x14ac:dyDescent="0.3">
      <c r="Z123"/>
    </row>
    <row r="124" spans="26:26" x14ac:dyDescent="0.3">
      <c r="Z124"/>
    </row>
    <row r="125" spans="26:26" x14ac:dyDescent="0.3">
      <c r="Z125"/>
    </row>
    <row r="126" spans="26:26" x14ac:dyDescent="0.3">
      <c r="Z126"/>
    </row>
    <row r="127" spans="26:26" x14ac:dyDescent="0.3">
      <c r="Z127"/>
    </row>
    <row r="128" spans="26:26" x14ac:dyDescent="0.3">
      <c r="Z128"/>
    </row>
    <row r="129" spans="26:26" x14ac:dyDescent="0.3">
      <c r="Z129"/>
    </row>
    <row r="130" spans="26:26" x14ac:dyDescent="0.3">
      <c r="Z130"/>
    </row>
    <row r="131" spans="26:26" x14ac:dyDescent="0.3">
      <c r="Z131"/>
    </row>
    <row r="132" spans="26:26" x14ac:dyDescent="0.3">
      <c r="Z132"/>
    </row>
    <row r="133" spans="26:26" x14ac:dyDescent="0.3">
      <c r="Z133"/>
    </row>
    <row r="134" spans="26:26" x14ac:dyDescent="0.3">
      <c r="Z134"/>
    </row>
    <row r="135" spans="26:26" x14ac:dyDescent="0.3">
      <c r="Z135"/>
    </row>
    <row r="136" spans="26:26" x14ac:dyDescent="0.3">
      <c r="Z136"/>
    </row>
    <row r="137" spans="26:26" x14ac:dyDescent="0.3">
      <c r="Z137"/>
    </row>
    <row r="138" spans="26:26" x14ac:dyDescent="0.3">
      <c r="Z138"/>
    </row>
    <row r="139" spans="26:26" x14ac:dyDescent="0.3">
      <c r="Z139"/>
    </row>
    <row r="140" spans="26:26" x14ac:dyDescent="0.3">
      <c r="Z140"/>
    </row>
    <row r="141" spans="26:26" x14ac:dyDescent="0.3">
      <c r="Z141"/>
    </row>
    <row r="142" spans="26:26" x14ac:dyDescent="0.3">
      <c r="Z142"/>
    </row>
    <row r="143" spans="26:26" x14ac:dyDescent="0.3">
      <c r="Z143"/>
    </row>
    <row r="144" spans="26:26" x14ac:dyDescent="0.3">
      <c r="Z144"/>
    </row>
    <row r="145" spans="26:26" x14ac:dyDescent="0.3">
      <c r="Z145"/>
    </row>
    <row r="146" spans="26:26" x14ac:dyDescent="0.3">
      <c r="Z146"/>
    </row>
    <row r="147" spans="26:26" x14ac:dyDescent="0.3">
      <c r="Z147"/>
    </row>
    <row r="148" spans="26:26" x14ac:dyDescent="0.3">
      <c r="Z148"/>
    </row>
    <row r="149" spans="26:26" x14ac:dyDescent="0.3">
      <c r="Z149"/>
    </row>
    <row r="150" spans="26:26" x14ac:dyDescent="0.3">
      <c r="Z150"/>
    </row>
    <row r="151" spans="26:26" x14ac:dyDescent="0.3">
      <c r="Z151"/>
    </row>
    <row r="152" spans="26:26" x14ac:dyDescent="0.3">
      <c r="Z152"/>
    </row>
    <row r="153" spans="26:26" x14ac:dyDescent="0.3">
      <c r="Z153"/>
    </row>
    <row r="154" spans="26:26" x14ac:dyDescent="0.3">
      <c r="Z154"/>
    </row>
    <row r="155" spans="26:26" x14ac:dyDescent="0.3">
      <c r="Z155"/>
    </row>
    <row r="156" spans="26:26" x14ac:dyDescent="0.3">
      <c r="Z156"/>
    </row>
    <row r="157" spans="26:26" x14ac:dyDescent="0.3">
      <c r="Z157"/>
    </row>
    <row r="158" spans="26:26" x14ac:dyDescent="0.3">
      <c r="Z158"/>
    </row>
    <row r="159" spans="26:26" x14ac:dyDescent="0.3">
      <c r="Z159"/>
    </row>
    <row r="160" spans="26:26" x14ac:dyDescent="0.3">
      <c r="Z160"/>
    </row>
    <row r="161" spans="26:26" x14ac:dyDescent="0.3">
      <c r="Z161"/>
    </row>
    <row r="162" spans="26:26" x14ac:dyDescent="0.3">
      <c r="Z162"/>
    </row>
    <row r="163" spans="26:26" x14ac:dyDescent="0.3">
      <c r="Z163"/>
    </row>
    <row r="164" spans="26:26" x14ac:dyDescent="0.3">
      <c r="Z164"/>
    </row>
    <row r="165" spans="26:26" x14ac:dyDescent="0.3">
      <c r="Z165"/>
    </row>
    <row r="166" spans="26:26" x14ac:dyDescent="0.3">
      <c r="Z166"/>
    </row>
    <row r="167" spans="26:26" x14ac:dyDescent="0.3">
      <c r="Z167"/>
    </row>
    <row r="168" spans="26:26" x14ac:dyDescent="0.3">
      <c r="Z168"/>
    </row>
    <row r="169" spans="26:26" x14ac:dyDescent="0.3">
      <c r="Z169"/>
    </row>
    <row r="170" spans="26:26" x14ac:dyDescent="0.3">
      <c r="Z170"/>
    </row>
    <row r="171" spans="26:26" x14ac:dyDescent="0.3">
      <c r="Z171"/>
    </row>
    <row r="172" spans="26:26" x14ac:dyDescent="0.3">
      <c r="Z172"/>
    </row>
    <row r="173" spans="26:26" x14ac:dyDescent="0.3">
      <c r="Z173"/>
    </row>
    <row r="174" spans="26:26" x14ac:dyDescent="0.3">
      <c r="Z174"/>
    </row>
    <row r="175" spans="26:26" x14ac:dyDescent="0.3">
      <c r="Z175"/>
    </row>
    <row r="176" spans="26:26" x14ac:dyDescent="0.3">
      <c r="Z176"/>
    </row>
    <row r="177" spans="26:26" x14ac:dyDescent="0.3">
      <c r="Z177"/>
    </row>
    <row r="178" spans="26:26" x14ac:dyDescent="0.3">
      <c r="Z178"/>
    </row>
    <row r="179" spans="26:26" x14ac:dyDescent="0.3">
      <c r="Z179"/>
    </row>
    <row r="180" spans="26:26" x14ac:dyDescent="0.3">
      <c r="Z180"/>
    </row>
    <row r="181" spans="26:26" x14ac:dyDescent="0.3">
      <c r="Z181"/>
    </row>
    <row r="182" spans="26:26" x14ac:dyDescent="0.3">
      <c r="Z182"/>
    </row>
    <row r="183" spans="26:26" x14ac:dyDescent="0.3">
      <c r="Z183"/>
    </row>
    <row r="184" spans="26:26" x14ac:dyDescent="0.3">
      <c r="Z184"/>
    </row>
    <row r="185" spans="26:26" x14ac:dyDescent="0.3">
      <c r="Z185"/>
    </row>
    <row r="186" spans="26:26" x14ac:dyDescent="0.3">
      <c r="Z186"/>
    </row>
    <row r="187" spans="26:26" x14ac:dyDescent="0.3">
      <c r="Z187"/>
    </row>
    <row r="188" spans="26:26" x14ac:dyDescent="0.3">
      <c r="Z188"/>
    </row>
    <row r="189" spans="26:26" x14ac:dyDescent="0.3">
      <c r="Z189"/>
    </row>
    <row r="190" spans="26:26" x14ac:dyDescent="0.3">
      <c r="Z190"/>
    </row>
    <row r="191" spans="26:26" x14ac:dyDescent="0.3">
      <c r="Z191"/>
    </row>
    <row r="192" spans="26:26" x14ac:dyDescent="0.3">
      <c r="Z192"/>
    </row>
    <row r="193" spans="26:26" x14ac:dyDescent="0.3">
      <c r="Z193"/>
    </row>
    <row r="194" spans="26:26" x14ac:dyDescent="0.3">
      <c r="Z194"/>
    </row>
    <row r="195" spans="26:26" x14ac:dyDescent="0.3">
      <c r="Z195"/>
    </row>
    <row r="196" spans="26:26" x14ac:dyDescent="0.3">
      <c r="Z196"/>
    </row>
    <row r="197" spans="26:26" x14ac:dyDescent="0.3">
      <c r="Z197"/>
    </row>
    <row r="198" spans="26:26" x14ac:dyDescent="0.3">
      <c r="Z198"/>
    </row>
    <row r="199" spans="26:26" x14ac:dyDescent="0.3">
      <c r="Z199"/>
    </row>
    <row r="200" spans="26:26" x14ac:dyDescent="0.3">
      <c r="Z200"/>
    </row>
    <row r="201" spans="26:26" x14ac:dyDescent="0.3">
      <c r="Z201"/>
    </row>
    <row r="202" spans="26:26" x14ac:dyDescent="0.3">
      <c r="Z202"/>
    </row>
    <row r="203" spans="26:26" x14ac:dyDescent="0.3">
      <c r="Z203"/>
    </row>
    <row r="204" spans="26:26" x14ac:dyDescent="0.3">
      <c r="Z204"/>
    </row>
    <row r="205" spans="26:26" x14ac:dyDescent="0.3">
      <c r="Z205"/>
    </row>
    <row r="206" spans="26:26" x14ac:dyDescent="0.3">
      <c r="Z206"/>
    </row>
    <row r="207" spans="26:26" x14ac:dyDescent="0.3">
      <c r="Z207"/>
    </row>
    <row r="208" spans="26:26" x14ac:dyDescent="0.3">
      <c r="Z208"/>
    </row>
    <row r="209" spans="26:26" x14ac:dyDescent="0.3">
      <c r="Z209"/>
    </row>
    <row r="210" spans="26:26" x14ac:dyDescent="0.3">
      <c r="Z210"/>
    </row>
    <row r="211" spans="26:26" x14ac:dyDescent="0.3">
      <c r="Z211"/>
    </row>
    <row r="212" spans="26:26" x14ac:dyDescent="0.3">
      <c r="Z212"/>
    </row>
    <row r="213" spans="26:26" x14ac:dyDescent="0.3">
      <c r="Z213"/>
    </row>
    <row r="214" spans="26:26" x14ac:dyDescent="0.3">
      <c r="Z214"/>
    </row>
    <row r="215" spans="26:26" x14ac:dyDescent="0.3">
      <c r="Z215"/>
    </row>
    <row r="216" spans="26:26" x14ac:dyDescent="0.3">
      <c r="Z216"/>
    </row>
    <row r="217" spans="26:26" x14ac:dyDescent="0.3">
      <c r="Z217"/>
    </row>
    <row r="218" spans="26:26" x14ac:dyDescent="0.3">
      <c r="Z218"/>
    </row>
    <row r="219" spans="26:26" x14ac:dyDescent="0.3">
      <c r="Z219"/>
    </row>
    <row r="220" spans="26:26" x14ac:dyDescent="0.3">
      <c r="Z220"/>
    </row>
    <row r="221" spans="26:26" x14ac:dyDescent="0.3">
      <c r="Z221"/>
    </row>
    <row r="222" spans="26:26" x14ac:dyDescent="0.3">
      <c r="Z222"/>
    </row>
    <row r="223" spans="26:26" x14ac:dyDescent="0.3">
      <c r="Z223"/>
    </row>
    <row r="224" spans="26:26" x14ac:dyDescent="0.3">
      <c r="Z224"/>
    </row>
    <row r="225" spans="26:26" x14ac:dyDescent="0.3">
      <c r="Z225"/>
    </row>
    <row r="226" spans="26:26" x14ac:dyDescent="0.3">
      <c r="Z226"/>
    </row>
    <row r="227" spans="26:26" x14ac:dyDescent="0.3">
      <c r="Z227"/>
    </row>
    <row r="228" spans="26:26" x14ac:dyDescent="0.3">
      <c r="Z228"/>
    </row>
    <row r="229" spans="26:26" x14ac:dyDescent="0.3">
      <c r="Z229"/>
    </row>
    <row r="230" spans="26:26" x14ac:dyDescent="0.3">
      <c r="Z230"/>
    </row>
    <row r="231" spans="26:26" x14ac:dyDescent="0.3">
      <c r="Z231"/>
    </row>
    <row r="232" spans="26:26" x14ac:dyDescent="0.3">
      <c r="Z232"/>
    </row>
    <row r="233" spans="26:26" x14ac:dyDescent="0.3">
      <c r="Z233"/>
    </row>
    <row r="234" spans="26:26" x14ac:dyDescent="0.3">
      <c r="Z234"/>
    </row>
    <row r="235" spans="26:26" x14ac:dyDescent="0.3">
      <c r="Z235"/>
    </row>
    <row r="236" spans="26:26" x14ac:dyDescent="0.3">
      <c r="Z236"/>
    </row>
    <row r="237" spans="26:26" x14ac:dyDescent="0.3">
      <c r="Z237"/>
    </row>
    <row r="238" spans="26:26" x14ac:dyDescent="0.3">
      <c r="Z238"/>
    </row>
    <row r="239" spans="26:26" x14ac:dyDescent="0.3">
      <c r="Z239"/>
    </row>
    <row r="240" spans="26:26" x14ac:dyDescent="0.3">
      <c r="Z240"/>
    </row>
    <row r="241" spans="26:26" x14ac:dyDescent="0.3">
      <c r="Z241"/>
    </row>
    <row r="242" spans="26:26" x14ac:dyDescent="0.3">
      <c r="Z242"/>
    </row>
    <row r="243" spans="26:26" x14ac:dyDescent="0.3">
      <c r="Z243"/>
    </row>
    <row r="244" spans="26:26" x14ac:dyDescent="0.3">
      <c r="Z244"/>
    </row>
    <row r="245" spans="26:26" x14ac:dyDescent="0.3">
      <c r="Z245"/>
    </row>
    <row r="246" spans="26:26" x14ac:dyDescent="0.3">
      <c r="Z246"/>
    </row>
    <row r="247" spans="26:26" x14ac:dyDescent="0.3">
      <c r="Z247"/>
    </row>
    <row r="248" spans="26:26" x14ac:dyDescent="0.3">
      <c r="Z248"/>
    </row>
    <row r="249" spans="26:26" x14ac:dyDescent="0.3">
      <c r="Z249"/>
    </row>
    <row r="250" spans="26:26" x14ac:dyDescent="0.3">
      <c r="Z250"/>
    </row>
    <row r="251" spans="26:26" x14ac:dyDescent="0.3">
      <c r="Z251"/>
    </row>
    <row r="252" spans="26:26" x14ac:dyDescent="0.3">
      <c r="Z252"/>
    </row>
    <row r="253" spans="26:26" x14ac:dyDescent="0.3">
      <c r="Z253"/>
    </row>
    <row r="254" spans="26:26" x14ac:dyDescent="0.3">
      <c r="Z254"/>
    </row>
    <row r="255" spans="26:26" x14ac:dyDescent="0.3">
      <c r="Z255"/>
    </row>
    <row r="256" spans="26:26" x14ac:dyDescent="0.3">
      <c r="Z256"/>
    </row>
    <row r="257" spans="26:26" x14ac:dyDescent="0.3">
      <c r="Z257"/>
    </row>
    <row r="258" spans="26:26" x14ac:dyDescent="0.3">
      <c r="Z258"/>
    </row>
    <row r="259" spans="26:26" x14ac:dyDescent="0.3">
      <c r="Z259"/>
    </row>
    <row r="260" spans="26:26" x14ac:dyDescent="0.3">
      <c r="Z260"/>
    </row>
    <row r="261" spans="26:26" x14ac:dyDescent="0.3">
      <c r="Z261"/>
    </row>
    <row r="262" spans="26:26" x14ac:dyDescent="0.3">
      <c r="Z262"/>
    </row>
    <row r="263" spans="26:26" x14ac:dyDescent="0.3">
      <c r="Z263"/>
    </row>
    <row r="264" spans="26:26" x14ac:dyDescent="0.3">
      <c r="Z264"/>
    </row>
    <row r="265" spans="26:26" x14ac:dyDescent="0.3">
      <c r="Z265"/>
    </row>
    <row r="266" spans="26:26" x14ac:dyDescent="0.3">
      <c r="Z266"/>
    </row>
    <row r="267" spans="26:26" x14ac:dyDescent="0.3">
      <c r="Z267"/>
    </row>
    <row r="268" spans="26:26" x14ac:dyDescent="0.3">
      <c r="Z268"/>
    </row>
    <row r="269" spans="26:26" x14ac:dyDescent="0.3">
      <c r="Z269"/>
    </row>
    <row r="270" spans="26:26" x14ac:dyDescent="0.3">
      <c r="Z270"/>
    </row>
    <row r="271" spans="26:26" x14ac:dyDescent="0.3">
      <c r="Z271"/>
    </row>
    <row r="272" spans="26:26" x14ac:dyDescent="0.3">
      <c r="Z272"/>
    </row>
    <row r="273" spans="26:26" x14ac:dyDescent="0.3">
      <c r="Z273"/>
    </row>
    <row r="274" spans="26:26" x14ac:dyDescent="0.3">
      <c r="Z274"/>
    </row>
    <row r="275" spans="26:26" x14ac:dyDescent="0.3">
      <c r="Z275"/>
    </row>
    <row r="276" spans="26:26" x14ac:dyDescent="0.3">
      <c r="Z276"/>
    </row>
    <row r="277" spans="26:26" x14ac:dyDescent="0.3">
      <c r="Z277"/>
    </row>
    <row r="278" spans="26:26" x14ac:dyDescent="0.3">
      <c r="Z278"/>
    </row>
    <row r="279" spans="26:26" x14ac:dyDescent="0.3">
      <c r="Z279"/>
    </row>
    <row r="280" spans="26:26" x14ac:dyDescent="0.3">
      <c r="Z280"/>
    </row>
    <row r="281" spans="26:26" x14ac:dyDescent="0.3">
      <c r="Z281"/>
    </row>
    <row r="282" spans="26:26" x14ac:dyDescent="0.3">
      <c r="Z282"/>
    </row>
    <row r="283" spans="26:26" x14ac:dyDescent="0.3">
      <c r="Z283"/>
    </row>
    <row r="284" spans="26:26" x14ac:dyDescent="0.3">
      <c r="Z284"/>
    </row>
    <row r="285" spans="26:26" x14ac:dyDescent="0.3">
      <c r="Z285"/>
    </row>
    <row r="286" spans="26:26" x14ac:dyDescent="0.3">
      <c r="Z286"/>
    </row>
    <row r="287" spans="26:26" x14ac:dyDescent="0.3">
      <c r="Z287"/>
    </row>
    <row r="288" spans="26:26" x14ac:dyDescent="0.3">
      <c r="Z288"/>
    </row>
    <row r="289" spans="26:26" x14ac:dyDescent="0.3">
      <c r="Z289"/>
    </row>
    <row r="290" spans="26:26" x14ac:dyDescent="0.3">
      <c r="Z290"/>
    </row>
    <row r="291" spans="26:26" x14ac:dyDescent="0.3">
      <c r="Z291"/>
    </row>
    <row r="292" spans="26:26" x14ac:dyDescent="0.3">
      <c r="Z292"/>
    </row>
    <row r="293" spans="26:26" x14ac:dyDescent="0.3">
      <c r="Z293"/>
    </row>
    <row r="294" spans="26:26" x14ac:dyDescent="0.3">
      <c r="Z294"/>
    </row>
    <row r="295" spans="26:26" x14ac:dyDescent="0.3">
      <c r="Z295"/>
    </row>
    <row r="296" spans="26:26" x14ac:dyDescent="0.3">
      <c r="Z296"/>
    </row>
    <row r="297" spans="26:26" x14ac:dyDescent="0.3">
      <c r="Z297"/>
    </row>
    <row r="298" spans="26:26" x14ac:dyDescent="0.3">
      <c r="Z298"/>
    </row>
    <row r="299" spans="26:26" x14ac:dyDescent="0.3">
      <c r="Z299"/>
    </row>
    <row r="300" spans="26:26" x14ac:dyDescent="0.3">
      <c r="Z300"/>
    </row>
    <row r="301" spans="26:26" x14ac:dyDescent="0.3">
      <c r="Z301"/>
    </row>
    <row r="302" spans="26:26" x14ac:dyDescent="0.3">
      <c r="Z302"/>
    </row>
    <row r="303" spans="26:26" x14ac:dyDescent="0.3">
      <c r="Z303"/>
    </row>
    <row r="304" spans="26:26" x14ac:dyDescent="0.3">
      <c r="Z304"/>
    </row>
    <row r="305" spans="26:26" x14ac:dyDescent="0.3">
      <c r="Z305"/>
    </row>
    <row r="306" spans="26:26" x14ac:dyDescent="0.3">
      <c r="Z306"/>
    </row>
    <row r="307" spans="26:26" x14ac:dyDescent="0.3">
      <c r="Z307"/>
    </row>
    <row r="308" spans="26:26" x14ac:dyDescent="0.3">
      <c r="Z308"/>
    </row>
    <row r="309" spans="26:26" x14ac:dyDescent="0.3">
      <c r="Z309"/>
    </row>
    <row r="310" spans="26:26" x14ac:dyDescent="0.3">
      <c r="Z310"/>
    </row>
    <row r="311" spans="26:26" x14ac:dyDescent="0.3">
      <c r="Z311"/>
    </row>
    <row r="312" spans="26:26" x14ac:dyDescent="0.3">
      <c r="Z312"/>
    </row>
    <row r="313" spans="26:26" x14ac:dyDescent="0.3">
      <c r="Z313"/>
    </row>
    <row r="314" spans="26:26" x14ac:dyDescent="0.3">
      <c r="Z314"/>
    </row>
    <row r="315" spans="26:26" x14ac:dyDescent="0.3">
      <c r="Z315"/>
    </row>
    <row r="316" spans="26:26" x14ac:dyDescent="0.3">
      <c r="Z316"/>
    </row>
    <row r="317" spans="26:26" x14ac:dyDescent="0.3">
      <c r="Z317"/>
    </row>
    <row r="318" spans="26:26" x14ac:dyDescent="0.3">
      <c r="Z318"/>
    </row>
    <row r="319" spans="26:26" x14ac:dyDescent="0.3">
      <c r="Z319"/>
    </row>
    <row r="320" spans="26:26" x14ac:dyDescent="0.3">
      <c r="Z320"/>
    </row>
    <row r="321" spans="26:26" x14ac:dyDescent="0.3">
      <c r="Z321"/>
    </row>
    <row r="322" spans="26:26" x14ac:dyDescent="0.3">
      <c r="Z322"/>
    </row>
    <row r="323" spans="26:26" x14ac:dyDescent="0.3">
      <c r="Z323"/>
    </row>
    <row r="324" spans="26:26" x14ac:dyDescent="0.3">
      <c r="Z324"/>
    </row>
    <row r="325" spans="26:26" x14ac:dyDescent="0.3">
      <c r="Z325"/>
    </row>
    <row r="326" spans="26:26" x14ac:dyDescent="0.3">
      <c r="Z326"/>
    </row>
    <row r="327" spans="26:26" x14ac:dyDescent="0.3">
      <c r="Z327"/>
    </row>
    <row r="328" spans="26:26" x14ac:dyDescent="0.3">
      <c r="Z328"/>
    </row>
    <row r="329" spans="26:26" x14ac:dyDescent="0.3">
      <c r="Z329"/>
    </row>
    <row r="330" spans="26:26" x14ac:dyDescent="0.3">
      <c r="Z330"/>
    </row>
    <row r="331" spans="26:26" x14ac:dyDescent="0.3">
      <c r="Z331"/>
    </row>
    <row r="332" spans="26:26" x14ac:dyDescent="0.3">
      <c r="Z332"/>
    </row>
    <row r="333" spans="26:26" x14ac:dyDescent="0.3">
      <c r="Z333"/>
    </row>
    <row r="334" spans="26:26" x14ac:dyDescent="0.3">
      <c r="Z334"/>
    </row>
    <row r="335" spans="26:26" x14ac:dyDescent="0.3">
      <c r="Z335"/>
    </row>
    <row r="336" spans="26:26" x14ac:dyDescent="0.3">
      <c r="Z336"/>
    </row>
    <row r="337" spans="26:26" x14ac:dyDescent="0.3">
      <c r="Z337"/>
    </row>
    <row r="338" spans="26:26" x14ac:dyDescent="0.3">
      <c r="Z338"/>
    </row>
    <row r="339" spans="26:26" x14ac:dyDescent="0.3">
      <c r="Z339"/>
    </row>
    <row r="340" spans="26:26" x14ac:dyDescent="0.3">
      <c r="Z340"/>
    </row>
    <row r="341" spans="26:26" x14ac:dyDescent="0.3">
      <c r="Z341"/>
    </row>
    <row r="342" spans="26:26" x14ac:dyDescent="0.3">
      <c r="Z342"/>
    </row>
    <row r="343" spans="26:26" x14ac:dyDescent="0.3">
      <c r="Z343"/>
    </row>
    <row r="344" spans="26:26" x14ac:dyDescent="0.3">
      <c r="Z344"/>
    </row>
    <row r="345" spans="26:26" x14ac:dyDescent="0.3">
      <c r="Z345"/>
    </row>
    <row r="346" spans="26:26" x14ac:dyDescent="0.3">
      <c r="Z346"/>
    </row>
    <row r="347" spans="26:26" x14ac:dyDescent="0.3">
      <c r="Z347"/>
    </row>
    <row r="348" spans="26:26" x14ac:dyDescent="0.3">
      <c r="Z348"/>
    </row>
    <row r="349" spans="26:26" x14ac:dyDescent="0.3">
      <c r="Z349"/>
    </row>
    <row r="350" spans="26:26" x14ac:dyDescent="0.3">
      <c r="Z350"/>
    </row>
    <row r="351" spans="26:26" x14ac:dyDescent="0.3">
      <c r="Z351"/>
    </row>
    <row r="352" spans="26:26" x14ac:dyDescent="0.3">
      <c r="Z352"/>
    </row>
    <row r="353" spans="26:26" x14ac:dyDescent="0.3">
      <c r="Z353"/>
    </row>
    <row r="354" spans="26:26" x14ac:dyDescent="0.3">
      <c r="Z354"/>
    </row>
    <row r="355" spans="26:26" x14ac:dyDescent="0.3">
      <c r="Z355"/>
    </row>
    <row r="356" spans="26:26" x14ac:dyDescent="0.3">
      <c r="Z356"/>
    </row>
    <row r="357" spans="26:26" x14ac:dyDescent="0.3">
      <c r="Z357"/>
    </row>
    <row r="358" spans="26:26" x14ac:dyDescent="0.3">
      <c r="Z358"/>
    </row>
    <row r="359" spans="26:26" x14ac:dyDescent="0.3">
      <c r="Z359"/>
    </row>
    <row r="360" spans="26:26" x14ac:dyDescent="0.3">
      <c r="Z360"/>
    </row>
    <row r="361" spans="26:26" x14ac:dyDescent="0.3">
      <c r="Z361"/>
    </row>
    <row r="362" spans="26:26" x14ac:dyDescent="0.3">
      <c r="Z362"/>
    </row>
    <row r="363" spans="26:26" x14ac:dyDescent="0.3">
      <c r="Z363"/>
    </row>
    <row r="364" spans="26:26" x14ac:dyDescent="0.3">
      <c r="Z364"/>
    </row>
    <row r="365" spans="26:26" x14ac:dyDescent="0.3">
      <c r="Z365"/>
    </row>
    <row r="366" spans="26:26" x14ac:dyDescent="0.3">
      <c r="Z366"/>
    </row>
    <row r="367" spans="26:26" x14ac:dyDescent="0.3">
      <c r="Z367"/>
    </row>
    <row r="368" spans="26:26" x14ac:dyDescent="0.3">
      <c r="Z368"/>
    </row>
    <row r="369" spans="26:26" x14ac:dyDescent="0.3">
      <c r="Z369"/>
    </row>
    <row r="370" spans="26:26" x14ac:dyDescent="0.3">
      <c r="Z370"/>
    </row>
    <row r="371" spans="26:26" x14ac:dyDescent="0.3">
      <c r="Z371"/>
    </row>
    <row r="372" spans="26:26" x14ac:dyDescent="0.3">
      <c r="Z372"/>
    </row>
    <row r="373" spans="26:26" x14ac:dyDescent="0.3">
      <c r="Z373"/>
    </row>
    <row r="374" spans="26:26" x14ac:dyDescent="0.3">
      <c r="Z374"/>
    </row>
    <row r="375" spans="26:26" x14ac:dyDescent="0.3">
      <c r="Z375"/>
    </row>
    <row r="376" spans="26:26" x14ac:dyDescent="0.3">
      <c r="Z376"/>
    </row>
    <row r="377" spans="26:26" x14ac:dyDescent="0.3">
      <c r="Z377"/>
    </row>
    <row r="378" spans="26:26" x14ac:dyDescent="0.3">
      <c r="Z378"/>
    </row>
    <row r="379" spans="26:26" x14ac:dyDescent="0.3">
      <c r="Z379"/>
    </row>
    <row r="380" spans="26:26" x14ac:dyDescent="0.3">
      <c r="Z380"/>
    </row>
    <row r="381" spans="26:26" x14ac:dyDescent="0.3">
      <c r="Z381"/>
    </row>
    <row r="382" spans="26:26" x14ac:dyDescent="0.3">
      <c r="Z382"/>
    </row>
    <row r="383" spans="26:26" x14ac:dyDescent="0.3">
      <c r="Z383"/>
    </row>
    <row r="384" spans="26:26" x14ac:dyDescent="0.3">
      <c r="Z384"/>
    </row>
    <row r="385" spans="26:26" x14ac:dyDescent="0.3">
      <c r="Z385"/>
    </row>
    <row r="386" spans="26:26" x14ac:dyDescent="0.3">
      <c r="Z386"/>
    </row>
    <row r="387" spans="26:26" x14ac:dyDescent="0.3">
      <c r="Z387"/>
    </row>
    <row r="388" spans="26:26" x14ac:dyDescent="0.3">
      <c r="Z388"/>
    </row>
    <row r="389" spans="26:26" x14ac:dyDescent="0.3">
      <c r="Z389"/>
    </row>
    <row r="390" spans="26:26" x14ac:dyDescent="0.3">
      <c r="Z390"/>
    </row>
    <row r="391" spans="26:26" x14ac:dyDescent="0.3">
      <c r="Z391"/>
    </row>
    <row r="392" spans="26:26" x14ac:dyDescent="0.3">
      <c r="Z392"/>
    </row>
    <row r="393" spans="26:26" x14ac:dyDescent="0.3">
      <c r="Z393"/>
    </row>
    <row r="394" spans="26:26" x14ac:dyDescent="0.3">
      <c r="Z394"/>
    </row>
    <row r="395" spans="26:26" x14ac:dyDescent="0.3">
      <c r="Z395"/>
    </row>
    <row r="396" spans="26:26" x14ac:dyDescent="0.3">
      <c r="Z396"/>
    </row>
    <row r="397" spans="26:26" x14ac:dyDescent="0.3">
      <c r="Z397"/>
    </row>
    <row r="398" spans="26:26" x14ac:dyDescent="0.3">
      <c r="Z398"/>
    </row>
    <row r="399" spans="26:26" x14ac:dyDescent="0.3">
      <c r="Z399"/>
    </row>
    <row r="400" spans="26:26" x14ac:dyDescent="0.3">
      <c r="Z400"/>
    </row>
    <row r="401" spans="26:26" x14ac:dyDescent="0.3">
      <c r="Z401"/>
    </row>
    <row r="402" spans="26:26" x14ac:dyDescent="0.3">
      <c r="Z402"/>
    </row>
    <row r="403" spans="26:26" x14ac:dyDescent="0.3">
      <c r="Z403"/>
    </row>
    <row r="404" spans="26:26" x14ac:dyDescent="0.3">
      <c r="Z404"/>
    </row>
    <row r="405" spans="26:26" x14ac:dyDescent="0.3">
      <c r="Z405"/>
    </row>
    <row r="406" spans="26:26" x14ac:dyDescent="0.3">
      <c r="Z406"/>
    </row>
    <row r="407" spans="26:26" x14ac:dyDescent="0.3">
      <c r="Z407"/>
    </row>
    <row r="408" spans="26:26" x14ac:dyDescent="0.3">
      <c r="Z408"/>
    </row>
    <row r="409" spans="26:26" x14ac:dyDescent="0.3">
      <c r="Z409"/>
    </row>
    <row r="410" spans="26:26" x14ac:dyDescent="0.3">
      <c r="Z410"/>
    </row>
    <row r="411" spans="26:26" x14ac:dyDescent="0.3">
      <c r="Z411"/>
    </row>
    <row r="412" spans="26:26" x14ac:dyDescent="0.3">
      <c r="Z412"/>
    </row>
    <row r="413" spans="26:26" x14ac:dyDescent="0.3">
      <c r="Z413"/>
    </row>
    <row r="414" spans="26:26" x14ac:dyDescent="0.3">
      <c r="Z414"/>
    </row>
    <row r="415" spans="26:26" x14ac:dyDescent="0.3">
      <c r="Z415"/>
    </row>
    <row r="416" spans="26:26" x14ac:dyDescent="0.3">
      <c r="Z416"/>
    </row>
    <row r="417" spans="26:26" x14ac:dyDescent="0.3">
      <c r="Z417"/>
    </row>
    <row r="418" spans="26:26" x14ac:dyDescent="0.3">
      <c r="Z418"/>
    </row>
    <row r="419" spans="26:26" x14ac:dyDescent="0.3">
      <c r="Z419"/>
    </row>
    <row r="420" spans="26:26" x14ac:dyDescent="0.3">
      <c r="Z420"/>
    </row>
    <row r="421" spans="26:26" x14ac:dyDescent="0.3">
      <c r="Z421"/>
    </row>
    <row r="422" spans="26:26" x14ac:dyDescent="0.3">
      <c r="Z422"/>
    </row>
    <row r="423" spans="26:26" x14ac:dyDescent="0.3">
      <c r="Z423"/>
    </row>
    <row r="424" spans="26:26" x14ac:dyDescent="0.3">
      <c r="Z424"/>
    </row>
    <row r="425" spans="26:26" x14ac:dyDescent="0.3">
      <c r="Z425"/>
    </row>
    <row r="426" spans="26:26" x14ac:dyDescent="0.3">
      <c r="Z426"/>
    </row>
    <row r="427" spans="26:26" x14ac:dyDescent="0.3">
      <c r="Z427"/>
    </row>
    <row r="428" spans="26:26" x14ac:dyDescent="0.3">
      <c r="Z428"/>
    </row>
    <row r="429" spans="26:26" x14ac:dyDescent="0.3">
      <c r="Z429"/>
    </row>
    <row r="430" spans="26:26" x14ac:dyDescent="0.3">
      <c r="Z430"/>
    </row>
    <row r="431" spans="26:26" x14ac:dyDescent="0.3">
      <c r="Z431"/>
    </row>
    <row r="432" spans="26:26" x14ac:dyDescent="0.3">
      <c r="Z432"/>
    </row>
    <row r="433" spans="26:26" x14ac:dyDescent="0.3">
      <c r="Z433"/>
    </row>
    <row r="434" spans="26:26" x14ac:dyDescent="0.3">
      <c r="Z434"/>
    </row>
    <row r="435" spans="26:26" x14ac:dyDescent="0.3">
      <c r="Z435"/>
    </row>
    <row r="436" spans="26:26" x14ac:dyDescent="0.3">
      <c r="Z436"/>
    </row>
    <row r="437" spans="26:26" x14ac:dyDescent="0.3">
      <c r="Z437"/>
    </row>
    <row r="438" spans="26:26" x14ac:dyDescent="0.3">
      <c r="Z438"/>
    </row>
    <row r="439" spans="26:26" x14ac:dyDescent="0.3">
      <c r="Z439"/>
    </row>
    <row r="440" spans="26:26" x14ac:dyDescent="0.3">
      <c r="Z440"/>
    </row>
    <row r="441" spans="26:26" x14ac:dyDescent="0.3">
      <c r="Z441"/>
    </row>
    <row r="442" spans="26:26" x14ac:dyDescent="0.3">
      <c r="Z442"/>
    </row>
    <row r="443" spans="26:26" x14ac:dyDescent="0.3">
      <c r="Z443"/>
    </row>
    <row r="444" spans="26:26" x14ac:dyDescent="0.3">
      <c r="Z444"/>
    </row>
    <row r="445" spans="26:26" x14ac:dyDescent="0.3">
      <c r="Z445"/>
    </row>
    <row r="446" spans="26:26" x14ac:dyDescent="0.3">
      <c r="Z446"/>
    </row>
    <row r="447" spans="26:26" x14ac:dyDescent="0.3">
      <c r="Z447"/>
    </row>
    <row r="448" spans="26:26" x14ac:dyDescent="0.3">
      <c r="Z448"/>
    </row>
    <row r="449" spans="26:26" x14ac:dyDescent="0.3">
      <c r="Z449"/>
    </row>
    <row r="450" spans="26:26" x14ac:dyDescent="0.3">
      <c r="Z450"/>
    </row>
    <row r="451" spans="26:26" x14ac:dyDescent="0.3">
      <c r="Z451"/>
    </row>
    <row r="452" spans="26:26" x14ac:dyDescent="0.3">
      <c r="Z452"/>
    </row>
    <row r="453" spans="26:26" x14ac:dyDescent="0.3">
      <c r="Z453"/>
    </row>
    <row r="454" spans="26:26" x14ac:dyDescent="0.3">
      <c r="Z454"/>
    </row>
    <row r="455" spans="26:26" x14ac:dyDescent="0.3">
      <c r="Z455"/>
    </row>
    <row r="456" spans="26:26" x14ac:dyDescent="0.3">
      <c r="Z456"/>
    </row>
    <row r="457" spans="26:26" x14ac:dyDescent="0.3">
      <c r="Z457"/>
    </row>
    <row r="458" spans="26:26" x14ac:dyDescent="0.3">
      <c r="Z458"/>
    </row>
    <row r="459" spans="26:26" x14ac:dyDescent="0.3">
      <c r="Z459"/>
    </row>
    <row r="460" spans="26:26" x14ac:dyDescent="0.3">
      <c r="Z460"/>
    </row>
    <row r="461" spans="26:26" x14ac:dyDescent="0.3">
      <c r="Z461"/>
    </row>
    <row r="462" spans="26:26" x14ac:dyDescent="0.3">
      <c r="Z462"/>
    </row>
    <row r="463" spans="26:26" x14ac:dyDescent="0.3">
      <c r="Z463"/>
    </row>
    <row r="464" spans="26:26" x14ac:dyDescent="0.3">
      <c r="Z464"/>
    </row>
    <row r="465" spans="26:26" x14ac:dyDescent="0.3">
      <c r="Z465"/>
    </row>
    <row r="466" spans="26:26" x14ac:dyDescent="0.3">
      <c r="Z466"/>
    </row>
    <row r="467" spans="26:26" x14ac:dyDescent="0.3">
      <c r="Z467"/>
    </row>
    <row r="468" spans="26:26" x14ac:dyDescent="0.3">
      <c r="Z468"/>
    </row>
    <row r="469" spans="26:26" x14ac:dyDescent="0.3">
      <c r="Z469"/>
    </row>
    <row r="470" spans="26:26" x14ac:dyDescent="0.3">
      <c r="Z470"/>
    </row>
    <row r="471" spans="26:26" x14ac:dyDescent="0.3">
      <c r="Z471"/>
    </row>
    <row r="472" spans="26:26" x14ac:dyDescent="0.3">
      <c r="Z472"/>
    </row>
    <row r="473" spans="26:26" x14ac:dyDescent="0.3">
      <c r="Z473"/>
    </row>
    <row r="474" spans="26:26" x14ac:dyDescent="0.3">
      <c r="Z474"/>
    </row>
    <row r="475" spans="26:26" x14ac:dyDescent="0.3">
      <c r="Z475"/>
    </row>
    <row r="476" spans="26:26" x14ac:dyDescent="0.3">
      <c r="Z476"/>
    </row>
    <row r="477" spans="26:26" x14ac:dyDescent="0.3">
      <c r="Z477"/>
    </row>
    <row r="478" spans="26:26" x14ac:dyDescent="0.3">
      <c r="Z478"/>
    </row>
    <row r="479" spans="26:26" x14ac:dyDescent="0.3">
      <c r="Z479"/>
    </row>
    <row r="480" spans="26:26" x14ac:dyDescent="0.3">
      <c r="Z480"/>
    </row>
    <row r="481" spans="26:26" x14ac:dyDescent="0.3">
      <c r="Z481"/>
    </row>
    <row r="482" spans="26:26" x14ac:dyDescent="0.3">
      <c r="Z482"/>
    </row>
    <row r="483" spans="26:26" x14ac:dyDescent="0.3">
      <c r="Z483"/>
    </row>
    <row r="484" spans="26:26" x14ac:dyDescent="0.3">
      <c r="Z484"/>
    </row>
    <row r="485" spans="26:26" x14ac:dyDescent="0.3">
      <c r="Z485"/>
    </row>
    <row r="486" spans="26:26" x14ac:dyDescent="0.3">
      <c r="Z486"/>
    </row>
    <row r="487" spans="26:26" x14ac:dyDescent="0.3">
      <c r="Z487"/>
    </row>
    <row r="488" spans="26:26" x14ac:dyDescent="0.3">
      <c r="Z488"/>
    </row>
    <row r="489" spans="26:26" x14ac:dyDescent="0.3">
      <c r="Z489"/>
    </row>
    <row r="490" spans="26:26" x14ac:dyDescent="0.3">
      <c r="Z490"/>
    </row>
    <row r="491" spans="26:26" x14ac:dyDescent="0.3">
      <c r="Z491"/>
    </row>
    <row r="492" spans="26:26" x14ac:dyDescent="0.3">
      <c r="Z492"/>
    </row>
    <row r="493" spans="26:26" x14ac:dyDescent="0.3">
      <c r="Z493"/>
    </row>
    <row r="494" spans="26:26" x14ac:dyDescent="0.3">
      <c r="Z494"/>
    </row>
    <row r="495" spans="26:26" x14ac:dyDescent="0.3">
      <c r="Z495"/>
    </row>
    <row r="496" spans="26:26" x14ac:dyDescent="0.3">
      <c r="Z496"/>
    </row>
    <row r="497" spans="26:26" x14ac:dyDescent="0.3">
      <c r="Z497"/>
    </row>
    <row r="498" spans="26:26" x14ac:dyDescent="0.3">
      <c r="Z498"/>
    </row>
    <row r="499" spans="26:26" x14ac:dyDescent="0.3">
      <c r="Z499"/>
    </row>
    <row r="500" spans="26:26" x14ac:dyDescent="0.3">
      <c r="Z500"/>
    </row>
    <row r="501" spans="26:26" x14ac:dyDescent="0.3">
      <c r="Z501"/>
    </row>
    <row r="502" spans="26:26" x14ac:dyDescent="0.3">
      <c r="Z502"/>
    </row>
    <row r="503" spans="26:26" x14ac:dyDescent="0.3">
      <c r="Z503"/>
    </row>
    <row r="504" spans="26:26" x14ac:dyDescent="0.3">
      <c r="Z504"/>
    </row>
    <row r="505" spans="26:26" x14ac:dyDescent="0.3">
      <c r="Z505"/>
    </row>
    <row r="506" spans="26:26" x14ac:dyDescent="0.3">
      <c r="Z506"/>
    </row>
    <row r="507" spans="26:26" x14ac:dyDescent="0.3">
      <c r="Z507"/>
    </row>
    <row r="508" spans="26:26" x14ac:dyDescent="0.3">
      <c r="Z508"/>
    </row>
    <row r="509" spans="26:26" x14ac:dyDescent="0.3">
      <c r="Z509"/>
    </row>
    <row r="510" spans="26:26" x14ac:dyDescent="0.3">
      <c r="Z510"/>
    </row>
    <row r="511" spans="26:26" x14ac:dyDescent="0.3">
      <c r="Z511"/>
    </row>
    <row r="512" spans="26:26" x14ac:dyDescent="0.3">
      <c r="Z512"/>
    </row>
    <row r="513" spans="26:26" x14ac:dyDescent="0.3">
      <c r="Z513"/>
    </row>
    <row r="514" spans="26:26" x14ac:dyDescent="0.3">
      <c r="Z514"/>
    </row>
    <row r="515" spans="26:26" x14ac:dyDescent="0.3">
      <c r="Z515"/>
    </row>
    <row r="516" spans="26:26" x14ac:dyDescent="0.3">
      <c r="Z516"/>
    </row>
    <row r="517" spans="26:26" x14ac:dyDescent="0.3">
      <c r="Z517"/>
    </row>
    <row r="518" spans="26:26" x14ac:dyDescent="0.3">
      <c r="Z518"/>
    </row>
    <row r="519" spans="26:26" x14ac:dyDescent="0.3">
      <c r="Z519"/>
    </row>
    <row r="520" spans="26:26" x14ac:dyDescent="0.3">
      <c r="Z520"/>
    </row>
    <row r="521" spans="26:26" x14ac:dyDescent="0.3">
      <c r="Z521"/>
    </row>
    <row r="522" spans="26:26" x14ac:dyDescent="0.3">
      <c r="Z522"/>
    </row>
    <row r="523" spans="26:26" x14ac:dyDescent="0.3">
      <c r="Z523"/>
    </row>
    <row r="524" spans="26:26" x14ac:dyDescent="0.3">
      <c r="Z524"/>
    </row>
    <row r="525" spans="26:26" x14ac:dyDescent="0.3">
      <c r="Z525"/>
    </row>
    <row r="526" spans="26:26" x14ac:dyDescent="0.3">
      <c r="Z526"/>
    </row>
    <row r="527" spans="26:26" x14ac:dyDescent="0.3">
      <c r="Z527"/>
    </row>
    <row r="528" spans="26:26" x14ac:dyDescent="0.3">
      <c r="Z528"/>
    </row>
  </sheetData>
  <autoFilter ref="Y1:Z45">
    <sortState ref="Y2:Z45">
      <sortCondition descending="1" ref="Z1:Z45"/>
    </sortState>
  </autoFilter>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11</xdr:col>
                    <xdr:colOff>167640</xdr:colOff>
                    <xdr:row>31</xdr:row>
                    <xdr:rowOff>114300</xdr:rowOff>
                  </from>
                  <to>
                    <xdr:col>11</xdr:col>
                    <xdr:colOff>579120</xdr:colOff>
                    <xdr:row>32</xdr:row>
                    <xdr:rowOff>167640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11</xdr:col>
                    <xdr:colOff>723900</xdr:colOff>
                    <xdr:row>31</xdr:row>
                    <xdr:rowOff>106680</xdr:rowOff>
                  </from>
                  <to>
                    <xdr:col>11</xdr:col>
                    <xdr:colOff>1135380</xdr:colOff>
                    <xdr:row>32</xdr:row>
                    <xdr:rowOff>160020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11</xdr:col>
                    <xdr:colOff>1287780</xdr:colOff>
                    <xdr:row>31</xdr:row>
                    <xdr:rowOff>121920</xdr:rowOff>
                  </from>
                  <to>
                    <xdr:col>11</xdr:col>
                    <xdr:colOff>1699260</xdr:colOff>
                    <xdr:row>32</xdr:row>
                    <xdr:rowOff>175260</xdr:rowOff>
                  </to>
                </anchor>
              </controlPr>
            </control>
          </mc:Choice>
        </mc:AlternateContent>
        <mc:AlternateContent xmlns:mc="http://schemas.openxmlformats.org/markup-compatibility/2006">
          <mc:Choice Requires="x14">
            <control shapeId="1028" r:id="rId14" name="Scroll Bar 4">
              <controlPr defaultSize="0" autoPict="0">
                <anchor moveWithCells="1">
                  <from>
                    <xdr:col>23</xdr:col>
                    <xdr:colOff>426720</xdr:colOff>
                    <xdr:row>46</xdr:row>
                    <xdr:rowOff>137160</xdr:rowOff>
                  </from>
                  <to>
                    <xdr:col>23</xdr:col>
                    <xdr:colOff>739140</xdr:colOff>
                    <xdr:row>61</xdr:row>
                    <xdr:rowOff>91440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zoomScale="65" zoomScaleNormal="65" workbookViewId="0">
      <selection activeCell="AB10" sqref="AB10"/>
    </sheetView>
  </sheetViews>
  <sheetFormatPr defaultRowHeight="14.4" x14ac:dyDescent="0.3"/>
  <cols>
    <col min="26" max="26" width="8.88671875" customWidth="1"/>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0" r:id="rId4" name="Check Box 4">
              <controlPr defaultSize="0" autoFill="0" autoLine="0" autoPict="0">
                <anchor moveWithCells="1">
                  <from>
                    <xdr:col>9</xdr:col>
                    <xdr:colOff>60960</xdr:colOff>
                    <xdr:row>14</xdr:row>
                    <xdr:rowOff>15240</xdr:rowOff>
                  </from>
                  <to>
                    <xdr:col>9</xdr:col>
                    <xdr:colOff>472440</xdr:colOff>
                    <xdr:row>15</xdr:row>
                    <xdr:rowOff>68580</xdr:rowOff>
                  </to>
                </anchor>
              </controlPr>
            </control>
          </mc:Choice>
        </mc:AlternateContent>
        <mc:AlternateContent xmlns:mc="http://schemas.openxmlformats.org/markup-compatibility/2006">
          <mc:Choice Requires="x14">
            <control shapeId="4101" r:id="rId5" name="Check Box 5">
              <controlPr defaultSize="0" autoFill="0" autoLine="0" autoPict="0">
                <anchor moveWithCells="1">
                  <from>
                    <xdr:col>6</xdr:col>
                    <xdr:colOff>236220</xdr:colOff>
                    <xdr:row>14</xdr:row>
                    <xdr:rowOff>15240</xdr:rowOff>
                  </from>
                  <to>
                    <xdr:col>7</xdr:col>
                    <xdr:colOff>38100</xdr:colOff>
                    <xdr:row>15</xdr:row>
                    <xdr:rowOff>68580</xdr:rowOff>
                  </to>
                </anchor>
              </controlPr>
            </control>
          </mc:Choice>
        </mc:AlternateContent>
        <mc:AlternateContent xmlns:mc="http://schemas.openxmlformats.org/markup-compatibility/2006">
          <mc:Choice Requires="x14">
            <control shapeId="4102" r:id="rId6" name="Check Box 6">
              <controlPr defaultSize="0" autoFill="0" autoLine="0" autoPict="0">
                <anchor moveWithCells="1">
                  <from>
                    <xdr:col>7</xdr:col>
                    <xdr:colOff>426720</xdr:colOff>
                    <xdr:row>14</xdr:row>
                    <xdr:rowOff>15240</xdr:rowOff>
                  </from>
                  <to>
                    <xdr:col>8</xdr:col>
                    <xdr:colOff>228600</xdr:colOff>
                    <xdr:row>15</xdr:row>
                    <xdr:rowOff>68580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2021-11-03T11:40:02Z</dcterms:created>
  <dcterms:modified xsi:type="dcterms:W3CDTF">2024-10-18T22:12:19Z</dcterms:modified>
</cp:coreProperties>
</file>