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zt\OneDrive\Desktop\Resultados 2\"/>
    </mc:Choice>
  </mc:AlternateContent>
  <xr:revisionPtr revIDLastSave="0" documentId="13_ncr:1_{CBF13F96-2ADB-49CA-A887-C488F3D20392}" xr6:coauthVersionLast="47" xr6:coauthVersionMax="47" xr10:uidLastSave="{00000000-0000-0000-0000-000000000000}"/>
  <bookViews>
    <workbookView xWindow="-120" yWindow="-120" windowWidth="20730" windowHeight="11160" activeTab="2" xr2:uid="{8784008E-41A4-4BDD-B9E5-5A90B1D4F3BB}"/>
  </bookViews>
  <sheets>
    <sheet name="Solubilidad del tensoactivo" sheetId="6" r:id="rId1"/>
    <sheet name="Experimento 3" sheetId="7" r:id="rId2"/>
    <sheet name="Análisis" sheetId="4" r:id="rId3"/>
  </sheets>
  <externalReferences>
    <externalReference r:id="rId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9" i="4" l="1"/>
  <c r="H16" i="4"/>
  <c r="G9" i="4"/>
  <c r="H11" i="4"/>
  <c r="H10" i="4"/>
  <c r="H14" i="4"/>
  <c r="G11" i="4"/>
  <c r="G14" i="4"/>
  <c r="G15" i="4"/>
  <c r="G16" i="4"/>
  <c r="C28" i="7"/>
  <c r="D28" i="7" s="1"/>
  <c r="C27" i="7"/>
  <c r="D27" i="7" s="1"/>
  <c r="C26" i="7"/>
  <c r="D26" i="7" s="1"/>
  <c r="C25" i="7"/>
  <c r="D25" i="7" s="1"/>
  <c r="C24" i="7"/>
  <c r="D24" i="7" s="1"/>
  <c r="C23" i="7"/>
  <c r="D23" i="7" s="1"/>
  <c r="C22" i="7"/>
  <c r="D22" i="7" s="1"/>
  <c r="C21" i="7"/>
  <c r="D21" i="7" s="1"/>
  <c r="C15" i="7"/>
  <c r="C16" i="7" s="1"/>
  <c r="C6" i="7"/>
  <c r="D6" i="7" s="1"/>
  <c r="D4" i="7"/>
  <c r="D9" i="6"/>
  <c r="B20" i="6" s="1"/>
  <c r="D20" i="6" s="1"/>
  <c r="B21" i="6" s="1"/>
  <c r="D21" i="6" s="1"/>
  <c r="G10" i="4" l="1"/>
  <c r="E25" i="7"/>
  <c r="E28" i="7"/>
  <c r="E22" i="7"/>
  <c r="E26" i="7"/>
  <c r="E23" i="7"/>
  <c r="E21" i="7"/>
  <c r="E24" i="7"/>
  <c r="E27" i="7"/>
  <c r="B15" i="6"/>
  <c r="D15" i="6" s="1"/>
  <c r="B16" i="6" s="1"/>
  <c r="D16" i="6" s="1"/>
  <c r="G12" i="4" l="1"/>
  <c r="G13" i="4"/>
</calcChain>
</file>

<file path=xl/sharedStrings.xml><?xml version="1.0" encoding="utf-8"?>
<sst xmlns="http://schemas.openxmlformats.org/spreadsheetml/2006/main" count="69" uniqueCount="50">
  <si>
    <t>Tensoactivo</t>
  </si>
  <si>
    <t>Peso molecular</t>
  </si>
  <si>
    <t>densidad</t>
  </si>
  <si>
    <t>CMC</t>
  </si>
  <si>
    <t>HLB</t>
  </si>
  <si>
    <t>Número de agregación</t>
  </si>
  <si>
    <t>Fenantreno</t>
  </si>
  <si>
    <t>g/mol</t>
  </si>
  <si>
    <t>g/cm^3</t>
  </si>
  <si>
    <t>mg/l</t>
  </si>
  <si>
    <t>Tween 80</t>
  </si>
  <si>
    <t>Tergitol NP 10 (nonifenol)</t>
  </si>
  <si>
    <t>Solucion a preparar</t>
  </si>
  <si>
    <t>ml</t>
  </si>
  <si>
    <t>l</t>
  </si>
  <si>
    <t>Cambiar a gusto</t>
  </si>
  <si>
    <t>Tergitol NP 10</t>
  </si>
  <si>
    <t>CMC surf</t>
  </si>
  <si>
    <t>mg/L</t>
  </si>
  <si>
    <t>x_1</t>
  </si>
  <si>
    <t>mg</t>
  </si>
  <si>
    <t>g</t>
  </si>
  <si>
    <t>Volumen</t>
  </si>
  <si>
    <t>cm^3</t>
  </si>
  <si>
    <t>uL/L</t>
  </si>
  <si>
    <t>Solucion madre</t>
  </si>
  <si>
    <t>Puedes modificar</t>
  </si>
  <si>
    <t>Volumen [ml]</t>
  </si>
  <si>
    <t>Calculos para la solucion madre</t>
  </si>
  <si>
    <t>C inicial [mg/L]</t>
  </si>
  <si>
    <t>fenantreno añadido [mg]</t>
  </si>
  <si>
    <t>surfactante</t>
  </si>
  <si>
    <t>Surfactante</t>
  </si>
  <si>
    <t>La curva de calibración se realizó con:</t>
  </si>
  <si>
    <t>.</t>
  </si>
  <si>
    <t>Fenantreno a usar</t>
  </si>
  <si>
    <t>mL/L</t>
  </si>
  <si>
    <t>mL</t>
  </si>
  <si>
    <t>C_fen_teo</t>
  </si>
  <si>
    <t>Agua/ tween</t>
  </si>
  <si>
    <t>mL a C_f</t>
  </si>
  <si>
    <t>Agua</t>
  </si>
  <si>
    <t>Promedio</t>
  </si>
  <si>
    <t>L</t>
  </si>
  <si>
    <t>Añadir al experimento</t>
  </si>
  <si>
    <t>R1</t>
  </si>
  <si>
    <t>R2</t>
  </si>
  <si>
    <t>R3</t>
  </si>
  <si>
    <t>devesta</t>
  </si>
  <si>
    <t>Absorbncia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</si>
</sst>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2" borderId="0" xfId="0" applyFill="1"/>
    <xf numFmtId="0" fontId="0" fillId="3" borderId="3" xfId="0" applyFill="1" applyBorder="1" applyAlignment="1">
      <alignment vertical="center" wrapText="1"/>
    </xf>
    <xf numFmtId="0" fontId="0" fillId="4" borderId="0" xfId="0" applyFill="1"/>
    <xf numFmtId="164" fontId="0" fillId="0" borderId="0" xfId="0" applyNumberFormat="1"/>
    <xf numFmtId="0" fontId="0" fillId="5" borderId="0" xfId="0" applyFill="1"/>
    <xf numFmtId="164" fontId="0" fillId="5" borderId="0" xfId="0" applyNumberFormat="1" applyFill="1"/>
    <xf numFmtId="0" fontId="2" fillId="4" borderId="0" xfId="0" applyFont="1" applyFill="1"/>
    <xf numFmtId="0" fontId="0" fillId="6" borderId="5" xfId="0" applyFill="1" applyBorder="1"/>
    <xf numFmtId="0" fontId="0" fillId="4" borderId="5" xfId="0" applyFill="1" applyBorder="1"/>
    <xf numFmtId="0" fontId="0" fillId="8" borderId="5" xfId="0" applyFill="1" applyBorder="1"/>
    <xf numFmtId="0" fontId="0" fillId="7" borderId="5" xfId="0" applyFill="1" applyBorder="1" applyAlignment="1">
      <alignment horizontal="center"/>
    </xf>
    <xf numFmtId="0" fontId="3" fillId="8" borderId="0" xfId="0" applyFont="1" applyFill="1"/>
    <xf numFmtId="0" fontId="0" fillId="0" borderId="0" xfId="0" applyAlignment="1">
      <alignment horizontal="center"/>
    </xf>
    <xf numFmtId="0" fontId="0" fillId="9" borderId="5" xfId="0" applyFill="1" applyBorder="1" applyAlignment="1">
      <alignment horizontal="center"/>
    </xf>
    <xf numFmtId="0" fontId="0" fillId="10" borderId="6" xfId="0" applyFill="1" applyBorder="1"/>
    <xf numFmtId="0" fontId="0" fillId="10" borderId="7" xfId="0" applyFill="1" applyBorder="1"/>
    <xf numFmtId="16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2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5" fontId="0" fillId="0" borderId="0" xfId="0" applyNumberFormat="1"/>
    <xf numFmtId="14" fontId="0" fillId="0" borderId="0" xfId="0" applyNumberFormat="1"/>
    <xf numFmtId="0" fontId="1" fillId="0" borderId="0" xfId="0" applyFont="1"/>
    <xf numFmtId="165" fontId="0" fillId="0" borderId="0" xfId="0" applyNumberFormat="1" applyAlignment="1">
      <alignment horizontal="right"/>
    </xf>
    <xf numFmtId="0" fontId="0" fillId="11" borderId="5" xfId="0" applyFill="1" applyBorder="1"/>
    <xf numFmtId="164" fontId="0" fillId="11" borderId="5" xfId="0" applyNumberFormat="1" applyFill="1" applyBorder="1"/>
    <xf numFmtId="0" fontId="0" fillId="0" borderId="5" xfId="0" applyBorder="1" applyAlignment="1">
      <alignment horizontal="right"/>
    </xf>
    <xf numFmtId="164" fontId="0" fillId="0" borderId="5" xfId="0" applyNumberFormat="1" applyBorder="1"/>
    <xf numFmtId="0" fontId="0" fillId="0" borderId="5" xfId="0" applyBorder="1"/>
    <xf numFmtId="2" fontId="0" fillId="0" borderId="0" xfId="0" applyNumberFormat="1"/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030A0"/>
      <color rgb="FF00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80" b="0" i="0" u="none" strike="noStrike" kern="1200" spc="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/>
              <a:t>Diferentes concentraciones de CMC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80" b="0" i="0" u="none" strike="noStrike" kern="1200" spc="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s-MX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Análisis!$D$7</c:f>
              <c:strCache>
                <c:ptCount val="1"/>
                <c:pt idx="0">
                  <c:v>Absorbncia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Análisis!$B$9:$B$16</c:f>
              <c:numCache>
                <c:formatCode>0.0000</c:formatCode>
                <c:ptCount val="8"/>
                <c:pt idx="0">
                  <c:v>1</c:v>
                </c:pt>
                <c:pt idx="1">
                  <c:v>10</c:v>
                </c:pt>
                <c:pt idx="2">
                  <c:v>15</c:v>
                </c:pt>
                <c:pt idx="3">
                  <c:v>30</c:v>
                </c:pt>
                <c:pt idx="4">
                  <c:v>60</c:v>
                </c:pt>
                <c:pt idx="5">
                  <c:v>100</c:v>
                </c:pt>
                <c:pt idx="6">
                  <c:v>200</c:v>
                </c:pt>
                <c:pt idx="7">
                  <c:v>400</c:v>
                </c:pt>
              </c:numCache>
            </c:numRef>
          </c:cat>
          <c:val>
            <c:numRef>
              <c:f>Análisis!$G$9:$G$16</c:f>
              <c:numCache>
                <c:formatCode>0.00</c:formatCode>
                <c:ptCount val="8"/>
                <c:pt idx="0">
                  <c:v>1.6240000000000006</c:v>
                </c:pt>
                <c:pt idx="1">
                  <c:v>1.7892000000000003</c:v>
                </c:pt>
                <c:pt idx="2">
                  <c:v>2.0259999999999998</c:v>
                </c:pt>
                <c:pt idx="3">
                  <c:v>2.3409999999999997</c:v>
                </c:pt>
                <c:pt idx="4">
                  <c:v>2.9583333333333335</c:v>
                </c:pt>
                <c:pt idx="5">
                  <c:v>2.9659999999999997</c:v>
                </c:pt>
                <c:pt idx="6">
                  <c:v>2.9334285714285713</c:v>
                </c:pt>
                <c:pt idx="7">
                  <c:v>2.9265000000000008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2E4-4CEC-A2E2-73CD983E8CC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60"/>
        <c:overlap val="6"/>
        <c:axId val="1650906463"/>
        <c:axId val="1650913119"/>
      </c:barChart>
      <c:catAx>
        <c:axId val="16509064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s-MX"/>
                  <a:t>CMC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s-MX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s-MX"/>
          </a:p>
        </c:txPr>
        <c:crossAx val="1650913119"/>
        <c:crosses val="autoZero"/>
        <c:auto val="1"/>
        <c:lblAlgn val="ctr"/>
        <c:lblOffset val="100"/>
        <c:noMultiLvlLbl val="0"/>
      </c:catAx>
      <c:valAx>
        <c:axId val="1650913119"/>
        <c:scaling>
          <c:orientation val="minMax"/>
          <c:max val="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s-MX"/>
                  <a:t>Absorbancia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s-MX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s-MX"/>
          </a:p>
        </c:txPr>
        <c:crossAx val="1650906463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s-MX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>
          <a:solidFill>
            <a:schemeClr val="tx1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Análisis!$D$7</c:f>
              <c:strCache>
                <c:ptCount val="1"/>
                <c:pt idx="0">
                  <c:v>Absorbncia</c:v>
                </c:pt>
              </c:strCache>
            </c:strRef>
          </c:tx>
          <c:spPr>
            <a:solidFill>
              <a:srgbClr val="7030A0">
                <a:alpha val="69000"/>
              </a:srgbClr>
            </a:solidFill>
            <a:ln w="12700">
              <a:solidFill>
                <a:srgbClr val="7030A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s-MX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BarType val="both"/>
            <c:errValType val="cust"/>
            <c:noEndCap val="0"/>
            <c:plus>
              <c:numRef>
                <c:f>Análisis!$H$9:$H$16</c:f>
                <c:numCache>
                  <c:formatCode>General</c:formatCode>
                  <c:ptCount val="8"/>
                  <c:pt idx="0">
                    <c:v>0.05</c:v>
                  </c:pt>
                  <c:pt idx="1">
                    <c:v>0.17500000000000002</c:v>
                  </c:pt>
                  <c:pt idx="2">
                    <c:v>4.9999999999999982E-2</c:v>
                  </c:pt>
                  <c:pt idx="3">
                    <c:v>9.2499999999999999E-2</c:v>
                  </c:pt>
                  <c:pt idx="4">
                    <c:v>0.13950000000000001</c:v>
                  </c:pt>
                  <c:pt idx="5">
                    <c:v>0.17499999999999769</c:v>
                  </c:pt>
                  <c:pt idx="6">
                    <c:v>5.5E-2</c:v>
                  </c:pt>
                  <c:pt idx="7">
                    <c:v>5.0000000000000176E-2</c:v>
                  </c:pt>
                </c:numCache>
              </c:numRef>
            </c:plus>
            <c:minus>
              <c:numRef>
                <c:f>Análisis!$H$9:$H$16</c:f>
                <c:numCache>
                  <c:formatCode>General</c:formatCode>
                  <c:ptCount val="8"/>
                  <c:pt idx="0">
                    <c:v>0.05</c:v>
                  </c:pt>
                  <c:pt idx="1">
                    <c:v>0.17500000000000002</c:v>
                  </c:pt>
                  <c:pt idx="2">
                    <c:v>4.9999999999999982E-2</c:v>
                  </c:pt>
                  <c:pt idx="3">
                    <c:v>9.2499999999999999E-2</c:v>
                  </c:pt>
                  <c:pt idx="4">
                    <c:v>0.13950000000000001</c:v>
                  </c:pt>
                  <c:pt idx="5">
                    <c:v>0.17499999999999769</c:v>
                  </c:pt>
                  <c:pt idx="6">
                    <c:v>5.5E-2</c:v>
                  </c:pt>
                  <c:pt idx="7">
                    <c:v>5.0000000000000176E-2</c:v>
                  </c:pt>
                </c:numCache>
              </c:numRef>
            </c:minus>
            <c:spPr>
              <a:noFill/>
              <a:ln w="19050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numRef>
              <c:f>Análisis!$B$9:$B$16</c:f>
              <c:numCache>
                <c:formatCode>0.0000</c:formatCode>
                <c:ptCount val="8"/>
                <c:pt idx="0">
                  <c:v>1</c:v>
                </c:pt>
                <c:pt idx="1">
                  <c:v>10</c:v>
                </c:pt>
                <c:pt idx="2">
                  <c:v>15</c:v>
                </c:pt>
                <c:pt idx="3">
                  <c:v>30</c:v>
                </c:pt>
                <c:pt idx="4">
                  <c:v>60</c:v>
                </c:pt>
                <c:pt idx="5">
                  <c:v>100</c:v>
                </c:pt>
                <c:pt idx="6">
                  <c:v>200</c:v>
                </c:pt>
                <c:pt idx="7">
                  <c:v>400</c:v>
                </c:pt>
              </c:numCache>
            </c:numRef>
          </c:cat>
          <c:val>
            <c:numRef>
              <c:f>Análisis!$G$9:$G$16</c:f>
              <c:numCache>
                <c:formatCode>0.00</c:formatCode>
                <c:ptCount val="8"/>
                <c:pt idx="0">
                  <c:v>1.6240000000000006</c:v>
                </c:pt>
                <c:pt idx="1">
                  <c:v>1.7892000000000003</c:v>
                </c:pt>
                <c:pt idx="2">
                  <c:v>2.0259999999999998</c:v>
                </c:pt>
                <c:pt idx="3">
                  <c:v>2.3409999999999997</c:v>
                </c:pt>
                <c:pt idx="4">
                  <c:v>2.9583333333333335</c:v>
                </c:pt>
                <c:pt idx="5">
                  <c:v>2.9659999999999997</c:v>
                </c:pt>
                <c:pt idx="6">
                  <c:v>2.9334285714285713</c:v>
                </c:pt>
                <c:pt idx="7">
                  <c:v>2.9265000000000008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099-4A23-A0BA-9220846F6A5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50"/>
        <c:overlap val="6"/>
        <c:axId val="1650906463"/>
        <c:axId val="1650913119"/>
      </c:barChart>
      <c:catAx>
        <c:axId val="16509064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s-MX"/>
                  <a:t>Múltiplos de concentración micelar</a:t>
                </a:r>
                <a:r>
                  <a:rPr lang="es-MX" baseline="0"/>
                  <a:t> crítica [ml/l] </a:t>
                </a:r>
                <a:endParaRPr lang="es-MX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s-MX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s-MX"/>
          </a:p>
        </c:txPr>
        <c:crossAx val="1650913119"/>
        <c:crosses val="autoZero"/>
        <c:auto val="1"/>
        <c:lblAlgn val="ctr"/>
        <c:lblOffset val="100"/>
        <c:noMultiLvlLbl val="0"/>
      </c:catAx>
      <c:valAx>
        <c:axId val="1650913119"/>
        <c:scaling>
          <c:orientation val="minMax"/>
          <c:max val="3.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s-MX"/>
                  <a:t>Absorbancia [253 nm]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s-MX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s-MX"/>
          </a:p>
        </c:txPr>
        <c:crossAx val="16509064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>
          <a:solidFill>
            <a:schemeClr val="tx1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Análisis!$D$7</c:f>
              <c:strCache>
                <c:ptCount val="1"/>
                <c:pt idx="0">
                  <c:v>Absorbncia</c:v>
                </c:pt>
              </c:strCache>
            </c:strRef>
          </c:tx>
          <c:spPr>
            <a:solidFill>
              <a:srgbClr val="7030A0">
                <a:alpha val="69000"/>
              </a:srgbClr>
            </a:solidFill>
            <a:ln w="12700">
              <a:solidFill>
                <a:srgbClr val="7030A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s-MX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BarType val="both"/>
            <c:errValType val="cust"/>
            <c:noEndCap val="0"/>
            <c:plus>
              <c:numRef>
                <c:f>Análisis!$H$9:$H$16</c:f>
                <c:numCache>
                  <c:formatCode>General</c:formatCode>
                  <c:ptCount val="8"/>
                  <c:pt idx="0">
                    <c:v>0.05</c:v>
                  </c:pt>
                  <c:pt idx="1">
                    <c:v>0.17500000000000002</c:v>
                  </c:pt>
                  <c:pt idx="2">
                    <c:v>4.9999999999999982E-2</c:v>
                  </c:pt>
                  <c:pt idx="3">
                    <c:v>9.2499999999999999E-2</c:v>
                  </c:pt>
                  <c:pt idx="4">
                    <c:v>0.13950000000000001</c:v>
                  </c:pt>
                  <c:pt idx="5">
                    <c:v>0.17499999999999769</c:v>
                  </c:pt>
                  <c:pt idx="6">
                    <c:v>5.5E-2</c:v>
                  </c:pt>
                  <c:pt idx="7">
                    <c:v>5.0000000000000176E-2</c:v>
                  </c:pt>
                </c:numCache>
              </c:numRef>
            </c:plus>
            <c:minus>
              <c:numRef>
                <c:f>Análisis!$H$9:$H$16</c:f>
                <c:numCache>
                  <c:formatCode>General</c:formatCode>
                  <c:ptCount val="8"/>
                  <c:pt idx="0">
                    <c:v>0.05</c:v>
                  </c:pt>
                  <c:pt idx="1">
                    <c:v>0.17500000000000002</c:v>
                  </c:pt>
                  <c:pt idx="2">
                    <c:v>4.9999999999999982E-2</c:v>
                  </c:pt>
                  <c:pt idx="3">
                    <c:v>9.2499999999999999E-2</c:v>
                  </c:pt>
                  <c:pt idx="4">
                    <c:v>0.13950000000000001</c:v>
                  </c:pt>
                  <c:pt idx="5">
                    <c:v>0.17499999999999769</c:v>
                  </c:pt>
                  <c:pt idx="6">
                    <c:v>5.5E-2</c:v>
                  </c:pt>
                  <c:pt idx="7">
                    <c:v>5.0000000000000176E-2</c:v>
                  </c:pt>
                </c:numCache>
              </c:numRef>
            </c:minus>
            <c:spPr>
              <a:noFill/>
              <a:ln w="19050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numRef>
              <c:f>Análisis!$B$9:$B$16</c:f>
              <c:numCache>
                <c:formatCode>0.0000</c:formatCode>
                <c:ptCount val="8"/>
                <c:pt idx="0">
                  <c:v>1</c:v>
                </c:pt>
                <c:pt idx="1">
                  <c:v>10</c:v>
                </c:pt>
                <c:pt idx="2">
                  <c:v>15</c:v>
                </c:pt>
                <c:pt idx="3">
                  <c:v>30</c:v>
                </c:pt>
                <c:pt idx="4">
                  <c:v>60</c:v>
                </c:pt>
                <c:pt idx="5">
                  <c:v>100</c:v>
                </c:pt>
                <c:pt idx="6">
                  <c:v>200</c:v>
                </c:pt>
                <c:pt idx="7">
                  <c:v>400</c:v>
                </c:pt>
              </c:numCache>
            </c:numRef>
          </c:cat>
          <c:val>
            <c:numRef>
              <c:f>Análisis!$G$9:$G$16</c:f>
              <c:numCache>
                <c:formatCode>0.00</c:formatCode>
                <c:ptCount val="8"/>
                <c:pt idx="0">
                  <c:v>1.6240000000000006</c:v>
                </c:pt>
                <c:pt idx="1">
                  <c:v>1.7892000000000003</c:v>
                </c:pt>
                <c:pt idx="2">
                  <c:v>2.0259999999999998</c:v>
                </c:pt>
                <c:pt idx="3">
                  <c:v>2.3409999999999997</c:v>
                </c:pt>
                <c:pt idx="4">
                  <c:v>2.9583333333333335</c:v>
                </c:pt>
                <c:pt idx="5">
                  <c:v>2.9659999999999997</c:v>
                </c:pt>
                <c:pt idx="6">
                  <c:v>2.9334285714285713</c:v>
                </c:pt>
                <c:pt idx="7">
                  <c:v>2.9265000000000008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1AB-4F42-BA3B-F91F703F52B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50"/>
        <c:overlap val="6"/>
        <c:axId val="1650906463"/>
        <c:axId val="1650913119"/>
      </c:barChart>
      <c:catAx>
        <c:axId val="16509064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s-MX" b="1"/>
                  <a:t>Múltiplos de concentración micelar</a:t>
                </a:r>
                <a:r>
                  <a:rPr lang="es-MX" b="1" baseline="0"/>
                  <a:t> crítica [ml/l] </a:t>
                </a:r>
                <a:endParaRPr lang="es-MX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s-MX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s-MX"/>
          </a:p>
        </c:txPr>
        <c:crossAx val="1650913119"/>
        <c:crosses val="autoZero"/>
        <c:auto val="1"/>
        <c:lblAlgn val="ctr"/>
        <c:lblOffset val="100"/>
        <c:noMultiLvlLbl val="0"/>
      </c:catAx>
      <c:valAx>
        <c:axId val="16509131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s-MX" b="1"/>
                  <a:t>Absorbancia [253 nm]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s-MX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s-MX"/>
          </a:p>
        </c:txPr>
        <c:crossAx val="1650906463"/>
        <c:crosses val="autoZero"/>
        <c:crossBetween val="between"/>
      </c:valAx>
      <c:spPr>
        <a:solidFill>
          <a:schemeClr val="bg1"/>
        </a:solidFill>
        <a:ln>
          <a:solidFill>
            <a:schemeClr val="tx1"/>
          </a:solidFill>
        </a:ln>
        <a:effectLst/>
      </c:spPr>
    </c:plotArea>
    <c:plotVisOnly val="1"/>
    <c:dispBlanksAs val="gap"/>
    <c:showDLblsOverMax val="0"/>
  </c:chart>
  <c:spPr>
    <a:solidFill>
      <a:schemeClr val="bg2"/>
    </a:solidFill>
    <a:ln w="9525" cap="flat" cmpd="sng" algn="ctr">
      <a:solidFill>
        <a:schemeClr val="bg2"/>
      </a:solidFill>
      <a:round/>
    </a:ln>
    <a:effectLst/>
  </c:spPr>
  <c:txPr>
    <a:bodyPr/>
    <a:lstStyle/>
    <a:p>
      <a:pPr>
        <a:defRPr sz="1400">
          <a:solidFill>
            <a:schemeClr val="tx1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Análisis!$D$7</c:f>
              <c:strCache>
                <c:ptCount val="1"/>
                <c:pt idx="0">
                  <c:v>Absorbncia</c:v>
                </c:pt>
              </c:strCache>
            </c:strRef>
          </c:tx>
          <c:spPr>
            <a:solidFill>
              <a:srgbClr val="7030A0">
                <a:alpha val="69000"/>
              </a:srgbClr>
            </a:solidFill>
            <a:ln w="12700">
              <a:solidFill>
                <a:srgbClr val="7030A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s-MX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BarType val="both"/>
            <c:errValType val="cust"/>
            <c:noEndCap val="0"/>
            <c:plus>
              <c:numRef>
                <c:f>Análisis!$H$9:$H$16</c:f>
                <c:numCache>
                  <c:formatCode>General</c:formatCode>
                  <c:ptCount val="8"/>
                  <c:pt idx="0">
                    <c:v>0.05</c:v>
                  </c:pt>
                  <c:pt idx="1">
                    <c:v>0.17500000000000002</c:v>
                  </c:pt>
                  <c:pt idx="2">
                    <c:v>4.9999999999999982E-2</c:v>
                  </c:pt>
                  <c:pt idx="3">
                    <c:v>9.2499999999999999E-2</c:v>
                  </c:pt>
                  <c:pt idx="4">
                    <c:v>0.13950000000000001</c:v>
                  </c:pt>
                  <c:pt idx="5">
                    <c:v>0.17499999999999769</c:v>
                  </c:pt>
                  <c:pt idx="6">
                    <c:v>5.5E-2</c:v>
                  </c:pt>
                  <c:pt idx="7">
                    <c:v>5.0000000000000176E-2</c:v>
                  </c:pt>
                </c:numCache>
              </c:numRef>
            </c:plus>
            <c:minus>
              <c:numRef>
                <c:f>Análisis!$H$9:$H$16</c:f>
                <c:numCache>
                  <c:formatCode>General</c:formatCode>
                  <c:ptCount val="8"/>
                  <c:pt idx="0">
                    <c:v>0.05</c:v>
                  </c:pt>
                  <c:pt idx="1">
                    <c:v>0.17500000000000002</c:v>
                  </c:pt>
                  <c:pt idx="2">
                    <c:v>4.9999999999999982E-2</c:v>
                  </c:pt>
                  <c:pt idx="3">
                    <c:v>9.2499999999999999E-2</c:v>
                  </c:pt>
                  <c:pt idx="4">
                    <c:v>0.13950000000000001</c:v>
                  </c:pt>
                  <c:pt idx="5">
                    <c:v>0.17499999999999769</c:v>
                  </c:pt>
                  <c:pt idx="6">
                    <c:v>5.5E-2</c:v>
                  </c:pt>
                  <c:pt idx="7">
                    <c:v>5.0000000000000176E-2</c:v>
                  </c:pt>
                </c:numCache>
              </c:numRef>
            </c:minus>
            <c:spPr>
              <a:noFill/>
              <a:ln w="19050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numRef>
              <c:f>Análisis!$B$9:$B$16</c:f>
              <c:numCache>
                <c:formatCode>0.0000</c:formatCode>
                <c:ptCount val="8"/>
                <c:pt idx="0">
                  <c:v>1</c:v>
                </c:pt>
                <c:pt idx="1">
                  <c:v>10</c:v>
                </c:pt>
                <c:pt idx="2">
                  <c:v>15</c:v>
                </c:pt>
                <c:pt idx="3">
                  <c:v>30</c:v>
                </c:pt>
                <c:pt idx="4">
                  <c:v>60</c:v>
                </c:pt>
                <c:pt idx="5">
                  <c:v>100</c:v>
                </c:pt>
                <c:pt idx="6">
                  <c:v>200</c:v>
                </c:pt>
                <c:pt idx="7">
                  <c:v>400</c:v>
                </c:pt>
              </c:numCache>
            </c:numRef>
          </c:cat>
          <c:val>
            <c:numRef>
              <c:f>Análisis!$G$9:$G$16</c:f>
              <c:numCache>
                <c:formatCode>0.00</c:formatCode>
                <c:ptCount val="8"/>
                <c:pt idx="0">
                  <c:v>1.6240000000000006</c:v>
                </c:pt>
                <c:pt idx="1">
                  <c:v>1.7892000000000003</c:v>
                </c:pt>
                <c:pt idx="2">
                  <c:v>2.0259999999999998</c:v>
                </c:pt>
                <c:pt idx="3">
                  <c:v>2.3409999999999997</c:v>
                </c:pt>
                <c:pt idx="4">
                  <c:v>2.9583333333333335</c:v>
                </c:pt>
                <c:pt idx="5">
                  <c:v>2.9659999999999997</c:v>
                </c:pt>
                <c:pt idx="6">
                  <c:v>2.9334285714285713</c:v>
                </c:pt>
                <c:pt idx="7">
                  <c:v>2.9265000000000008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D5F-449F-90AE-BBFEADBB03E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50"/>
        <c:overlap val="6"/>
        <c:axId val="1650906463"/>
        <c:axId val="1650913119"/>
      </c:barChart>
      <c:catAx>
        <c:axId val="16509064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s-MX" b="1"/>
                  <a:t>Múltiplos de concentración micelar</a:t>
                </a:r>
                <a:r>
                  <a:rPr lang="es-MX" b="1" baseline="0"/>
                  <a:t> crítica [ml/l] </a:t>
                </a:r>
                <a:endParaRPr lang="es-MX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s-MX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s-MX"/>
          </a:p>
        </c:txPr>
        <c:crossAx val="1650913119"/>
        <c:crosses val="autoZero"/>
        <c:auto val="1"/>
        <c:lblAlgn val="ctr"/>
        <c:lblOffset val="100"/>
        <c:noMultiLvlLbl val="0"/>
      </c:catAx>
      <c:valAx>
        <c:axId val="1650913119"/>
        <c:scaling>
          <c:orientation val="minMax"/>
          <c:max val="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s-MX" b="1"/>
                  <a:t>Absorbancia [253 nm]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s-MX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s-MX"/>
          </a:p>
        </c:txPr>
        <c:crossAx val="1650906463"/>
        <c:crosses val="autoZero"/>
        <c:crossBetween val="between"/>
        <c:majorUnit val="1"/>
      </c:valAx>
      <c:spPr>
        <a:solidFill>
          <a:schemeClr val="bg1"/>
        </a:solidFill>
        <a:ln>
          <a:solidFill>
            <a:schemeClr val="tx1"/>
          </a:solidFill>
        </a:ln>
        <a:effectLst/>
      </c:spPr>
    </c:plotArea>
    <c:plotVisOnly val="1"/>
    <c:dispBlanksAs val="gap"/>
    <c:showDLblsOverMax val="0"/>
  </c:chart>
  <c:spPr>
    <a:solidFill>
      <a:schemeClr val="bg2"/>
    </a:solidFill>
    <a:ln w="9525" cap="flat" cmpd="sng" algn="ctr">
      <a:solidFill>
        <a:schemeClr val="bg2"/>
      </a:solidFill>
      <a:round/>
    </a:ln>
    <a:effectLst/>
  </c:spPr>
  <c:txPr>
    <a:bodyPr/>
    <a:lstStyle/>
    <a:p>
      <a:pPr>
        <a:defRPr sz="1400">
          <a:solidFill>
            <a:schemeClr val="tx1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5952</xdr:colOff>
      <xdr:row>0</xdr:row>
      <xdr:rowOff>170259</xdr:rowOff>
    </xdr:from>
    <xdr:to>
      <xdr:col>19</xdr:col>
      <xdr:colOff>750094</xdr:colOff>
      <xdr:row>17</xdr:row>
      <xdr:rowOff>178594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8CC30E46-504B-5B9F-72C0-7CFEDC6DCF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54429</xdr:colOff>
      <xdr:row>19</xdr:row>
      <xdr:rowOff>176893</xdr:rowOff>
    </xdr:from>
    <xdr:to>
      <xdr:col>18</xdr:col>
      <xdr:colOff>396429</xdr:colOff>
      <xdr:row>48</xdr:row>
      <xdr:rowOff>52393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DEB3930C-8390-4147-ADF1-32652A05834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0</xdr:colOff>
      <xdr:row>20</xdr:row>
      <xdr:rowOff>0</xdr:rowOff>
    </xdr:from>
    <xdr:to>
      <xdr:col>28</xdr:col>
      <xdr:colOff>342000</xdr:colOff>
      <xdr:row>48</xdr:row>
      <xdr:rowOff>66000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CC1950DD-8A35-4BAE-AEC7-3CD61DB488C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0</xdr:colOff>
      <xdr:row>54</xdr:row>
      <xdr:rowOff>0</xdr:rowOff>
    </xdr:from>
    <xdr:to>
      <xdr:col>18</xdr:col>
      <xdr:colOff>342000</xdr:colOff>
      <xdr:row>82</xdr:row>
      <xdr:rowOff>66000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F0F8E5B7-8535-437E-B9EC-65081103A49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krizt\OneDrive\Desktop\Resultados%202\(1)%20Tween%2080%20y%20tergitol%20np10%20a%2010%20CMC%20.xlsx" TargetMode="External"/><Relationship Id="rId1" Type="http://schemas.openxmlformats.org/officeDocument/2006/relationships/externalLinkPath" Target="(1)%20Tween%2080%20y%20tergitol%20np10%20a%2010%20CMC%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olubilidad del tensoactivo"/>
      <sheetName val="Experimento 1"/>
      <sheetName val="Resultados"/>
      <sheetName val="Tergitol y Tween 80 a 10 CMC"/>
    </sheetNames>
    <sheetDataSet>
      <sheetData sheetId="0">
        <row r="21">
          <cell r="D21">
            <v>1.2037037037037035E-2</v>
          </cell>
        </row>
      </sheetData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41470-F462-4121-A538-993BCAD8FC16}">
  <dimension ref="A1:G21"/>
  <sheetViews>
    <sheetView workbookViewId="0">
      <selection activeCell="H10" sqref="H10"/>
    </sheetView>
  </sheetViews>
  <sheetFormatPr baseColWidth="10" defaultRowHeight="15" x14ac:dyDescent="0.25"/>
  <cols>
    <col min="1" max="1" width="18.28515625" customWidth="1"/>
  </cols>
  <sheetData>
    <row r="1" spans="1:7" ht="15.75" thickBot="1" x14ac:dyDescent="0.3"/>
    <row r="2" spans="1:7" ht="30" x14ac:dyDescent="0.25">
      <c r="A2" s="35" t="s">
        <v>0</v>
      </c>
      <c r="B2" s="2" t="s">
        <v>1</v>
      </c>
      <c r="C2" s="2" t="s">
        <v>2</v>
      </c>
      <c r="D2" s="2" t="s">
        <v>3</v>
      </c>
      <c r="E2" s="1" t="s">
        <v>4</v>
      </c>
      <c r="F2" s="1" t="s">
        <v>5</v>
      </c>
      <c r="G2" s="2" t="s">
        <v>6</v>
      </c>
    </row>
    <row r="3" spans="1:7" ht="15.75" thickBot="1" x14ac:dyDescent="0.3">
      <c r="A3" s="36"/>
      <c r="B3" s="4" t="s">
        <v>7</v>
      </c>
      <c r="C3" s="4" t="s">
        <v>8</v>
      </c>
      <c r="D3" s="4" t="s">
        <v>9</v>
      </c>
      <c r="E3" s="3"/>
      <c r="F3" s="3"/>
      <c r="G3" s="4" t="s">
        <v>9</v>
      </c>
    </row>
    <row r="5" spans="1:7" ht="15.75" thickBot="1" x14ac:dyDescent="0.3">
      <c r="A5" s="3" t="s">
        <v>10</v>
      </c>
      <c r="B5" s="4">
        <v>1309.7</v>
      </c>
      <c r="C5" s="4">
        <v>1.08</v>
      </c>
      <c r="D5" s="4">
        <v>13</v>
      </c>
      <c r="E5" s="4">
        <v>15</v>
      </c>
      <c r="F5" s="4">
        <v>59</v>
      </c>
      <c r="G5" s="4"/>
    </row>
    <row r="6" spans="1:7" ht="30.75" thickBot="1" x14ac:dyDescent="0.3">
      <c r="A6" s="3" t="s">
        <v>11</v>
      </c>
      <c r="B6" s="4">
        <v>220.35</v>
      </c>
      <c r="C6" s="4">
        <v>0.94499999999999995</v>
      </c>
      <c r="D6" s="4">
        <v>55</v>
      </c>
      <c r="E6" s="4">
        <v>13.2</v>
      </c>
      <c r="F6" s="4">
        <v>100</v>
      </c>
      <c r="G6" s="4"/>
    </row>
    <row r="9" spans="1:7" x14ac:dyDescent="0.25">
      <c r="A9" t="s">
        <v>12</v>
      </c>
      <c r="B9" s="5">
        <v>1000</v>
      </c>
      <c r="C9" t="s">
        <v>13</v>
      </c>
      <c r="D9">
        <f>B9/1000</f>
        <v>1</v>
      </c>
      <c r="E9" t="s">
        <v>14</v>
      </c>
      <c r="F9" s="5" t="s">
        <v>15</v>
      </c>
      <c r="G9" s="5"/>
    </row>
    <row r="13" spans="1:7" ht="15.75" thickBot="1" x14ac:dyDescent="0.3">
      <c r="A13" s="6" t="s">
        <v>16</v>
      </c>
    </row>
    <row r="14" spans="1:7" x14ac:dyDescent="0.25">
      <c r="A14" t="s">
        <v>17</v>
      </c>
      <c r="B14">
        <v>55</v>
      </c>
    </row>
    <row r="15" spans="1:7" x14ac:dyDescent="0.25">
      <c r="A15" s="7" t="s">
        <v>19</v>
      </c>
      <c r="B15" s="7">
        <f>B14*D9</f>
        <v>55</v>
      </c>
      <c r="C15" s="7" t="s">
        <v>20</v>
      </c>
      <c r="D15" s="8">
        <f>B15/1000</f>
        <v>5.5E-2</v>
      </c>
      <c r="E15" t="s">
        <v>21</v>
      </c>
    </row>
    <row r="16" spans="1:7" x14ac:dyDescent="0.25">
      <c r="A16" s="9" t="s">
        <v>22</v>
      </c>
      <c r="B16" s="10">
        <f>D15/C6</f>
        <v>5.8201058201058205E-2</v>
      </c>
      <c r="C16" s="9" t="s">
        <v>23</v>
      </c>
      <c r="D16" s="8">
        <f>B16</f>
        <v>5.8201058201058205E-2</v>
      </c>
      <c r="E16" t="s">
        <v>13</v>
      </c>
    </row>
    <row r="18" spans="1:5" ht="15.75" thickBot="1" x14ac:dyDescent="0.3">
      <c r="A18" s="6" t="s">
        <v>10</v>
      </c>
    </row>
    <row r="19" spans="1:5" x14ac:dyDescent="0.25">
      <c r="A19" t="s">
        <v>17</v>
      </c>
      <c r="B19">
        <v>13</v>
      </c>
      <c r="C19" t="s">
        <v>18</v>
      </c>
    </row>
    <row r="20" spans="1:5" x14ac:dyDescent="0.25">
      <c r="A20" s="7" t="s">
        <v>19</v>
      </c>
      <c r="B20" s="7">
        <f>B19*D9</f>
        <v>13</v>
      </c>
      <c r="C20" s="7" t="s">
        <v>20</v>
      </c>
      <c r="D20" s="8">
        <f>B20/1000</f>
        <v>1.2999999999999999E-2</v>
      </c>
      <c r="E20" t="s">
        <v>21</v>
      </c>
    </row>
    <row r="21" spans="1:5" x14ac:dyDescent="0.25">
      <c r="A21" s="9" t="s">
        <v>22</v>
      </c>
      <c r="B21" s="10">
        <f>D20/C5</f>
        <v>1.2037037037037035E-2</v>
      </c>
      <c r="C21" s="9" t="s">
        <v>23</v>
      </c>
      <c r="D21" s="8">
        <f>B21</f>
        <v>1.2037037037037035E-2</v>
      </c>
      <c r="E21" t="s">
        <v>13</v>
      </c>
    </row>
  </sheetData>
  <mergeCells count="1">
    <mergeCell ref="A2:A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2EE38-D336-4C0F-AAFE-A07CF7BA4B19}">
  <dimension ref="B2:H28"/>
  <sheetViews>
    <sheetView workbookViewId="0">
      <selection activeCell="C31" sqref="C31"/>
    </sheetView>
  </sheetViews>
  <sheetFormatPr baseColWidth="10" defaultRowHeight="15" x14ac:dyDescent="0.25"/>
  <cols>
    <col min="2" max="2" width="38.7109375" bestFit="1" customWidth="1"/>
    <col min="3" max="3" width="13.85546875" bestFit="1" customWidth="1"/>
    <col min="4" max="4" width="17.7109375" bestFit="1" customWidth="1"/>
    <col min="5" max="5" width="12" bestFit="1" customWidth="1"/>
    <col min="6" max="6" width="13" bestFit="1" customWidth="1"/>
    <col min="8" max="8" width="51.5703125" bestFit="1" customWidth="1"/>
  </cols>
  <sheetData>
    <row r="2" spans="2:8" ht="18.75" x14ac:dyDescent="0.3">
      <c r="B2" s="11" t="s">
        <v>25</v>
      </c>
      <c r="C2" s="7" t="s">
        <v>39</v>
      </c>
    </row>
    <row r="3" spans="2:8" x14ac:dyDescent="0.25">
      <c r="G3" s="12"/>
      <c r="H3" t="s">
        <v>26</v>
      </c>
    </row>
    <row r="4" spans="2:8" x14ac:dyDescent="0.25">
      <c r="B4" s="13" t="s">
        <v>27</v>
      </c>
      <c r="C4" s="12">
        <v>200</v>
      </c>
      <c r="D4" s="29">
        <f>C4/1000</f>
        <v>0.2</v>
      </c>
      <c r="E4" t="s">
        <v>43</v>
      </c>
      <c r="G4" s="13"/>
      <c r="H4" t="s">
        <v>28</v>
      </c>
    </row>
    <row r="5" spans="2:8" x14ac:dyDescent="0.25">
      <c r="B5" s="13" t="s">
        <v>29</v>
      </c>
      <c r="C5" s="13">
        <v>10</v>
      </c>
      <c r="G5" s="14"/>
      <c r="H5" t="s">
        <v>31</v>
      </c>
    </row>
    <row r="6" spans="2:8" x14ac:dyDescent="0.25">
      <c r="B6" s="13" t="s">
        <v>30</v>
      </c>
      <c r="C6" s="13">
        <f>(C5*C4)/1000</f>
        <v>2</v>
      </c>
      <c r="D6" s="30">
        <f>C6/1000</f>
        <v>2E-3</v>
      </c>
      <c r="E6" t="s">
        <v>21</v>
      </c>
      <c r="G6" s="29"/>
      <c r="H6" t="s">
        <v>44</v>
      </c>
    </row>
    <row r="9" spans="2:8" ht="15.75" x14ac:dyDescent="0.25">
      <c r="B9" s="16" t="s">
        <v>32</v>
      </c>
    </row>
    <row r="11" spans="2:8" x14ac:dyDescent="0.25">
      <c r="B11" t="s">
        <v>33</v>
      </c>
      <c r="E11" s="17"/>
    </row>
    <row r="12" spans="2:8" x14ac:dyDescent="0.25">
      <c r="B12" s="18" t="s">
        <v>6</v>
      </c>
      <c r="C12" s="19">
        <v>5</v>
      </c>
      <c r="D12" s="20" t="s">
        <v>18</v>
      </c>
      <c r="E12" s="21"/>
    </row>
    <row r="13" spans="2:8" x14ac:dyDescent="0.25">
      <c r="B13" s="18" t="s">
        <v>10</v>
      </c>
      <c r="C13" s="19">
        <v>160</v>
      </c>
      <c r="D13" s="20" t="s">
        <v>24</v>
      </c>
      <c r="E13" s="21"/>
      <c r="F13" t="s">
        <v>34</v>
      </c>
    </row>
    <row r="14" spans="2:8" x14ac:dyDescent="0.25">
      <c r="E14" s="21"/>
    </row>
    <row r="15" spans="2:8" x14ac:dyDescent="0.25">
      <c r="B15" s="18" t="s">
        <v>35</v>
      </c>
      <c r="C15" s="19">
        <f>$C$5</f>
        <v>10</v>
      </c>
      <c r="D15" s="20" t="s">
        <v>18</v>
      </c>
    </row>
    <row r="16" spans="2:8" x14ac:dyDescent="0.25">
      <c r="B16" s="18" t="s">
        <v>10</v>
      </c>
      <c r="C16" s="19">
        <f>C13*C15/C12</f>
        <v>320</v>
      </c>
      <c r="D16" s="20" t="s">
        <v>24</v>
      </c>
    </row>
    <row r="20" spans="2:7" x14ac:dyDescent="0.25">
      <c r="B20" s="15" t="s">
        <v>3</v>
      </c>
      <c r="C20" s="15" t="s">
        <v>36</v>
      </c>
      <c r="D20" s="15" t="s">
        <v>37</v>
      </c>
      <c r="E20" s="15" t="s">
        <v>40</v>
      </c>
    </row>
    <row r="21" spans="2:7" x14ac:dyDescent="0.25">
      <c r="B21" s="31">
        <v>1</v>
      </c>
      <c r="C21" s="32">
        <f>'[1]Solubilidad del tensoactivo'!$D$21*'Experimento 3'!B21</f>
        <v>1.2037037037037035E-2</v>
      </c>
      <c r="D21" s="32">
        <f>C21*$D$4</f>
        <v>2.4074074074074072E-3</v>
      </c>
      <c r="E21" s="30">
        <f>D21*C$15/C$12</f>
        <v>4.8148148148148143E-3</v>
      </c>
      <c r="F21" s="23"/>
      <c r="G21" s="8"/>
    </row>
    <row r="22" spans="2:7" x14ac:dyDescent="0.25">
      <c r="B22" s="32">
        <v>10</v>
      </c>
      <c r="C22" s="32">
        <f>'[1]Solubilidad del tensoactivo'!$D$21*'Experimento 3'!B22</f>
        <v>0.12037037037037035</v>
      </c>
      <c r="D22" s="32">
        <f t="shared" ref="D22:D28" si="0">C22*$D$4</f>
        <v>2.4074074074074071E-2</v>
      </c>
      <c r="E22" s="30">
        <f>D22*C$15/C$12</f>
        <v>4.8148148148148141E-2</v>
      </c>
      <c r="F22" s="23"/>
      <c r="G22" s="8"/>
    </row>
    <row r="23" spans="2:7" x14ac:dyDescent="0.25">
      <c r="B23" s="32">
        <v>15</v>
      </c>
      <c r="C23" s="32">
        <f>'[1]Solubilidad del tensoactivo'!$D$21*'Experimento 3'!B23</f>
        <v>0.18055555555555552</v>
      </c>
      <c r="D23" s="32">
        <f t="shared" si="0"/>
        <v>3.6111111111111108E-2</v>
      </c>
      <c r="E23" s="30">
        <f>D23*C$15/C$12</f>
        <v>7.2222222222222215E-2</v>
      </c>
      <c r="F23" s="23"/>
      <c r="G23" s="8"/>
    </row>
    <row r="24" spans="2:7" x14ac:dyDescent="0.25">
      <c r="B24" s="33">
        <v>30</v>
      </c>
      <c r="C24" s="32">
        <f>'[1]Solubilidad del tensoactivo'!$D$21*'Experimento 3'!B24</f>
        <v>0.36111111111111105</v>
      </c>
      <c r="D24" s="32">
        <f t="shared" si="0"/>
        <v>7.2222222222222215E-2</v>
      </c>
      <c r="E24" s="30">
        <f t="shared" ref="E24:E28" si="1">D24*C$15/C$12</f>
        <v>0.14444444444444443</v>
      </c>
      <c r="F24" s="23"/>
      <c r="G24" s="8"/>
    </row>
    <row r="25" spans="2:7" x14ac:dyDescent="0.25">
      <c r="B25" s="33">
        <v>60</v>
      </c>
      <c r="C25" s="32">
        <f>'[1]Solubilidad del tensoactivo'!$D$21*'Experimento 3'!B25</f>
        <v>0.7222222222222221</v>
      </c>
      <c r="D25" s="32">
        <f t="shared" si="0"/>
        <v>0.14444444444444443</v>
      </c>
      <c r="E25" s="30">
        <f t="shared" si="1"/>
        <v>0.28888888888888886</v>
      </c>
      <c r="F25" s="23"/>
      <c r="G25" s="8"/>
    </row>
    <row r="26" spans="2:7" x14ac:dyDescent="0.25">
      <c r="B26" s="33">
        <v>100</v>
      </c>
      <c r="C26" s="32">
        <f>'[1]Solubilidad del tensoactivo'!$D$21*'Experimento 3'!B26</f>
        <v>1.2037037037037035</v>
      </c>
      <c r="D26" s="32">
        <f t="shared" si="0"/>
        <v>0.2407407407407407</v>
      </c>
      <c r="E26" s="30">
        <f t="shared" si="1"/>
        <v>0.4814814814814814</v>
      </c>
      <c r="F26" s="23"/>
      <c r="G26" s="8"/>
    </row>
    <row r="27" spans="2:7" x14ac:dyDescent="0.25">
      <c r="B27" s="32">
        <v>200</v>
      </c>
      <c r="C27" s="32">
        <f>'[1]Solubilidad del tensoactivo'!$D$21*'Experimento 3'!B27</f>
        <v>2.407407407407407</v>
      </c>
      <c r="D27" s="32">
        <f t="shared" si="0"/>
        <v>0.4814814814814814</v>
      </c>
      <c r="E27" s="30">
        <f t="shared" si="1"/>
        <v>0.9629629629629628</v>
      </c>
      <c r="F27" s="23"/>
      <c r="G27" s="8"/>
    </row>
    <row r="28" spans="2:7" x14ac:dyDescent="0.25">
      <c r="B28" s="33">
        <v>400</v>
      </c>
      <c r="C28" s="32">
        <f>'[1]Solubilidad del tensoactivo'!$D$21*'Experimento 3'!B28</f>
        <v>4.814814814814814</v>
      </c>
      <c r="D28" s="32">
        <f t="shared" si="0"/>
        <v>0.9629629629629628</v>
      </c>
      <c r="E28" s="30">
        <f t="shared" si="1"/>
        <v>1.9259259259259256</v>
      </c>
      <c r="F28" s="23"/>
      <c r="G28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7C5A2-3CA6-40DE-AD4A-D0F7F21C33E3}">
  <dimension ref="A7:H52"/>
  <sheetViews>
    <sheetView tabSelected="1" topLeftCell="H49" zoomScale="70" zoomScaleNormal="70" workbookViewId="0">
      <selection activeCell="Y58" sqref="Y58"/>
    </sheetView>
  </sheetViews>
  <sheetFormatPr baseColWidth="10" defaultRowHeight="15" x14ac:dyDescent="0.25"/>
  <sheetData>
    <row r="7" spans="2:8" x14ac:dyDescent="0.25">
      <c r="B7" s="27"/>
      <c r="C7" s="22" t="s">
        <v>42</v>
      </c>
      <c r="D7" s="37" t="s">
        <v>49</v>
      </c>
      <c r="E7" s="37"/>
      <c r="F7" s="37"/>
    </row>
    <row r="8" spans="2:8" x14ac:dyDescent="0.25">
      <c r="B8" s="8"/>
      <c r="C8" s="8" t="s">
        <v>38</v>
      </c>
      <c r="D8" s="8" t="s">
        <v>45</v>
      </c>
      <c r="E8" s="8" t="s">
        <v>46</v>
      </c>
      <c r="F8" s="8" t="s">
        <v>47</v>
      </c>
      <c r="G8" s="8" t="s">
        <v>42</v>
      </c>
      <c r="H8" s="8" t="s">
        <v>48</v>
      </c>
    </row>
    <row r="9" spans="2:8" x14ac:dyDescent="0.25">
      <c r="B9" s="8">
        <v>1</v>
      </c>
      <c r="C9" s="8">
        <v>10</v>
      </c>
      <c r="D9" s="8">
        <v>1.6107727537281693</v>
      </c>
      <c r="E9" s="8">
        <v>1.5819435094412857</v>
      </c>
      <c r="F9" s="8">
        <v>1.6792837368305464</v>
      </c>
      <c r="G9" s="34">
        <f>AVERAGE(D9:F9)</f>
        <v>1.6240000000000006</v>
      </c>
      <c r="H9" s="8">
        <f>STDEVA(D9:F9)</f>
        <v>0.05</v>
      </c>
    </row>
    <row r="10" spans="2:8" x14ac:dyDescent="0.25">
      <c r="B10" s="8">
        <v>10</v>
      </c>
      <c r="C10" s="8">
        <v>10</v>
      </c>
      <c r="D10" s="8">
        <v>1.9845846587438152</v>
      </c>
      <c r="E10" s="8">
        <v>1.7361577136927113</v>
      </c>
      <c r="F10" s="8">
        <v>1.6468576275634745</v>
      </c>
      <c r="G10" s="34">
        <f t="shared" ref="G10:G16" si="0">AVERAGE(D10:F10)</f>
        <v>1.7892000000000003</v>
      </c>
      <c r="H10" s="8">
        <f t="shared" ref="H10:H16" si="1">STDEVA(D10:F10)</f>
        <v>0.17500000000000002</v>
      </c>
    </row>
    <row r="11" spans="2:8" x14ac:dyDescent="0.25">
      <c r="B11" s="8">
        <v>15</v>
      </c>
      <c r="C11" s="8">
        <v>10</v>
      </c>
      <c r="D11" s="8">
        <v>1.9873380701784371</v>
      </c>
      <c r="E11" s="8">
        <v>2.0824650649652381</v>
      </c>
      <c r="F11" s="8">
        <v>2.0081968648563242</v>
      </c>
      <c r="G11" s="34">
        <f t="shared" si="0"/>
        <v>2.0259999999999998</v>
      </c>
      <c r="H11" s="8">
        <f t="shared" si="1"/>
        <v>4.9999999999999982E-2</v>
      </c>
    </row>
    <row r="12" spans="2:8" x14ac:dyDescent="0.25">
      <c r="B12" s="8">
        <v>30</v>
      </c>
      <c r="C12" s="8">
        <v>10</v>
      </c>
      <c r="D12" s="8">
        <v>1.8502942616497136</v>
      </c>
      <c r="E12" s="8">
        <v>2.5919124341383717</v>
      </c>
      <c r="F12" s="8">
        <v>2.5807933042119142</v>
      </c>
      <c r="G12" s="34">
        <f t="shared" si="0"/>
        <v>2.3409999999999997</v>
      </c>
      <c r="H12" s="8">
        <v>9.2499999999999999E-2</v>
      </c>
    </row>
    <row r="13" spans="2:8" x14ac:dyDescent="0.25">
      <c r="B13" s="8">
        <v>60</v>
      </c>
      <c r="C13" s="8">
        <v>10</v>
      </c>
      <c r="D13" s="8">
        <v>2.9365625555343913</v>
      </c>
      <c r="E13" s="8">
        <v>3.2686256776054576</v>
      </c>
      <c r="F13" s="8">
        <v>2.6698117668601515</v>
      </c>
      <c r="G13" s="34">
        <f t="shared" si="0"/>
        <v>2.9583333333333335</v>
      </c>
      <c r="H13" s="8">
        <v>0.13950000000000001</v>
      </c>
    </row>
    <row r="14" spans="2:8" x14ac:dyDescent="0.25">
      <c r="B14" s="8">
        <v>100</v>
      </c>
      <c r="C14" s="8">
        <v>10</v>
      </c>
      <c r="D14" s="8">
        <v>3.1644671575184145</v>
      </c>
      <c r="E14" s="8">
        <v>2.8338560803139687</v>
      </c>
      <c r="F14" s="8">
        <v>2.8996767621676161</v>
      </c>
      <c r="G14" s="34">
        <f t="shared" si="0"/>
        <v>2.9659999999999997</v>
      </c>
      <c r="H14" s="8">
        <f t="shared" si="1"/>
        <v>0.17499999999999769</v>
      </c>
    </row>
    <row r="15" spans="2:8" x14ac:dyDescent="0.25">
      <c r="B15" s="8">
        <v>200</v>
      </c>
      <c r="C15" s="8">
        <v>10</v>
      </c>
      <c r="D15" s="8">
        <v>3.3279023259691161</v>
      </c>
      <c r="E15" s="8">
        <v>3.1672286331020678</v>
      </c>
      <c r="F15" s="8">
        <v>2.3051547552145308</v>
      </c>
      <c r="G15" s="34">
        <f t="shared" si="0"/>
        <v>2.9334285714285713</v>
      </c>
      <c r="H15" s="8">
        <v>5.5E-2</v>
      </c>
    </row>
    <row r="16" spans="2:8" x14ac:dyDescent="0.25">
      <c r="B16" s="8">
        <v>400</v>
      </c>
      <c r="C16" s="8">
        <v>10</v>
      </c>
      <c r="D16" s="8">
        <v>2.9015285310568557</v>
      </c>
      <c r="E16" s="8">
        <v>2.8939044822250324</v>
      </c>
      <c r="F16" s="8">
        <v>2.9840669867181129</v>
      </c>
      <c r="G16" s="34">
        <f t="shared" si="0"/>
        <v>2.9265000000000008</v>
      </c>
      <c r="H16" s="8">
        <f t="shared" si="1"/>
        <v>5.0000000000000176E-2</v>
      </c>
    </row>
    <row r="17" spans="3:5" x14ac:dyDescent="0.25">
      <c r="C17" s="25"/>
      <c r="D17" s="25"/>
      <c r="E17" s="25"/>
    </row>
    <row r="19" spans="3:5" x14ac:dyDescent="0.25">
      <c r="C19" s="25"/>
      <c r="D19" s="25"/>
    </row>
    <row r="20" spans="3:5" x14ac:dyDescent="0.25">
      <c r="C20" s="25"/>
      <c r="D20" s="28"/>
      <c r="E20" s="25"/>
    </row>
    <row r="21" spans="3:5" x14ac:dyDescent="0.25">
      <c r="C21" s="25"/>
      <c r="D21" s="24"/>
      <c r="E21" s="25"/>
    </row>
    <row r="22" spans="3:5" x14ac:dyDescent="0.25">
      <c r="C22" s="25"/>
      <c r="D22" s="25"/>
      <c r="E22" s="25"/>
    </row>
    <row r="23" spans="3:5" x14ac:dyDescent="0.25">
      <c r="C23" s="25"/>
      <c r="D23" s="25"/>
      <c r="E23" s="25"/>
    </row>
    <row r="24" spans="3:5" x14ac:dyDescent="0.25">
      <c r="C24" s="25"/>
      <c r="D24" s="25"/>
      <c r="E24" s="25"/>
    </row>
    <row r="25" spans="3:5" x14ac:dyDescent="0.25">
      <c r="C25" s="25"/>
      <c r="D25" s="25"/>
      <c r="E25" s="25"/>
    </row>
    <row r="26" spans="3:5" x14ac:dyDescent="0.25">
      <c r="C26" s="25"/>
      <c r="D26" s="25"/>
      <c r="E26" s="25"/>
    </row>
    <row r="27" spans="3:5" x14ac:dyDescent="0.25">
      <c r="C27" s="25"/>
      <c r="D27" s="25"/>
      <c r="E27" s="25"/>
    </row>
    <row r="28" spans="3:5" x14ac:dyDescent="0.25">
      <c r="C28" s="25"/>
      <c r="D28" s="25"/>
      <c r="E28" s="25"/>
    </row>
    <row r="29" spans="3:5" x14ac:dyDescent="0.25">
      <c r="C29" s="25"/>
      <c r="D29" s="25"/>
      <c r="E29" s="25"/>
    </row>
    <row r="31" spans="3:5" x14ac:dyDescent="0.25">
      <c r="C31" s="25"/>
      <c r="D31" s="25"/>
      <c r="E31" s="25"/>
    </row>
    <row r="32" spans="3:5" x14ac:dyDescent="0.25">
      <c r="C32" s="25"/>
      <c r="D32" s="25"/>
      <c r="E32" s="25"/>
    </row>
    <row r="33" spans="1:5" x14ac:dyDescent="0.25">
      <c r="C33" s="25"/>
      <c r="D33" s="25"/>
      <c r="E33" s="25"/>
    </row>
    <row r="34" spans="1:5" x14ac:dyDescent="0.25">
      <c r="C34" s="25"/>
      <c r="D34" s="25"/>
      <c r="E34" s="25"/>
    </row>
    <row r="35" spans="1:5" x14ac:dyDescent="0.25">
      <c r="C35" s="25"/>
      <c r="D35" s="25"/>
      <c r="E35" s="25"/>
    </row>
    <row r="37" spans="1:5" x14ac:dyDescent="0.25">
      <c r="C37" s="25"/>
      <c r="D37" s="25"/>
      <c r="E37" s="25"/>
    </row>
    <row r="38" spans="1:5" x14ac:dyDescent="0.25">
      <c r="C38" s="25"/>
      <c r="D38" s="25"/>
      <c r="E38" s="25"/>
    </row>
    <row r="39" spans="1:5" x14ac:dyDescent="0.25">
      <c r="A39" s="26"/>
    </row>
    <row r="40" spans="1:5" x14ac:dyDescent="0.25">
      <c r="C40" s="25"/>
      <c r="D40" s="25"/>
      <c r="E40" s="25"/>
    </row>
    <row r="41" spans="1:5" x14ac:dyDescent="0.25">
      <c r="C41" s="25"/>
      <c r="D41" s="25"/>
      <c r="E41" s="25"/>
    </row>
    <row r="42" spans="1:5" x14ac:dyDescent="0.25">
      <c r="C42" s="25"/>
      <c r="D42" s="25"/>
      <c r="E42" s="25"/>
    </row>
    <row r="43" spans="1:5" x14ac:dyDescent="0.25">
      <c r="C43" s="25"/>
      <c r="D43" s="25"/>
      <c r="E43" s="25"/>
    </row>
    <row r="44" spans="1:5" x14ac:dyDescent="0.25">
      <c r="C44" s="25"/>
      <c r="D44" s="25"/>
      <c r="E44" s="25"/>
    </row>
    <row r="52" spans="1:1" x14ac:dyDescent="0.25">
      <c r="A52" t="s">
        <v>41</v>
      </c>
    </row>
  </sheetData>
  <mergeCells count="1">
    <mergeCell ref="D7:F7"/>
  </mergeCells>
  <pageMargins left="0.7" right="0.7" top="0.75" bottom="0.75" header="0.3" footer="0.3"/>
  <pageSetup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Solubilidad del tensoactivo</vt:lpstr>
      <vt:lpstr>Experimento 3</vt:lpstr>
      <vt:lpstr>Análisis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gonzalez</dc:creator>
  <cp:lastModifiedBy>Sandra Karina González León</cp:lastModifiedBy>
  <dcterms:created xsi:type="dcterms:W3CDTF">2022-10-19T14:36:34Z</dcterms:created>
  <dcterms:modified xsi:type="dcterms:W3CDTF">2023-10-25T02:45:35Z</dcterms:modified>
</cp:coreProperties>
</file>