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6"/>
  <workbookPr defaultThemeVersion="124226"/>
  <mc:AlternateContent xmlns:mc="http://schemas.openxmlformats.org/markup-compatibility/2006">
    <mc:Choice Requires="x15">
      <x15ac:absPath xmlns:x15ac="http://schemas.microsoft.com/office/spreadsheetml/2010/11/ac" url="C:\Users\spenac\Desktop\Reto Choucair\"/>
    </mc:Choice>
  </mc:AlternateContent>
  <xr:revisionPtr revIDLastSave="0" documentId="13_ncr:1_{E8027869-71AD-4E1A-82AB-F4D966E1E559}" xr6:coauthVersionLast="36" xr6:coauthVersionMax="47" xr10:uidLastSave="{00000000-0000-0000-0000-000000000000}"/>
  <bookViews>
    <workbookView xWindow="0" yWindow="0" windowWidth="20490" windowHeight="6945" activeTab="1" xr2:uid="{00000000-000D-0000-FFFF-FFFF00000000}"/>
  </bookViews>
  <sheets>
    <sheet name="Calculo Factor de Ajuste" sheetId="1" r:id="rId1"/>
    <sheet name="Estimación Construcción" sheetId="2" r:id="rId2"/>
    <sheet name="Ajustificación" sheetId="3" r:id="rId3"/>
  </sheets>
  <externalReferences>
    <externalReference r:id="rId4"/>
    <externalReference r:id="rId5"/>
    <externalReference r:id="rId6"/>
  </externalReferences>
  <definedNames>
    <definedName name="Acciones">[1]Listas!$L$2:$L$6</definedName>
    <definedName name="Analista_Certificación">[1]Listas!$G$2:$G$7</definedName>
    <definedName name="Analista_Contable">[1]Listas!$F$2:$F$7</definedName>
    <definedName name="Analista_Funcional">[1]Listas!$E$2:$E$14</definedName>
    <definedName name="Aplicativo">[2]Listas!$A$2:$A$7</definedName>
    <definedName name="Centro_de_Costos">[1]Listas!$C$2:$C$3</definedName>
    <definedName name="Cliente">[1]Listas!$A$2:$A$4</definedName>
    <definedName name="Desfases">[2]Listas!$D$2:$D$39</definedName>
    <definedName name="EstadoProyecto">[2]Listas!$F$2:$F$6</definedName>
    <definedName name="Etapas">[2]Listas!$C$2:$C$7</definedName>
    <definedName name="IP">[1]Listas!$I$2:$I$12</definedName>
    <definedName name="Línea">[1]Listas!$B$2:$B$10</definedName>
    <definedName name="Producto">[2]Listas!$B$2:$B$13</definedName>
    <definedName name="Responsable">[2]Listas!$E$2:$E$4</definedName>
    <definedName name="s">[3]Listas!$E$2:$E$14</definedName>
    <definedName name="sd">[3]Listas!$L$2:$L$6</definedName>
    <definedName name="Soluciones">[1]Listas!$H$2:$H$25</definedName>
  </definedNames>
  <calcPr calcId="191028"/>
</workbook>
</file>

<file path=xl/calcChain.xml><?xml version="1.0" encoding="utf-8"?>
<calcChain xmlns="http://schemas.openxmlformats.org/spreadsheetml/2006/main">
  <c r="H33" i="2" l="1"/>
  <c r="G34" i="2"/>
  <c r="G33" i="2"/>
  <c r="F42" i="2" l="1"/>
  <c r="F24" i="3" l="1"/>
  <c r="E24" i="3"/>
  <c r="D24" i="3"/>
  <c r="F16" i="3"/>
  <c r="E16" i="3"/>
  <c r="D16" i="3"/>
  <c r="F10" i="3"/>
  <c r="E10" i="3"/>
  <c r="D10" i="3"/>
  <c r="F6" i="3"/>
  <c r="E6" i="3"/>
  <c r="E33" i="3" s="1"/>
  <c r="D6" i="3"/>
  <c r="D33" i="3" s="1"/>
  <c r="F33" i="3" l="1"/>
  <c r="H55" i="2" l="1"/>
  <c r="E34" i="2" s="1"/>
  <c r="F55" i="2"/>
  <c r="H51" i="2"/>
  <c r="F51" i="2"/>
  <c r="H47" i="2"/>
  <c r="F47" i="2"/>
  <c r="H42" i="2"/>
  <c r="I46" i="1"/>
  <c r="H46" i="1"/>
  <c r="G46" i="1"/>
  <c r="F46" i="1"/>
  <c r="E46" i="1"/>
  <c r="D26" i="2" s="1"/>
  <c r="G56" i="2" s="1"/>
  <c r="D46" i="1"/>
  <c r="C46" i="1"/>
  <c r="H60" i="2" l="1"/>
  <c r="F60" i="2"/>
  <c r="I56" i="2"/>
  <c r="G44" i="2"/>
  <c r="I44" i="2" s="1"/>
  <c r="G46" i="2"/>
  <c r="I46" i="2" s="1"/>
  <c r="G49" i="2"/>
  <c r="I49" i="2" s="1"/>
  <c r="G58" i="2"/>
  <c r="I58" i="2" s="1"/>
  <c r="G43" i="2"/>
  <c r="G45" i="2"/>
  <c r="I45" i="2" s="1"/>
  <c r="G48" i="2"/>
  <c r="G50" i="2"/>
  <c r="I50" i="2" s="1"/>
  <c r="G52" i="2"/>
  <c r="G54" i="2"/>
  <c r="I54" i="2" s="1"/>
  <c r="G57" i="2"/>
  <c r="I57" i="2" s="1"/>
  <c r="G59" i="2"/>
  <c r="I59" i="2" s="1"/>
  <c r="G53" i="2"/>
  <c r="I53" i="2" s="1"/>
  <c r="I48" i="2" l="1"/>
  <c r="I47" i="2" s="1"/>
  <c r="F32" i="2" s="1"/>
  <c r="G47" i="2"/>
  <c r="I52" i="2"/>
  <c r="I51" i="2" s="1"/>
  <c r="F33" i="2" s="1"/>
  <c r="G51" i="2"/>
  <c r="D33" i="2" s="1"/>
  <c r="G55" i="2"/>
  <c r="I43" i="2"/>
  <c r="I42" i="2" s="1"/>
  <c r="G42" i="2"/>
  <c r="D31" i="2" s="1"/>
  <c r="I55" i="2"/>
  <c r="F34" i="2" s="1"/>
  <c r="G60" i="2" l="1"/>
  <c r="D35" i="2"/>
  <c r="I60" i="2"/>
  <c r="F31" i="2"/>
  <c r="H32" i="2" s="1"/>
  <c r="F35" i="2" l="1"/>
  <c r="H34" i="2" s="1"/>
  <c r="H31" i="2"/>
  <c r="G32" i="2" s="1"/>
  <c r="H35" i="2" l="1"/>
  <c r="G3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mmgallo</author>
  </authors>
  <commentList>
    <comment ref="B7" authorId="0" shapeId="0" xr:uid="{00000000-0006-0000-0000-000001000000}">
      <text>
        <r>
          <rPr>
            <sz val="8"/>
            <color indexed="81"/>
            <rFont val="Tahoma"/>
            <family val="2"/>
          </rPr>
          <t>Ingrese el desfase asignado a cada causal según corresponda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Mauricio Eduardo Zapata</author>
  </authors>
  <commentList>
    <comment ref="I41" authorId="0" shapeId="0" xr:uid="{00000000-0006-0000-0100-000001000000}">
      <text>
        <r>
          <rPr>
            <sz val="9"/>
            <color indexed="81"/>
            <rFont val="Tahoma"/>
            <family val="2"/>
          </rPr>
          <t xml:space="preserve">Número de días teniendo presente una ejecución de actividades en serie (sin superposiciones) </t>
        </r>
      </text>
    </comment>
    <comment ref="H42" authorId="0" shapeId="0" xr:uid="{00000000-0006-0000-0100-000002000000}">
      <text>
        <r>
          <rPr>
            <sz val="9"/>
            <color indexed="81"/>
            <rFont val="Tahoma"/>
            <family val="2"/>
          </rPr>
          <t>Se toma el máximo de recursos empleados en cualquier actividad por etapa</t>
        </r>
      </text>
    </comment>
    <comment ref="H47" authorId="0" shapeId="0" xr:uid="{00000000-0006-0000-0100-000003000000}">
      <text>
        <r>
          <rPr>
            <sz val="9"/>
            <color indexed="81"/>
            <rFont val="Tahoma"/>
            <family val="2"/>
          </rPr>
          <t>Se toma el máximo de recursos empleados en cualquier actividad por etapa</t>
        </r>
      </text>
    </comment>
    <comment ref="H51" authorId="0" shapeId="0" xr:uid="{00000000-0006-0000-0100-000004000000}">
      <text>
        <r>
          <rPr>
            <sz val="9"/>
            <color indexed="81"/>
            <rFont val="Tahoma"/>
            <family val="2"/>
          </rPr>
          <t>Se toma el máximo de recursos empleados en cualquier actividad por etapa</t>
        </r>
      </text>
    </comment>
    <comment ref="H55" authorId="0" shapeId="0" xr:uid="{00000000-0006-0000-0100-000005000000}">
      <text>
        <r>
          <rPr>
            <sz val="9"/>
            <color indexed="81"/>
            <rFont val="Tahoma"/>
            <family val="2"/>
          </rPr>
          <t>Se toma el máximo de recursos empleados en cualquier actividad por etapa</t>
        </r>
      </text>
    </comment>
  </commentList>
</comments>
</file>

<file path=xl/sharedStrings.xml><?xml version="1.0" encoding="utf-8"?>
<sst xmlns="http://schemas.openxmlformats.org/spreadsheetml/2006/main" count="138" uniqueCount="119">
  <si>
    <t>CÁLCULO DEL FACTOR DE AJUSTE POR TIPO DE PRUEBA</t>
  </si>
  <si>
    <t>Causales de Desfase</t>
  </si>
  <si>
    <t>Prueba 
Requisitos</t>
  </si>
  <si>
    <t>Prueba 
Diseño</t>
  </si>
  <si>
    <t>Prueba
Funcional</t>
  </si>
  <si>
    <t>Prueba 
Contable</t>
  </si>
  <si>
    <t>Prueba Performance</t>
  </si>
  <si>
    <t>Prueba 
Seguridad</t>
  </si>
  <si>
    <t>Prueba 
Migración Datos</t>
  </si>
  <si>
    <t>Mala calidad de artefacto recibido por parte del Cliente</t>
  </si>
  <si>
    <t>Mala calidad de artefacto recibido por parte del Proveedor</t>
  </si>
  <si>
    <t>Buena calidad de artefacto recibido por parte del Cliente</t>
  </si>
  <si>
    <t>Buena calidad de artefacto recibido por parte del Proveedor</t>
  </si>
  <si>
    <t>Gestión issues (responsable Cliente)</t>
  </si>
  <si>
    <t>Gestión issues (responsable Proveedor)</t>
  </si>
  <si>
    <t>Gestión issues (responsable Compañía)</t>
  </si>
  <si>
    <t>Administración y control de versiones o releases de software (responsable Cliente)</t>
  </si>
  <si>
    <t>Administración y control de versiones o releases de software (responsable Proveedor)</t>
  </si>
  <si>
    <t>Administración y control de versiones o releases de documentación (responsable Cliente)</t>
  </si>
  <si>
    <t>Administración y control de versiones o releases de documentación (responsable Proveedor)</t>
  </si>
  <si>
    <t>Calidad del set de datos (responsable Cliente)</t>
  </si>
  <si>
    <t>Calidad del set de datos (responsable Proveedor)</t>
  </si>
  <si>
    <t>Calidad del set de datos (responsable Choucair)</t>
  </si>
  <si>
    <t>Inestabilidad del ambiente de pruebas durante la ejecución (responsable Cliente)</t>
  </si>
  <si>
    <t>Inestabilidad del ambiente de pruebas durante la ejecución (responsable Proveedor)</t>
  </si>
  <si>
    <t>Inestabilidad del ambiente de pruebas durante la ejecución (responsable Compañía)</t>
  </si>
  <si>
    <t>Actividades de SW o HW no planeadas (responsable Cliente)</t>
  </si>
  <si>
    <t>Actividades de SW o HW no planeadas (responsable Proveedor)</t>
  </si>
  <si>
    <t>Actividades de SW o HW no planeadas (responsable Compañía)</t>
  </si>
  <si>
    <t>Incumplimiento en la entrega de artefactos (Responsable Cliente)</t>
  </si>
  <si>
    <t>Incumplimiento en la entrega de artefactos (Responsable Proveedor)</t>
  </si>
  <si>
    <t>Cambio de alcance (Responsable Cliente)</t>
  </si>
  <si>
    <t>Cambio de alcance (Responsable Proveedor)</t>
  </si>
  <si>
    <t>Ejecución en ambientes compartidos (responsable Cliente)</t>
  </si>
  <si>
    <t>Ejecución en ambientes compartidos (responsable Proveedor)</t>
  </si>
  <si>
    <t>Novedades equipo de trabajo (responsable Cliente)</t>
  </si>
  <si>
    <t>Novedades equipo de trabajo (responsable Proveedor)</t>
  </si>
  <si>
    <t>Novedades equipo de trabajo (responsable Compañía)</t>
  </si>
  <si>
    <t>Desconocimiento negocio (responsable Cliente)</t>
  </si>
  <si>
    <t>Desconocimiento negocio (responsable Proveedor)</t>
  </si>
  <si>
    <t>Desconocimiento negocio Cliente (responsable Compañía)</t>
  </si>
  <si>
    <t xml:space="preserve">Actividades del proyecto no planeadas (Responsable Cliente) </t>
  </si>
  <si>
    <t xml:space="preserve">Actividades del proyecto no planeadas (Responsable Choucair) </t>
  </si>
  <si>
    <t>Actividades no planeadas por la Compañía</t>
  </si>
  <si>
    <t>Eventos externos (imputable al Cliente)</t>
  </si>
  <si>
    <t>Eventos externos (imputable al Proveedor)</t>
  </si>
  <si>
    <t>Eventos externos (imputable a la Compañia)</t>
  </si>
  <si>
    <t>Total Factor de ajuste para el tipo de prueba</t>
  </si>
  <si>
    <t>ESTIMACIÓN – PRUEBAS EN CONSTRUCCIÓN</t>
  </si>
  <si>
    <t>Control de Cambios del Documento</t>
  </si>
  <si>
    <t>Número de versión</t>
  </si>
  <si>
    <t>Acción</t>
  </si>
  <si>
    <t>Fecha  acción (aaaa/mm/dd)</t>
  </si>
  <si>
    <t>Resumen cambios</t>
  </si>
  <si>
    <t>Responsable de la acción</t>
  </si>
  <si>
    <t>Aprobado por</t>
  </si>
  <si>
    <t>Distribuido a</t>
  </si>
  <si>
    <t>Creación</t>
  </si>
  <si>
    <t>Creacion del documento</t>
  </si>
  <si>
    <t>Distribución</t>
  </si>
  <si>
    <t>Distribucion del documento</t>
  </si>
  <si>
    <t>--- Seleccione ---</t>
  </si>
  <si>
    <t>Nombre de la Solicitud</t>
  </si>
  <si>
    <t>Producto</t>
  </si>
  <si>
    <t>Tipo de Solicitud</t>
  </si>
  <si>
    <t>Aplicativo</t>
  </si>
  <si>
    <t xml:space="preserve">Objetivo de la Solicitud </t>
  </si>
  <si>
    <t>Testing Project Leader</t>
  </si>
  <si>
    <t>Gerente de Servicio</t>
  </si>
  <si>
    <t>Coordinador de Transición</t>
  </si>
  <si>
    <t xml:space="preserve">Analista(s) de Transición </t>
  </si>
  <si>
    <t>Coordinador de Proyecto</t>
  </si>
  <si>
    <t>Estado de la solicitud</t>
  </si>
  <si>
    <t>Número de horas planeadas por día</t>
  </si>
  <si>
    <t>Factor de Ajuste</t>
  </si>
  <si>
    <t>Resumen Estimación</t>
  </si>
  <si>
    <t xml:space="preserve">Actividad </t>
  </si>
  <si>
    <t>Total Esfuerzo 
Más Probable (horas)</t>
  </si>
  <si>
    <t xml:space="preserve">Número de Recursos </t>
  </si>
  <si>
    <t>Total Días</t>
  </si>
  <si>
    <t xml:space="preserve">Fecha Inicio </t>
  </si>
  <si>
    <t>Fecha Fin</t>
  </si>
  <si>
    <t>Planeación</t>
  </si>
  <si>
    <t xml:space="preserve">Diseño </t>
  </si>
  <si>
    <t>Ejecución</t>
  </si>
  <si>
    <t>Seguimiento y Cierre</t>
  </si>
  <si>
    <t xml:space="preserve">Total Estimación </t>
  </si>
  <si>
    <t>Detalle Estimación</t>
  </si>
  <si>
    <t xml:space="preserve">Nota </t>
  </si>
  <si>
    <t>Completar las celdas en azul, si es necesario insertar celdas para adicionar actividades por favor tenga en cuenta que tiene que copiar las fórmulas y verificar que los totales por etapas incluyan todas las actividades.</t>
  </si>
  <si>
    <t>Actividad</t>
  </si>
  <si>
    <t>Total Esfuerzo Estimado (horas)</t>
  </si>
  <si>
    <t>Diseño</t>
  </si>
  <si>
    <t>Total Tiempo Estimado de Pruebas</t>
  </si>
  <si>
    <t>Notas:</t>
  </si>
  <si>
    <t>* La estimación sólo abarca Pruebas en Construcción
* Tenga en cuenta cuando varios Analistas de pruebas apoyarán las diferentes etapas, que debe revisar la formula de Total días con el factor de ajuste, dado que está dividiendo el tiempo por el número de analistas y no siempre es así. Esta formula debe ser adecuada dependiendo de la estrategia con la cual se estima realizar la prueba.</t>
  </si>
  <si>
    <t>Tiempos de Diseño de Casos de Prueba (Minutos)</t>
  </si>
  <si>
    <t>Tiempos de Ejecución de Casos de Prueba (Minutos)</t>
  </si>
  <si>
    <t>ID</t>
  </si>
  <si>
    <t>Historia de Usuario</t>
  </si>
  <si>
    <t>Escanarios de Prueba a Alto Nivel</t>
  </si>
  <si>
    <t>Casos Aproximados a Diseñar</t>
  </si>
  <si>
    <t>Total Tiempo</t>
  </si>
  <si>
    <t>Sandra Milena Peña xa</t>
  </si>
  <si>
    <t>Choucair Academy</t>
  </si>
  <si>
    <t>Prueba de Comportamiento</t>
  </si>
  <si>
    <t>Sandra Milena Peña Castellanos</t>
  </si>
  <si>
    <t>Lectura del requerimiento</t>
  </si>
  <si>
    <t>Contextualizacón</t>
  </si>
  <si>
    <t>Conocimiento de aplicativo</t>
  </si>
  <si>
    <t>Configuración de aplicativo</t>
  </si>
  <si>
    <t>Consultar cursos existentes</t>
  </si>
  <si>
    <t>Matricularse en nuevo curso</t>
  </si>
  <si>
    <t>Realizar el curso</t>
  </si>
  <si>
    <t>Validación de Bugs</t>
  </si>
  <si>
    <t>Pruebas con usuarrio final</t>
  </si>
  <si>
    <t>Informe de cierre</t>
  </si>
  <si>
    <t>Entrega</t>
  </si>
  <si>
    <t>Revisar que los cambios realizados recientemente  de nuestros servicios como analistas de pruebas Generales y básicas no funcionales,  en la plataforma WEB, no hayan afectado en las funcionalidades de consulta, matrículas y realización de cursos.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</si>
</sst>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quot;$&quot;\ * #,##0.00_);_(&quot;$&quot;\ * \(#,##0.00\);_(&quot;$&quot;\ * &quot;-&quot;??_);_(@_)"/>
    <numFmt numFmtId="165" formatCode="_(* #,##0.00_);_(* \(#,##0.00\);_(* &quot;-&quot;??_);_(@_)"/>
    <numFmt numFmtId="166" formatCode="_([$€-2]\ * #,##0.00_);_([$€-2]\ * \(#,##0.00\);_([$€-2]\ * &quot;-&quot;??_)"/>
    <numFmt numFmtId="167" formatCode="_ [$€-2]* #,##0.00_ ;_ [$€-2]* \-#,##0.00_ ;_ [$€-2]* &quot;-&quot;??_ "/>
    <numFmt numFmtId="168" formatCode="_ * #,##0.00_ ;_ * \-#,##0.00_ ;_ * &quot;-&quot;??_ ;_ @_ "/>
    <numFmt numFmtId="169" formatCode="_(&quot;$&quot;* #,##0.00_);_(&quot;$&quot;* \(#,##0.00\);_(&quot;$&quot;* &quot;-&quot;??_);_(@_)"/>
    <numFmt numFmtId="170" formatCode="_ &quot;$&quot;\ * #,##0.00_ ;_ &quot;$&quot;\ * \-#,##0.00_ ;_ &quot;$&quot;\ * &quot;-&quot;??_ ;_ @_ "/>
    <numFmt numFmtId="171" formatCode="yyyy\-mm\-dd;@"/>
    <numFmt numFmtId="172" formatCode="yyyy\-mmm\-dd"/>
  </numFmts>
  <fonts count="40" x14ac:knownFonts="1">
    <font>
      <sz val="11"/>
      <color theme="1"/>
      <name val="Calibri"/>
      <family val="2"/>
      <scheme val="minor"/>
    </font>
    <font>
      <sz val="11"/>
      <color theme="1"/>
      <name val="Calibri"/>
      <family val="2"/>
      <scheme val="minor"/>
    </font>
    <font>
      <sz val="11"/>
      <color theme="0"/>
      <name val="Calibri"/>
      <family val="2"/>
      <scheme val="minor"/>
    </font>
    <font>
      <sz val="10"/>
      <name val="Arial"/>
      <family val="2"/>
    </font>
    <font>
      <b/>
      <sz val="12"/>
      <name val="Arial"/>
      <family val="2"/>
    </font>
    <font>
      <sz val="10"/>
      <color theme="1"/>
      <name val="Arial"/>
      <family val="2"/>
    </font>
    <font>
      <sz val="9"/>
      <color theme="1"/>
      <name val="Arial"/>
      <family val="2"/>
    </font>
    <font>
      <sz val="10"/>
      <color theme="0"/>
      <name val="Arial"/>
      <family val="2"/>
    </font>
    <font>
      <sz val="8"/>
      <color indexed="81"/>
      <name val="Tahoma"/>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u/>
      <sz val="11"/>
      <color theme="10"/>
      <name val="Calibri"/>
      <family val="2"/>
    </font>
    <font>
      <sz val="11"/>
      <color indexed="60"/>
      <name val="Calibri"/>
      <family val="2"/>
    </font>
    <font>
      <sz val="8"/>
      <name val="Arial"/>
      <family val="2"/>
    </font>
    <font>
      <b/>
      <sz val="11"/>
      <color indexed="63"/>
      <name val="Calibri"/>
      <family val="2"/>
    </font>
    <font>
      <sz val="11"/>
      <color rgb="FFFF0000"/>
      <name val="Calibri"/>
      <family val="2"/>
      <charset val="1"/>
    </font>
    <font>
      <sz val="11"/>
      <color indexed="10"/>
      <name val="Calibri"/>
      <family val="2"/>
    </font>
    <font>
      <b/>
      <sz val="18"/>
      <color indexed="56"/>
      <name val="Cambria"/>
      <family val="2"/>
    </font>
    <font>
      <b/>
      <sz val="11"/>
      <color indexed="8"/>
      <name val="Calibri"/>
      <family val="2"/>
    </font>
    <font>
      <b/>
      <sz val="18"/>
      <color theme="1"/>
      <name val="Arial"/>
      <family val="2"/>
    </font>
    <font>
      <b/>
      <sz val="10"/>
      <color theme="0"/>
      <name val="Arial"/>
      <family val="2"/>
    </font>
    <font>
      <b/>
      <sz val="10"/>
      <name val="Arial"/>
      <family val="2"/>
    </font>
    <font>
      <b/>
      <sz val="10"/>
      <color theme="1"/>
      <name val="Arial"/>
      <family val="2"/>
    </font>
    <font>
      <b/>
      <i/>
      <sz val="10"/>
      <color theme="1"/>
      <name val="Arial"/>
      <family val="2"/>
    </font>
    <font>
      <b/>
      <sz val="10"/>
      <color indexed="62"/>
      <name val="Arial"/>
      <family val="2"/>
    </font>
    <font>
      <sz val="9"/>
      <color theme="5"/>
      <name val="Arial"/>
      <family val="2"/>
    </font>
    <font>
      <b/>
      <sz val="9"/>
      <color theme="0"/>
      <name val="Arial"/>
      <family val="2"/>
    </font>
    <font>
      <b/>
      <sz val="9"/>
      <color theme="1"/>
      <name val="Arial"/>
      <family val="2"/>
    </font>
    <font>
      <sz val="9"/>
      <color indexed="81"/>
      <name val="Tahoma"/>
      <family val="2"/>
    </font>
    <font>
      <i/>
      <sz val="9"/>
      <color theme="1"/>
      <name val="Arial"/>
      <family val="2"/>
    </font>
  </fonts>
  <fills count="43">
    <fill>
      <patternFill patternType="none"/>
    </fill>
    <fill>
      <patternFill patternType="gray125"/>
    </fill>
    <fill>
      <patternFill patternType="solid">
        <fgColor rgb="FFFFFFCC"/>
      </patternFill>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1"/>
        <bgColor indexed="64"/>
      </patternFill>
    </fill>
    <fill>
      <patternFill patternType="solid">
        <fgColor theme="4" tint="0.79998168889431442"/>
        <bgColor theme="8" tint="0.59999389629810485"/>
      </patternFill>
    </fill>
    <fill>
      <patternFill patternType="solid">
        <fgColor theme="4" tint="0.79998168889431442"/>
        <bgColor theme="8" tint="0.79998168889431442"/>
      </patternFill>
    </fill>
    <fill>
      <patternFill patternType="solid">
        <fgColor rgb="FFEFECE1"/>
        <bgColor indexed="64"/>
      </patternFill>
    </fill>
    <fill>
      <patternFill patternType="solid">
        <fgColor rgb="FFDDE6F1"/>
        <bgColor indexed="64"/>
      </patternFill>
    </fill>
    <fill>
      <patternFill patternType="solid">
        <fgColor theme="0" tint="-0.249977111117893"/>
        <bgColor indexed="64"/>
      </patternFill>
    </fill>
    <fill>
      <patternFill patternType="solid">
        <fgColor rgb="FFFFFF99"/>
        <bgColor theme="6"/>
      </patternFill>
    </fill>
    <fill>
      <patternFill patternType="solid">
        <fgColor theme="3" tint="0.79998168889431442"/>
        <bgColor indexed="64"/>
      </patternFill>
    </fill>
    <fill>
      <patternFill patternType="solid">
        <fgColor theme="5" tint="-0.249977111117893"/>
        <bgColor indexed="64"/>
      </patternFill>
    </fill>
    <fill>
      <patternFill patternType="solid">
        <fgColor theme="5" tint="0.59999389629810485"/>
        <bgColor theme="6"/>
      </patternFill>
    </fill>
    <fill>
      <patternFill patternType="solid">
        <fgColor theme="5" tint="0.79998168889431442"/>
        <bgColor indexed="64"/>
      </patternFill>
    </fill>
    <fill>
      <patternFill patternType="solid">
        <fgColor theme="4" tint="0.39997558519241921"/>
        <bgColor indexed="64"/>
      </patternFill>
    </fill>
  </fills>
  <borders count="32">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top/>
      <bottom style="medium">
        <color indexed="64"/>
      </bottom>
      <diagonal/>
    </border>
    <border>
      <left/>
      <right/>
      <top/>
      <bottom style="thin">
        <color theme="0"/>
      </bottom>
      <diagonal/>
    </border>
    <border>
      <left/>
      <right/>
      <top style="thin">
        <color theme="0"/>
      </top>
      <bottom style="thin">
        <color indexed="64"/>
      </bottom>
      <diagonal/>
    </border>
    <border>
      <left style="thin">
        <color theme="0"/>
      </left>
      <right/>
      <top/>
      <bottom/>
      <diagonal/>
    </border>
  </borders>
  <cellStyleXfs count="348">
    <xf numFmtId="0" fontId="0" fillId="0" borderId="0"/>
    <xf numFmtId="0" fontId="3" fillId="0" borderId="0"/>
    <xf numFmtId="9" fontId="3" fillId="0" borderId="0" applyFont="0" applyFill="0" applyBorder="0" applyAlignment="0" applyProtection="0"/>
    <xf numFmtId="0" fontId="3" fillId="0" borderId="0"/>
    <xf numFmtId="0" fontId="3" fillId="0" borderId="0"/>
    <xf numFmtId="0" fontId="9" fillId="0" borderId="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2" fillId="11" borderId="0" applyNumberFormat="0" applyBorder="0" applyAlignment="0" applyProtection="0"/>
    <xf numFmtId="0" fontId="13" fillId="27" borderId="11" applyNumberFormat="0" applyAlignment="0" applyProtection="0"/>
    <xf numFmtId="0" fontId="13" fillId="27" borderId="11" applyNumberFormat="0" applyAlignment="0" applyProtection="0"/>
    <xf numFmtId="0" fontId="13" fillId="27" borderId="11" applyNumberFormat="0" applyAlignment="0" applyProtection="0"/>
    <xf numFmtId="0" fontId="3" fillId="0" borderId="0"/>
    <xf numFmtId="0" fontId="14" fillId="28" borderId="12" applyNumberFormat="0" applyAlignment="0" applyProtection="0"/>
    <xf numFmtId="0" fontId="15" fillId="0" borderId="13" applyNumberFormat="0" applyFill="0" applyAlignment="0" applyProtection="0"/>
    <xf numFmtId="0" fontId="14" fillId="28" borderId="12" applyNumberFormat="0" applyAlignment="0" applyProtection="0"/>
    <xf numFmtId="0" fontId="14" fillId="28" borderId="12" applyNumberFormat="0" applyAlignment="0" applyProtection="0"/>
    <xf numFmtId="0" fontId="14" fillId="28" borderId="12" applyNumberFormat="0" applyAlignment="0" applyProtection="0"/>
    <xf numFmtId="165" fontId="3" fillId="0" borderId="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16" fillId="0" borderId="0" applyNumberFormat="0" applyFill="0" applyBorder="0" applyAlignment="0" applyProtection="0"/>
    <xf numFmtId="0" fontId="17" fillId="14" borderId="11" applyNumberFormat="0" applyAlignment="0" applyProtection="0"/>
    <xf numFmtId="0" fontId="17" fillId="14" borderId="11" applyNumberFormat="0" applyAlignment="0" applyProtection="0"/>
    <xf numFmtId="0" fontId="17" fillId="14" borderId="11" applyNumberFormat="0" applyAlignment="0" applyProtection="0"/>
    <xf numFmtId="0" fontId="17" fillId="14" borderId="11" applyNumberFormat="0" applyAlignment="0" applyProtection="0"/>
    <xf numFmtId="0" fontId="17" fillId="14" borderId="11" applyNumberFormat="0" applyAlignment="0" applyProtection="0"/>
    <xf numFmtId="0" fontId="17" fillId="14" borderId="11" applyNumberFormat="0" applyAlignment="0" applyProtection="0"/>
    <xf numFmtId="0" fontId="17" fillId="14" borderId="11" applyNumberFormat="0" applyAlignment="0" applyProtection="0"/>
    <xf numFmtId="0" fontId="17" fillId="14" borderId="11" applyNumberFormat="0" applyAlignment="0" applyProtection="0"/>
    <xf numFmtId="0" fontId="17" fillId="14" borderId="11" applyNumberFormat="0" applyAlignment="0" applyProtection="0"/>
    <xf numFmtId="0" fontId="17" fillId="14" borderId="11" applyNumberFormat="0" applyAlignment="0" applyProtection="0"/>
    <xf numFmtId="0" fontId="17" fillId="14" borderId="11" applyNumberFormat="0" applyAlignment="0" applyProtection="0"/>
    <xf numFmtId="0" fontId="17" fillId="14" borderId="11" applyNumberFormat="0" applyAlignment="0" applyProtection="0"/>
    <xf numFmtId="0" fontId="17" fillId="14" borderId="11" applyNumberFormat="0" applyAlignment="0" applyProtection="0"/>
    <xf numFmtId="0" fontId="17" fillId="14" borderId="11" applyNumberFormat="0" applyAlignment="0" applyProtection="0"/>
    <xf numFmtId="0" fontId="17" fillId="14" borderId="11" applyNumberFormat="0" applyAlignment="0" applyProtection="0"/>
    <xf numFmtId="0" fontId="17" fillId="14" borderId="11" applyNumberFormat="0" applyAlignment="0" applyProtection="0"/>
    <xf numFmtId="0" fontId="17" fillId="14" borderId="11" applyNumberFormat="0" applyAlignment="0" applyProtection="0"/>
    <xf numFmtId="0" fontId="17" fillId="14" borderId="11" applyNumberFormat="0" applyAlignment="0" applyProtection="0"/>
    <xf numFmtId="0" fontId="17" fillId="14" borderId="11" applyNumberFormat="0" applyAlignment="0" applyProtection="0"/>
    <xf numFmtId="0" fontId="17" fillId="14" borderId="11" applyNumberFormat="0" applyAlignment="0" applyProtection="0"/>
    <xf numFmtId="166" fontId="9" fillId="0" borderId="0" applyFont="0" applyFill="0" applyBorder="0" applyAlignment="0" applyProtection="0"/>
    <xf numFmtId="167" fontId="3" fillId="0" borderId="0" applyFont="0" applyFill="0" applyBorder="0" applyAlignment="0" applyProtection="0"/>
    <xf numFmtId="2" fontId="9" fillId="0" borderId="0" applyFill="0" applyBorder="0" applyAlignment="0" applyProtection="0"/>
    <xf numFmtId="2" fontId="9" fillId="0" borderId="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9" fillId="0" borderId="14" applyNumberFormat="0" applyFill="0" applyAlignment="0" applyProtection="0"/>
    <xf numFmtId="0" fontId="19" fillId="0" borderId="14" applyNumberFormat="0" applyFill="0" applyAlignment="0" applyProtection="0"/>
    <xf numFmtId="0" fontId="19" fillId="0" borderId="14" applyNumberFormat="0" applyFill="0" applyAlignment="0" applyProtection="0"/>
    <xf numFmtId="0" fontId="20" fillId="0" borderId="15" applyNumberFormat="0" applyFill="0" applyAlignment="0" applyProtection="0"/>
    <xf numFmtId="0" fontId="20" fillId="0" borderId="15" applyNumberFormat="0" applyFill="0" applyAlignment="0" applyProtection="0"/>
    <xf numFmtId="0" fontId="20" fillId="0" borderId="15" applyNumberFormat="0" applyFill="0" applyAlignment="0" applyProtection="0"/>
    <xf numFmtId="0" fontId="16" fillId="0" borderId="16" applyNumberFormat="0" applyFill="0" applyAlignment="0" applyProtection="0"/>
    <xf numFmtId="0" fontId="16" fillId="0" borderId="16" applyNumberFormat="0" applyFill="0" applyAlignment="0" applyProtection="0"/>
    <xf numFmtId="0" fontId="16" fillId="0" borderId="16" applyNumberFormat="0" applyFill="0" applyAlignment="0" applyProtection="0"/>
    <xf numFmtId="0" fontId="16" fillId="0" borderId="16" applyNumberFormat="0" applyFill="0" applyAlignment="0" applyProtection="0"/>
    <xf numFmtId="0" fontId="16" fillId="0" borderId="16" applyNumberFormat="0" applyFill="0" applyAlignment="0" applyProtection="0"/>
    <xf numFmtId="0" fontId="16" fillId="0" borderId="16"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1" fillId="0" borderId="0" applyNumberFormat="0" applyFill="0" applyBorder="0" applyAlignment="0" applyProtection="0">
      <alignment vertical="top"/>
      <protection locked="0"/>
    </xf>
    <xf numFmtId="0" fontId="17" fillId="14" borderId="11" applyNumberFormat="0" applyAlignment="0" applyProtection="0"/>
    <xf numFmtId="0" fontId="17" fillId="14" borderId="11" applyNumberFormat="0" applyAlignment="0" applyProtection="0"/>
    <xf numFmtId="0" fontId="17" fillId="14" borderId="11" applyNumberFormat="0" applyAlignment="0" applyProtection="0"/>
    <xf numFmtId="0" fontId="15" fillId="0" borderId="13" applyNumberFormat="0" applyFill="0" applyAlignment="0" applyProtection="0"/>
    <xf numFmtId="0" fontId="15" fillId="0" borderId="13" applyNumberFormat="0" applyFill="0" applyAlignment="0" applyProtection="0"/>
    <xf numFmtId="0" fontId="15" fillId="0" borderId="13" applyNumberFormat="0" applyFill="0" applyAlignment="0" applyProtection="0"/>
    <xf numFmtId="168" fontId="5"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168" fontId="1" fillId="0" borderId="0" applyFont="0" applyFill="0" applyBorder="0" applyAlignment="0" applyProtection="0"/>
    <xf numFmtId="165" fontId="3"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3" fillId="0" borderId="0"/>
    <xf numFmtId="165" fontId="1" fillId="0" borderId="0" applyFont="0" applyFill="0" applyBorder="0" applyAlignment="0" applyProtection="0"/>
    <xf numFmtId="0" fontId="3" fillId="0" borderId="0"/>
    <xf numFmtId="168" fontId="3" fillId="0" borderId="0" applyFont="0" applyFill="0" applyBorder="0" applyAlignment="0" applyProtection="0"/>
    <xf numFmtId="0" fontId="3" fillId="0" borderId="0"/>
    <xf numFmtId="169" fontId="3" fillId="0" borderId="0" applyFont="0" applyFill="0" applyBorder="0" applyAlignment="0" applyProtection="0"/>
    <xf numFmtId="170" fontId="3" fillId="0" borderId="0" applyFont="0" applyFill="0" applyBorder="0" applyAlignment="0" applyProtection="0"/>
    <xf numFmtId="164" fontId="1"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64" fontId="3" fillId="0" borderId="0" applyFont="0" applyFill="0" applyBorder="0" applyAlignment="0" applyProtection="0"/>
    <xf numFmtId="169" fontId="3" fillId="0" borderId="0" applyFont="0" applyFill="0" applyBorder="0" applyAlignment="0" applyProtection="0"/>
    <xf numFmtId="0" fontId="22" fillId="29" borderId="0" applyNumberFormat="0" applyBorder="0" applyAlignment="0" applyProtection="0"/>
    <xf numFmtId="0" fontId="22" fillId="29" borderId="0" applyNumberFormat="0" applyBorder="0" applyAlignment="0" applyProtection="0"/>
    <xf numFmtId="0" fontId="3" fillId="0" borderId="0"/>
    <xf numFmtId="0" fontId="1"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alignment wrapText="1"/>
    </xf>
    <xf numFmtId="0" fontId="3" fillId="0" borderId="0"/>
    <xf numFmtId="0" fontId="1" fillId="0" borderId="0"/>
    <xf numFmtId="0" fontId="1" fillId="0" borderId="0"/>
    <xf numFmtId="0" fontId="3" fillId="0" borderId="0"/>
    <xf numFmtId="0" fontId="3" fillId="0" borderId="0">
      <alignment wrapText="1"/>
    </xf>
    <xf numFmtId="0" fontId="3" fillId="0" borderId="0"/>
    <xf numFmtId="0" fontId="1" fillId="0" borderId="0"/>
    <xf numFmtId="0" fontId="1" fillId="0" borderId="0"/>
    <xf numFmtId="0" fontId="3" fillId="0" borderId="0">
      <alignment wrapText="1"/>
    </xf>
    <xf numFmtId="0" fontId="23" fillId="0" borderId="0">
      <alignment vertical="center"/>
    </xf>
    <xf numFmtId="0" fontId="1" fillId="0" borderId="0"/>
    <xf numFmtId="0" fontId="1" fillId="0" borderId="0"/>
    <xf numFmtId="0" fontId="3" fillId="0" borderId="0">
      <alignment wrapText="1"/>
    </xf>
    <xf numFmtId="0" fontId="23" fillId="0" borderId="0">
      <alignment vertical="center"/>
    </xf>
    <xf numFmtId="0" fontId="1" fillId="0" borderId="0"/>
    <xf numFmtId="0" fontId="1" fillId="0" borderId="0"/>
    <xf numFmtId="0" fontId="3" fillId="0" borderId="0">
      <alignment wrapText="1"/>
    </xf>
    <xf numFmtId="0" fontId="1" fillId="0" borderId="0"/>
    <xf numFmtId="0" fontId="3" fillId="0" borderId="0"/>
    <xf numFmtId="0" fontId="1" fillId="0" borderId="0"/>
    <xf numFmtId="0" fontId="1" fillId="0" borderId="0"/>
    <xf numFmtId="0" fontId="23" fillId="0" borderId="0">
      <alignment vertical="center"/>
    </xf>
    <xf numFmtId="0" fontId="1" fillId="0" borderId="0"/>
    <xf numFmtId="0" fontId="1" fillId="0" borderId="0"/>
    <xf numFmtId="0" fontId="3" fillId="0" borderId="0"/>
    <xf numFmtId="0" fontId="3" fillId="0" borderId="0"/>
    <xf numFmtId="0" fontId="1" fillId="0" borderId="0"/>
    <xf numFmtId="0" fontId="1" fillId="0" borderId="0"/>
    <xf numFmtId="0" fontId="23" fillId="0" borderId="0">
      <alignment vertical="center"/>
    </xf>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5" fillId="0" borderId="0"/>
    <xf numFmtId="0" fontId="3" fillId="0" borderId="0">
      <alignment wrapText="1"/>
    </xf>
    <xf numFmtId="0" fontId="3" fillId="0" borderId="0"/>
    <xf numFmtId="0" fontId="3" fillId="0" borderId="0"/>
    <xf numFmtId="0" fontId="3" fillId="0" borderId="0"/>
    <xf numFmtId="0" fontId="1" fillId="0" borderId="0"/>
    <xf numFmtId="0" fontId="3" fillId="0" borderId="0">
      <alignment wrapText="1"/>
    </xf>
    <xf numFmtId="0" fontId="3" fillId="0" borderId="0"/>
    <xf numFmtId="0" fontId="1" fillId="0" borderId="0"/>
    <xf numFmtId="0" fontId="3" fillId="0" borderId="0">
      <alignment wrapText="1"/>
    </xf>
    <xf numFmtId="0" fontId="3" fillId="0" borderId="0">
      <alignment wrapText="1"/>
    </xf>
    <xf numFmtId="0" fontId="3" fillId="0" borderId="0"/>
    <xf numFmtId="0" fontId="1" fillId="0" borderId="0"/>
    <xf numFmtId="0" fontId="3" fillId="0" borderId="0"/>
    <xf numFmtId="0" fontId="23" fillId="0" borderId="0"/>
    <xf numFmtId="0" fontId="3" fillId="0" borderId="0">
      <alignment wrapText="1"/>
    </xf>
    <xf numFmtId="0" fontId="3" fillId="0" borderId="0"/>
    <xf numFmtId="0" fontId="1" fillId="0" borderId="0"/>
    <xf numFmtId="0" fontId="3" fillId="0" borderId="0">
      <alignment wrapText="1"/>
    </xf>
    <xf numFmtId="0" fontId="1" fillId="0" borderId="0"/>
    <xf numFmtId="0" fontId="1" fillId="0" borderId="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3" fillId="2" borderId="1" applyNumberFormat="0" applyFont="0" applyAlignment="0" applyProtection="0"/>
    <xf numFmtId="0" fontId="3" fillId="2" borderId="1" applyNumberFormat="0" applyFont="0" applyAlignment="0" applyProtection="0"/>
    <xf numFmtId="0" fontId="3" fillId="2" borderId="1" applyNumberFormat="0" applyFont="0" applyAlignment="0" applyProtection="0"/>
    <xf numFmtId="0" fontId="3" fillId="30" borderId="17" applyNumberFormat="0" applyFont="0" applyAlignment="0" applyProtection="0"/>
    <xf numFmtId="0" fontId="9" fillId="30" borderId="17" applyNumberFormat="0" applyFont="0" applyAlignment="0" applyProtection="0"/>
    <xf numFmtId="0" fontId="9" fillId="30" borderId="17" applyNumberFormat="0" applyFont="0" applyAlignment="0" applyProtection="0"/>
    <xf numFmtId="0" fontId="24" fillId="27" borderId="18" applyNumberFormat="0" applyAlignment="0" applyProtection="0"/>
    <xf numFmtId="0" fontId="24" fillId="27" borderId="18" applyNumberFormat="0" applyAlignment="0" applyProtection="0"/>
    <xf numFmtId="0" fontId="24" fillId="27" borderId="18" applyNumberFormat="0" applyAlignment="0" applyProtection="0"/>
    <xf numFmtId="9" fontId="3"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alignment wrapText="1"/>
    </xf>
    <xf numFmtId="9" fontId="3" fillId="0" borderId="0" applyFont="0" applyFill="0" applyBorder="0" applyAlignment="0" applyProtection="0">
      <alignment wrapText="1"/>
    </xf>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25" fillId="0" borderId="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0" borderId="19" applyNumberFormat="0" applyFill="0" applyAlignment="0" applyProtection="0"/>
    <xf numFmtId="0" fontId="28" fillId="0" borderId="19" applyNumberFormat="0" applyFill="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143">
    <xf numFmtId="0" fontId="0" fillId="0" borderId="0" xfId="0"/>
    <xf numFmtId="0" fontId="3" fillId="3" borderId="0" xfId="1" applyFill="1"/>
    <xf numFmtId="0" fontId="3" fillId="0" borderId="0" xfId="1"/>
    <xf numFmtId="0" fontId="3" fillId="3" borderId="2" xfId="1" applyFill="1" applyBorder="1"/>
    <xf numFmtId="0" fontId="3" fillId="3" borderId="3" xfId="1" applyFill="1" applyBorder="1"/>
    <xf numFmtId="0" fontId="3" fillId="3" borderId="4" xfId="1" applyFill="1" applyBorder="1"/>
    <xf numFmtId="0" fontId="3" fillId="3" borderId="7" xfId="1" applyFill="1" applyBorder="1"/>
    <xf numFmtId="0" fontId="3" fillId="3" borderId="8" xfId="1" applyFill="1" applyBorder="1"/>
    <xf numFmtId="0" fontId="3" fillId="3" borderId="9" xfId="1" applyFill="1" applyBorder="1"/>
    <xf numFmtId="0" fontId="5" fillId="5" borderId="10" xfId="1" applyFont="1" applyFill="1" applyBorder="1" applyAlignment="1" applyProtection="1">
      <alignment horizontal="center" vertical="center" wrapText="1"/>
      <protection locked="0"/>
    </xf>
    <xf numFmtId="0" fontId="3" fillId="3" borderId="0" xfId="1" applyFill="1" applyAlignment="1">
      <alignment horizontal="center" vertical="center"/>
    </xf>
    <xf numFmtId="0" fontId="6" fillId="5" borderId="10" xfId="1" applyFont="1" applyFill="1" applyBorder="1" applyAlignment="1">
      <alignment horizontal="left" vertical="center" wrapText="1" indent="1"/>
    </xf>
    <xf numFmtId="9" fontId="6" fillId="6" borderId="10" xfId="2" applyFont="1" applyFill="1" applyBorder="1" applyAlignment="1" applyProtection="1">
      <alignment horizontal="center" vertical="center"/>
      <protection locked="0"/>
    </xf>
    <xf numFmtId="0" fontId="3" fillId="0" borderId="0" xfId="1" applyAlignment="1">
      <alignment horizontal="center" vertical="center"/>
    </xf>
    <xf numFmtId="0" fontId="7" fillId="7" borderId="10" xfId="1" applyFont="1" applyFill="1" applyBorder="1" applyAlignment="1">
      <alignment horizontal="left" vertical="center" wrapText="1" indent="1"/>
    </xf>
    <xf numFmtId="9" fontId="5" fillId="8" borderId="10" xfId="2" applyFont="1" applyFill="1" applyBorder="1" applyAlignment="1">
      <alignment horizontal="center" vertical="center"/>
    </xf>
    <xf numFmtId="0" fontId="3" fillId="31" borderId="0" xfId="1" applyFill="1"/>
    <xf numFmtId="0" fontId="5" fillId="3" borderId="0" xfId="1" applyFont="1" applyFill="1"/>
    <xf numFmtId="0" fontId="5" fillId="3" borderId="2" xfId="1" applyFont="1" applyFill="1" applyBorder="1"/>
    <xf numFmtId="0" fontId="5" fillId="3" borderId="5" xfId="1" applyFont="1" applyFill="1" applyBorder="1"/>
    <xf numFmtId="0" fontId="5" fillId="3" borderId="7" xfId="1" applyFont="1" applyFill="1" applyBorder="1"/>
    <xf numFmtId="0" fontId="30" fillId="3" borderId="0" xfId="1" applyFont="1" applyFill="1"/>
    <xf numFmtId="0" fontId="5" fillId="5" borderId="10" xfId="1" applyFont="1" applyFill="1" applyBorder="1" applyAlignment="1">
      <alignment horizontal="center" vertical="center" wrapText="1"/>
    </xf>
    <xf numFmtId="0" fontId="7" fillId="3" borderId="0" xfId="1" applyFont="1" applyFill="1"/>
    <xf numFmtId="0" fontId="2" fillId="31" borderId="0" xfId="1" applyFont="1" applyFill="1"/>
    <xf numFmtId="0" fontId="2" fillId="0" borderId="0" xfId="1" applyFont="1"/>
    <xf numFmtId="2" fontId="5" fillId="32" borderId="10" xfId="148" applyNumberFormat="1" applyFont="1" applyFill="1" applyBorder="1" applyAlignment="1" applyProtection="1">
      <alignment horizontal="center" vertical="center" wrapText="1"/>
      <protection locked="0"/>
    </xf>
    <xf numFmtId="171" fontId="5" fillId="32" borderId="10" xfId="0" applyNumberFormat="1" applyFont="1" applyFill="1" applyBorder="1" applyAlignment="1" applyProtection="1">
      <alignment horizontal="center" vertical="center"/>
      <protection locked="0"/>
    </xf>
    <xf numFmtId="0" fontId="5" fillId="32" borderId="10" xfId="0" applyFont="1" applyFill="1" applyBorder="1" applyAlignment="1" applyProtection="1">
      <alignment horizontal="center" vertical="center" wrapText="1"/>
      <protection locked="0"/>
    </xf>
    <xf numFmtId="0" fontId="5" fillId="32" borderId="10" xfId="0" applyFont="1" applyFill="1" applyBorder="1" applyAlignment="1" applyProtection="1">
      <alignment horizontal="center" vertical="center"/>
      <protection locked="0"/>
    </xf>
    <xf numFmtId="2" fontId="5" fillId="33" borderId="10" xfId="148" applyNumberFormat="1" applyFont="1" applyFill="1" applyBorder="1" applyAlignment="1" applyProtection="1">
      <alignment horizontal="center" vertical="center" wrapText="1"/>
      <protection locked="0"/>
    </xf>
    <xf numFmtId="171" fontId="5" fillId="33" borderId="10" xfId="0" applyNumberFormat="1" applyFont="1" applyFill="1" applyBorder="1" applyAlignment="1" applyProtection="1">
      <alignment horizontal="center" vertical="center"/>
      <protection locked="0"/>
    </xf>
    <xf numFmtId="0" fontId="5" fillId="33" borderId="10" xfId="0" applyFont="1" applyFill="1" applyBorder="1" applyAlignment="1" applyProtection="1">
      <alignment horizontal="center" vertical="center" wrapText="1"/>
      <protection locked="0"/>
    </xf>
    <xf numFmtId="171" fontId="5" fillId="33" borderId="10" xfId="1" applyNumberFormat="1" applyFont="1" applyFill="1" applyBorder="1" applyAlignment="1" applyProtection="1">
      <alignment horizontal="center" vertical="center"/>
      <protection locked="0"/>
    </xf>
    <xf numFmtId="0" fontId="5" fillId="33" borderId="10" xfId="1" applyFont="1" applyFill="1" applyBorder="1" applyAlignment="1" applyProtection="1">
      <alignment horizontal="center" vertical="center" wrapText="1"/>
      <protection locked="0"/>
    </xf>
    <xf numFmtId="0" fontId="5" fillId="33" borderId="10" xfId="1" applyFont="1" applyFill="1" applyBorder="1" applyAlignment="1" applyProtection="1">
      <alignment horizontal="center" vertical="center"/>
      <protection locked="0"/>
    </xf>
    <xf numFmtId="171" fontId="5" fillId="32" borderId="10" xfId="1" applyNumberFormat="1" applyFont="1" applyFill="1" applyBorder="1" applyAlignment="1" applyProtection="1">
      <alignment horizontal="center" vertical="center"/>
      <protection locked="0"/>
    </xf>
    <xf numFmtId="0" fontId="5" fillId="32" borderId="10" xfId="1" applyFont="1" applyFill="1" applyBorder="1" applyAlignment="1" applyProtection="1">
      <alignment horizontal="center" vertical="center" wrapText="1"/>
      <protection locked="0"/>
    </xf>
    <xf numFmtId="0" fontId="5" fillId="32" borderId="10" xfId="1" applyFont="1" applyFill="1" applyBorder="1" applyAlignment="1" applyProtection="1">
      <alignment horizontal="center" vertical="center"/>
      <protection locked="0"/>
    </xf>
    <xf numFmtId="0" fontId="7" fillId="3" borderId="0" xfId="206" applyFont="1" applyFill="1" applyAlignment="1">
      <alignment horizontal="center"/>
    </xf>
    <xf numFmtId="0" fontId="7" fillId="0" borderId="0" xfId="1" applyFont="1"/>
    <xf numFmtId="0" fontId="5" fillId="35" borderId="21" xfId="0" applyFont="1" applyFill="1" applyBorder="1" applyAlignment="1" applyProtection="1">
      <alignment vertical="center"/>
      <protection locked="0"/>
    </xf>
    <xf numFmtId="0" fontId="5" fillId="35" borderId="22" xfId="0" applyFont="1" applyFill="1" applyBorder="1" applyAlignment="1" applyProtection="1">
      <alignment vertical="center"/>
      <protection locked="0"/>
    </xf>
    <xf numFmtId="0" fontId="5" fillId="34" borderId="21" xfId="0" applyFont="1" applyFill="1" applyBorder="1" applyAlignment="1">
      <alignment horizontal="left" vertical="center"/>
    </xf>
    <xf numFmtId="0" fontId="5" fillId="0" borderId="0" xfId="1" applyFont="1" applyAlignment="1">
      <alignment vertical="center"/>
    </xf>
    <xf numFmtId="0" fontId="5" fillId="34" borderId="22" xfId="1" applyFont="1" applyFill="1" applyBorder="1" applyAlignment="1">
      <alignment vertical="center"/>
    </xf>
    <xf numFmtId="0" fontId="5" fillId="0" borderId="0" xfId="1" applyFont="1" applyAlignment="1">
      <alignment vertical="top"/>
    </xf>
    <xf numFmtId="0" fontId="5" fillId="34" borderId="22" xfId="1" applyFont="1" applyFill="1" applyBorder="1" applyAlignment="1">
      <alignment vertical="top"/>
    </xf>
    <xf numFmtId="2" fontId="5" fillId="6" borderId="27" xfId="148" applyNumberFormat="1" applyFont="1" applyFill="1" applyBorder="1" applyAlignment="1" applyProtection="1">
      <alignment horizontal="center" vertical="center" wrapText="1"/>
      <protection locked="0"/>
    </xf>
    <xf numFmtId="0" fontId="31" fillId="0" borderId="0" xfId="1" applyFont="1"/>
    <xf numFmtId="0" fontId="31" fillId="31" borderId="0" xfId="1" applyFont="1" applyFill="1"/>
    <xf numFmtId="9" fontId="5" fillId="5" borderId="10" xfId="2" applyFont="1" applyFill="1" applyBorder="1" applyAlignment="1">
      <alignment horizontal="center" vertical="center" wrapText="1"/>
    </xf>
    <xf numFmtId="0" fontId="31" fillId="3" borderId="0" xfId="1" applyFont="1" applyFill="1"/>
    <xf numFmtId="0" fontId="4" fillId="3" borderId="28" xfId="1" applyFont="1" applyFill="1" applyBorder="1"/>
    <xf numFmtId="0" fontId="3" fillId="3" borderId="28" xfId="1" applyFill="1" applyBorder="1"/>
    <xf numFmtId="0" fontId="5" fillId="4" borderId="10" xfId="1" applyFont="1" applyFill="1" applyBorder="1" applyAlignment="1">
      <alignment horizontal="center" vertical="center" wrapText="1"/>
    </xf>
    <xf numFmtId="2" fontId="5" fillId="5" borderId="10" xfId="1" applyNumberFormat="1" applyFont="1" applyFill="1" applyBorder="1" applyAlignment="1">
      <alignment horizontal="center" vertical="center"/>
    </xf>
    <xf numFmtId="2" fontId="5" fillId="37" borderId="10" xfId="1" applyNumberFormat="1" applyFont="1" applyFill="1" applyBorder="1" applyAlignment="1">
      <alignment horizontal="center" vertical="center"/>
    </xf>
    <xf numFmtId="172" fontId="5" fillId="38" borderId="10" xfId="1" applyNumberFormat="1" applyFont="1" applyFill="1" applyBorder="1" applyAlignment="1">
      <alignment horizontal="center" vertical="center"/>
    </xf>
    <xf numFmtId="172" fontId="5" fillId="5" borderId="10" xfId="1" applyNumberFormat="1" applyFont="1" applyFill="1" applyBorder="1" applyAlignment="1">
      <alignment horizontal="center" vertical="center"/>
    </xf>
    <xf numFmtId="2" fontId="32" fillId="8" borderId="10" xfId="1" applyNumberFormat="1" applyFont="1" applyFill="1" applyBorder="1" applyAlignment="1">
      <alignment horizontal="center" vertical="center" wrapText="1"/>
    </xf>
    <xf numFmtId="2" fontId="32" fillId="40" borderId="10" xfId="1" applyNumberFormat="1" applyFont="1" applyFill="1" applyBorder="1" applyAlignment="1">
      <alignment horizontal="center" vertical="center"/>
    </xf>
    <xf numFmtId="172" fontId="32" fillId="8" borderId="10" xfId="1" applyNumberFormat="1" applyFont="1" applyFill="1" applyBorder="1" applyAlignment="1">
      <alignment horizontal="center" vertical="center"/>
    </xf>
    <xf numFmtId="0" fontId="31" fillId="4" borderId="10" xfId="1" applyFont="1" applyFill="1" applyBorder="1" applyAlignment="1">
      <alignment horizontal="center" vertical="center"/>
    </xf>
    <xf numFmtId="0" fontId="33" fillId="3" borderId="0" xfId="1" applyFont="1" applyFill="1" applyAlignment="1">
      <alignment horizontal="justify" vertical="justify" wrapText="1"/>
    </xf>
    <xf numFmtId="0" fontId="32" fillId="3" borderId="0" xfId="1" applyFont="1" applyFill="1"/>
    <xf numFmtId="0" fontId="34" fillId="3" borderId="0" xfId="1" applyFont="1" applyFill="1" applyAlignment="1">
      <alignment horizontal="center"/>
    </xf>
    <xf numFmtId="0" fontId="34" fillId="31" borderId="0" xfId="1" applyFont="1" applyFill="1" applyAlignment="1">
      <alignment horizontal="center"/>
    </xf>
    <xf numFmtId="0" fontId="34" fillId="0" borderId="0" xfId="1" applyFont="1" applyAlignment="1">
      <alignment horizontal="center"/>
    </xf>
    <xf numFmtId="2" fontId="6" fillId="5" borderId="10" xfId="227" applyNumberFormat="1" applyFont="1" applyFill="1" applyBorder="1" applyAlignment="1">
      <alignment horizontal="center" vertical="center"/>
    </xf>
    <xf numFmtId="2" fontId="6" fillId="5" borderId="10" xfId="1" applyNumberFormat="1" applyFont="1" applyFill="1" applyBorder="1" applyAlignment="1">
      <alignment horizontal="center" vertical="center"/>
    </xf>
    <xf numFmtId="2" fontId="6" fillId="37" borderId="10" xfId="1" applyNumberFormat="1" applyFont="1" applyFill="1" applyBorder="1" applyAlignment="1">
      <alignment horizontal="center" vertical="center"/>
    </xf>
    <xf numFmtId="2" fontId="3" fillId="3" borderId="0" xfId="1" applyNumberFormat="1" applyFill="1"/>
    <xf numFmtId="2" fontId="6" fillId="6" borderId="10" xfId="148" applyNumberFormat="1" applyFont="1" applyFill="1" applyBorder="1" applyAlignment="1" applyProtection="1">
      <alignment horizontal="center" vertical="center" wrapText="1"/>
      <protection locked="0"/>
    </xf>
    <xf numFmtId="2" fontId="35" fillId="41" borderId="10" xfId="148" applyNumberFormat="1" applyFont="1" applyFill="1" applyBorder="1" applyAlignment="1">
      <alignment horizontal="center" vertical="center" wrapText="1"/>
    </xf>
    <xf numFmtId="2" fontId="35" fillId="41" borderId="10" xfId="2" applyNumberFormat="1" applyFont="1" applyFill="1" applyBorder="1" applyAlignment="1">
      <alignment horizontal="center" vertical="center" wrapText="1"/>
    </xf>
    <xf numFmtId="0" fontId="3" fillId="3" borderId="0" xfId="1" applyFill="1" applyAlignment="1">
      <alignment horizontal="center"/>
    </xf>
    <xf numFmtId="2" fontId="6" fillId="8" borderId="10" xfId="2" applyNumberFormat="1" applyFont="1" applyFill="1" applyBorder="1" applyAlignment="1">
      <alignment horizontal="center" vertical="center"/>
    </xf>
    <xf numFmtId="0" fontId="31" fillId="3" borderId="30" xfId="1" applyFont="1" applyFill="1" applyBorder="1"/>
    <xf numFmtId="0" fontId="3" fillId="3" borderId="24" xfId="1" applyFill="1" applyBorder="1"/>
    <xf numFmtId="0" fontId="3" fillId="3" borderId="31" xfId="1" applyFill="1" applyBorder="1"/>
    <xf numFmtId="49" fontId="0" fillId="0" borderId="0" xfId="0" applyNumberFormat="1"/>
    <xf numFmtId="0" fontId="0" fillId="3" borderId="0" xfId="0" applyFill="1"/>
    <xf numFmtId="0" fontId="5" fillId="4" borderId="0" xfId="0" applyFont="1" applyFill="1" applyAlignment="1">
      <alignment horizontal="left" vertical="center" wrapText="1"/>
    </xf>
    <xf numFmtId="2" fontId="5" fillId="6" borderId="10" xfId="148" applyNumberFormat="1" applyFont="1" applyFill="1" applyBorder="1" applyAlignment="1" applyProtection="1">
      <alignment horizontal="center" vertical="center" wrapText="1"/>
      <protection locked="0"/>
    </xf>
    <xf numFmtId="49" fontId="5" fillId="4" borderId="10" xfId="0" applyNumberFormat="1"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22" xfId="0" applyFont="1" applyFill="1" applyBorder="1" applyAlignment="1">
      <alignment horizontal="center" vertical="center" wrapText="1"/>
    </xf>
    <xf numFmtId="0" fontId="5" fillId="4" borderId="10" xfId="0" applyFont="1" applyFill="1" applyBorder="1" applyAlignment="1">
      <alignment horizontal="center" vertical="center" wrapText="1"/>
    </xf>
    <xf numFmtId="1" fontId="37" fillId="42" borderId="10" xfId="148" applyNumberFormat="1" applyFont="1" applyFill="1" applyBorder="1" applyAlignment="1" applyProtection="1">
      <alignment horizontal="center" vertical="center" wrapText="1"/>
      <protection locked="0"/>
    </xf>
    <xf numFmtId="1" fontId="6" fillId="42" borderId="10" xfId="148" applyNumberFormat="1" applyFont="1" applyFill="1" applyBorder="1" applyAlignment="1" applyProtection="1">
      <alignment horizontal="center" vertical="center" wrapText="1"/>
      <protection locked="0"/>
    </xf>
    <xf numFmtId="2" fontId="6" fillId="42" borderId="10" xfId="148" applyNumberFormat="1" applyFont="1" applyFill="1" applyBorder="1" applyAlignment="1" applyProtection="1">
      <alignment horizontal="center" vertical="center" wrapText="1"/>
      <protection locked="0"/>
    </xf>
    <xf numFmtId="2" fontId="39" fillId="6" borderId="22" xfId="148" applyNumberFormat="1" applyFont="1" applyFill="1" applyBorder="1" applyAlignment="1">
      <alignment horizontal="left" vertical="center" wrapText="1" indent="1"/>
    </xf>
    <xf numFmtId="2" fontId="39" fillId="6" borderId="0" xfId="148" applyNumberFormat="1" applyFont="1" applyFill="1" applyBorder="1" applyAlignment="1">
      <alignment horizontal="left" vertical="center" wrapText="1" indent="1"/>
    </xf>
    <xf numFmtId="0" fontId="0" fillId="42" borderId="0" xfId="0" applyFill="1"/>
    <xf numFmtId="0" fontId="3" fillId="42" borderId="0" xfId="0" applyFont="1" applyFill="1"/>
    <xf numFmtId="2" fontId="0" fillId="42" borderId="0" xfId="0" applyNumberFormat="1" applyFill="1" applyAlignment="1">
      <alignment horizontal="center"/>
    </xf>
    <xf numFmtId="0" fontId="5" fillId="6" borderId="21" xfId="0" applyFont="1" applyFill="1" applyBorder="1" applyAlignment="1">
      <alignment horizontal="left" vertical="center"/>
    </xf>
    <xf numFmtId="0" fontId="4" fillId="3" borderId="5" xfId="1" applyFont="1" applyFill="1" applyBorder="1" applyAlignment="1">
      <alignment horizontal="left" vertical="center" indent="37"/>
    </xf>
    <xf numFmtId="0" fontId="4" fillId="3" borderId="0" xfId="1" applyFont="1" applyFill="1" applyAlignment="1">
      <alignment horizontal="left" vertical="center" indent="37"/>
    </xf>
    <xf numFmtId="0" fontId="4" fillId="3" borderId="6" xfId="1" applyFont="1" applyFill="1" applyBorder="1" applyAlignment="1">
      <alignment horizontal="left" vertical="center" indent="37"/>
    </xf>
    <xf numFmtId="0" fontId="29" fillId="3" borderId="3" xfId="1" applyFont="1" applyFill="1" applyBorder="1" applyAlignment="1">
      <alignment horizontal="center" vertical="center"/>
    </xf>
    <xf numFmtId="0" fontId="29" fillId="3" borderId="4" xfId="1" applyFont="1" applyFill="1" applyBorder="1" applyAlignment="1">
      <alignment horizontal="center" vertical="center"/>
    </xf>
    <xf numFmtId="0" fontId="29" fillId="3" borderId="0" xfId="1" applyFont="1" applyFill="1" applyAlignment="1">
      <alignment horizontal="center" vertical="center"/>
    </xf>
    <xf numFmtId="0" fontId="29" fillId="3" borderId="6" xfId="1" applyFont="1" applyFill="1" applyBorder="1" applyAlignment="1">
      <alignment horizontal="center" vertical="center"/>
    </xf>
    <xf numFmtId="0" fontId="29" fillId="3" borderId="8" xfId="1" applyFont="1" applyFill="1" applyBorder="1" applyAlignment="1">
      <alignment horizontal="center" vertical="center"/>
    </xf>
    <xf numFmtId="0" fontId="29" fillId="3" borderId="9" xfId="1" applyFont="1" applyFill="1" applyBorder="1" applyAlignment="1">
      <alignment horizontal="center" vertical="center"/>
    </xf>
    <xf numFmtId="0" fontId="5" fillId="4" borderId="10" xfId="1" applyFont="1" applyFill="1" applyBorder="1" applyAlignment="1">
      <alignment horizontal="center" vertical="center" wrapText="1"/>
    </xf>
    <xf numFmtId="0" fontId="5" fillId="34" borderId="20" xfId="1" applyFont="1" applyFill="1" applyBorder="1" applyAlignment="1">
      <alignment horizontal="left" vertical="center" indent="1"/>
    </xf>
    <xf numFmtId="0" fontId="5" fillId="34" borderId="21" xfId="1" applyFont="1" applyFill="1" applyBorder="1" applyAlignment="1">
      <alignment horizontal="left" vertical="center" indent="1"/>
    </xf>
    <xf numFmtId="0" fontId="5" fillId="6" borderId="21" xfId="0" applyFont="1" applyFill="1" applyBorder="1" applyAlignment="1">
      <alignment horizontal="left" vertical="center"/>
    </xf>
    <xf numFmtId="0" fontId="5" fillId="6" borderId="21" xfId="0" applyFont="1" applyFill="1" applyBorder="1" applyAlignment="1">
      <alignment horizontal="left" vertical="top" wrapText="1"/>
    </xf>
    <xf numFmtId="0" fontId="5" fillId="5" borderId="20" xfId="1" applyFont="1" applyFill="1" applyBorder="1" applyAlignment="1">
      <alignment horizontal="left" vertical="center" indent="1"/>
    </xf>
    <xf numFmtId="0" fontId="5" fillId="5" borderId="21" xfId="1" applyFont="1" applyFill="1" applyBorder="1" applyAlignment="1">
      <alignment horizontal="left" vertical="center" indent="1"/>
    </xf>
    <xf numFmtId="0" fontId="5" fillId="34" borderId="23" xfId="1" applyFont="1" applyFill="1" applyBorder="1" applyAlignment="1">
      <alignment horizontal="left" vertical="center" indent="1"/>
    </xf>
    <xf numFmtId="0" fontId="5" fillId="34" borderId="24" xfId="1" applyFont="1" applyFill="1" applyBorder="1" applyAlignment="1">
      <alignment horizontal="left" vertical="center" indent="1"/>
    </xf>
    <xf numFmtId="0" fontId="5" fillId="6" borderId="24" xfId="0" applyFont="1" applyFill="1" applyBorder="1" applyAlignment="1">
      <alignment horizontal="left" vertical="center"/>
    </xf>
    <xf numFmtId="0" fontId="5" fillId="0" borderId="0" xfId="1" applyFont="1" applyAlignment="1">
      <alignment horizontal="center" vertical="center"/>
    </xf>
    <xf numFmtId="0" fontId="5" fillId="4" borderId="25" xfId="1" applyFont="1" applyFill="1" applyBorder="1" applyAlignment="1">
      <alignment horizontal="left" vertical="center" wrapText="1" indent="1"/>
    </xf>
    <xf numFmtId="0" fontId="5" fillId="4" borderId="26" xfId="1" applyFont="1" applyFill="1" applyBorder="1" applyAlignment="1">
      <alignment horizontal="left" vertical="center" wrapText="1" indent="1"/>
    </xf>
    <xf numFmtId="0" fontId="5" fillId="4" borderId="20" xfId="1" applyFont="1" applyFill="1" applyBorder="1" applyAlignment="1">
      <alignment horizontal="left" vertical="center" wrapText="1" indent="1"/>
    </xf>
    <xf numFmtId="0" fontId="5" fillId="4" borderId="22" xfId="1" applyFont="1" applyFill="1" applyBorder="1" applyAlignment="1">
      <alignment horizontal="left" vertical="center" wrapText="1" indent="1"/>
    </xf>
    <xf numFmtId="0" fontId="3" fillId="36" borderId="29" xfId="1" applyFill="1" applyBorder="1" applyAlignment="1">
      <alignment horizontal="center" vertical="center"/>
    </xf>
    <xf numFmtId="2" fontId="6" fillId="6" borderId="20" xfId="148" applyNumberFormat="1" applyFont="1" applyFill="1" applyBorder="1" applyAlignment="1">
      <alignment horizontal="left" vertical="center" wrapText="1" indent="1"/>
    </xf>
    <xf numFmtId="2" fontId="6" fillId="6" borderId="21" xfId="148" applyNumberFormat="1" applyFont="1" applyFill="1" applyBorder="1" applyAlignment="1">
      <alignment horizontal="left" vertical="center" wrapText="1" indent="1"/>
    </xf>
    <xf numFmtId="2" fontId="6" fillId="6" borderId="22" xfId="148" applyNumberFormat="1" applyFont="1" applyFill="1" applyBorder="1" applyAlignment="1">
      <alignment horizontal="left" vertical="center" wrapText="1" indent="1"/>
    </xf>
    <xf numFmtId="0" fontId="30" fillId="39" borderId="10" xfId="1" applyFont="1" applyFill="1" applyBorder="1" applyAlignment="1">
      <alignment horizontal="left" vertical="center"/>
    </xf>
    <xf numFmtId="0" fontId="5" fillId="5" borderId="20" xfId="1" applyFont="1" applyFill="1" applyBorder="1" applyAlignment="1">
      <alignment horizontal="left" vertical="center" wrapText="1" indent="1"/>
    </xf>
    <xf numFmtId="0" fontId="5" fillId="5" borderId="21" xfId="1" applyFont="1" applyFill="1" applyBorder="1" applyAlignment="1">
      <alignment horizontal="left" vertical="center" wrapText="1" indent="1"/>
    </xf>
    <xf numFmtId="0" fontId="5" fillId="5" borderId="22" xfId="1" applyFont="1" applyFill="1" applyBorder="1" applyAlignment="1">
      <alignment horizontal="left" vertical="center" wrapText="1" indent="1"/>
    </xf>
    <xf numFmtId="0" fontId="5" fillId="4" borderId="20" xfId="1" applyFont="1" applyFill="1" applyBorder="1" applyAlignment="1">
      <alignment horizontal="center" vertical="center" wrapText="1"/>
    </xf>
    <xf numFmtId="0" fontId="5" fillId="4" borderId="21" xfId="1" applyFont="1" applyFill="1" applyBorder="1" applyAlignment="1">
      <alignment horizontal="center" vertical="center" wrapText="1"/>
    </xf>
    <xf numFmtId="0" fontId="5" fillId="4" borderId="22" xfId="1" applyFont="1" applyFill="1" applyBorder="1" applyAlignment="1">
      <alignment horizontal="center" vertical="center" wrapText="1"/>
    </xf>
    <xf numFmtId="0" fontId="6" fillId="5" borderId="20" xfId="1" applyFont="1" applyFill="1" applyBorder="1" applyAlignment="1">
      <alignment horizontal="left" vertical="center" indent="1"/>
    </xf>
    <xf numFmtId="0" fontId="6" fillId="5" borderId="21" xfId="1" applyFont="1" applyFill="1" applyBorder="1" applyAlignment="1">
      <alignment horizontal="left" vertical="center" indent="1"/>
    </xf>
    <xf numFmtId="0" fontId="6" fillId="5" borderId="22" xfId="1" applyFont="1" applyFill="1" applyBorder="1" applyAlignment="1">
      <alignment horizontal="left" vertical="center" indent="1"/>
    </xf>
    <xf numFmtId="0" fontId="37" fillId="3" borderId="31" xfId="1" applyFont="1" applyFill="1" applyBorder="1" applyAlignment="1">
      <alignment horizontal="left" vertical="center" wrapText="1"/>
    </xf>
    <xf numFmtId="0" fontId="37" fillId="3" borderId="0" xfId="1" applyFont="1" applyFill="1" applyAlignment="1">
      <alignment horizontal="left" vertical="center" wrapText="1"/>
    </xf>
    <xf numFmtId="0" fontId="23" fillId="0" borderId="31" xfId="1" applyFont="1" applyBorder="1" applyAlignment="1">
      <alignment horizontal="justify" vertical="top" wrapText="1"/>
    </xf>
    <xf numFmtId="0" fontId="23" fillId="0" borderId="0" xfId="1" applyFont="1" applyAlignment="1">
      <alignment horizontal="justify" vertical="top" wrapText="1"/>
    </xf>
    <xf numFmtId="0" fontId="36" fillId="39" borderId="20" xfId="1" applyFont="1" applyFill="1" applyBorder="1" applyAlignment="1">
      <alignment horizontal="left" vertical="center" wrapText="1" indent="1"/>
    </xf>
    <xf numFmtId="0" fontId="36" fillId="39" borderId="21" xfId="1" applyFont="1" applyFill="1" applyBorder="1" applyAlignment="1">
      <alignment horizontal="left" vertical="center" wrapText="1" indent="1"/>
    </xf>
    <xf numFmtId="0" fontId="36" fillId="39" borderId="22" xfId="1" applyFont="1" applyFill="1" applyBorder="1" applyAlignment="1">
      <alignment horizontal="left" vertical="center" wrapText="1" indent="1"/>
    </xf>
  </cellXfs>
  <cellStyles count="348">
    <cellStyle name="%" xfId="3" xr:uid="{00000000-0005-0000-0000-000000000000}"/>
    <cellStyle name="0,0_x000d__x000a_NA_x000d__x000a_" xfId="4" xr:uid="{00000000-0005-0000-0000-000001000000}"/>
    <cellStyle name="0,0_x000d__x000a_NA_x000d__x000a_ 2" xfId="5" xr:uid="{00000000-0005-0000-0000-000002000000}"/>
    <cellStyle name="20% - Accent1" xfId="6" xr:uid="{00000000-0005-0000-0000-000003000000}"/>
    <cellStyle name="20% - Accent1 2" xfId="7" xr:uid="{00000000-0005-0000-0000-000004000000}"/>
    <cellStyle name="20% - Accent1 3" xfId="8" xr:uid="{00000000-0005-0000-0000-000005000000}"/>
    <cellStyle name="20% - Accent2" xfId="9" xr:uid="{00000000-0005-0000-0000-000006000000}"/>
    <cellStyle name="20% - Accent2 2" xfId="10" xr:uid="{00000000-0005-0000-0000-000007000000}"/>
    <cellStyle name="20% - Accent2 3" xfId="11" xr:uid="{00000000-0005-0000-0000-000008000000}"/>
    <cellStyle name="20% - Accent3" xfId="12" xr:uid="{00000000-0005-0000-0000-000009000000}"/>
    <cellStyle name="20% - Accent3 2" xfId="13" xr:uid="{00000000-0005-0000-0000-00000A000000}"/>
    <cellStyle name="20% - Accent3 3" xfId="14" xr:uid="{00000000-0005-0000-0000-00000B000000}"/>
    <cellStyle name="20% - Accent4" xfId="15" xr:uid="{00000000-0005-0000-0000-00000C000000}"/>
    <cellStyle name="20% - Accent4 2" xfId="16" xr:uid="{00000000-0005-0000-0000-00000D000000}"/>
    <cellStyle name="20% - Accent4 3" xfId="17" xr:uid="{00000000-0005-0000-0000-00000E000000}"/>
    <cellStyle name="20% - Accent5" xfId="18" xr:uid="{00000000-0005-0000-0000-00000F000000}"/>
    <cellStyle name="20% - Accent5 2" xfId="19" xr:uid="{00000000-0005-0000-0000-000010000000}"/>
    <cellStyle name="20% - Accent5 3" xfId="20" xr:uid="{00000000-0005-0000-0000-000011000000}"/>
    <cellStyle name="20% - Accent6" xfId="21" xr:uid="{00000000-0005-0000-0000-000012000000}"/>
    <cellStyle name="20% - Accent6 2" xfId="22" xr:uid="{00000000-0005-0000-0000-000013000000}"/>
    <cellStyle name="20% - Accent6 3" xfId="23" xr:uid="{00000000-0005-0000-0000-000014000000}"/>
    <cellStyle name="40% - Accent1" xfId="24" xr:uid="{00000000-0005-0000-0000-000015000000}"/>
    <cellStyle name="40% - Accent1 2" xfId="25" xr:uid="{00000000-0005-0000-0000-000016000000}"/>
    <cellStyle name="40% - Accent1 3" xfId="26" xr:uid="{00000000-0005-0000-0000-000017000000}"/>
    <cellStyle name="40% - Accent2" xfId="27" xr:uid="{00000000-0005-0000-0000-000018000000}"/>
    <cellStyle name="40% - Accent2 2" xfId="28" xr:uid="{00000000-0005-0000-0000-000019000000}"/>
    <cellStyle name="40% - Accent2 3" xfId="29" xr:uid="{00000000-0005-0000-0000-00001A000000}"/>
    <cellStyle name="40% - Accent3" xfId="30" xr:uid="{00000000-0005-0000-0000-00001B000000}"/>
    <cellStyle name="40% - Accent3 2" xfId="31" xr:uid="{00000000-0005-0000-0000-00001C000000}"/>
    <cellStyle name="40% - Accent3 3" xfId="32" xr:uid="{00000000-0005-0000-0000-00001D000000}"/>
    <cellStyle name="40% - Accent4" xfId="33" xr:uid="{00000000-0005-0000-0000-00001E000000}"/>
    <cellStyle name="40% - Accent4 2" xfId="34" xr:uid="{00000000-0005-0000-0000-00001F000000}"/>
    <cellStyle name="40% - Accent4 3" xfId="35" xr:uid="{00000000-0005-0000-0000-000020000000}"/>
    <cellStyle name="40% - Accent5" xfId="36" xr:uid="{00000000-0005-0000-0000-000021000000}"/>
    <cellStyle name="40% - Accent5 2" xfId="37" xr:uid="{00000000-0005-0000-0000-000022000000}"/>
    <cellStyle name="40% - Accent5 3" xfId="38" xr:uid="{00000000-0005-0000-0000-000023000000}"/>
    <cellStyle name="40% - Accent6" xfId="39" xr:uid="{00000000-0005-0000-0000-000024000000}"/>
    <cellStyle name="40% - Accent6 2" xfId="40" xr:uid="{00000000-0005-0000-0000-000025000000}"/>
    <cellStyle name="40% - Accent6 3" xfId="41" xr:uid="{00000000-0005-0000-0000-000026000000}"/>
    <cellStyle name="60% - Accent1" xfId="42" xr:uid="{00000000-0005-0000-0000-000027000000}"/>
    <cellStyle name="60% - Accent1 2" xfId="43" xr:uid="{00000000-0005-0000-0000-000028000000}"/>
    <cellStyle name="60% - Accent1 3" xfId="44" xr:uid="{00000000-0005-0000-0000-000029000000}"/>
    <cellStyle name="60% - Accent2" xfId="45" xr:uid="{00000000-0005-0000-0000-00002A000000}"/>
    <cellStyle name="60% - Accent2 2" xfId="46" xr:uid="{00000000-0005-0000-0000-00002B000000}"/>
    <cellStyle name="60% - Accent2 3" xfId="47" xr:uid="{00000000-0005-0000-0000-00002C000000}"/>
    <cellStyle name="60% - Accent3" xfId="48" xr:uid="{00000000-0005-0000-0000-00002D000000}"/>
    <cellStyle name="60% - Accent3 2" xfId="49" xr:uid="{00000000-0005-0000-0000-00002E000000}"/>
    <cellStyle name="60% - Accent3 3" xfId="50" xr:uid="{00000000-0005-0000-0000-00002F000000}"/>
    <cellStyle name="60% - Accent4" xfId="51" xr:uid="{00000000-0005-0000-0000-000030000000}"/>
    <cellStyle name="60% - Accent4 2" xfId="52" xr:uid="{00000000-0005-0000-0000-000031000000}"/>
    <cellStyle name="60% - Accent4 3" xfId="53" xr:uid="{00000000-0005-0000-0000-000032000000}"/>
    <cellStyle name="60% - Accent5" xfId="54" xr:uid="{00000000-0005-0000-0000-000033000000}"/>
    <cellStyle name="60% - Accent5 2" xfId="55" xr:uid="{00000000-0005-0000-0000-000034000000}"/>
    <cellStyle name="60% - Accent5 3" xfId="56" xr:uid="{00000000-0005-0000-0000-000035000000}"/>
    <cellStyle name="60% - Accent6" xfId="57" xr:uid="{00000000-0005-0000-0000-000036000000}"/>
    <cellStyle name="60% - Accent6 2" xfId="58" xr:uid="{00000000-0005-0000-0000-000037000000}"/>
    <cellStyle name="60% - Accent6 3" xfId="59" xr:uid="{00000000-0005-0000-0000-000038000000}"/>
    <cellStyle name="Accent1" xfId="60" xr:uid="{00000000-0005-0000-0000-000039000000}"/>
    <cellStyle name="Accent1 2" xfId="61" xr:uid="{00000000-0005-0000-0000-00003A000000}"/>
    <cellStyle name="Accent1 3" xfId="62" xr:uid="{00000000-0005-0000-0000-00003B000000}"/>
    <cellStyle name="Accent2" xfId="63" xr:uid="{00000000-0005-0000-0000-00003C000000}"/>
    <cellStyle name="Accent2 2" xfId="64" xr:uid="{00000000-0005-0000-0000-00003D000000}"/>
    <cellStyle name="Accent2 3" xfId="65" xr:uid="{00000000-0005-0000-0000-00003E000000}"/>
    <cellStyle name="Accent3" xfId="66" xr:uid="{00000000-0005-0000-0000-00003F000000}"/>
    <cellStyle name="Accent3 2" xfId="67" xr:uid="{00000000-0005-0000-0000-000040000000}"/>
    <cellStyle name="Accent3 3" xfId="68" xr:uid="{00000000-0005-0000-0000-000041000000}"/>
    <cellStyle name="Accent4" xfId="69" xr:uid="{00000000-0005-0000-0000-000042000000}"/>
    <cellStyle name="Accent4 2" xfId="70" xr:uid="{00000000-0005-0000-0000-000043000000}"/>
    <cellStyle name="Accent4 3" xfId="71" xr:uid="{00000000-0005-0000-0000-000044000000}"/>
    <cellStyle name="Accent5" xfId="72" xr:uid="{00000000-0005-0000-0000-000045000000}"/>
    <cellStyle name="Accent5 2" xfId="73" xr:uid="{00000000-0005-0000-0000-000046000000}"/>
    <cellStyle name="Accent5 3" xfId="74" xr:uid="{00000000-0005-0000-0000-000047000000}"/>
    <cellStyle name="Accent6" xfId="75" xr:uid="{00000000-0005-0000-0000-000048000000}"/>
    <cellStyle name="Accent6 2" xfId="76" xr:uid="{00000000-0005-0000-0000-000049000000}"/>
    <cellStyle name="Accent6 3" xfId="77" xr:uid="{00000000-0005-0000-0000-00004A000000}"/>
    <cellStyle name="Bad" xfId="78" xr:uid="{00000000-0005-0000-0000-00004B000000}"/>
    <cellStyle name="Bad 2" xfId="79" xr:uid="{00000000-0005-0000-0000-00004C000000}"/>
    <cellStyle name="Bad 3" xfId="80" xr:uid="{00000000-0005-0000-0000-00004D000000}"/>
    <cellStyle name="Buena 2" xfId="81" xr:uid="{00000000-0005-0000-0000-00004E000000}"/>
    <cellStyle name="Calculation" xfId="82" xr:uid="{00000000-0005-0000-0000-00004F000000}"/>
    <cellStyle name="Calculation 2" xfId="83" xr:uid="{00000000-0005-0000-0000-000050000000}"/>
    <cellStyle name="Calculation 3" xfId="84" xr:uid="{00000000-0005-0000-0000-000051000000}"/>
    <cellStyle name="Cancel" xfId="85" xr:uid="{00000000-0005-0000-0000-000052000000}"/>
    <cellStyle name="Celda de comprobación 2" xfId="86" xr:uid="{00000000-0005-0000-0000-000053000000}"/>
    <cellStyle name="Celda vinculada 2" xfId="87" xr:uid="{00000000-0005-0000-0000-000054000000}"/>
    <cellStyle name="Check Cell" xfId="88" xr:uid="{00000000-0005-0000-0000-000055000000}"/>
    <cellStyle name="Check Cell 2" xfId="89" xr:uid="{00000000-0005-0000-0000-000056000000}"/>
    <cellStyle name="Check Cell 3" xfId="90" xr:uid="{00000000-0005-0000-0000-000057000000}"/>
    <cellStyle name="Comma 2" xfId="91" xr:uid="{00000000-0005-0000-0000-000058000000}"/>
    <cellStyle name="Default" xfId="92" xr:uid="{00000000-0005-0000-0000-000059000000}"/>
    <cellStyle name="Default 2" xfId="93" xr:uid="{00000000-0005-0000-0000-00005A000000}"/>
    <cellStyle name="Encabezado 4 2" xfId="94" xr:uid="{00000000-0005-0000-0000-00005B000000}"/>
    <cellStyle name="Entrada 2" xfId="95" xr:uid="{00000000-0005-0000-0000-00005C000000}"/>
    <cellStyle name="Entrada 2 2" xfId="96" xr:uid="{00000000-0005-0000-0000-00005D000000}"/>
    <cellStyle name="Entrada 2 2 2" xfId="97" xr:uid="{00000000-0005-0000-0000-00005E000000}"/>
    <cellStyle name="Entrada 2 2 2 2" xfId="98" xr:uid="{00000000-0005-0000-0000-00005F000000}"/>
    <cellStyle name="Entrada 2 2 3" xfId="99" xr:uid="{00000000-0005-0000-0000-000060000000}"/>
    <cellStyle name="Entrada 2 3" xfId="100" xr:uid="{00000000-0005-0000-0000-000061000000}"/>
    <cellStyle name="Entrada 2 3 2" xfId="101" xr:uid="{00000000-0005-0000-0000-000062000000}"/>
    <cellStyle name="Entrada 2 3 2 2" xfId="102" xr:uid="{00000000-0005-0000-0000-000063000000}"/>
    <cellStyle name="Entrada 2 3 3" xfId="103" xr:uid="{00000000-0005-0000-0000-000064000000}"/>
    <cellStyle name="Entrada 2 4" xfId="104" xr:uid="{00000000-0005-0000-0000-000065000000}"/>
    <cellStyle name="Entrada 2 4 2" xfId="105" xr:uid="{00000000-0005-0000-0000-000066000000}"/>
    <cellStyle name="Entrada 2 4 2 2" xfId="106" xr:uid="{00000000-0005-0000-0000-000067000000}"/>
    <cellStyle name="Entrada 2 4 3" xfId="107" xr:uid="{00000000-0005-0000-0000-000068000000}"/>
    <cellStyle name="Entrada 2 5" xfId="108" xr:uid="{00000000-0005-0000-0000-000069000000}"/>
    <cellStyle name="Entrada 2 5 2" xfId="109" xr:uid="{00000000-0005-0000-0000-00006A000000}"/>
    <cellStyle name="Entrada 2 5 3" xfId="110" xr:uid="{00000000-0005-0000-0000-00006B000000}"/>
    <cellStyle name="Entrada 2 6" xfId="111" xr:uid="{00000000-0005-0000-0000-00006C000000}"/>
    <cellStyle name="Entrada 2 6 2" xfId="112" xr:uid="{00000000-0005-0000-0000-00006D000000}"/>
    <cellStyle name="Entrada 2 6 3" xfId="113" xr:uid="{00000000-0005-0000-0000-00006E000000}"/>
    <cellStyle name="Entrada 2 7" xfId="114" xr:uid="{00000000-0005-0000-0000-00006F000000}"/>
    <cellStyle name="Euro" xfId="115" xr:uid="{00000000-0005-0000-0000-000070000000}"/>
    <cellStyle name="Euro 2" xfId="116" xr:uid="{00000000-0005-0000-0000-000071000000}"/>
    <cellStyle name="Excel Built-in Normal" xfId="117" xr:uid="{00000000-0005-0000-0000-000072000000}"/>
    <cellStyle name="Excel Built-in Normal 2" xfId="118" xr:uid="{00000000-0005-0000-0000-000073000000}"/>
    <cellStyle name="Explanatory Text" xfId="119" xr:uid="{00000000-0005-0000-0000-000074000000}"/>
    <cellStyle name="Explanatory Text 2" xfId="120" xr:uid="{00000000-0005-0000-0000-000075000000}"/>
    <cellStyle name="Explanatory Text 3" xfId="121" xr:uid="{00000000-0005-0000-0000-000076000000}"/>
    <cellStyle name="Good" xfId="122" xr:uid="{00000000-0005-0000-0000-000077000000}"/>
    <cellStyle name="Good 2" xfId="123" xr:uid="{00000000-0005-0000-0000-000078000000}"/>
    <cellStyle name="Good 3" xfId="124" xr:uid="{00000000-0005-0000-0000-000079000000}"/>
    <cellStyle name="Heading 1" xfId="125" xr:uid="{00000000-0005-0000-0000-00007A000000}"/>
    <cellStyle name="Heading 1 2" xfId="126" xr:uid="{00000000-0005-0000-0000-00007B000000}"/>
    <cellStyle name="Heading 1 3" xfId="127" xr:uid="{00000000-0005-0000-0000-00007C000000}"/>
    <cellStyle name="Heading 2" xfId="128" xr:uid="{00000000-0005-0000-0000-00007D000000}"/>
    <cellStyle name="Heading 2 2" xfId="129" xr:uid="{00000000-0005-0000-0000-00007E000000}"/>
    <cellStyle name="Heading 2 3" xfId="130" xr:uid="{00000000-0005-0000-0000-00007F000000}"/>
    <cellStyle name="Heading 3" xfId="131" xr:uid="{00000000-0005-0000-0000-000080000000}"/>
    <cellStyle name="Heading 3 2" xfId="132" xr:uid="{00000000-0005-0000-0000-000081000000}"/>
    <cellStyle name="Heading 3 2 2" xfId="133" xr:uid="{00000000-0005-0000-0000-000082000000}"/>
    <cellStyle name="Heading 3 3" xfId="134" xr:uid="{00000000-0005-0000-0000-000083000000}"/>
    <cellStyle name="Heading 3 3 2" xfId="135" xr:uid="{00000000-0005-0000-0000-000084000000}"/>
    <cellStyle name="Heading 3 4" xfId="136" xr:uid="{00000000-0005-0000-0000-000085000000}"/>
    <cellStyle name="Heading 4" xfId="137" xr:uid="{00000000-0005-0000-0000-000086000000}"/>
    <cellStyle name="Heading 4 2" xfId="138" xr:uid="{00000000-0005-0000-0000-000087000000}"/>
    <cellStyle name="Heading 4 3" xfId="139" xr:uid="{00000000-0005-0000-0000-000088000000}"/>
    <cellStyle name="Hipervínculo 2" xfId="140" xr:uid="{00000000-0005-0000-0000-000089000000}"/>
    <cellStyle name="Input" xfId="141" xr:uid="{00000000-0005-0000-0000-00008A000000}"/>
    <cellStyle name="Input 2" xfId="142" xr:uid="{00000000-0005-0000-0000-00008B000000}"/>
    <cellStyle name="Input 3" xfId="143" xr:uid="{00000000-0005-0000-0000-00008C000000}"/>
    <cellStyle name="Linked Cell" xfId="144" xr:uid="{00000000-0005-0000-0000-00008D000000}"/>
    <cellStyle name="Linked Cell 2" xfId="145" xr:uid="{00000000-0005-0000-0000-00008E000000}"/>
    <cellStyle name="Linked Cell 3" xfId="146" xr:uid="{00000000-0005-0000-0000-00008F000000}"/>
    <cellStyle name="Millares 2" xfId="147" xr:uid="{00000000-0005-0000-0000-000090000000}"/>
    <cellStyle name="Millares 2 2" xfId="148" xr:uid="{00000000-0005-0000-0000-000091000000}"/>
    <cellStyle name="Millares 2 2 2" xfId="149" xr:uid="{00000000-0005-0000-0000-000092000000}"/>
    <cellStyle name="Millares 2 3" xfId="150" xr:uid="{00000000-0005-0000-0000-000093000000}"/>
    <cellStyle name="Millares 2 3 2" xfId="151" xr:uid="{00000000-0005-0000-0000-000094000000}"/>
    <cellStyle name="Millares 2 4" xfId="152" xr:uid="{00000000-0005-0000-0000-000095000000}"/>
    <cellStyle name="Millares 2 5" xfId="153" xr:uid="{00000000-0005-0000-0000-000096000000}"/>
    <cellStyle name="Millares 2 6" xfId="154" xr:uid="{00000000-0005-0000-0000-000097000000}"/>
    <cellStyle name="Millares 2 7" xfId="155" xr:uid="{00000000-0005-0000-0000-000098000000}"/>
    <cellStyle name="Millares 2 8" xfId="156" xr:uid="{00000000-0005-0000-0000-000099000000}"/>
    <cellStyle name="Millares 3" xfId="157" xr:uid="{00000000-0005-0000-0000-00009A000000}"/>
    <cellStyle name="Millares 3 2" xfId="158" xr:uid="{00000000-0005-0000-0000-00009B000000}"/>
    <cellStyle name="Millares 3 2 2" xfId="159" xr:uid="{00000000-0005-0000-0000-00009C000000}"/>
    <cellStyle name="Millares 3 2 3" xfId="160" xr:uid="{00000000-0005-0000-0000-00009D000000}"/>
    <cellStyle name="Millares 3 3" xfId="161" xr:uid="{00000000-0005-0000-0000-00009E000000}"/>
    <cellStyle name="Millares 3 3 2" xfId="162" xr:uid="{00000000-0005-0000-0000-00009F000000}"/>
    <cellStyle name="Millares 3 4" xfId="163" xr:uid="{00000000-0005-0000-0000-0000A0000000}"/>
    <cellStyle name="Millares 3 4 2" xfId="164" xr:uid="{00000000-0005-0000-0000-0000A1000000}"/>
    <cellStyle name="Millares 3 5" xfId="165" xr:uid="{00000000-0005-0000-0000-0000A2000000}"/>
    <cellStyle name="Millares 3 5 2" xfId="166" xr:uid="{00000000-0005-0000-0000-0000A3000000}"/>
    <cellStyle name="Millares 3 6" xfId="167" xr:uid="{00000000-0005-0000-0000-0000A4000000}"/>
    <cellStyle name="Millares 3 6 2" xfId="168" xr:uid="{00000000-0005-0000-0000-0000A5000000}"/>
    <cellStyle name="Millares 3 7" xfId="169" xr:uid="{00000000-0005-0000-0000-0000A6000000}"/>
    <cellStyle name="Millares 3 7 2" xfId="170" xr:uid="{00000000-0005-0000-0000-0000A7000000}"/>
    <cellStyle name="Millares 3 8" xfId="171" xr:uid="{00000000-0005-0000-0000-0000A8000000}"/>
    <cellStyle name="Millares 4" xfId="172" xr:uid="{00000000-0005-0000-0000-0000A9000000}"/>
    <cellStyle name="Millares 4 2" xfId="173" xr:uid="{00000000-0005-0000-0000-0000AA000000}"/>
    <cellStyle name="Millares 4 3" xfId="174" xr:uid="{00000000-0005-0000-0000-0000AB000000}"/>
    <cellStyle name="Millares 5" xfId="175" xr:uid="{00000000-0005-0000-0000-0000AC000000}"/>
    <cellStyle name="Moneda 2" xfId="176" xr:uid="{00000000-0005-0000-0000-0000AD000000}"/>
    <cellStyle name="Moneda 2 2" xfId="177" xr:uid="{00000000-0005-0000-0000-0000AE000000}"/>
    <cellStyle name="Moneda 2 3" xfId="178" xr:uid="{00000000-0005-0000-0000-0000AF000000}"/>
    <cellStyle name="Moneda 3" xfId="179" xr:uid="{00000000-0005-0000-0000-0000B0000000}"/>
    <cellStyle name="Moneda 3 2" xfId="180" xr:uid="{00000000-0005-0000-0000-0000B1000000}"/>
    <cellStyle name="Moneda 3 3" xfId="181" xr:uid="{00000000-0005-0000-0000-0000B2000000}"/>
    <cellStyle name="Moneda 4" xfId="182" xr:uid="{00000000-0005-0000-0000-0000B3000000}"/>
    <cellStyle name="Neutral 2" xfId="183" xr:uid="{00000000-0005-0000-0000-0000B4000000}"/>
    <cellStyle name="Neutral 3" xfId="184" xr:uid="{00000000-0005-0000-0000-0000B5000000}"/>
    <cellStyle name="Normal" xfId="0" builtinId="0"/>
    <cellStyle name="Normal 10" xfId="1" xr:uid="{00000000-0005-0000-0000-0000B7000000}"/>
    <cellStyle name="Normal 10 2" xfId="185" xr:uid="{00000000-0005-0000-0000-0000B8000000}"/>
    <cellStyle name="Normal 10 2 2" xfId="186" xr:uid="{00000000-0005-0000-0000-0000B9000000}"/>
    <cellStyle name="Normal 10 3" xfId="187" xr:uid="{00000000-0005-0000-0000-0000BA000000}"/>
    <cellStyle name="Normal 11" xfId="188" xr:uid="{00000000-0005-0000-0000-0000BB000000}"/>
    <cellStyle name="Normal 11 2" xfId="189" xr:uid="{00000000-0005-0000-0000-0000BC000000}"/>
    <cellStyle name="Normal 11 3" xfId="190" xr:uid="{00000000-0005-0000-0000-0000BD000000}"/>
    <cellStyle name="Normal 12" xfId="191" xr:uid="{00000000-0005-0000-0000-0000BE000000}"/>
    <cellStyle name="Normal 12 2" xfId="192" xr:uid="{00000000-0005-0000-0000-0000BF000000}"/>
    <cellStyle name="Normal 13" xfId="193" xr:uid="{00000000-0005-0000-0000-0000C0000000}"/>
    <cellStyle name="Normal 13 2" xfId="194" xr:uid="{00000000-0005-0000-0000-0000C1000000}"/>
    <cellStyle name="Normal 14" xfId="195" xr:uid="{00000000-0005-0000-0000-0000C2000000}"/>
    <cellStyle name="Normal 14 2" xfId="196" xr:uid="{00000000-0005-0000-0000-0000C3000000}"/>
    <cellStyle name="Normal 15" xfId="197" xr:uid="{00000000-0005-0000-0000-0000C4000000}"/>
    <cellStyle name="Normal 15 2" xfId="198" xr:uid="{00000000-0005-0000-0000-0000C5000000}"/>
    <cellStyle name="Normal 19" xfId="199" xr:uid="{00000000-0005-0000-0000-0000C6000000}"/>
    <cellStyle name="Normal 2" xfId="200" xr:uid="{00000000-0005-0000-0000-0000C7000000}"/>
    <cellStyle name="Normal 2 2" xfId="201" xr:uid="{00000000-0005-0000-0000-0000C8000000}"/>
    <cellStyle name="Normal 2 2 2" xfId="202" xr:uid="{00000000-0005-0000-0000-0000C9000000}"/>
    <cellStyle name="Normal 2 2 2 2" xfId="203" xr:uid="{00000000-0005-0000-0000-0000CA000000}"/>
    <cellStyle name="Normal 2 2 3" xfId="204" xr:uid="{00000000-0005-0000-0000-0000CB000000}"/>
    <cellStyle name="Normal 2 3" xfId="205" xr:uid="{00000000-0005-0000-0000-0000CC000000}"/>
    <cellStyle name="Normal 3" xfId="206" xr:uid="{00000000-0005-0000-0000-0000CD000000}"/>
    <cellStyle name="Normal 3 2" xfId="207" xr:uid="{00000000-0005-0000-0000-0000CE000000}"/>
    <cellStyle name="Normal 3 2 2" xfId="208" xr:uid="{00000000-0005-0000-0000-0000CF000000}"/>
    <cellStyle name="Normal 3 2 2 2" xfId="209" xr:uid="{00000000-0005-0000-0000-0000D0000000}"/>
    <cellStyle name="Normal 3 2 3" xfId="210" xr:uid="{00000000-0005-0000-0000-0000D1000000}"/>
    <cellStyle name="Normal 3 3" xfId="211" xr:uid="{00000000-0005-0000-0000-0000D2000000}"/>
    <cellStyle name="Normal 3 3 2" xfId="212" xr:uid="{00000000-0005-0000-0000-0000D3000000}"/>
    <cellStyle name="Normal 3 3 2 2" xfId="213" xr:uid="{00000000-0005-0000-0000-0000D4000000}"/>
    <cellStyle name="Normal 3 3 3" xfId="214" xr:uid="{00000000-0005-0000-0000-0000D5000000}"/>
    <cellStyle name="Normal 3 4" xfId="215" xr:uid="{00000000-0005-0000-0000-0000D6000000}"/>
    <cellStyle name="Normal 3 4 2" xfId="216" xr:uid="{00000000-0005-0000-0000-0000D7000000}"/>
    <cellStyle name="Normal 3 4 2 2" xfId="217" xr:uid="{00000000-0005-0000-0000-0000D8000000}"/>
    <cellStyle name="Normal 3 4 3" xfId="218" xr:uid="{00000000-0005-0000-0000-0000D9000000}"/>
    <cellStyle name="Normal 3 5" xfId="219" xr:uid="{00000000-0005-0000-0000-0000DA000000}"/>
    <cellStyle name="Normal 3 5 2" xfId="220" xr:uid="{00000000-0005-0000-0000-0000DB000000}"/>
    <cellStyle name="Normal 3 6" xfId="221" xr:uid="{00000000-0005-0000-0000-0000DC000000}"/>
    <cellStyle name="Normal 3 6 2" xfId="222" xr:uid="{00000000-0005-0000-0000-0000DD000000}"/>
    <cellStyle name="Normal 3 6 3" xfId="223" xr:uid="{00000000-0005-0000-0000-0000DE000000}"/>
    <cellStyle name="Normal 3 7" xfId="224" xr:uid="{00000000-0005-0000-0000-0000DF000000}"/>
    <cellStyle name="Normal 3 7 2" xfId="225" xr:uid="{00000000-0005-0000-0000-0000E0000000}"/>
    <cellStyle name="Normal 3 7 3" xfId="226" xr:uid="{00000000-0005-0000-0000-0000E1000000}"/>
    <cellStyle name="Normal 4" xfId="227" xr:uid="{00000000-0005-0000-0000-0000E2000000}"/>
    <cellStyle name="Normal 4 2" xfId="228" xr:uid="{00000000-0005-0000-0000-0000E3000000}"/>
    <cellStyle name="Normal 4 2 2" xfId="229" xr:uid="{00000000-0005-0000-0000-0000E4000000}"/>
    <cellStyle name="Normal 4 2 3" xfId="230" xr:uid="{00000000-0005-0000-0000-0000E5000000}"/>
    <cellStyle name="Normal 4 3" xfId="231" xr:uid="{00000000-0005-0000-0000-0000E6000000}"/>
    <cellStyle name="Normal 4 3 2" xfId="232" xr:uid="{00000000-0005-0000-0000-0000E7000000}"/>
    <cellStyle name="Normal 4 4" xfId="233" xr:uid="{00000000-0005-0000-0000-0000E8000000}"/>
    <cellStyle name="Normal 5" xfId="234" xr:uid="{00000000-0005-0000-0000-0000E9000000}"/>
    <cellStyle name="Normal 5 2" xfId="235" xr:uid="{00000000-0005-0000-0000-0000EA000000}"/>
    <cellStyle name="Normal 5 2 2" xfId="236" xr:uid="{00000000-0005-0000-0000-0000EB000000}"/>
    <cellStyle name="Normal 5 3" xfId="237" xr:uid="{00000000-0005-0000-0000-0000EC000000}"/>
    <cellStyle name="Normal 5 3 2" xfId="238" xr:uid="{00000000-0005-0000-0000-0000ED000000}"/>
    <cellStyle name="Normal 6" xfId="239" xr:uid="{00000000-0005-0000-0000-0000EE000000}"/>
    <cellStyle name="Normal 6 2" xfId="240" xr:uid="{00000000-0005-0000-0000-0000EF000000}"/>
    <cellStyle name="Normal 6 2 2" xfId="241" xr:uid="{00000000-0005-0000-0000-0000F0000000}"/>
    <cellStyle name="Normal 6 3" xfId="242" xr:uid="{00000000-0005-0000-0000-0000F1000000}"/>
    <cellStyle name="Normal 6 4" xfId="243" xr:uid="{00000000-0005-0000-0000-0000F2000000}"/>
    <cellStyle name="Normal 7" xfId="244" xr:uid="{00000000-0005-0000-0000-0000F3000000}"/>
    <cellStyle name="Normal 7 2" xfId="245" xr:uid="{00000000-0005-0000-0000-0000F4000000}"/>
    <cellStyle name="Normal 7 2 2" xfId="246" xr:uid="{00000000-0005-0000-0000-0000F5000000}"/>
    <cellStyle name="Normal 7 2 3" xfId="247" xr:uid="{00000000-0005-0000-0000-0000F6000000}"/>
    <cellStyle name="Normal 7 3" xfId="248" xr:uid="{00000000-0005-0000-0000-0000F7000000}"/>
    <cellStyle name="Normal 7 4" xfId="249" xr:uid="{00000000-0005-0000-0000-0000F8000000}"/>
    <cellStyle name="Normal 7 5" xfId="250" xr:uid="{00000000-0005-0000-0000-0000F9000000}"/>
    <cellStyle name="Normal 8" xfId="251" xr:uid="{00000000-0005-0000-0000-0000FA000000}"/>
    <cellStyle name="Normal 8 2" xfId="252" xr:uid="{00000000-0005-0000-0000-0000FB000000}"/>
    <cellStyle name="Normal 8 3" xfId="253" xr:uid="{00000000-0005-0000-0000-0000FC000000}"/>
    <cellStyle name="Normal 9" xfId="254" xr:uid="{00000000-0005-0000-0000-0000FD000000}"/>
    <cellStyle name="Normal 9 2" xfId="255" xr:uid="{00000000-0005-0000-0000-0000FE000000}"/>
    <cellStyle name="Normal 9 2 2" xfId="256" xr:uid="{00000000-0005-0000-0000-0000FF000000}"/>
    <cellStyle name="Normal 9 3" xfId="257" xr:uid="{00000000-0005-0000-0000-000000010000}"/>
    <cellStyle name="Normal 9 4" xfId="258" xr:uid="{00000000-0005-0000-0000-000001010000}"/>
    <cellStyle name="Normal 99" xfId="259" xr:uid="{00000000-0005-0000-0000-000002010000}"/>
    <cellStyle name="Notas 2" xfId="260" xr:uid="{00000000-0005-0000-0000-000003010000}"/>
    <cellStyle name="Notas 2 2" xfId="261" xr:uid="{00000000-0005-0000-0000-000004010000}"/>
    <cellStyle name="Notas 2 2 2" xfId="262" xr:uid="{00000000-0005-0000-0000-000005010000}"/>
    <cellStyle name="Notas 2 2 2 2" xfId="263" xr:uid="{00000000-0005-0000-0000-000006010000}"/>
    <cellStyle name="Notas 2 2 2 2 2" xfId="264" xr:uid="{00000000-0005-0000-0000-000007010000}"/>
    <cellStyle name="Notas 2 2 2 3" xfId="265" xr:uid="{00000000-0005-0000-0000-000008010000}"/>
    <cellStyle name="Notas 2 2 3" xfId="266" xr:uid="{00000000-0005-0000-0000-000009010000}"/>
    <cellStyle name="Notas 2 2 3 2" xfId="267" xr:uid="{00000000-0005-0000-0000-00000A010000}"/>
    <cellStyle name="Notas 2 2 4" xfId="268" xr:uid="{00000000-0005-0000-0000-00000B010000}"/>
    <cellStyle name="Notas 2 3" xfId="269" xr:uid="{00000000-0005-0000-0000-00000C010000}"/>
    <cellStyle name="Notas 2 3 2" xfId="270" xr:uid="{00000000-0005-0000-0000-00000D010000}"/>
    <cellStyle name="Notas 2 3 2 2" xfId="271" xr:uid="{00000000-0005-0000-0000-00000E010000}"/>
    <cellStyle name="Notas 2 3 2 2 2" xfId="272" xr:uid="{00000000-0005-0000-0000-00000F010000}"/>
    <cellStyle name="Notas 2 3 2 3" xfId="273" xr:uid="{00000000-0005-0000-0000-000010010000}"/>
    <cellStyle name="Notas 2 3 3" xfId="274" xr:uid="{00000000-0005-0000-0000-000011010000}"/>
    <cellStyle name="Notas 2 3 3 2" xfId="275" xr:uid="{00000000-0005-0000-0000-000012010000}"/>
    <cellStyle name="Notas 2 3 4" xfId="276" xr:uid="{00000000-0005-0000-0000-000013010000}"/>
    <cellStyle name="Notas 2 4" xfId="277" xr:uid="{00000000-0005-0000-0000-000014010000}"/>
    <cellStyle name="Notas 2 4 2" xfId="278" xr:uid="{00000000-0005-0000-0000-000015010000}"/>
    <cellStyle name="Notas 2 4 2 2" xfId="279" xr:uid="{00000000-0005-0000-0000-000016010000}"/>
    <cellStyle name="Notas 2 4 2 2 2" xfId="280" xr:uid="{00000000-0005-0000-0000-000017010000}"/>
    <cellStyle name="Notas 2 4 2 3" xfId="281" xr:uid="{00000000-0005-0000-0000-000018010000}"/>
    <cellStyle name="Notas 2 4 3" xfId="282" xr:uid="{00000000-0005-0000-0000-000019010000}"/>
    <cellStyle name="Notas 2 4 3 2" xfId="283" xr:uid="{00000000-0005-0000-0000-00001A010000}"/>
    <cellStyle name="Notas 2 4 4" xfId="284" xr:uid="{00000000-0005-0000-0000-00001B010000}"/>
    <cellStyle name="Notas 2 5" xfId="285" xr:uid="{00000000-0005-0000-0000-00001C010000}"/>
    <cellStyle name="Notas 2 5 2" xfId="286" xr:uid="{00000000-0005-0000-0000-00001D010000}"/>
    <cellStyle name="Notas 2 5 2 2" xfId="287" xr:uid="{00000000-0005-0000-0000-00001E010000}"/>
    <cellStyle name="Notas 2 5 3" xfId="288" xr:uid="{00000000-0005-0000-0000-00001F010000}"/>
    <cellStyle name="Notas 2 5 3 2" xfId="289" xr:uid="{00000000-0005-0000-0000-000020010000}"/>
    <cellStyle name="Notas 2 5 4" xfId="290" xr:uid="{00000000-0005-0000-0000-000021010000}"/>
    <cellStyle name="Notas 2 6" xfId="291" xr:uid="{00000000-0005-0000-0000-000022010000}"/>
    <cellStyle name="Notas 2 6 2" xfId="292" xr:uid="{00000000-0005-0000-0000-000023010000}"/>
    <cellStyle name="Notas 2 6 2 2" xfId="293" xr:uid="{00000000-0005-0000-0000-000024010000}"/>
    <cellStyle name="Notas 2 6 3" xfId="294" xr:uid="{00000000-0005-0000-0000-000025010000}"/>
    <cellStyle name="Notas 2 6 3 2" xfId="295" xr:uid="{00000000-0005-0000-0000-000026010000}"/>
    <cellStyle name="Notas 2 6 4" xfId="296" xr:uid="{00000000-0005-0000-0000-000027010000}"/>
    <cellStyle name="Notas 2 7" xfId="297" xr:uid="{00000000-0005-0000-0000-000028010000}"/>
    <cellStyle name="Notas 2 7 2" xfId="298" xr:uid="{00000000-0005-0000-0000-000029010000}"/>
    <cellStyle name="Notas 2 8" xfId="299" xr:uid="{00000000-0005-0000-0000-00002A010000}"/>
    <cellStyle name="Notas 2 9" xfId="300" xr:uid="{00000000-0005-0000-0000-00002B010000}"/>
    <cellStyle name="Notas 3" xfId="301" xr:uid="{00000000-0005-0000-0000-00002C010000}"/>
    <cellStyle name="Notas 4" xfId="302" xr:uid="{00000000-0005-0000-0000-00002D010000}"/>
    <cellStyle name="Note" xfId="303" xr:uid="{00000000-0005-0000-0000-00002E010000}"/>
    <cellStyle name="Note 2" xfId="304" xr:uid="{00000000-0005-0000-0000-00002F010000}"/>
    <cellStyle name="Note 3" xfId="305" xr:uid="{00000000-0005-0000-0000-000030010000}"/>
    <cellStyle name="Output" xfId="306" xr:uid="{00000000-0005-0000-0000-000031010000}"/>
    <cellStyle name="Output 2" xfId="307" xr:uid="{00000000-0005-0000-0000-000032010000}"/>
    <cellStyle name="Output 3" xfId="308" xr:uid="{00000000-0005-0000-0000-000033010000}"/>
    <cellStyle name="Porcentagem 2" xfId="309" xr:uid="{00000000-0005-0000-0000-000034010000}"/>
    <cellStyle name="Porcentaje 2" xfId="310" xr:uid="{00000000-0005-0000-0000-000035010000}"/>
    <cellStyle name="Porcentaje 2 2" xfId="311" xr:uid="{00000000-0005-0000-0000-000036010000}"/>
    <cellStyle name="Porcentaje 2 2 2" xfId="2" xr:uid="{00000000-0005-0000-0000-000037010000}"/>
    <cellStyle name="Porcentaje 2 2 2 2" xfId="312" xr:uid="{00000000-0005-0000-0000-000038010000}"/>
    <cellStyle name="Porcentaje 2 2 3" xfId="313" xr:uid="{00000000-0005-0000-0000-000039010000}"/>
    <cellStyle name="Porcentaje 2 2 4" xfId="314" xr:uid="{00000000-0005-0000-0000-00003A010000}"/>
    <cellStyle name="Porcentaje 2 3" xfId="315" xr:uid="{00000000-0005-0000-0000-00003B010000}"/>
    <cellStyle name="Porcentaje 2 3 2" xfId="316" xr:uid="{00000000-0005-0000-0000-00003C010000}"/>
    <cellStyle name="Porcentaje 2 3 3" xfId="317" xr:uid="{00000000-0005-0000-0000-00003D010000}"/>
    <cellStyle name="Porcentaje 2 4" xfId="318" xr:uid="{00000000-0005-0000-0000-00003E010000}"/>
    <cellStyle name="Porcentaje 2 4 2" xfId="319" xr:uid="{00000000-0005-0000-0000-00003F010000}"/>
    <cellStyle name="Porcentaje 2 5" xfId="320" xr:uid="{00000000-0005-0000-0000-000040010000}"/>
    <cellStyle name="Porcentaje 2 5 2" xfId="321" xr:uid="{00000000-0005-0000-0000-000041010000}"/>
    <cellStyle name="Porcentaje 2 6" xfId="322" xr:uid="{00000000-0005-0000-0000-000042010000}"/>
    <cellStyle name="Porcentaje 2 6 2" xfId="323" xr:uid="{00000000-0005-0000-0000-000043010000}"/>
    <cellStyle name="Porcentaje 2 7" xfId="324" xr:uid="{00000000-0005-0000-0000-000044010000}"/>
    <cellStyle name="Porcentaje 3" xfId="325" xr:uid="{00000000-0005-0000-0000-000045010000}"/>
    <cellStyle name="Porcentaje 3 2" xfId="326" xr:uid="{00000000-0005-0000-0000-000046010000}"/>
    <cellStyle name="Porcentaje 3 3" xfId="327" xr:uid="{00000000-0005-0000-0000-000047010000}"/>
    <cellStyle name="Porcentaje 3 4" xfId="328" xr:uid="{00000000-0005-0000-0000-000048010000}"/>
    <cellStyle name="Porcentaje 4" xfId="329" xr:uid="{00000000-0005-0000-0000-000049010000}"/>
    <cellStyle name="Porcentaje 4 2" xfId="330" xr:uid="{00000000-0005-0000-0000-00004A010000}"/>
    <cellStyle name="Porcentaje 5" xfId="331" xr:uid="{00000000-0005-0000-0000-00004B010000}"/>
    <cellStyle name="Porcentaje 5 2" xfId="332" xr:uid="{00000000-0005-0000-0000-00004C010000}"/>
    <cellStyle name="Porcentual 2" xfId="333" xr:uid="{00000000-0005-0000-0000-00004D010000}"/>
    <cellStyle name="Porcentual 3" xfId="334" xr:uid="{00000000-0005-0000-0000-00004E010000}"/>
    <cellStyle name="Porcentual 3 2" xfId="335" xr:uid="{00000000-0005-0000-0000-00004F010000}"/>
    <cellStyle name="Porcentual 4" xfId="336" xr:uid="{00000000-0005-0000-0000-000050010000}"/>
    <cellStyle name="Separador de milhares 2" xfId="337" xr:uid="{00000000-0005-0000-0000-000051010000}"/>
    <cellStyle name="TableStyleLight1" xfId="338" xr:uid="{00000000-0005-0000-0000-000052010000}"/>
    <cellStyle name="Texto de advertencia 2" xfId="339" xr:uid="{00000000-0005-0000-0000-000053010000}"/>
    <cellStyle name="Title" xfId="340" xr:uid="{00000000-0005-0000-0000-000054010000}"/>
    <cellStyle name="Title 2" xfId="341" xr:uid="{00000000-0005-0000-0000-000055010000}"/>
    <cellStyle name="Title 3" xfId="342" xr:uid="{00000000-0005-0000-0000-000056010000}"/>
    <cellStyle name="Total 2" xfId="343" xr:uid="{00000000-0005-0000-0000-000057010000}"/>
    <cellStyle name="Total 3" xfId="344" xr:uid="{00000000-0005-0000-0000-000058010000}"/>
    <cellStyle name="Warning Text" xfId="345" xr:uid="{00000000-0005-0000-0000-000059010000}"/>
    <cellStyle name="Warning Text 2" xfId="346" xr:uid="{00000000-0005-0000-0000-00005A010000}"/>
    <cellStyle name="Warning Text 3" xfId="347" xr:uid="{00000000-0005-0000-0000-00005B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1</xdr:row>
      <xdr:rowOff>104775</xdr:rowOff>
    </xdr:from>
    <xdr:to>
      <xdr:col>1</xdr:col>
      <xdr:colOff>1475427</xdr:colOff>
      <xdr:row>3</xdr:row>
      <xdr:rowOff>100124</xdr:rowOff>
    </xdr:to>
    <xdr:pic>
      <xdr:nvPicPr>
        <xdr:cNvPr id="2" name="Logo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71450" y="295275"/>
          <a:ext cx="1618302" cy="376349"/>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84667</xdr:colOff>
      <xdr:row>1</xdr:row>
      <xdr:rowOff>42333</xdr:rowOff>
    </xdr:from>
    <xdr:to>
      <xdr:col>2</xdr:col>
      <xdr:colOff>645584</xdr:colOff>
      <xdr:row>3</xdr:row>
      <xdr:rowOff>156248</xdr:rowOff>
    </xdr:to>
    <xdr:pic>
      <xdr:nvPicPr>
        <xdr:cNvPr id="2" name="Imagen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8992" y="232833"/>
          <a:ext cx="1942042" cy="4949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delrio/Documents/cHOUCAIR/Plantilllas%20Choucair%20-%20Homecenter/1.Planeaci&#243;n/ES_Plantill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molinae/AppData/Local/Microsoft/Windows/Temporary%20Internet%20Files/Content.Outlook/R0XRWDGR/CRONOGRAMA_V2_PLANTILL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monroy/AppData/Local/Microsoft/Windows/Temporary%20Internet%20Files/Content.Outlook/OY6EJA2L/Estimaci&#243;n%20RFCOP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Requisitos"/>
      <sheetName val="Diseño"/>
      <sheetName val="Estimación Construcción"/>
      <sheetName val="Contables en Construcción"/>
      <sheetName val="Performance en Construcción"/>
      <sheetName val="Seguridad en Construcción"/>
      <sheetName val="Migración"/>
      <sheetName val="Calculo Factor de Ajuste"/>
      <sheetName val="Listas"/>
      <sheetName val="Hoja1"/>
      <sheetName val="Hoja2"/>
    </sheetNames>
    <sheetDataSet>
      <sheetData sheetId="0"/>
      <sheetData sheetId="1"/>
      <sheetData sheetId="2"/>
      <sheetData sheetId="3"/>
      <sheetData sheetId="4"/>
      <sheetData sheetId="5"/>
      <sheetData sheetId="6"/>
      <sheetData sheetId="7"/>
      <sheetData sheetId="8"/>
      <sheetData sheetId="9">
        <row r="2">
          <cell r="A2">
            <v>42954</v>
          </cell>
          <cell r="B2" t="str">
            <v>--- Seleccione ---</v>
          </cell>
          <cell r="C2" t="str">
            <v>--- Seleccione ---</v>
          </cell>
          <cell r="E2" t="str">
            <v>--- Seleccione ---</v>
          </cell>
          <cell r="F2" t="str">
            <v>--- Seleccione ---</v>
          </cell>
          <cell r="G2" t="str">
            <v>--- Seleccione ---</v>
          </cell>
          <cell r="H2" t="str">
            <v>--- Seleccione ---</v>
          </cell>
          <cell r="I2" t="str">
            <v>--- Seleccione ---</v>
          </cell>
          <cell r="L2" t="str">
            <v>--- Seleccione ---</v>
          </cell>
        </row>
        <row r="3">
          <cell r="A3">
            <v>42968</v>
          </cell>
          <cell r="B3">
            <v>0</v>
          </cell>
          <cell r="C3">
            <v>0</v>
          </cell>
          <cell r="E3" t="str">
            <v xml:space="preserve">Yasbleidy Lesmes -Carlos Amaya-Camilo Botello-Milena Marín </v>
          </cell>
          <cell r="F3">
            <v>0</v>
          </cell>
          <cell r="G3" t="str">
            <v>Sandy Cardoso - Andrés Aguilar</v>
          </cell>
          <cell r="H3">
            <v>0</v>
          </cell>
          <cell r="I3">
            <v>0</v>
          </cell>
          <cell r="L3" t="str">
            <v>Creación</v>
          </cell>
        </row>
        <row r="4">
          <cell r="A4">
            <v>43024</v>
          </cell>
          <cell r="B4">
            <v>0</v>
          </cell>
          <cell r="E4">
            <v>0</v>
          </cell>
          <cell r="F4">
            <v>0</v>
          </cell>
          <cell r="G4">
            <v>0</v>
          </cell>
          <cell r="H4">
            <v>0</v>
          </cell>
          <cell r="I4">
            <v>0</v>
          </cell>
          <cell r="L4" t="str">
            <v>Modificación</v>
          </cell>
        </row>
        <row r="5">
          <cell r="B5">
            <v>0</v>
          </cell>
          <cell r="E5">
            <v>0</v>
          </cell>
          <cell r="F5">
            <v>0</v>
          </cell>
          <cell r="G5">
            <v>0</v>
          </cell>
          <cell r="H5">
            <v>0</v>
          </cell>
          <cell r="I5">
            <v>0</v>
          </cell>
          <cell r="L5" t="str">
            <v>Distribución</v>
          </cell>
        </row>
        <row r="6">
          <cell r="B6">
            <v>0</v>
          </cell>
          <cell r="E6">
            <v>0</v>
          </cell>
          <cell r="F6">
            <v>0</v>
          </cell>
          <cell r="G6">
            <v>0</v>
          </cell>
          <cell r="H6">
            <v>0</v>
          </cell>
          <cell r="I6">
            <v>0</v>
          </cell>
          <cell r="L6" t="str">
            <v>Aprobación</v>
          </cell>
        </row>
        <row r="7">
          <cell r="B7">
            <v>0</v>
          </cell>
          <cell r="E7">
            <v>0</v>
          </cell>
          <cell r="F7">
            <v>0</v>
          </cell>
          <cell r="G7">
            <v>0</v>
          </cell>
          <cell r="H7">
            <v>0</v>
          </cell>
          <cell r="I7">
            <v>0</v>
          </cell>
        </row>
        <row r="8">
          <cell r="B8">
            <v>0</v>
          </cell>
          <cell r="E8">
            <v>0</v>
          </cell>
          <cell r="H8">
            <v>0</v>
          </cell>
          <cell r="I8">
            <v>0</v>
          </cell>
        </row>
        <row r="9">
          <cell r="B9">
            <v>0</v>
          </cell>
          <cell r="E9">
            <v>0</v>
          </cell>
          <cell r="H9">
            <v>0</v>
          </cell>
          <cell r="I9">
            <v>0</v>
          </cell>
        </row>
        <row r="10">
          <cell r="B10">
            <v>0</v>
          </cell>
          <cell r="E10">
            <v>0</v>
          </cell>
          <cell r="H10">
            <v>0</v>
          </cell>
          <cell r="I10">
            <v>0</v>
          </cell>
        </row>
        <row r="11">
          <cell r="E11">
            <v>0</v>
          </cell>
          <cell r="H11">
            <v>0</v>
          </cell>
          <cell r="I11">
            <v>0</v>
          </cell>
        </row>
        <row r="12">
          <cell r="E12">
            <v>0</v>
          </cell>
          <cell r="H12">
            <v>0</v>
          </cell>
          <cell r="I12">
            <v>0</v>
          </cell>
        </row>
        <row r="13">
          <cell r="E13">
            <v>0</v>
          </cell>
          <cell r="H13">
            <v>0</v>
          </cell>
        </row>
        <row r="14">
          <cell r="E14">
            <v>0</v>
          </cell>
          <cell r="H14">
            <v>0</v>
          </cell>
        </row>
        <row r="15">
          <cell r="H15">
            <v>0</v>
          </cell>
        </row>
        <row r="16">
          <cell r="H16">
            <v>0</v>
          </cell>
        </row>
        <row r="17">
          <cell r="H17">
            <v>0</v>
          </cell>
        </row>
        <row r="18">
          <cell r="H18">
            <v>0</v>
          </cell>
        </row>
        <row r="19">
          <cell r="H19">
            <v>0</v>
          </cell>
        </row>
        <row r="20">
          <cell r="H20">
            <v>0</v>
          </cell>
        </row>
        <row r="21">
          <cell r="H21">
            <v>0</v>
          </cell>
        </row>
        <row r="22">
          <cell r="H22">
            <v>0</v>
          </cell>
        </row>
        <row r="23">
          <cell r="H23">
            <v>0</v>
          </cell>
        </row>
        <row r="24">
          <cell r="H24">
            <v>0</v>
          </cell>
        </row>
        <row r="25">
          <cell r="H25">
            <v>0</v>
          </cell>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 val="Calculo Factor de Ajuste"/>
      <sheetName val="Estimación Construcción"/>
      <sheetName val="Cronograma"/>
      <sheetName val="ResumenCronograma"/>
      <sheetName val="Desfases"/>
      <sheetName val="Hoja1"/>
      <sheetName val="INFORMES"/>
      <sheetName val="ReporteMantis"/>
      <sheetName val="Graficas Adicionales"/>
      <sheetName val="Bugtracker"/>
      <sheetName val="Listas"/>
      <sheetName val="AuxiliarDesfases"/>
      <sheetName val="Panoram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Requisitos"/>
      <sheetName val="Diseño"/>
      <sheetName val="Estimación Construcción"/>
      <sheetName val="Contables en Construcción"/>
      <sheetName val="Performance en Construcción"/>
      <sheetName val="Seguridad en Construcción"/>
      <sheetName val="Migración"/>
      <sheetName val="Calculo Factor de Ajuste"/>
      <sheetName val="Listas"/>
      <sheetName val="Hoja1"/>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5"/>
  <dimension ref="A1:N49"/>
  <sheetViews>
    <sheetView showGridLines="0" topLeftCell="A10" zoomScale="90" zoomScaleNormal="90" workbookViewId="0">
      <selection activeCell="E12" sqref="E12"/>
    </sheetView>
  </sheetViews>
  <sheetFormatPr baseColWidth="10" defaultColWidth="0" defaultRowHeight="15" customHeight="1" zeroHeight="1" x14ac:dyDescent="0.2"/>
  <cols>
    <col min="1" max="1" width="4.7109375" style="1" customWidth="1"/>
    <col min="2" max="2" width="62.28515625" style="2" customWidth="1"/>
    <col min="3" max="9" width="15.7109375" style="2" customWidth="1"/>
    <col min="10" max="10" width="4.7109375" style="2" customWidth="1"/>
    <col min="11" max="14" width="0" style="2" hidden="1" customWidth="1"/>
    <col min="15" max="16384" width="11.42578125" style="2" hidden="1"/>
  </cols>
  <sheetData>
    <row r="1" spans="1:10" ht="15" customHeight="1" x14ac:dyDescent="0.2">
      <c r="B1" s="1"/>
      <c r="C1" s="1"/>
      <c r="D1" s="1"/>
      <c r="E1" s="1"/>
      <c r="F1" s="1"/>
      <c r="G1" s="1"/>
      <c r="H1" s="1"/>
      <c r="I1" s="1"/>
      <c r="J1" s="1"/>
    </row>
    <row r="2" spans="1:10" ht="15" customHeight="1" x14ac:dyDescent="0.2">
      <c r="B2" s="3"/>
      <c r="C2" s="4"/>
      <c r="D2" s="4"/>
      <c r="E2" s="4"/>
      <c r="F2" s="4"/>
      <c r="G2" s="4"/>
      <c r="H2" s="4"/>
      <c r="I2" s="5"/>
      <c r="J2" s="1"/>
    </row>
    <row r="3" spans="1:10" ht="15" customHeight="1" x14ac:dyDescent="0.2">
      <c r="B3" s="98" t="s">
        <v>0</v>
      </c>
      <c r="C3" s="99"/>
      <c r="D3" s="99"/>
      <c r="E3" s="99"/>
      <c r="F3" s="99"/>
      <c r="G3" s="99"/>
      <c r="H3" s="99"/>
      <c r="I3" s="100"/>
      <c r="J3" s="1"/>
    </row>
    <row r="4" spans="1:10" ht="15" customHeight="1" x14ac:dyDescent="0.2">
      <c r="B4" s="6"/>
      <c r="C4" s="7"/>
      <c r="D4" s="7"/>
      <c r="E4" s="7"/>
      <c r="F4" s="7"/>
      <c r="G4" s="7"/>
      <c r="H4" s="7"/>
      <c r="I4" s="8"/>
      <c r="J4" s="1"/>
    </row>
    <row r="5" spans="1:10" ht="15" customHeight="1" x14ac:dyDescent="0.2">
      <c r="B5" s="1"/>
      <c r="C5" s="1"/>
      <c r="D5" s="1"/>
      <c r="E5" s="1"/>
      <c r="F5" s="1"/>
      <c r="G5" s="1"/>
      <c r="H5" s="1"/>
      <c r="I5" s="1"/>
      <c r="J5" s="1"/>
    </row>
    <row r="6" spans="1:10" ht="15" customHeight="1" x14ac:dyDescent="0.2">
      <c r="B6" s="1"/>
      <c r="C6" s="1"/>
      <c r="D6" s="1"/>
      <c r="E6" s="1"/>
      <c r="F6" s="1"/>
      <c r="G6" s="1"/>
      <c r="H6" s="1"/>
      <c r="I6" s="1"/>
      <c r="J6" s="1"/>
    </row>
    <row r="7" spans="1:10" ht="47.25" customHeight="1" x14ac:dyDescent="0.2">
      <c r="B7" s="55" t="s">
        <v>1</v>
      </c>
      <c r="C7" s="9" t="s">
        <v>2</v>
      </c>
      <c r="D7" s="9" t="s">
        <v>3</v>
      </c>
      <c r="E7" s="9" t="s">
        <v>4</v>
      </c>
      <c r="F7" s="9" t="s">
        <v>5</v>
      </c>
      <c r="G7" s="9" t="s">
        <v>6</v>
      </c>
      <c r="H7" s="9" t="s">
        <v>7</v>
      </c>
      <c r="I7" s="9" t="s">
        <v>8</v>
      </c>
      <c r="J7" s="1"/>
    </row>
    <row r="8" spans="1:10" s="13" customFormat="1" ht="12.75" x14ac:dyDescent="0.25">
      <c r="A8" s="10"/>
      <c r="B8" s="11" t="s">
        <v>9</v>
      </c>
      <c r="C8" s="12"/>
      <c r="D8" s="12"/>
      <c r="E8" s="12">
        <v>0.04</v>
      </c>
      <c r="F8" s="12"/>
      <c r="G8" s="12"/>
      <c r="H8" s="12"/>
      <c r="I8" s="12"/>
      <c r="J8" s="10"/>
    </row>
    <row r="9" spans="1:10" s="13" customFormat="1" ht="12.75" x14ac:dyDescent="0.25">
      <c r="A9" s="10"/>
      <c r="B9" s="11" t="s">
        <v>10</v>
      </c>
      <c r="C9" s="12"/>
      <c r="D9" s="12"/>
      <c r="E9" s="12"/>
      <c r="F9" s="12"/>
      <c r="G9" s="12"/>
      <c r="H9" s="12"/>
      <c r="I9" s="12"/>
      <c r="J9" s="10"/>
    </row>
    <row r="10" spans="1:10" s="13" customFormat="1" ht="12.75" x14ac:dyDescent="0.25">
      <c r="A10" s="10"/>
      <c r="B10" s="11" t="s">
        <v>11</v>
      </c>
      <c r="C10" s="12"/>
      <c r="D10" s="12"/>
      <c r="E10" s="12"/>
      <c r="F10" s="12"/>
      <c r="G10" s="12"/>
      <c r="H10" s="12"/>
      <c r="I10" s="12"/>
      <c r="J10" s="10"/>
    </row>
    <row r="11" spans="1:10" s="13" customFormat="1" ht="12.75" x14ac:dyDescent="0.25">
      <c r="A11" s="10"/>
      <c r="B11" s="11" t="s">
        <v>12</v>
      </c>
      <c r="C11" s="12"/>
      <c r="D11" s="12"/>
      <c r="E11" s="12"/>
      <c r="F11" s="12"/>
      <c r="G11" s="12"/>
      <c r="H11" s="12"/>
      <c r="I11" s="12"/>
      <c r="J11" s="10"/>
    </row>
    <row r="12" spans="1:10" s="13" customFormat="1" ht="12.75" x14ac:dyDescent="0.25">
      <c r="A12" s="10"/>
      <c r="B12" s="11" t="s">
        <v>13</v>
      </c>
      <c r="C12" s="12"/>
      <c r="D12" s="12"/>
      <c r="E12" s="12"/>
      <c r="F12" s="12"/>
      <c r="G12" s="12"/>
      <c r="H12" s="12"/>
      <c r="I12" s="12"/>
      <c r="J12" s="10"/>
    </row>
    <row r="13" spans="1:10" s="13" customFormat="1" ht="12.75" x14ac:dyDescent="0.25">
      <c r="A13" s="10"/>
      <c r="B13" s="11" t="s">
        <v>14</v>
      </c>
      <c r="C13" s="12"/>
      <c r="D13" s="12"/>
      <c r="E13" s="12">
        <v>0.01</v>
      </c>
      <c r="F13" s="12"/>
      <c r="G13" s="12"/>
      <c r="H13" s="12"/>
      <c r="I13" s="12"/>
      <c r="J13" s="10"/>
    </row>
    <row r="14" spans="1:10" s="13" customFormat="1" ht="12.75" x14ac:dyDescent="0.25">
      <c r="A14" s="10"/>
      <c r="B14" s="11" t="s">
        <v>15</v>
      </c>
      <c r="C14" s="12"/>
      <c r="D14" s="12"/>
      <c r="E14" s="12"/>
      <c r="F14" s="12"/>
      <c r="G14" s="12"/>
      <c r="H14" s="12"/>
      <c r="I14" s="12"/>
      <c r="J14" s="10"/>
    </row>
    <row r="15" spans="1:10" s="13" customFormat="1" ht="24" x14ac:dyDescent="0.25">
      <c r="A15" s="10"/>
      <c r="B15" s="11" t="s">
        <v>16</v>
      </c>
      <c r="C15" s="12"/>
      <c r="D15" s="12"/>
      <c r="E15" s="12"/>
      <c r="F15" s="12"/>
      <c r="G15" s="12"/>
      <c r="H15" s="12"/>
      <c r="I15" s="12"/>
      <c r="J15" s="10"/>
    </row>
    <row r="16" spans="1:10" s="13" customFormat="1" ht="24" x14ac:dyDescent="0.25">
      <c r="A16" s="10"/>
      <c r="B16" s="11" t="s">
        <v>17</v>
      </c>
      <c r="C16" s="12"/>
      <c r="D16" s="12"/>
      <c r="E16" s="12"/>
      <c r="F16" s="12"/>
      <c r="G16" s="12"/>
      <c r="H16" s="12"/>
      <c r="I16" s="12"/>
      <c r="J16" s="10"/>
    </row>
    <row r="17" spans="1:10" s="13" customFormat="1" ht="24" x14ac:dyDescent="0.25">
      <c r="A17" s="10"/>
      <c r="B17" s="11" t="s">
        <v>18</v>
      </c>
      <c r="C17" s="12"/>
      <c r="D17" s="12"/>
      <c r="E17" s="12"/>
      <c r="F17" s="12"/>
      <c r="G17" s="12"/>
      <c r="H17" s="12"/>
      <c r="I17" s="12"/>
      <c r="J17" s="10"/>
    </row>
    <row r="18" spans="1:10" s="13" customFormat="1" ht="24" x14ac:dyDescent="0.25">
      <c r="A18" s="10"/>
      <c r="B18" s="11" t="s">
        <v>19</v>
      </c>
      <c r="C18" s="12"/>
      <c r="D18" s="12"/>
      <c r="E18" s="12"/>
      <c r="F18" s="12"/>
      <c r="G18" s="12"/>
      <c r="H18" s="12"/>
      <c r="I18" s="12"/>
      <c r="J18" s="10"/>
    </row>
    <row r="19" spans="1:10" s="13" customFormat="1" ht="12.75" x14ac:dyDescent="0.25">
      <c r="A19" s="10"/>
      <c r="B19" s="11" t="s">
        <v>20</v>
      </c>
      <c r="C19" s="12"/>
      <c r="D19" s="12"/>
      <c r="E19" s="12"/>
      <c r="F19" s="12"/>
      <c r="G19" s="12"/>
      <c r="H19" s="12"/>
      <c r="I19" s="12"/>
      <c r="J19" s="10"/>
    </row>
    <row r="20" spans="1:10" s="13" customFormat="1" ht="12.75" x14ac:dyDescent="0.25">
      <c r="A20" s="10"/>
      <c r="B20" s="11" t="s">
        <v>21</v>
      </c>
      <c r="C20" s="12"/>
      <c r="D20" s="12"/>
      <c r="E20" s="12"/>
      <c r="F20" s="12"/>
      <c r="G20" s="12"/>
      <c r="H20" s="12"/>
      <c r="I20" s="12"/>
      <c r="J20" s="10"/>
    </row>
    <row r="21" spans="1:10" s="13" customFormat="1" ht="12.75" x14ac:dyDescent="0.25">
      <c r="A21" s="10"/>
      <c r="B21" s="11" t="s">
        <v>22</v>
      </c>
      <c r="C21" s="12"/>
      <c r="D21" s="12"/>
      <c r="E21" s="12">
        <v>0.05</v>
      </c>
      <c r="F21" s="12"/>
      <c r="G21" s="12"/>
      <c r="H21" s="12"/>
      <c r="I21" s="12"/>
      <c r="J21" s="10"/>
    </row>
    <row r="22" spans="1:10" s="13" customFormat="1" ht="24" x14ac:dyDescent="0.25">
      <c r="A22" s="10"/>
      <c r="B22" s="11" t="s">
        <v>23</v>
      </c>
      <c r="C22" s="12"/>
      <c r="D22" s="12"/>
      <c r="E22" s="12">
        <v>0.02</v>
      </c>
      <c r="F22" s="12"/>
      <c r="G22" s="12"/>
      <c r="H22" s="12"/>
      <c r="I22" s="12"/>
      <c r="J22" s="10"/>
    </row>
    <row r="23" spans="1:10" s="13" customFormat="1" ht="24" x14ac:dyDescent="0.25">
      <c r="A23" s="10"/>
      <c r="B23" s="11" t="s">
        <v>24</v>
      </c>
      <c r="C23" s="12"/>
      <c r="D23" s="12"/>
      <c r="E23" s="12"/>
      <c r="F23" s="12"/>
      <c r="G23" s="12"/>
      <c r="H23" s="12"/>
      <c r="I23" s="12"/>
      <c r="J23" s="10"/>
    </row>
    <row r="24" spans="1:10" s="13" customFormat="1" ht="24" x14ac:dyDescent="0.25">
      <c r="A24" s="10"/>
      <c r="B24" s="11" t="s">
        <v>25</v>
      </c>
      <c r="C24" s="12"/>
      <c r="D24" s="12"/>
      <c r="E24" s="12"/>
      <c r="F24" s="12"/>
      <c r="G24" s="12"/>
      <c r="H24" s="12"/>
      <c r="I24" s="12"/>
      <c r="J24" s="10"/>
    </row>
    <row r="25" spans="1:10" s="13" customFormat="1" ht="12.75" x14ac:dyDescent="0.25">
      <c r="A25" s="10"/>
      <c r="B25" s="11" t="s">
        <v>26</v>
      </c>
      <c r="C25" s="12"/>
      <c r="D25" s="12"/>
      <c r="E25" s="12"/>
      <c r="F25" s="12"/>
      <c r="G25" s="12"/>
      <c r="H25" s="12"/>
      <c r="I25" s="12"/>
      <c r="J25" s="10"/>
    </row>
    <row r="26" spans="1:10" s="13" customFormat="1" ht="12.75" x14ac:dyDescent="0.25">
      <c r="A26" s="10"/>
      <c r="B26" s="11" t="s">
        <v>27</v>
      </c>
      <c r="C26" s="12"/>
      <c r="D26" s="12"/>
      <c r="E26" s="12">
        <v>0.04</v>
      </c>
      <c r="F26" s="12"/>
      <c r="G26" s="12"/>
      <c r="H26" s="12"/>
      <c r="I26" s="12"/>
      <c r="J26" s="10"/>
    </row>
    <row r="27" spans="1:10" s="13" customFormat="1" ht="12.75" x14ac:dyDescent="0.25">
      <c r="A27" s="10"/>
      <c r="B27" s="11" t="s">
        <v>28</v>
      </c>
      <c r="C27" s="12"/>
      <c r="D27" s="12"/>
      <c r="E27" s="12"/>
      <c r="F27" s="12"/>
      <c r="G27" s="12"/>
      <c r="H27" s="12"/>
      <c r="I27" s="12"/>
      <c r="J27" s="10"/>
    </row>
    <row r="28" spans="1:10" s="13" customFormat="1" ht="12.75" x14ac:dyDescent="0.25">
      <c r="A28" s="10"/>
      <c r="B28" s="11" t="s">
        <v>29</v>
      </c>
      <c r="C28" s="12"/>
      <c r="D28" s="12"/>
      <c r="E28" s="12"/>
      <c r="F28" s="12"/>
      <c r="G28" s="12"/>
      <c r="H28" s="12"/>
      <c r="I28" s="12"/>
      <c r="J28" s="10"/>
    </row>
    <row r="29" spans="1:10" s="13" customFormat="1" ht="12.75" x14ac:dyDescent="0.25">
      <c r="A29" s="10"/>
      <c r="B29" s="11" t="s">
        <v>30</v>
      </c>
      <c r="C29" s="12"/>
      <c r="D29" s="12"/>
      <c r="E29" s="12">
        <v>0.03</v>
      </c>
      <c r="F29" s="12"/>
      <c r="G29" s="12"/>
      <c r="H29" s="12"/>
      <c r="I29" s="12"/>
      <c r="J29" s="10"/>
    </row>
    <row r="30" spans="1:10" s="13" customFormat="1" ht="12.75" x14ac:dyDescent="0.25">
      <c r="A30" s="10"/>
      <c r="B30" s="11" t="s">
        <v>31</v>
      </c>
      <c r="C30" s="12"/>
      <c r="D30" s="12"/>
      <c r="E30" s="12"/>
      <c r="F30" s="12"/>
      <c r="G30" s="12"/>
      <c r="H30" s="12"/>
      <c r="I30" s="12"/>
      <c r="J30" s="10"/>
    </row>
    <row r="31" spans="1:10" s="13" customFormat="1" ht="12.75" x14ac:dyDescent="0.25">
      <c r="A31" s="10"/>
      <c r="B31" s="11" t="s">
        <v>32</v>
      </c>
      <c r="C31" s="12"/>
      <c r="D31" s="12"/>
      <c r="E31" s="12"/>
      <c r="F31" s="12"/>
      <c r="G31" s="12"/>
      <c r="H31" s="12"/>
      <c r="I31" s="12"/>
      <c r="J31" s="10"/>
    </row>
    <row r="32" spans="1:10" s="13" customFormat="1" ht="12.75" x14ac:dyDescent="0.25">
      <c r="A32" s="10"/>
      <c r="B32" s="11" t="s">
        <v>33</v>
      </c>
      <c r="C32" s="12"/>
      <c r="D32" s="12"/>
      <c r="E32" s="12">
        <v>0.05</v>
      </c>
      <c r="F32" s="12"/>
      <c r="G32" s="12"/>
      <c r="H32" s="12"/>
      <c r="I32" s="12"/>
      <c r="J32" s="10"/>
    </row>
    <row r="33" spans="1:10" s="13" customFormat="1" ht="12.75" x14ac:dyDescent="0.25">
      <c r="A33" s="10"/>
      <c r="B33" s="11" t="s">
        <v>34</v>
      </c>
      <c r="C33" s="12"/>
      <c r="D33" s="12"/>
      <c r="E33" s="12"/>
      <c r="F33" s="12"/>
      <c r="G33" s="12"/>
      <c r="H33" s="12"/>
      <c r="I33" s="12"/>
      <c r="J33" s="10"/>
    </row>
    <row r="34" spans="1:10" s="13" customFormat="1" ht="12.75" x14ac:dyDescent="0.25">
      <c r="A34" s="10"/>
      <c r="B34" s="11" t="s">
        <v>35</v>
      </c>
      <c r="C34" s="12"/>
      <c r="D34" s="12"/>
      <c r="E34" s="12"/>
      <c r="F34" s="12"/>
      <c r="G34" s="12"/>
      <c r="H34" s="12"/>
      <c r="I34" s="12"/>
      <c r="J34" s="10"/>
    </row>
    <row r="35" spans="1:10" s="13" customFormat="1" ht="12.75" x14ac:dyDescent="0.25">
      <c r="A35" s="10"/>
      <c r="B35" s="11" t="s">
        <v>36</v>
      </c>
      <c r="C35" s="12"/>
      <c r="D35" s="12"/>
      <c r="E35" s="12"/>
      <c r="F35" s="12"/>
      <c r="G35" s="12"/>
      <c r="H35" s="12"/>
      <c r="I35" s="12"/>
      <c r="J35" s="10"/>
    </row>
    <row r="36" spans="1:10" s="13" customFormat="1" ht="12.75" x14ac:dyDescent="0.25">
      <c r="A36" s="10"/>
      <c r="B36" s="11" t="s">
        <v>37</v>
      </c>
      <c r="C36" s="12"/>
      <c r="D36" s="12"/>
      <c r="E36" s="12">
        <v>0.02</v>
      </c>
      <c r="F36" s="12"/>
      <c r="G36" s="12"/>
      <c r="H36" s="12"/>
      <c r="I36" s="12"/>
      <c r="J36" s="10"/>
    </row>
    <row r="37" spans="1:10" s="13" customFormat="1" ht="12.75" x14ac:dyDescent="0.25">
      <c r="A37" s="10"/>
      <c r="B37" s="11" t="s">
        <v>38</v>
      </c>
      <c r="C37" s="12"/>
      <c r="D37" s="12"/>
      <c r="E37" s="12"/>
      <c r="F37" s="12"/>
      <c r="G37" s="12"/>
      <c r="H37" s="12"/>
      <c r="I37" s="12"/>
      <c r="J37" s="10"/>
    </row>
    <row r="38" spans="1:10" s="13" customFormat="1" ht="12.75" x14ac:dyDescent="0.25">
      <c r="A38" s="10"/>
      <c r="B38" s="11" t="s">
        <v>39</v>
      </c>
      <c r="C38" s="12"/>
      <c r="D38" s="12"/>
      <c r="E38" s="12"/>
      <c r="F38" s="12"/>
      <c r="G38" s="12"/>
      <c r="H38" s="12"/>
      <c r="I38" s="12"/>
      <c r="J38" s="10"/>
    </row>
    <row r="39" spans="1:10" s="13" customFormat="1" ht="12.75" x14ac:dyDescent="0.25">
      <c r="A39" s="10"/>
      <c r="B39" s="11" t="s">
        <v>40</v>
      </c>
      <c r="C39" s="12"/>
      <c r="D39" s="12"/>
      <c r="E39" s="12"/>
      <c r="F39" s="12"/>
      <c r="G39" s="12"/>
      <c r="H39" s="12"/>
      <c r="I39" s="12"/>
      <c r="J39" s="10"/>
    </row>
    <row r="40" spans="1:10" s="13" customFormat="1" ht="12.75" x14ac:dyDescent="0.25">
      <c r="A40" s="10"/>
      <c r="B40" s="11" t="s">
        <v>41</v>
      </c>
      <c r="C40" s="12"/>
      <c r="D40" s="12"/>
      <c r="E40" s="12"/>
      <c r="F40" s="12"/>
      <c r="G40" s="12"/>
      <c r="H40" s="12"/>
      <c r="I40" s="12"/>
      <c r="J40" s="10"/>
    </row>
    <row r="41" spans="1:10" s="13" customFormat="1" ht="12.75" x14ac:dyDescent="0.25">
      <c r="A41" s="10"/>
      <c r="B41" s="11" t="s">
        <v>42</v>
      </c>
      <c r="C41" s="12"/>
      <c r="D41" s="12"/>
      <c r="E41" s="12">
        <v>0.04</v>
      </c>
      <c r="F41" s="12"/>
      <c r="G41" s="12"/>
      <c r="H41" s="12"/>
      <c r="I41" s="12"/>
      <c r="J41" s="10"/>
    </row>
    <row r="42" spans="1:10" s="13" customFormat="1" ht="12.75" x14ac:dyDescent="0.25">
      <c r="A42" s="10"/>
      <c r="B42" s="11" t="s">
        <v>43</v>
      </c>
      <c r="C42" s="12"/>
      <c r="D42" s="12"/>
      <c r="E42" s="12"/>
      <c r="F42" s="12"/>
      <c r="G42" s="12"/>
      <c r="H42" s="12"/>
      <c r="I42" s="12"/>
      <c r="J42" s="10"/>
    </row>
    <row r="43" spans="1:10" s="13" customFormat="1" ht="12.75" x14ac:dyDescent="0.25">
      <c r="A43" s="10"/>
      <c r="B43" s="11" t="s">
        <v>44</v>
      </c>
      <c r="C43" s="12"/>
      <c r="D43" s="12"/>
      <c r="E43" s="12"/>
      <c r="F43" s="12"/>
      <c r="G43" s="12"/>
      <c r="H43" s="12"/>
      <c r="I43" s="12"/>
      <c r="J43" s="10"/>
    </row>
    <row r="44" spans="1:10" s="13" customFormat="1" ht="12.75" x14ac:dyDescent="0.25">
      <c r="A44" s="10"/>
      <c r="B44" s="11" t="s">
        <v>45</v>
      </c>
      <c r="C44" s="12"/>
      <c r="D44" s="12"/>
      <c r="E44" s="12"/>
      <c r="F44" s="12"/>
      <c r="G44" s="12"/>
      <c r="H44" s="12"/>
      <c r="I44" s="12"/>
      <c r="J44" s="10"/>
    </row>
    <row r="45" spans="1:10" s="13" customFormat="1" ht="12.75" x14ac:dyDescent="0.25">
      <c r="A45" s="10"/>
      <c r="B45" s="11" t="s">
        <v>46</v>
      </c>
      <c r="C45" s="12"/>
      <c r="D45" s="12"/>
      <c r="E45" s="12"/>
      <c r="F45" s="12"/>
      <c r="G45" s="12"/>
      <c r="H45" s="12"/>
      <c r="I45" s="12"/>
      <c r="J45" s="10"/>
    </row>
    <row r="46" spans="1:10" ht="30" customHeight="1" x14ac:dyDescent="0.2">
      <c r="B46" s="14" t="s">
        <v>47</v>
      </c>
      <c r="C46" s="15">
        <f t="shared" ref="C46:I46" si="0">SUM(C8:C45)</f>
        <v>0</v>
      </c>
      <c r="D46" s="15">
        <f t="shared" si="0"/>
        <v>0</v>
      </c>
      <c r="E46" s="15">
        <f t="shared" si="0"/>
        <v>0.3</v>
      </c>
      <c r="F46" s="15">
        <f t="shared" si="0"/>
        <v>0</v>
      </c>
      <c r="G46" s="15">
        <f t="shared" si="0"/>
        <v>0</v>
      </c>
      <c r="H46" s="15">
        <f t="shared" si="0"/>
        <v>0</v>
      </c>
      <c r="I46" s="15">
        <f t="shared" si="0"/>
        <v>0</v>
      </c>
      <c r="J46" s="1"/>
    </row>
    <row r="47" spans="1:10" ht="15" customHeight="1" x14ac:dyDescent="0.2">
      <c r="B47" s="1"/>
      <c r="C47" s="1"/>
      <c r="D47" s="1"/>
      <c r="E47" s="1"/>
      <c r="F47" s="1"/>
      <c r="G47" s="1"/>
      <c r="H47" s="1"/>
      <c r="I47" s="1"/>
      <c r="J47" s="1"/>
    </row>
    <row r="48" spans="1:10" ht="15" customHeight="1" x14ac:dyDescent="0.2">
      <c r="B48" s="1"/>
      <c r="C48" s="1"/>
      <c r="D48" s="1"/>
      <c r="E48" s="1"/>
      <c r="F48" s="1"/>
      <c r="G48" s="1"/>
      <c r="H48" s="1"/>
      <c r="I48" s="1"/>
      <c r="J48" s="1"/>
    </row>
    <row r="49" spans="2:10" ht="15" hidden="1" customHeight="1" x14ac:dyDescent="0.2">
      <c r="B49" s="1"/>
      <c r="C49" s="1"/>
      <c r="D49" s="1"/>
      <c r="E49" s="1"/>
      <c r="F49" s="1"/>
      <c r="G49" s="1"/>
      <c r="H49" s="1"/>
      <c r="I49" s="1"/>
      <c r="J49" s="1"/>
    </row>
  </sheetData>
  <mergeCells count="1">
    <mergeCell ref="B3:I3"/>
  </mergeCells>
  <pageMargins left="0.70866141732283472" right="0.70866141732283472" top="0.74803149606299213" bottom="0.74803149606299213" header="0.31496062992125984" footer="0.31496062992125984"/>
  <pageSetup orientation="portrait" r:id="rId1"/>
  <headerFooter>
    <oddFooter>&amp;LVersión 3.3&amp;C&amp;"Arial,Negrita"Choucair Cárdenas Testing. Todos los derechos reservados - 2008. Choucair ©&amp;"Arial,Normal"CONFIDENCIAL&amp;RPág. &amp;P de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tabColor rgb="FF92D050"/>
  </sheetPr>
  <dimension ref="A1:AZ117"/>
  <sheetViews>
    <sheetView showGridLines="0" tabSelected="1" topLeftCell="A18" zoomScale="85" zoomScaleNormal="85" workbookViewId="0">
      <selection activeCell="G20" sqref="G20:I20"/>
    </sheetView>
  </sheetViews>
  <sheetFormatPr baseColWidth="10" defaultColWidth="0" defaultRowHeight="0" customHeight="1" zeroHeight="1" x14ac:dyDescent="0.2"/>
  <cols>
    <col min="1" max="1" width="4.7109375" style="2" customWidth="1"/>
    <col min="2" max="4" width="20.7109375" style="2" customWidth="1"/>
    <col min="5" max="5" width="19" style="2" customWidth="1"/>
    <col min="6" max="6" width="28.42578125" style="2" customWidth="1"/>
    <col min="7" max="7" width="27" style="2" customWidth="1"/>
    <col min="8" max="9" width="20.7109375" style="2" customWidth="1"/>
    <col min="10" max="10" width="4.7109375" style="2" customWidth="1"/>
    <col min="11" max="11" width="11.42578125" style="2" hidden="1" customWidth="1"/>
    <col min="12" max="15" width="0" style="2" hidden="1" customWidth="1"/>
    <col min="16" max="16384" width="11.42578125" style="2" hidden="1"/>
  </cols>
  <sheetData>
    <row r="1" spans="1:52" ht="15" customHeight="1" x14ac:dyDescent="0.2">
      <c r="A1" s="1"/>
      <c r="B1" s="1"/>
      <c r="C1" s="1"/>
      <c r="D1" s="1"/>
      <c r="E1" s="1"/>
      <c r="F1" s="1"/>
      <c r="G1" s="1"/>
      <c r="H1" s="1"/>
      <c r="I1" s="1"/>
      <c r="J1" s="1"/>
      <c r="K1" s="16"/>
    </row>
    <row r="2" spans="1:52" ht="15" customHeight="1" x14ac:dyDescent="0.2">
      <c r="A2" s="17"/>
      <c r="B2" s="18"/>
      <c r="C2" s="101" t="s">
        <v>48</v>
      </c>
      <c r="D2" s="101"/>
      <c r="E2" s="101"/>
      <c r="F2" s="101"/>
      <c r="G2" s="101"/>
      <c r="H2" s="101"/>
      <c r="I2" s="102"/>
      <c r="J2" s="17"/>
      <c r="K2" s="16"/>
    </row>
    <row r="3" spans="1:52" ht="15" customHeight="1" x14ac:dyDescent="0.2">
      <c r="A3" s="17"/>
      <c r="B3" s="19"/>
      <c r="C3" s="103"/>
      <c r="D3" s="103"/>
      <c r="E3" s="103"/>
      <c r="F3" s="103"/>
      <c r="G3" s="103"/>
      <c r="H3" s="103"/>
      <c r="I3" s="104"/>
      <c r="J3" s="17"/>
      <c r="K3" s="16"/>
    </row>
    <row r="4" spans="1:52" ht="15" customHeight="1" x14ac:dyDescent="0.2">
      <c r="A4" s="17"/>
      <c r="B4" s="20"/>
      <c r="C4" s="105"/>
      <c r="D4" s="105"/>
      <c r="E4" s="105"/>
      <c r="F4" s="105"/>
      <c r="G4" s="105"/>
      <c r="H4" s="105"/>
      <c r="I4" s="106"/>
      <c r="J4" s="17"/>
      <c r="K4" s="16"/>
    </row>
    <row r="5" spans="1:52" ht="15" customHeight="1" x14ac:dyDescent="0.2">
      <c r="A5" s="1"/>
      <c r="B5" s="1"/>
      <c r="C5" s="1"/>
      <c r="D5" s="1"/>
      <c r="E5" s="1"/>
      <c r="F5" s="1"/>
      <c r="G5" s="1"/>
      <c r="H5" s="1"/>
      <c r="I5" s="1"/>
      <c r="J5" s="1"/>
      <c r="K5" s="16"/>
    </row>
    <row r="6" spans="1:52" ht="15" customHeight="1" x14ac:dyDescent="0.2">
      <c r="A6" s="1"/>
      <c r="B6" s="1"/>
      <c r="C6" s="1"/>
      <c r="D6" s="1"/>
      <c r="E6" s="1"/>
      <c r="F6" s="1"/>
      <c r="G6" s="1"/>
      <c r="H6" s="1"/>
      <c r="I6" s="1"/>
      <c r="J6" s="1"/>
      <c r="K6" s="16"/>
    </row>
    <row r="7" spans="1:52" s="25" customFormat="1" ht="24.75" customHeight="1" x14ac:dyDescent="0.25">
      <c r="A7" s="21"/>
      <c r="B7" s="107" t="s">
        <v>49</v>
      </c>
      <c r="C7" s="22" t="s">
        <v>50</v>
      </c>
      <c r="D7" s="22" t="s">
        <v>51</v>
      </c>
      <c r="E7" s="22" t="s">
        <v>52</v>
      </c>
      <c r="F7" s="22" t="s">
        <v>53</v>
      </c>
      <c r="G7" s="22" t="s">
        <v>54</v>
      </c>
      <c r="H7" s="22" t="s">
        <v>55</v>
      </c>
      <c r="I7" s="22" t="s">
        <v>56</v>
      </c>
      <c r="J7" s="23"/>
      <c r="K7" s="24"/>
    </row>
    <row r="8" spans="1:52" s="25" customFormat="1" ht="15" x14ac:dyDescent="0.25">
      <c r="A8" s="21"/>
      <c r="B8" s="107"/>
      <c r="C8" s="26">
        <v>1</v>
      </c>
      <c r="D8" s="27" t="s">
        <v>57</v>
      </c>
      <c r="E8" s="27">
        <v>43736</v>
      </c>
      <c r="F8" s="28" t="s">
        <v>58</v>
      </c>
      <c r="G8" s="28" t="s">
        <v>103</v>
      </c>
      <c r="H8" s="29"/>
      <c r="I8" s="29"/>
      <c r="J8" s="23"/>
      <c r="K8" s="24"/>
    </row>
    <row r="9" spans="1:52" s="25" customFormat="1" ht="15" x14ac:dyDescent="0.25">
      <c r="A9" s="21"/>
      <c r="B9" s="107"/>
      <c r="C9" s="30">
        <v>1</v>
      </c>
      <c r="D9" s="31" t="s">
        <v>59</v>
      </c>
      <c r="E9" s="27">
        <v>43751</v>
      </c>
      <c r="F9" s="32" t="s">
        <v>60</v>
      </c>
      <c r="G9" s="28"/>
      <c r="H9" s="32"/>
      <c r="I9" s="32"/>
      <c r="J9" s="23"/>
      <c r="K9" s="24"/>
    </row>
    <row r="10" spans="1:52" s="25" customFormat="1" ht="15" hidden="1" customHeight="1" x14ac:dyDescent="0.25">
      <c r="A10" s="21"/>
      <c r="B10" s="107"/>
      <c r="C10" s="30"/>
      <c r="D10" s="33" t="s">
        <v>61</v>
      </c>
      <c r="E10" s="33"/>
      <c r="F10" s="34"/>
      <c r="G10" s="34" t="s">
        <v>61</v>
      </c>
      <c r="H10" s="35"/>
      <c r="I10" s="35"/>
      <c r="J10" s="23"/>
      <c r="K10" s="24"/>
    </row>
    <row r="11" spans="1:52" s="25" customFormat="1" ht="15" hidden="1" customHeight="1" x14ac:dyDescent="0.25">
      <c r="A11" s="21"/>
      <c r="B11" s="107"/>
      <c r="C11" s="30"/>
      <c r="D11" s="33" t="s">
        <v>61</v>
      </c>
      <c r="E11" s="33"/>
      <c r="F11" s="34"/>
      <c r="G11" s="34" t="s">
        <v>61</v>
      </c>
      <c r="H11" s="35"/>
      <c r="I11" s="35"/>
      <c r="J11" s="23"/>
      <c r="K11" s="24"/>
    </row>
    <row r="12" spans="1:52" s="25" customFormat="1" ht="15" hidden="1" customHeight="1" x14ac:dyDescent="0.25">
      <c r="A12" s="21"/>
      <c r="B12" s="107"/>
      <c r="C12" s="26"/>
      <c r="D12" s="36" t="s">
        <v>61</v>
      </c>
      <c r="E12" s="36"/>
      <c r="F12" s="37"/>
      <c r="G12" s="37" t="s">
        <v>61</v>
      </c>
      <c r="H12" s="38"/>
      <c r="I12" s="38"/>
      <c r="J12" s="23"/>
      <c r="K12" s="24"/>
    </row>
    <row r="13" spans="1:52" s="25" customFormat="1" ht="15" hidden="1" customHeight="1" x14ac:dyDescent="0.25">
      <c r="A13" s="21"/>
      <c r="B13" s="107"/>
      <c r="C13" s="30"/>
      <c r="D13" s="33" t="s">
        <v>61</v>
      </c>
      <c r="E13" s="33"/>
      <c r="F13" s="34"/>
      <c r="G13" s="34" t="s">
        <v>61</v>
      </c>
      <c r="H13" s="35"/>
      <c r="I13" s="35"/>
      <c r="J13" s="23"/>
      <c r="K13" s="24"/>
    </row>
    <row r="14" spans="1:52" s="25" customFormat="1" ht="15" customHeight="1" x14ac:dyDescent="0.25">
      <c r="A14" s="21"/>
      <c r="B14" s="39"/>
      <c r="C14" s="39"/>
      <c r="D14" s="39"/>
      <c r="E14" s="39"/>
      <c r="F14" s="39"/>
      <c r="G14" s="39"/>
      <c r="H14" s="39"/>
      <c r="I14" s="39"/>
      <c r="J14" s="40"/>
      <c r="K14" s="24"/>
    </row>
    <row r="15" spans="1:52" ht="15" customHeight="1" x14ac:dyDescent="0.2">
      <c r="A15" s="1"/>
      <c r="B15" s="108" t="s">
        <v>62</v>
      </c>
      <c r="C15" s="109"/>
      <c r="D15" s="110"/>
      <c r="E15" s="110"/>
      <c r="F15" s="110"/>
      <c r="G15" s="110"/>
      <c r="H15" s="110"/>
      <c r="I15" s="110"/>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2"/>
    </row>
    <row r="16" spans="1:52" ht="15" customHeight="1" x14ac:dyDescent="0.25">
      <c r="A16" s="1"/>
      <c r="B16" s="108" t="s">
        <v>63</v>
      </c>
      <c r="C16" s="109"/>
      <c r="D16" s="110"/>
      <c r="E16" s="110"/>
      <c r="F16" s="43" t="s">
        <v>64</v>
      </c>
      <c r="G16" s="97" t="s">
        <v>105</v>
      </c>
      <c r="H16" s="97"/>
      <c r="I16" s="97"/>
      <c r="J16" s="44"/>
      <c r="K16" s="45"/>
      <c r="L16" s="25"/>
      <c r="M16" s="25"/>
    </row>
    <row r="17" spans="1:13" ht="15" x14ac:dyDescent="0.25">
      <c r="A17" s="1"/>
      <c r="B17" s="108" t="s">
        <v>65</v>
      </c>
      <c r="C17" s="109"/>
      <c r="D17" s="110" t="s">
        <v>104</v>
      </c>
      <c r="E17" s="110"/>
      <c r="F17" s="97"/>
      <c r="G17" s="97"/>
      <c r="H17" s="97"/>
      <c r="I17" s="97"/>
      <c r="J17" s="44"/>
      <c r="K17" s="45"/>
      <c r="L17" s="25"/>
      <c r="M17" s="25"/>
    </row>
    <row r="18" spans="1:13" ht="45" customHeight="1" x14ac:dyDescent="0.25">
      <c r="A18" s="1"/>
      <c r="B18" s="108" t="s">
        <v>66</v>
      </c>
      <c r="C18" s="109"/>
      <c r="D18" s="111" t="s">
        <v>118</v>
      </c>
      <c r="E18" s="111"/>
      <c r="F18" s="111"/>
      <c r="G18" s="111"/>
      <c r="H18" s="111"/>
      <c r="I18" s="111"/>
      <c r="J18" s="46"/>
      <c r="K18" s="47"/>
      <c r="L18" s="25"/>
      <c r="M18" s="25"/>
    </row>
    <row r="19" spans="1:13" ht="15" customHeight="1" x14ac:dyDescent="0.25">
      <c r="A19" s="1"/>
      <c r="B19" s="108" t="s">
        <v>67</v>
      </c>
      <c r="C19" s="109"/>
      <c r="D19" s="110" t="s">
        <v>106</v>
      </c>
      <c r="E19" s="110"/>
      <c r="F19" s="43" t="s">
        <v>68</v>
      </c>
      <c r="G19" s="110"/>
      <c r="H19" s="110"/>
      <c r="I19" s="110"/>
      <c r="J19" s="44"/>
      <c r="K19" s="45"/>
      <c r="L19" s="25"/>
      <c r="M19" s="25"/>
    </row>
    <row r="20" spans="1:13" ht="15" customHeight="1" x14ac:dyDescent="0.25">
      <c r="A20" s="1"/>
      <c r="B20" s="108" t="s">
        <v>69</v>
      </c>
      <c r="C20" s="109"/>
      <c r="D20" s="110"/>
      <c r="E20" s="110"/>
      <c r="F20" s="43" t="s">
        <v>70</v>
      </c>
      <c r="G20" s="110"/>
      <c r="H20" s="110"/>
      <c r="I20" s="110"/>
      <c r="J20" s="44"/>
      <c r="K20" s="45"/>
      <c r="L20" s="25"/>
      <c r="M20" s="25"/>
    </row>
    <row r="21" spans="1:13" ht="15" customHeight="1" x14ac:dyDescent="0.25">
      <c r="A21" s="1"/>
      <c r="B21" s="108" t="s">
        <v>71</v>
      </c>
      <c r="C21" s="109"/>
      <c r="D21" s="110"/>
      <c r="E21" s="110"/>
      <c r="F21" s="110"/>
      <c r="G21" s="110"/>
      <c r="H21" s="110"/>
      <c r="I21" s="110"/>
      <c r="J21" s="44"/>
      <c r="K21" s="45"/>
      <c r="L21" s="25"/>
      <c r="M21" s="25"/>
    </row>
    <row r="22" spans="1:13" ht="15" customHeight="1" x14ac:dyDescent="0.25">
      <c r="A22" s="1"/>
      <c r="B22" s="114" t="s">
        <v>72</v>
      </c>
      <c r="C22" s="115"/>
      <c r="D22" s="116" t="s">
        <v>82</v>
      </c>
      <c r="E22" s="116"/>
      <c r="F22" s="116"/>
      <c r="G22" s="116"/>
      <c r="H22" s="116"/>
      <c r="I22" s="116"/>
      <c r="J22" s="44"/>
      <c r="K22" s="45"/>
      <c r="L22" s="25"/>
      <c r="M22" s="25"/>
    </row>
    <row r="23" spans="1:13" ht="15" customHeight="1" x14ac:dyDescent="0.25">
      <c r="B23" s="117"/>
      <c r="C23" s="117"/>
      <c r="D23" s="44"/>
      <c r="E23" s="44"/>
      <c r="F23" s="44"/>
      <c r="G23" s="44"/>
      <c r="H23" s="44"/>
      <c r="I23" s="44"/>
      <c r="J23" s="44"/>
      <c r="K23" s="45"/>
      <c r="L23" s="25"/>
      <c r="M23" s="25"/>
    </row>
    <row r="24" spans="1:13" ht="15" customHeight="1" x14ac:dyDescent="0.25">
      <c r="J24" s="40"/>
      <c r="K24" s="16"/>
      <c r="L24" s="25"/>
      <c r="M24" s="25"/>
    </row>
    <row r="25" spans="1:13" s="49" customFormat="1" ht="24" customHeight="1" x14ac:dyDescent="0.2">
      <c r="A25" s="1"/>
      <c r="B25" s="118" t="s">
        <v>73</v>
      </c>
      <c r="C25" s="119"/>
      <c r="D25" s="48">
        <v>9</v>
      </c>
      <c r="E25" s="1"/>
      <c r="F25" s="1"/>
      <c r="G25" s="1"/>
      <c r="H25" s="1"/>
      <c r="I25" s="1"/>
      <c r="K25" s="50"/>
    </row>
    <row r="26" spans="1:13" s="49" customFormat="1" ht="23.25" customHeight="1" x14ac:dyDescent="0.2">
      <c r="A26" s="1"/>
      <c r="B26" s="120" t="s">
        <v>74</v>
      </c>
      <c r="C26" s="121"/>
      <c r="D26" s="51">
        <f>'Calculo Factor de Ajuste'!E46</f>
        <v>0.3</v>
      </c>
      <c r="E26" s="1"/>
      <c r="F26" s="1"/>
      <c r="G26" s="1"/>
      <c r="H26" s="1"/>
      <c r="I26" s="1"/>
      <c r="J26" s="52"/>
      <c r="K26" s="50"/>
    </row>
    <row r="27" spans="1:13" s="49" customFormat="1" ht="15" customHeight="1" x14ac:dyDescent="0.2">
      <c r="A27" s="1"/>
      <c r="B27" s="1"/>
      <c r="C27" s="1"/>
      <c r="D27" s="1"/>
      <c r="E27" s="1"/>
      <c r="F27" s="1"/>
      <c r="G27" s="1"/>
      <c r="H27" s="1"/>
      <c r="I27" s="1"/>
      <c r="J27" s="52"/>
      <c r="K27" s="50"/>
    </row>
    <row r="28" spans="1:13" s="49" customFormat="1" ht="15" customHeight="1" thickBot="1" x14ac:dyDescent="0.3">
      <c r="A28" s="1"/>
      <c r="B28" s="53" t="s">
        <v>75</v>
      </c>
      <c r="C28" s="54"/>
      <c r="D28" s="54"/>
      <c r="E28" s="54"/>
      <c r="F28" s="54"/>
      <c r="G28" s="54"/>
      <c r="H28" s="54"/>
      <c r="I28" s="54"/>
      <c r="J28" s="52"/>
      <c r="K28" s="50"/>
    </row>
    <row r="29" spans="1:13" s="49" customFormat="1" ht="15" customHeight="1" x14ac:dyDescent="0.2">
      <c r="A29" s="1"/>
      <c r="C29" s="1"/>
      <c r="D29" s="1"/>
      <c r="E29" s="1"/>
      <c r="F29" s="1"/>
      <c r="G29" s="1"/>
      <c r="H29" s="1"/>
      <c r="I29" s="1"/>
      <c r="J29" s="52"/>
      <c r="K29" s="50"/>
    </row>
    <row r="30" spans="1:13" s="49" customFormat="1" ht="30.75" customHeight="1" x14ac:dyDescent="0.2">
      <c r="A30" s="1"/>
      <c r="B30" s="122" t="s">
        <v>76</v>
      </c>
      <c r="C30" s="122"/>
      <c r="D30" s="55" t="s">
        <v>77</v>
      </c>
      <c r="E30" s="55" t="s">
        <v>78</v>
      </c>
      <c r="F30" s="55" t="s">
        <v>79</v>
      </c>
      <c r="G30" s="55" t="s">
        <v>80</v>
      </c>
      <c r="H30" s="55" t="s">
        <v>81</v>
      </c>
      <c r="I30" s="1"/>
      <c r="J30" s="52"/>
      <c r="K30" s="50"/>
    </row>
    <row r="31" spans="1:13" s="49" customFormat="1" ht="15" customHeight="1" x14ac:dyDescent="0.2">
      <c r="A31" s="1"/>
      <c r="B31" s="112" t="s">
        <v>82</v>
      </c>
      <c r="C31" s="113"/>
      <c r="D31" s="56">
        <f>G42</f>
        <v>5.85</v>
      </c>
      <c r="E31" s="57">
        <v>1</v>
      </c>
      <c r="F31" s="57">
        <f>I42</f>
        <v>0.65000000000000013</v>
      </c>
      <c r="G31" s="58">
        <v>44735</v>
      </c>
      <c r="H31" s="59">
        <f>WORKDAY.INTL(G31,F31,1)</f>
        <v>44735</v>
      </c>
      <c r="I31" s="1"/>
      <c r="J31" s="52"/>
      <c r="K31" s="50"/>
    </row>
    <row r="32" spans="1:13" s="49" customFormat="1" ht="15" customHeight="1" x14ac:dyDescent="0.2">
      <c r="A32" s="1"/>
      <c r="B32" s="112" t="s">
        <v>83</v>
      </c>
      <c r="C32" s="113"/>
      <c r="D32" s="56">
        <v>1</v>
      </c>
      <c r="E32" s="57">
        <v>1</v>
      </c>
      <c r="F32" s="57">
        <f>I47</f>
        <v>0.21666666666666667</v>
      </c>
      <c r="G32" s="59">
        <f>WORKDAY.INTL(H31,1,1)</f>
        <v>44736</v>
      </c>
      <c r="H32" s="59">
        <f>WORKDAY.INTL($G$31,SUM(F31:F32),1)</f>
        <v>44735</v>
      </c>
      <c r="I32" s="1"/>
      <c r="J32" s="52"/>
      <c r="K32" s="50"/>
    </row>
    <row r="33" spans="1:11" s="49" customFormat="1" ht="15" customHeight="1" x14ac:dyDescent="0.2">
      <c r="A33" s="1"/>
      <c r="B33" s="112" t="s">
        <v>84</v>
      </c>
      <c r="C33" s="113"/>
      <c r="D33" s="56">
        <f>G51</f>
        <v>11.7</v>
      </c>
      <c r="E33" s="57">
        <v>3</v>
      </c>
      <c r="F33" s="57">
        <f>I51</f>
        <v>1.3</v>
      </c>
      <c r="G33" s="59">
        <f>WORKDAY.INTL(H32,1,1)</f>
        <v>44736</v>
      </c>
      <c r="H33" s="59">
        <f>WORKDAY.INTL($G$31,SUM(F31:F33),2)</f>
        <v>44737</v>
      </c>
      <c r="I33" s="1"/>
      <c r="J33" s="52"/>
      <c r="K33" s="50"/>
    </row>
    <row r="34" spans="1:11" s="49" customFormat="1" ht="15" customHeight="1" x14ac:dyDescent="0.2">
      <c r="A34" s="1"/>
      <c r="B34" s="112" t="s">
        <v>85</v>
      </c>
      <c r="C34" s="113"/>
      <c r="D34" s="56">
        <v>6</v>
      </c>
      <c r="E34" s="57">
        <f>H55</f>
        <v>1</v>
      </c>
      <c r="F34" s="57">
        <f>I55</f>
        <v>3.0333333333333337</v>
      </c>
      <c r="G34" s="59">
        <f>WORKDAY.INTL(H33,1,2)</f>
        <v>44740</v>
      </c>
      <c r="H34" s="59">
        <f>WORKDAY.INTL($G$31,SUM(F35),2)</f>
        <v>44742</v>
      </c>
      <c r="I34" s="1"/>
      <c r="J34" s="52"/>
      <c r="K34" s="50"/>
    </row>
    <row r="35" spans="1:11" s="49" customFormat="1" ht="15" customHeight="1" x14ac:dyDescent="0.2">
      <c r="A35" s="1"/>
      <c r="B35" s="126" t="s">
        <v>86</v>
      </c>
      <c r="C35" s="126"/>
      <c r="D35" s="60">
        <f>SUM(D31:D34)</f>
        <v>24.549999999999997</v>
      </c>
      <c r="E35" s="61">
        <v>3</v>
      </c>
      <c r="F35" s="60">
        <f>SUM(F31:F34)</f>
        <v>5.2000000000000011</v>
      </c>
      <c r="G35" s="62">
        <f>MIN(G31:G34)</f>
        <v>44735</v>
      </c>
      <c r="H35" s="62">
        <f>MAX(H31:H34)</f>
        <v>44742</v>
      </c>
      <c r="I35" s="1"/>
      <c r="J35" s="52"/>
      <c r="K35" s="50"/>
    </row>
    <row r="36" spans="1:11" s="49" customFormat="1" ht="15" customHeight="1" x14ac:dyDescent="0.2">
      <c r="A36" s="1"/>
      <c r="B36" s="1"/>
      <c r="C36" s="1"/>
      <c r="D36" s="1"/>
      <c r="E36" s="1"/>
      <c r="F36" s="1"/>
      <c r="G36" s="1"/>
      <c r="H36" s="1"/>
      <c r="I36" s="1"/>
      <c r="J36" s="52"/>
      <c r="K36" s="50"/>
    </row>
    <row r="37" spans="1:11" s="49" customFormat="1" ht="15" customHeight="1" thickBot="1" x14ac:dyDescent="0.3">
      <c r="A37" s="1"/>
      <c r="B37" s="53" t="s">
        <v>87</v>
      </c>
      <c r="C37" s="54"/>
      <c r="D37" s="54"/>
      <c r="E37" s="54"/>
      <c r="F37" s="54"/>
      <c r="G37" s="54"/>
      <c r="H37" s="54"/>
      <c r="I37" s="54"/>
      <c r="J37" s="52"/>
      <c r="K37" s="50"/>
    </row>
    <row r="38" spans="1:11" s="49" customFormat="1" ht="15" customHeight="1" x14ac:dyDescent="0.2">
      <c r="A38" s="1"/>
      <c r="B38" s="1"/>
      <c r="C38" s="1"/>
      <c r="D38" s="1"/>
      <c r="E38" s="1"/>
      <c r="F38" s="1"/>
      <c r="G38" s="1"/>
      <c r="H38" s="1"/>
      <c r="I38" s="1"/>
      <c r="J38" s="52"/>
      <c r="K38" s="50"/>
    </row>
    <row r="39" spans="1:11" s="49" customFormat="1" ht="30" customHeight="1" x14ac:dyDescent="0.2">
      <c r="A39" s="17"/>
      <c r="B39" s="63" t="s">
        <v>88</v>
      </c>
      <c r="C39" s="127" t="s">
        <v>89</v>
      </c>
      <c r="D39" s="128"/>
      <c r="E39" s="128"/>
      <c r="F39" s="128"/>
      <c r="G39" s="128"/>
      <c r="H39" s="128"/>
      <c r="I39" s="129"/>
      <c r="J39" s="17"/>
      <c r="K39" s="50"/>
    </row>
    <row r="40" spans="1:11" s="49" customFormat="1" ht="15" customHeight="1" x14ac:dyDescent="0.2">
      <c r="A40" s="17"/>
      <c r="B40" s="64"/>
      <c r="C40" s="65"/>
      <c r="D40" s="65"/>
      <c r="E40" s="65"/>
      <c r="F40" s="65"/>
      <c r="G40" s="65"/>
      <c r="H40" s="65"/>
      <c r="I40" s="65"/>
      <c r="J40" s="17"/>
      <c r="K40" s="50"/>
    </row>
    <row r="41" spans="1:11" s="68" customFormat="1" ht="30" customHeight="1" x14ac:dyDescent="0.2">
      <c r="A41" s="1"/>
      <c r="B41" s="130" t="s">
        <v>90</v>
      </c>
      <c r="C41" s="131"/>
      <c r="D41" s="131"/>
      <c r="E41" s="132"/>
      <c r="F41" s="55" t="s">
        <v>91</v>
      </c>
      <c r="G41" s="55" t="s">
        <v>77</v>
      </c>
      <c r="H41" s="55" t="s">
        <v>78</v>
      </c>
      <c r="I41" s="55" t="s">
        <v>79</v>
      </c>
      <c r="J41" s="66"/>
      <c r="K41" s="67"/>
    </row>
    <row r="42" spans="1:11" ht="30" customHeight="1" x14ac:dyDescent="0.2">
      <c r="A42" s="1"/>
      <c r="B42" s="133" t="s">
        <v>82</v>
      </c>
      <c r="C42" s="134"/>
      <c r="D42" s="134"/>
      <c r="E42" s="135"/>
      <c r="F42" s="69">
        <f>SUM(F43:F46)</f>
        <v>4.5</v>
      </c>
      <c r="G42" s="70">
        <f>SUM(G43:G46)</f>
        <v>5.85</v>
      </c>
      <c r="H42" s="71">
        <f>MAX(H43:H46)</f>
        <v>1</v>
      </c>
      <c r="I42" s="71">
        <f>SUM(I43:I46)</f>
        <v>0.65000000000000013</v>
      </c>
      <c r="J42" s="72"/>
      <c r="K42" s="16"/>
    </row>
    <row r="43" spans="1:11" ht="25.5" customHeight="1" x14ac:dyDescent="0.2">
      <c r="A43" s="1"/>
      <c r="B43" s="123" t="s">
        <v>107</v>
      </c>
      <c r="C43" s="124"/>
      <c r="D43" s="124"/>
      <c r="E43" s="125"/>
      <c r="F43" s="73">
        <v>0.5</v>
      </c>
      <c r="G43" s="74">
        <f>F43+F43*$D$26</f>
        <v>0.65</v>
      </c>
      <c r="H43" s="73">
        <v>1</v>
      </c>
      <c r="I43" s="75">
        <f>G43/$D$25/H43</f>
        <v>7.2222222222222229E-2</v>
      </c>
      <c r="J43" s="72"/>
      <c r="K43" s="16"/>
    </row>
    <row r="44" spans="1:11" ht="25.5" customHeight="1" x14ac:dyDescent="0.2">
      <c r="A44" s="1"/>
      <c r="B44" s="123" t="s">
        <v>108</v>
      </c>
      <c r="C44" s="124"/>
      <c r="D44" s="124"/>
      <c r="E44" s="125"/>
      <c r="F44" s="73">
        <v>1</v>
      </c>
      <c r="G44" s="74">
        <f t="shared" ref="G44:G46" si="0">F44+F44*$D$26</f>
        <v>1.3</v>
      </c>
      <c r="H44" s="73">
        <v>1</v>
      </c>
      <c r="I44" s="75">
        <f t="shared" ref="I44:I46" si="1">G44/$D$25/H44</f>
        <v>0.14444444444444446</v>
      </c>
      <c r="J44" s="72"/>
      <c r="K44" s="16"/>
    </row>
    <row r="45" spans="1:11" ht="25.5" customHeight="1" x14ac:dyDescent="0.2">
      <c r="A45" s="1"/>
      <c r="B45" s="123" t="s">
        <v>109</v>
      </c>
      <c r="C45" s="124"/>
      <c r="D45" s="124"/>
      <c r="E45" s="125"/>
      <c r="F45" s="73">
        <v>1</v>
      </c>
      <c r="G45" s="74">
        <f t="shared" si="0"/>
        <v>1.3</v>
      </c>
      <c r="H45" s="73">
        <v>1</v>
      </c>
      <c r="I45" s="75">
        <f t="shared" si="1"/>
        <v>0.14444444444444446</v>
      </c>
      <c r="J45" s="72"/>
      <c r="K45" s="16"/>
    </row>
    <row r="46" spans="1:11" ht="25.5" customHeight="1" x14ac:dyDescent="0.2">
      <c r="A46" s="1"/>
      <c r="B46" s="123" t="s">
        <v>110</v>
      </c>
      <c r="C46" s="124"/>
      <c r="D46" s="124"/>
      <c r="E46" s="125"/>
      <c r="F46" s="73">
        <v>2</v>
      </c>
      <c r="G46" s="74">
        <f t="shared" si="0"/>
        <v>2.6</v>
      </c>
      <c r="H46" s="73">
        <v>1</v>
      </c>
      <c r="I46" s="75">
        <f t="shared" si="1"/>
        <v>0.28888888888888892</v>
      </c>
      <c r="J46" s="72"/>
      <c r="K46" s="16"/>
    </row>
    <row r="47" spans="1:11" ht="30" customHeight="1" x14ac:dyDescent="0.2">
      <c r="A47" s="1"/>
      <c r="B47" s="133" t="s">
        <v>92</v>
      </c>
      <c r="C47" s="134"/>
      <c r="D47" s="134"/>
      <c r="E47" s="135"/>
      <c r="F47" s="69">
        <f>SUM(F48:F50)</f>
        <v>1.5</v>
      </c>
      <c r="G47" s="70">
        <f>SUM(G48:G50)</f>
        <v>1.9500000000000002</v>
      </c>
      <c r="H47" s="71">
        <f>MAX(H48:H50)</f>
        <v>1</v>
      </c>
      <c r="I47" s="71">
        <f>SUM(I48:I50)</f>
        <v>0.21666666666666667</v>
      </c>
      <c r="J47" s="1"/>
      <c r="K47" s="16"/>
    </row>
    <row r="48" spans="1:11" ht="30" customHeight="1" x14ac:dyDescent="0.2">
      <c r="A48" s="1"/>
      <c r="B48" s="123" t="s">
        <v>111</v>
      </c>
      <c r="C48" s="124"/>
      <c r="D48" s="124"/>
      <c r="E48" s="125"/>
      <c r="F48" s="73">
        <v>0.5</v>
      </c>
      <c r="G48" s="74">
        <f t="shared" ref="G48:G50" si="2">F48+F48*$D$26</f>
        <v>0.65</v>
      </c>
      <c r="H48" s="73">
        <v>1</v>
      </c>
      <c r="I48" s="75">
        <f>G48/$D$25/H48</f>
        <v>7.2222222222222229E-2</v>
      </c>
      <c r="J48" s="1"/>
      <c r="K48" s="16"/>
    </row>
    <row r="49" spans="1:11" ht="30" customHeight="1" x14ac:dyDescent="0.2">
      <c r="A49" s="1"/>
      <c r="B49" s="123" t="s">
        <v>112</v>
      </c>
      <c r="C49" s="124"/>
      <c r="D49" s="124"/>
      <c r="E49" s="125"/>
      <c r="F49" s="73">
        <v>0.5</v>
      </c>
      <c r="G49" s="74">
        <f t="shared" si="2"/>
        <v>0.65</v>
      </c>
      <c r="H49" s="73">
        <v>1</v>
      </c>
      <c r="I49" s="75">
        <f t="shared" ref="I49:I50" si="3">G49/$D$25/H49</f>
        <v>7.2222222222222229E-2</v>
      </c>
      <c r="J49" s="1"/>
      <c r="K49" s="16"/>
    </row>
    <row r="50" spans="1:11" ht="30" customHeight="1" x14ac:dyDescent="0.2">
      <c r="A50" s="1"/>
      <c r="B50" s="123" t="s">
        <v>113</v>
      </c>
      <c r="C50" s="124"/>
      <c r="D50" s="124"/>
      <c r="E50" s="125"/>
      <c r="F50" s="73">
        <v>0.5</v>
      </c>
      <c r="G50" s="74">
        <f t="shared" si="2"/>
        <v>0.65</v>
      </c>
      <c r="H50" s="73">
        <v>1</v>
      </c>
      <c r="I50" s="75">
        <f t="shared" si="3"/>
        <v>7.2222222222222229E-2</v>
      </c>
      <c r="J50" s="1"/>
      <c r="K50" s="16"/>
    </row>
    <row r="51" spans="1:11" ht="30" customHeight="1" x14ac:dyDescent="0.2">
      <c r="A51" s="1"/>
      <c r="B51" s="133" t="s">
        <v>84</v>
      </c>
      <c r="C51" s="134"/>
      <c r="D51" s="134"/>
      <c r="E51" s="135"/>
      <c r="F51" s="70">
        <f>SUM(F52:F54)</f>
        <v>9</v>
      </c>
      <c r="G51" s="70">
        <f>SUM(G52:G54)</f>
        <v>11.7</v>
      </c>
      <c r="H51" s="71">
        <f>MAX(H52:H54)</f>
        <v>1</v>
      </c>
      <c r="I51" s="71">
        <f>SUM(I52:I54)</f>
        <v>1.3</v>
      </c>
      <c r="J51" s="1"/>
      <c r="K51" s="16"/>
    </row>
    <row r="52" spans="1:11" ht="18.75" customHeight="1" x14ac:dyDescent="0.2">
      <c r="A52" s="1"/>
      <c r="B52" s="123" t="s">
        <v>111</v>
      </c>
      <c r="C52" s="124"/>
      <c r="D52" s="124"/>
      <c r="E52" s="125"/>
      <c r="F52" s="73">
        <v>3</v>
      </c>
      <c r="G52" s="74">
        <f t="shared" ref="G52:G54" si="4">F52+F52*$D$26</f>
        <v>3.9</v>
      </c>
      <c r="H52" s="73">
        <v>1</v>
      </c>
      <c r="I52" s="75">
        <f t="shared" ref="I52:I54" si="5">G52/$D$25/H52</f>
        <v>0.43333333333333335</v>
      </c>
      <c r="J52" s="1"/>
      <c r="K52" s="16"/>
    </row>
    <row r="53" spans="1:11" ht="18.75" customHeight="1" x14ac:dyDescent="0.2">
      <c r="A53" s="1"/>
      <c r="B53" s="123" t="s">
        <v>112</v>
      </c>
      <c r="C53" s="124"/>
      <c r="D53" s="124"/>
      <c r="E53" s="125"/>
      <c r="F53" s="73">
        <v>3</v>
      </c>
      <c r="G53" s="74">
        <f t="shared" si="4"/>
        <v>3.9</v>
      </c>
      <c r="H53" s="73">
        <v>1</v>
      </c>
      <c r="I53" s="75">
        <f t="shared" si="5"/>
        <v>0.43333333333333335</v>
      </c>
      <c r="J53" s="1"/>
      <c r="K53" s="16"/>
    </row>
    <row r="54" spans="1:11" ht="18.75" customHeight="1" x14ac:dyDescent="0.2">
      <c r="A54" s="1"/>
      <c r="B54" s="123" t="s">
        <v>113</v>
      </c>
      <c r="C54" s="124"/>
      <c r="D54" s="124"/>
      <c r="E54" s="125"/>
      <c r="F54" s="73">
        <v>3</v>
      </c>
      <c r="G54" s="74">
        <f t="shared" si="4"/>
        <v>3.9</v>
      </c>
      <c r="H54" s="73">
        <v>1</v>
      </c>
      <c r="I54" s="75">
        <f t="shared" si="5"/>
        <v>0.43333333333333335</v>
      </c>
      <c r="J54" s="1"/>
      <c r="K54" s="16"/>
    </row>
    <row r="55" spans="1:11" ht="30" customHeight="1" x14ac:dyDescent="0.2">
      <c r="A55" s="1"/>
      <c r="B55" s="133" t="s">
        <v>85</v>
      </c>
      <c r="C55" s="134"/>
      <c r="D55" s="134"/>
      <c r="E55" s="135"/>
      <c r="F55" s="70">
        <f>SUM(F56:F59)</f>
        <v>21</v>
      </c>
      <c r="G55" s="70">
        <f>SUM(G56:G59)</f>
        <v>27.299999999999997</v>
      </c>
      <c r="H55" s="71">
        <f>MAX(H56:H59)</f>
        <v>1</v>
      </c>
      <c r="I55" s="71">
        <f>SUM(I56:I59)</f>
        <v>3.0333333333333337</v>
      </c>
      <c r="J55" s="76"/>
      <c r="K55" s="16"/>
    </row>
    <row r="56" spans="1:11" ht="21.75" customHeight="1" x14ac:dyDescent="0.2">
      <c r="A56" s="1"/>
      <c r="B56" s="123" t="s">
        <v>114</v>
      </c>
      <c r="C56" s="124"/>
      <c r="D56" s="124"/>
      <c r="E56" s="125"/>
      <c r="F56" s="73">
        <v>9</v>
      </c>
      <c r="G56" s="74">
        <f t="shared" ref="G56:G59" si="6">F56+F56*$D$26</f>
        <v>11.7</v>
      </c>
      <c r="H56" s="73">
        <v>1</v>
      </c>
      <c r="I56" s="75">
        <f t="shared" ref="I56:I59" si="7">G56/$D$25/H56</f>
        <v>1.2999999999999998</v>
      </c>
      <c r="J56" s="1"/>
      <c r="K56" s="16"/>
    </row>
    <row r="57" spans="1:11" ht="21.75" customHeight="1" x14ac:dyDescent="0.2">
      <c r="A57" s="1"/>
      <c r="B57" s="123" t="s">
        <v>115</v>
      </c>
      <c r="C57" s="124"/>
      <c r="D57" s="124"/>
      <c r="E57" s="125"/>
      <c r="F57" s="73">
        <v>4</v>
      </c>
      <c r="G57" s="74">
        <f t="shared" si="6"/>
        <v>5.2</v>
      </c>
      <c r="H57" s="73">
        <v>1</v>
      </c>
      <c r="I57" s="75">
        <f t="shared" si="7"/>
        <v>0.57777777777777783</v>
      </c>
      <c r="J57" s="1"/>
      <c r="K57" s="16"/>
    </row>
    <row r="58" spans="1:11" ht="21.75" customHeight="1" x14ac:dyDescent="0.2">
      <c r="A58" s="1"/>
      <c r="B58" s="123" t="s">
        <v>116</v>
      </c>
      <c r="C58" s="124"/>
      <c r="D58" s="124"/>
      <c r="E58" s="125"/>
      <c r="F58" s="73">
        <v>4</v>
      </c>
      <c r="G58" s="74">
        <f t="shared" si="6"/>
        <v>5.2</v>
      </c>
      <c r="H58" s="73">
        <v>1</v>
      </c>
      <c r="I58" s="75">
        <f t="shared" si="7"/>
        <v>0.57777777777777783</v>
      </c>
      <c r="J58" s="1"/>
      <c r="K58" s="16"/>
    </row>
    <row r="59" spans="1:11" ht="21.75" customHeight="1" x14ac:dyDescent="0.2">
      <c r="A59" s="1"/>
      <c r="B59" s="123" t="s">
        <v>117</v>
      </c>
      <c r="C59" s="124"/>
      <c r="D59" s="124"/>
      <c r="E59" s="125"/>
      <c r="F59" s="73">
        <v>4</v>
      </c>
      <c r="G59" s="74">
        <f t="shared" si="6"/>
        <v>5.2</v>
      </c>
      <c r="H59" s="73">
        <v>1</v>
      </c>
      <c r="I59" s="75">
        <f t="shared" si="7"/>
        <v>0.57777777777777783</v>
      </c>
      <c r="J59" s="1"/>
      <c r="K59" s="16"/>
    </row>
    <row r="60" spans="1:11" ht="30" customHeight="1" x14ac:dyDescent="0.2">
      <c r="A60" s="1"/>
      <c r="B60" s="140" t="s">
        <v>93</v>
      </c>
      <c r="C60" s="141"/>
      <c r="D60" s="141"/>
      <c r="E60" s="142"/>
      <c r="F60" s="77">
        <f>F42+F47+F51+F55</f>
        <v>36</v>
      </c>
      <c r="G60" s="77">
        <f>G42+G47+G51+G55</f>
        <v>46.8</v>
      </c>
      <c r="H60" s="77">
        <f>MAX(H42,H47,H51,H55)</f>
        <v>1</v>
      </c>
      <c r="I60" s="77">
        <f>I42+I47+I51+I55</f>
        <v>5.2000000000000011</v>
      </c>
      <c r="J60" s="1"/>
      <c r="K60" s="16"/>
    </row>
    <row r="61" spans="1:11" ht="12.75" x14ac:dyDescent="0.2">
      <c r="A61" s="1"/>
      <c r="B61" s="78"/>
      <c r="C61" s="79"/>
      <c r="D61" s="79"/>
      <c r="E61" s="79"/>
      <c r="F61" s="79"/>
      <c r="G61" s="1"/>
      <c r="H61" s="1"/>
      <c r="I61" s="1"/>
      <c r="J61" s="1"/>
      <c r="K61" s="16"/>
    </row>
    <row r="62" spans="1:11" ht="12.75" x14ac:dyDescent="0.2">
      <c r="A62" s="1"/>
      <c r="B62" s="136" t="s">
        <v>94</v>
      </c>
      <c r="C62" s="137"/>
      <c r="D62" s="137"/>
      <c r="E62" s="1"/>
      <c r="F62" s="1"/>
      <c r="G62" s="1"/>
      <c r="H62" s="1"/>
      <c r="I62" s="1"/>
      <c r="J62" s="1"/>
      <c r="K62" s="16"/>
    </row>
    <row r="63" spans="1:11" ht="33" customHeight="1" x14ac:dyDescent="0.2">
      <c r="A63" s="1"/>
      <c r="B63" s="138" t="s">
        <v>95</v>
      </c>
      <c r="C63" s="139"/>
      <c r="D63" s="139"/>
      <c r="E63" s="139"/>
      <c r="F63" s="139"/>
      <c r="G63" s="139"/>
      <c r="H63" s="139"/>
      <c r="I63" s="139"/>
      <c r="J63" s="1"/>
      <c r="K63" s="16"/>
    </row>
    <row r="64" spans="1:11" ht="10.5" customHeight="1" x14ac:dyDescent="0.2">
      <c r="A64" s="1"/>
      <c r="B64" s="80"/>
      <c r="C64" s="1"/>
      <c r="D64" s="1"/>
      <c r="E64" s="1"/>
      <c r="F64" s="1"/>
      <c r="G64" s="1"/>
      <c r="H64" s="1"/>
      <c r="I64" s="1"/>
      <c r="J64" s="1"/>
      <c r="K64" s="16"/>
    </row>
    <row r="65" spans="1:11" ht="9.75" customHeight="1" x14ac:dyDescent="0.2">
      <c r="A65" s="1"/>
      <c r="B65" s="1"/>
      <c r="C65" s="1"/>
      <c r="D65" s="1"/>
      <c r="E65" s="1"/>
      <c r="F65" s="1"/>
      <c r="G65" s="1"/>
      <c r="H65" s="1"/>
      <c r="I65" s="1"/>
      <c r="J65" s="1"/>
      <c r="K65" s="16"/>
    </row>
    <row r="66" spans="1:11" ht="12.75" x14ac:dyDescent="0.2">
      <c r="A66" s="1"/>
      <c r="B66" s="1"/>
      <c r="C66" s="1"/>
      <c r="D66" s="1"/>
      <c r="E66" s="1"/>
      <c r="F66" s="1"/>
      <c r="G66" s="1"/>
      <c r="H66" s="1"/>
      <c r="I66" s="1"/>
      <c r="J66" s="1"/>
      <c r="K66" s="16"/>
    </row>
    <row r="67" spans="1:11" ht="12.75" hidden="1" customHeight="1" x14ac:dyDescent="0.2"/>
    <row r="68" spans="1:11" ht="12.75" hidden="1" customHeight="1" x14ac:dyDescent="0.2"/>
    <row r="69" spans="1:11" ht="12.75" hidden="1" customHeight="1" x14ac:dyDescent="0.2"/>
    <row r="70" spans="1:11" ht="12.75" hidden="1" customHeight="1" x14ac:dyDescent="0.2"/>
    <row r="71" spans="1:11" ht="12.75" hidden="1" customHeight="1" x14ac:dyDescent="0.2"/>
    <row r="72" spans="1:11" ht="12.75" hidden="1" customHeight="1" x14ac:dyDescent="0.2"/>
    <row r="73" spans="1:11" ht="12.75" hidden="1" customHeight="1" x14ac:dyDescent="0.2"/>
    <row r="74" spans="1:11" ht="12.75" hidden="1" customHeight="1" x14ac:dyDescent="0.2"/>
    <row r="75" spans="1:11" ht="12.75" hidden="1" customHeight="1" x14ac:dyDescent="0.2"/>
    <row r="76" spans="1:11" ht="12.75" hidden="1" customHeight="1" x14ac:dyDescent="0.2"/>
    <row r="77" spans="1:11" ht="12.75" hidden="1" customHeight="1" x14ac:dyDescent="0.2"/>
    <row r="78" spans="1:11" ht="12.75" hidden="1" customHeight="1" x14ac:dyDescent="0.2"/>
    <row r="79" spans="1:11" ht="12.75" hidden="1" customHeight="1" x14ac:dyDescent="0.2"/>
    <row r="80" spans="1:11" ht="12.75" hidden="1" customHeight="1" x14ac:dyDescent="0.2"/>
    <row r="81" ht="12.75" hidden="1" customHeight="1" x14ac:dyDescent="0.2"/>
    <row r="82" ht="12.75" hidden="1" customHeight="1" x14ac:dyDescent="0.2"/>
    <row r="83" ht="12.75" hidden="1" customHeight="1" x14ac:dyDescent="0.2"/>
    <row r="84" ht="12.75" hidden="1" customHeight="1" x14ac:dyDescent="0.2"/>
    <row r="85" ht="12.75" hidden="1" customHeight="1" x14ac:dyDescent="0.2"/>
    <row r="86" ht="12.75" hidden="1" customHeight="1" x14ac:dyDescent="0.2"/>
    <row r="87" ht="12.75" hidden="1" customHeight="1" x14ac:dyDescent="0.2"/>
    <row r="88" ht="12.75" hidden="1" customHeight="1" x14ac:dyDescent="0.2"/>
    <row r="89" ht="12.75" hidden="1" customHeight="1" x14ac:dyDescent="0.2"/>
    <row r="90" ht="12.75" hidden="1" customHeight="1" x14ac:dyDescent="0.2"/>
    <row r="91" ht="12.75" hidden="1" customHeight="1" x14ac:dyDescent="0.2"/>
    <row r="92" ht="12.75" hidden="1" customHeight="1" x14ac:dyDescent="0.2"/>
    <row r="93" ht="12.75" hidden="1" customHeight="1" x14ac:dyDescent="0.2"/>
    <row r="94" ht="12.75" hidden="1" customHeight="1" x14ac:dyDescent="0.2"/>
    <row r="95" ht="12.75" hidden="1" customHeight="1" x14ac:dyDescent="0.2"/>
    <row r="96" ht="12.75" hidden="1" customHeight="1" x14ac:dyDescent="0.2"/>
    <row r="97" ht="12.75" hidden="1" customHeight="1" x14ac:dyDescent="0.2"/>
    <row r="98" ht="12.75" hidden="1" customHeight="1" x14ac:dyDescent="0.2"/>
    <row r="99" ht="12.75" hidden="1" customHeight="1" x14ac:dyDescent="0.2"/>
    <row r="100" ht="12.75" hidden="1" customHeight="1" x14ac:dyDescent="0.2"/>
    <row r="101" ht="12.75" hidden="1" customHeight="1" x14ac:dyDescent="0.2"/>
    <row r="102" ht="12.75" hidden="1" customHeight="1" x14ac:dyDescent="0.2"/>
    <row r="103" ht="12.75" hidden="1" customHeight="1" x14ac:dyDescent="0.2"/>
    <row r="104" ht="12.75" hidden="1" customHeight="1" x14ac:dyDescent="0.2"/>
    <row r="105" ht="12.75" hidden="1" customHeight="1" x14ac:dyDescent="0.2"/>
    <row r="106" ht="12.75" hidden="1" customHeight="1" x14ac:dyDescent="0.2"/>
    <row r="107" ht="12.75" hidden="1" customHeight="1" x14ac:dyDescent="0.2"/>
    <row r="108" ht="12.75" hidden="1" customHeight="1" x14ac:dyDescent="0.2"/>
    <row r="109" ht="12.75" hidden="1" customHeight="1" x14ac:dyDescent="0.2"/>
    <row r="110" ht="12.75" hidden="1" customHeight="1" x14ac:dyDescent="0.2"/>
    <row r="111" ht="12.75" hidden="1" customHeight="1" x14ac:dyDescent="0.2"/>
    <row r="112" ht="12.75" hidden="1" customHeight="1" x14ac:dyDescent="0.2"/>
    <row r="113" ht="12.75" hidden="1" customHeight="1" x14ac:dyDescent="0.2"/>
    <row r="114" ht="12.75" hidden="1" customHeight="1" x14ac:dyDescent="0.2"/>
    <row r="115" ht="12.75" hidden="1" customHeight="1" x14ac:dyDescent="0.2"/>
    <row r="116" ht="12.75" hidden="1" customHeight="1" x14ac:dyDescent="0.2"/>
    <row r="117" ht="12.75" hidden="1" customHeight="1" x14ac:dyDescent="0.2"/>
  </sheetData>
  <mergeCells count="52">
    <mergeCell ref="B54:E54"/>
    <mergeCell ref="B62:D62"/>
    <mergeCell ref="B63:I63"/>
    <mergeCell ref="B55:E55"/>
    <mergeCell ref="B56:E56"/>
    <mergeCell ref="B57:E57"/>
    <mergeCell ref="B58:E58"/>
    <mergeCell ref="B59:E59"/>
    <mergeCell ref="B60:E60"/>
    <mergeCell ref="B49:E49"/>
    <mergeCell ref="B50:E50"/>
    <mergeCell ref="B51:E51"/>
    <mergeCell ref="B52:E52"/>
    <mergeCell ref="B53:E53"/>
    <mergeCell ref="B48:E48"/>
    <mergeCell ref="B33:C33"/>
    <mergeCell ref="B34:C34"/>
    <mergeCell ref="B35:C35"/>
    <mergeCell ref="C39:I39"/>
    <mergeCell ref="B41:E41"/>
    <mergeCell ref="B42:E42"/>
    <mergeCell ref="B43:E43"/>
    <mergeCell ref="B44:E44"/>
    <mergeCell ref="B45:E45"/>
    <mergeCell ref="B46:E46"/>
    <mergeCell ref="B47:E47"/>
    <mergeCell ref="B32:C32"/>
    <mergeCell ref="B20:C20"/>
    <mergeCell ref="D20:E20"/>
    <mergeCell ref="G20:I20"/>
    <mergeCell ref="B21:C21"/>
    <mergeCell ref="D21:I21"/>
    <mergeCell ref="B22:C22"/>
    <mergeCell ref="D22:I22"/>
    <mergeCell ref="B23:C23"/>
    <mergeCell ref="B25:C25"/>
    <mergeCell ref="B26:C26"/>
    <mergeCell ref="B30:C30"/>
    <mergeCell ref="B31:C31"/>
    <mergeCell ref="B17:C17"/>
    <mergeCell ref="D17:E17"/>
    <mergeCell ref="B18:C18"/>
    <mergeCell ref="D18:I18"/>
    <mergeCell ref="B19:C19"/>
    <mergeCell ref="D19:E19"/>
    <mergeCell ref="G19:I19"/>
    <mergeCell ref="C2:I4"/>
    <mergeCell ref="B7:B13"/>
    <mergeCell ref="B15:C15"/>
    <mergeCell ref="D15:I15"/>
    <mergeCell ref="B16:C16"/>
    <mergeCell ref="D16:E16"/>
  </mergeCells>
  <dataValidations count="3">
    <dataValidation type="list" allowBlank="1" showInputMessage="1" showErrorMessage="1" sqref="G8:G13" xr:uid="{00000000-0002-0000-0100-000000000000}">
      <formula1>Analista_Funcional</formula1>
    </dataValidation>
    <dataValidation type="list" allowBlank="1" showInputMessage="1" showErrorMessage="1" sqref="D8:D13" xr:uid="{00000000-0002-0000-0100-000001000000}">
      <formula1>Acciones</formula1>
    </dataValidation>
    <dataValidation type="list" allowBlank="1" showInputMessage="1" showErrorMessage="1" sqref="G16" xr:uid="{00000000-0002-0000-0100-000002000000}">
      <formula1>"Proyecto,Mejora,Prueba de Comportamiento"</formula1>
    </dataValidation>
  </dataValidations>
  <pageMargins left="0.74803149606299213" right="0.70866141732283472" top="0.51181102362204722" bottom="0.31496062992125984" header="0" footer="0"/>
  <pageSetup orientation="landscape" horizontalDpi="4294967295" r:id="rId1"/>
  <headerFooter alignWithMargins="0">
    <oddFooter>&amp;LVersión 3.3&amp;C&amp;"Arial,Negrita"Choucair Cárdenas Testing. Todos los derechos reservados - 2008. Choucair ©&amp;"Arial,Normal"CONFIDENCIAL&amp;RPág. &amp;P de &amp;P</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33"/>
  <sheetViews>
    <sheetView workbookViewId="0">
      <selection activeCell="B7" sqref="B7"/>
    </sheetView>
  </sheetViews>
  <sheetFormatPr baseColWidth="10" defaultColWidth="11.42578125" defaultRowHeight="15" x14ac:dyDescent="0.25"/>
  <cols>
    <col min="1" max="1" width="11.42578125" style="81"/>
    <col min="2" max="2" width="61.140625" style="82" customWidth="1"/>
    <col min="3" max="3" width="47.140625" style="82" customWidth="1"/>
    <col min="4" max="4" width="18.7109375" style="82" customWidth="1"/>
    <col min="5" max="5" width="14" style="82" customWidth="1"/>
    <col min="6" max="6" width="14.5703125" style="82" customWidth="1"/>
  </cols>
  <sheetData>
    <row r="2" spans="1:6" x14ac:dyDescent="0.25">
      <c r="B2" s="83" t="s">
        <v>96</v>
      </c>
      <c r="C2" s="84">
        <v>15</v>
      </c>
    </row>
    <row r="3" spans="1:6" x14ac:dyDescent="0.25">
      <c r="B3" s="83" t="s">
        <v>97</v>
      </c>
      <c r="C3" s="84">
        <v>30</v>
      </c>
    </row>
    <row r="5" spans="1:6" ht="25.5" x14ac:dyDescent="0.25">
      <c r="A5" s="85" t="s">
        <v>98</v>
      </c>
      <c r="B5" s="86" t="s">
        <v>99</v>
      </c>
      <c r="C5" s="87" t="s">
        <v>100</v>
      </c>
      <c r="D5" s="88" t="s">
        <v>101</v>
      </c>
      <c r="E5" s="88" t="s">
        <v>92</v>
      </c>
      <c r="F5" s="88" t="s">
        <v>84</v>
      </c>
    </row>
    <row r="6" spans="1:6" x14ac:dyDescent="0.25">
      <c r="A6" s="89"/>
      <c r="B6" s="89"/>
      <c r="C6" s="90"/>
      <c r="D6" s="90">
        <f>SUM(D7:D9)</f>
        <v>3</v>
      </c>
      <c r="E6" s="91">
        <f>SUM(E7:E9)</f>
        <v>0.44999999999999996</v>
      </c>
      <c r="F6" s="91">
        <f>SUM(F7:F9)</f>
        <v>0.89999999999999991</v>
      </c>
    </row>
    <row r="7" spans="1:6" x14ac:dyDescent="0.25">
      <c r="A7" s="92"/>
      <c r="B7" s="92"/>
      <c r="C7" s="92"/>
      <c r="D7" s="73">
        <v>1</v>
      </c>
      <c r="E7" s="73">
        <v>0.15</v>
      </c>
      <c r="F7" s="73">
        <v>0.3</v>
      </c>
    </row>
    <row r="8" spans="1:6" x14ac:dyDescent="0.25">
      <c r="A8" s="92"/>
      <c r="B8" s="92"/>
      <c r="C8" s="92"/>
      <c r="D8" s="73">
        <v>1</v>
      </c>
      <c r="E8" s="73">
        <v>0.15</v>
      </c>
      <c r="F8" s="73">
        <v>0.3</v>
      </c>
    </row>
    <row r="9" spans="1:6" x14ac:dyDescent="0.25">
      <c r="A9" s="92"/>
      <c r="B9" s="92"/>
      <c r="C9" s="92"/>
      <c r="D9" s="73">
        <v>1</v>
      </c>
      <c r="E9" s="73">
        <v>0.15</v>
      </c>
      <c r="F9" s="73">
        <v>0.3</v>
      </c>
    </row>
    <row r="10" spans="1:6" x14ac:dyDescent="0.25">
      <c r="A10" s="89"/>
      <c r="B10" s="89"/>
      <c r="C10" s="90"/>
      <c r="D10" s="90">
        <f>SUM(D11:D15)</f>
        <v>0</v>
      </c>
      <c r="E10" s="91">
        <f>SUM(E11:E15)</f>
        <v>0</v>
      </c>
      <c r="F10" s="91">
        <f>SUM(F11:F15)</f>
        <v>0</v>
      </c>
    </row>
    <row r="11" spans="1:6" x14ac:dyDescent="0.25">
      <c r="A11" s="92"/>
      <c r="B11" s="92"/>
      <c r="C11" s="92"/>
      <c r="D11" s="73"/>
      <c r="E11" s="73"/>
      <c r="F11" s="73"/>
    </row>
    <row r="12" spans="1:6" x14ac:dyDescent="0.25">
      <c r="A12" s="92"/>
      <c r="B12" s="92"/>
      <c r="C12" s="92"/>
      <c r="D12" s="73"/>
      <c r="E12" s="73"/>
      <c r="F12" s="73"/>
    </row>
    <row r="13" spans="1:6" x14ac:dyDescent="0.25">
      <c r="A13" s="92"/>
      <c r="B13" s="92"/>
      <c r="C13" s="92"/>
      <c r="D13" s="73"/>
      <c r="E13" s="73"/>
      <c r="F13" s="73"/>
    </row>
    <row r="14" spans="1:6" x14ac:dyDescent="0.25">
      <c r="A14" s="92"/>
      <c r="B14" s="92"/>
      <c r="C14" s="92"/>
      <c r="D14" s="73"/>
      <c r="E14" s="73"/>
      <c r="F14" s="73"/>
    </row>
    <row r="15" spans="1:6" x14ac:dyDescent="0.25">
      <c r="A15" s="92"/>
      <c r="B15" s="92"/>
      <c r="C15" s="92"/>
      <c r="D15" s="73"/>
      <c r="E15" s="73"/>
      <c r="F15" s="73"/>
    </row>
    <row r="16" spans="1:6" x14ac:dyDescent="0.25">
      <c r="A16" s="89"/>
      <c r="B16" s="89"/>
      <c r="C16" s="90"/>
      <c r="D16" s="90">
        <f>SUM(D17:D23)</f>
        <v>0</v>
      </c>
      <c r="E16" s="91">
        <f>SUM(E17:E23)</f>
        <v>0</v>
      </c>
      <c r="F16" s="91">
        <f>SUM(F17:F23)</f>
        <v>0</v>
      </c>
    </row>
    <row r="17" spans="1:6" x14ac:dyDescent="0.25">
      <c r="A17" s="92"/>
      <c r="B17" s="92"/>
      <c r="C17" s="92"/>
      <c r="D17" s="73"/>
      <c r="E17" s="73"/>
      <c r="F17" s="73"/>
    </row>
    <row r="18" spans="1:6" x14ac:dyDescent="0.25">
      <c r="A18" s="92"/>
      <c r="B18" s="92"/>
      <c r="C18" s="92"/>
      <c r="D18" s="73"/>
      <c r="E18" s="73"/>
      <c r="F18" s="73"/>
    </row>
    <row r="19" spans="1:6" x14ac:dyDescent="0.25">
      <c r="A19" s="92"/>
      <c r="B19" s="92"/>
      <c r="C19" s="92"/>
      <c r="D19" s="73"/>
      <c r="E19" s="73"/>
      <c r="F19" s="73"/>
    </row>
    <row r="20" spans="1:6" x14ac:dyDescent="0.25">
      <c r="A20" s="92"/>
      <c r="B20" s="92"/>
      <c r="C20" s="92"/>
      <c r="D20" s="73"/>
      <c r="E20" s="73"/>
      <c r="F20" s="73"/>
    </row>
    <row r="21" spans="1:6" x14ac:dyDescent="0.25">
      <c r="A21" s="92"/>
      <c r="B21" s="92"/>
      <c r="C21" s="92"/>
      <c r="D21" s="73"/>
      <c r="E21" s="73"/>
      <c r="F21" s="73"/>
    </row>
    <row r="22" spans="1:6" x14ac:dyDescent="0.25">
      <c r="A22" s="92"/>
      <c r="B22" s="92"/>
      <c r="C22" s="92"/>
      <c r="D22" s="73"/>
      <c r="E22" s="73"/>
      <c r="F22" s="73"/>
    </row>
    <row r="23" spans="1:6" x14ac:dyDescent="0.25">
      <c r="A23" s="92"/>
      <c r="B23" s="92"/>
      <c r="C23" s="92"/>
      <c r="D23" s="73"/>
      <c r="E23" s="73"/>
      <c r="F23" s="73"/>
    </row>
    <row r="24" spans="1:6" x14ac:dyDescent="0.25">
      <c r="A24" s="89"/>
      <c r="B24" s="89"/>
      <c r="C24" s="90"/>
      <c r="D24" s="90">
        <f>SUM(D25:D29)</f>
        <v>0</v>
      </c>
      <c r="E24" s="91">
        <f>SUM(E25:E29)</f>
        <v>0</v>
      </c>
      <c r="F24" s="91">
        <f>SUM(F25:F29)</f>
        <v>0</v>
      </c>
    </row>
    <row r="25" spans="1:6" x14ac:dyDescent="0.25">
      <c r="A25" s="92"/>
      <c r="B25" s="92"/>
      <c r="C25" s="92"/>
      <c r="D25" s="73"/>
      <c r="E25" s="73"/>
      <c r="F25" s="73"/>
    </row>
    <row r="26" spans="1:6" x14ac:dyDescent="0.25">
      <c r="A26" s="92"/>
      <c r="B26" s="92"/>
      <c r="C26" s="92"/>
      <c r="D26" s="73"/>
      <c r="E26" s="73"/>
      <c r="F26" s="73"/>
    </row>
    <row r="27" spans="1:6" x14ac:dyDescent="0.25">
      <c r="A27" s="92"/>
      <c r="B27" s="92"/>
      <c r="C27" s="92"/>
      <c r="D27" s="73"/>
      <c r="E27" s="73"/>
      <c r="F27" s="73"/>
    </row>
    <row r="28" spans="1:6" x14ac:dyDescent="0.25">
      <c r="A28" s="92"/>
      <c r="B28" s="92"/>
      <c r="C28" s="92"/>
      <c r="D28" s="73"/>
      <c r="E28" s="73"/>
      <c r="F28" s="73"/>
    </row>
    <row r="29" spans="1:6" x14ac:dyDescent="0.25">
      <c r="A29" s="92"/>
      <c r="B29" s="92"/>
      <c r="C29" s="92"/>
      <c r="D29" s="73"/>
      <c r="E29" s="73"/>
      <c r="F29" s="73"/>
    </row>
    <row r="30" spans="1:6" x14ac:dyDescent="0.25">
      <c r="A30" s="89"/>
      <c r="B30" s="90"/>
      <c r="C30" s="90"/>
      <c r="D30" s="90"/>
      <c r="E30" s="91"/>
      <c r="F30" s="91"/>
    </row>
    <row r="31" spans="1:6" x14ac:dyDescent="0.25">
      <c r="A31" s="92"/>
      <c r="B31" s="93"/>
      <c r="C31" s="93"/>
      <c r="D31" s="93"/>
      <c r="E31" s="73"/>
      <c r="F31" s="73"/>
    </row>
    <row r="32" spans="1:6" x14ac:dyDescent="0.25">
      <c r="A32" s="92"/>
      <c r="B32" s="93"/>
      <c r="C32" s="93"/>
      <c r="D32" s="93"/>
      <c r="E32" s="73"/>
      <c r="F32" s="73"/>
    </row>
    <row r="33" spans="1:6" x14ac:dyDescent="0.25">
      <c r="A33" s="89"/>
      <c r="B33" s="94"/>
      <c r="C33" s="95" t="s">
        <v>102</v>
      </c>
      <c r="D33" s="96">
        <f>D6+D10+D16+D24+D30</f>
        <v>3</v>
      </c>
      <c r="E33" s="96">
        <f>E6+E10+E16+E24</f>
        <v>0.44999999999999996</v>
      </c>
      <c r="F33" s="96">
        <f>F24+F16+F10+F6</f>
        <v>0.89999999999999991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3C332DDCA7833489AA1BCCDEF7F4EE8" ma:contentTypeVersion="15" ma:contentTypeDescription="Crear nuevo documento." ma:contentTypeScope="" ma:versionID="6860a3d5df7879c14f2da6cb6cd0e520">
  <xsd:schema xmlns:xsd="http://www.w3.org/2001/XMLSchema" xmlns:xs="http://www.w3.org/2001/XMLSchema" xmlns:p="http://schemas.microsoft.com/office/2006/metadata/properties" xmlns:ns1="http://schemas.microsoft.com/sharepoint/v3" xmlns:ns2="2cbe8d76-4b20-459f-9eef-890eaea21366" xmlns:ns3="596c5f9f-dc92-4284-89fb-efc107f504c7" targetNamespace="http://schemas.microsoft.com/office/2006/metadata/properties" ma:root="true" ma:fieldsID="662118348b0c5ed948e4074e230609b4" ns1:_="" ns2:_="" ns3:_="">
    <xsd:import namespace="http://schemas.microsoft.com/sharepoint/v3"/>
    <xsd:import namespace="2cbe8d76-4b20-459f-9eef-890eaea21366"/>
    <xsd:import namespace="596c5f9f-dc92-4284-89fb-efc107f504c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Propiedades de la Directiva de cumplimiento unificado" ma:hidden="true" ma:internalName="_ip_UnifiedCompliancePolicyProperties">
      <xsd:simpleType>
        <xsd:restriction base="dms:Note"/>
      </xsd:simpleType>
    </xsd:element>
    <xsd:element name="_ip_UnifiedCompliancePolicyUIAction" ma:index="21"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cbe8d76-4b20-459f-9eef-890eaea213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96c5f9f-dc92-4284-89fb-efc107f504c7"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E9164C-FAC6-4E73-AA5A-538C2A4C65E7}">
  <ds:schemaRefs>
    <ds:schemaRef ds:uri="http://schemas.microsoft.com/sharepoint/v3/contenttype/forms"/>
  </ds:schemaRefs>
</ds:datastoreItem>
</file>

<file path=customXml/itemProps2.xml><?xml version="1.0" encoding="utf-8"?>
<ds:datastoreItem xmlns:ds="http://schemas.openxmlformats.org/officeDocument/2006/customXml" ds:itemID="{835EC0BC-6648-4E10-B373-A49E2B0D91E2}">
  <ds:schemaRefs>
    <ds:schemaRef ds:uri="http://schemas.openxmlformats.org/package/2006/metadata/core-properties"/>
    <ds:schemaRef ds:uri="http://purl.org/dc/elements/1.1/"/>
    <ds:schemaRef ds:uri="http://purl.org/dc/dcmitype/"/>
    <ds:schemaRef ds:uri="http://schemas.microsoft.com/office/2006/metadata/properties"/>
    <ds:schemaRef ds:uri="2cbe8d76-4b20-459f-9eef-890eaea21366"/>
    <ds:schemaRef ds:uri="http://schemas.microsoft.com/office/2006/documentManagement/types"/>
    <ds:schemaRef ds:uri="http://purl.org/dc/terms/"/>
    <ds:schemaRef ds:uri="http://schemas.microsoft.com/sharepoint/v3"/>
    <ds:schemaRef ds:uri="http://schemas.microsoft.com/office/infopath/2007/PartnerControls"/>
    <ds:schemaRef ds:uri="596c5f9f-dc92-4284-89fb-efc107f504c7"/>
    <ds:schemaRef ds:uri="http://www.w3.org/XML/1998/namespace"/>
  </ds:schemaRefs>
</ds:datastoreItem>
</file>

<file path=customXml/itemProps3.xml><?xml version="1.0" encoding="utf-8"?>
<ds:datastoreItem xmlns:ds="http://schemas.openxmlformats.org/officeDocument/2006/customXml" ds:itemID="{24292434-D2E4-4E04-B706-BD31F8D371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cbe8d76-4b20-459f-9eef-890eaea21366"/>
    <ds:schemaRef ds:uri="596c5f9f-dc92-4284-89fb-efc107f504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Calculo Factor de Ajuste</vt:lpstr>
      <vt:lpstr>Estimación Construcción</vt:lpstr>
      <vt:lpstr>Ajustificación</vt:lpstr>
    </vt:vector>
  </TitlesOfParts>
  <Manager/>
  <Company>Choucair Testing S.A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Felipe Molina Echeverri</dc:creator>
  <cp:keywords/>
  <dc:description/>
  <cp:lastModifiedBy>Sandra Milena Peña Castellanos</cp:lastModifiedBy>
  <cp:revision/>
  <dcterms:created xsi:type="dcterms:W3CDTF">2018-06-06T22:30:41Z</dcterms:created>
  <dcterms:modified xsi:type="dcterms:W3CDTF">2022-06-24T15:11:09Z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0x010100B3C332DDCA7833489AA1BCCDEF7F4EE8</vt:lpwstr>
  </property>
</Properties>
</file>