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ya Old PC\Drive E\Works_2021\LETTERS\"/>
    </mc:Choice>
  </mc:AlternateContent>
  <bookViews>
    <workbookView xWindow="-120" yWindow="-120" windowWidth="29040" windowHeight="1572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H15" i="2" l="1"/>
  <c r="I14" i="2"/>
  <c r="H14" i="2"/>
  <c r="D14" i="2"/>
  <c r="K12" i="1" l="1"/>
  <c r="J6" i="1"/>
  <c r="J3" i="1"/>
  <c r="F4" i="1"/>
  <c r="F6" i="1"/>
  <c r="F3" i="1"/>
  <c r="I5" i="1"/>
  <c r="J5" i="1" s="1"/>
  <c r="I4" i="1"/>
  <c r="I7" i="1" s="1"/>
  <c r="I8" i="1" s="1"/>
  <c r="I9" i="1" s="1"/>
  <c r="I12" i="1" s="1"/>
  <c r="E5" i="1"/>
  <c r="F5" i="1" s="1"/>
  <c r="E4" i="1"/>
  <c r="E7" i="1" s="1"/>
  <c r="E8" i="1" s="1"/>
  <c r="E9" i="1" s="1"/>
  <c r="F7" i="1" l="1"/>
  <c r="J4" i="1"/>
  <c r="J7" i="1" s="1"/>
</calcChain>
</file>

<file path=xl/sharedStrings.xml><?xml version="1.0" encoding="utf-8"?>
<sst xmlns="http://schemas.openxmlformats.org/spreadsheetml/2006/main" count="113" uniqueCount="101">
  <si>
    <t>Ist On Account Bill No. LIL/PCB/01 dtd  09.02.2024 (Firm Invoice No. 062V dtd. 01.02.2024)</t>
  </si>
  <si>
    <t>Ist and final bill no. BH/01 dtd. 21.02.2024</t>
  </si>
  <si>
    <t xml:space="preserve">1st &amp; Final Bill No.SE/01 dtd. 10.02 .2024  (Against Firm Invoice No. 061 dated 30.01.2024)  </t>
  </si>
  <si>
    <t>HRL/ ELS/KYN/AMC-SIV/ 10 dated 30.01.2024 (firm Invoice No. 231040201 dated 28.10.2023)</t>
  </si>
  <si>
    <t>Vth on account bill no. SB/WC/0012/20-21/05 dtd. 10.02.2024</t>
  </si>
  <si>
    <t>IIInd On Account Bill No.CR/BBY/Elect./2022/0060/B3 dated 23.02.2024</t>
  </si>
  <si>
    <t>IInd and Final Bill No. CR/BBY/Elect./2023/0081/B2/R3 dated 22.03.2024</t>
  </si>
  <si>
    <t xml:space="preserve">VIIth On Account bill No.HYT/CAMC/CTPL/07 dtd. 06.02.2024 </t>
  </si>
  <si>
    <t>IVth On Account Bill No. MS/ELS/KYN/ AMC-SIV-2021/04 dtd 10.02.2024</t>
  </si>
  <si>
    <t>Ist On Account Bill No. CR/BBY/Elect./2023/0079/B1 dated 26.03.2024</t>
  </si>
  <si>
    <t>2nd OAB dated 27.01.2024</t>
  </si>
  <si>
    <t>M/s Lycos India Limited</t>
  </si>
  <si>
    <t>M/s Bharati Enterprises</t>
  </si>
  <si>
    <t>M/s Shubh Enterprises</t>
  </si>
  <si>
    <t>M/s Hind Rectifiers Limited- Mumbai</t>
  </si>
  <si>
    <t>M/s Synthetic Moulder</t>
  </si>
  <si>
    <t>M/s Rangshree Arts</t>
  </si>
  <si>
    <t>M/s Krane manufacture India Pvt ltd</t>
  </si>
  <si>
    <t>M/s HYT India Pvt ltd.- Pune</t>
  </si>
  <si>
    <t>M/s Medha Servo Drives Pvt. Ltd</t>
  </si>
  <si>
    <t>M/s High Volt ElectricalsPrivate Limited</t>
  </si>
  <si>
    <t>M/s Rathod Enterprises</t>
  </si>
  <si>
    <t>S. No.</t>
  </si>
  <si>
    <t>Bill No.</t>
  </si>
  <si>
    <t>Firm's name</t>
  </si>
  <si>
    <t>7,08,285/-</t>
  </si>
  <si>
    <t>2,64,665</t>
  </si>
  <si>
    <t>2,07,231</t>
  </si>
  <si>
    <t>1,39,374</t>
  </si>
  <si>
    <t>4,21,790</t>
  </si>
  <si>
    <t>4,73,676.65</t>
  </si>
  <si>
    <t>33,01,624</t>
  </si>
  <si>
    <t>4,88,331</t>
  </si>
  <si>
    <t>47,10,521</t>
  </si>
  <si>
    <t xml:space="preserve">Gross Rs. </t>
  </si>
  <si>
    <t xml:space="preserve">Net Rs.  </t>
  </si>
  <si>
    <t>D.N.</t>
  </si>
  <si>
    <t>Total</t>
  </si>
  <si>
    <t>D. No.5 only (Gross)</t>
  </si>
  <si>
    <t>D. No.7 only (Gross)</t>
  </si>
  <si>
    <t xml:space="preserve">Total (Gross Rs.) </t>
  </si>
  <si>
    <t>Remarks</t>
  </si>
  <si>
    <t>passed</t>
  </si>
  <si>
    <t>Under passing</t>
  </si>
  <si>
    <t>under verificatin</t>
  </si>
  <si>
    <t>D. No.5</t>
  </si>
  <si>
    <t>D. N.7</t>
  </si>
  <si>
    <t xml:space="preserve"> Repair cum Reconditioning of PCB's of 3-Phase locomotives at Electric Loco Shed, Kalyan</t>
  </si>
  <si>
    <t>M/s LYCOS INDIA LIMITED, Bhubaneswar</t>
  </si>
  <si>
    <t xml:space="preserve">LIL/PCB/01 dated 09-02-2024 </t>
  </si>
  <si>
    <t xml:space="preserve"> ELSKYN/WKS/2018/11/PCB/3-Phase dtd 22-10-2021 </t>
  </si>
  <si>
    <t>Refilling of printer toner cartridge for a period of Two years.</t>
  </si>
  <si>
    <t xml:space="preserve">M/s Shiv Sai Computers, Ulhasnagar
</t>
  </si>
  <si>
    <t>ELSKYN/WKS/2022/42/Refilling Toner</t>
  </si>
  <si>
    <t>Transportation of Railway Material through Road Transport between Electric Loco Shed, Kalyan</t>
  </si>
  <si>
    <t>M/s Nikhil Roadlines, Nagpur</t>
  </si>
  <si>
    <t xml:space="preserve"> NK/RLY/2022-23/008 dtd.03.04.2024 </t>
  </si>
  <si>
    <t>ELSKYN/WKS/2021/29/Transport II dated 10-08-2022.</t>
  </si>
  <si>
    <t xml:space="preserve">Annual Maintenance Contract for overhauling and refilling of DCP and CO2 type Fire Extinguishers of different capacity of Electric Locomotives for a period of 2 years </t>
  </si>
  <si>
    <t xml:space="preserve"> M/s Crash Fire Services, Sakinaka</t>
  </si>
  <si>
    <t xml:space="preserve"> CFS/23-24/05 dated  17.04.2024 </t>
  </si>
  <si>
    <t>ELSKYN/WKS/2015/05/Fire Extinguishers dated 15.09.2018.</t>
  </si>
  <si>
    <t>Comprehensive Annual Maintenance Contract (AMC) of Medha make Static Inverter (SIV) fitted in conventional locomotives as per RDSO's SMI No.</t>
  </si>
  <si>
    <t>M/s Medha Servo Drives Pvt. Ltd,Hyderabad</t>
  </si>
  <si>
    <t xml:space="preserve"> MS/ ELS/KYN/AMC-SIV/ 06 dated 28.02.2024</t>
  </si>
  <si>
    <t xml:space="preserve"> ELSKYN.WKS.2016.25.AMC-SIV dated 05-10-2018</t>
  </si>
  <si>
    <t>Repairing and Annual Maintenance Contract (AMC) for CIC make Micro Processor based Dissolved Gas Analyser with accessories for period of 3 years at Electric Loco Shed, Kalyan.</t>
  </si>
  <si>
    <t>M/s OM KRISHNA   INSTRUMENTS, Kalyan</t>
  </si>
  <si>
    <t xml:space="preserve"> OKI/DGA/04  dated 26.03.2024</t>
  </si>
  <si>
    <t xml:space="preserve"> ELSKYN/WKS/2021/19/DGA dated 03.03.2022 </t>
  </si>
  <si>
    <t xml:space="preserve">Reconditioning &amp; Refurbishment of corroded Fins, Headlight ventilator, Cab Roof ventilator   of conventional type locomotives. Qty. 65 Nos.” </t>
  </si>
  <si>
    <t>M/s Bharti Enterprises, Kalbadevi road, Mumbai</t>
  </si>
  <si>
    <t>BE/01 dtd.     .03.2024</t>
  </si>
  <si>
    <t>ELSKYN/WKS/2022/37/Body Repair dated 08.09.2023.</t>
  </si>
  <si>
    <t>Outcome &amp; Activity” based outsourcing of “Cleaning of bogie frame and its components of Electric locomotives and disconnection activity of conventional and three phase locomotives in ELS/KYN for 3 Years."</t>
  </si>
  <si>
    <t xml:space="preserve"> M/s Utsav Care Refrigeration &amp; Electrical, Surat</t>
  </si>
  <si>
    <t>UCR/020/23-24/02 dtd.01.03.2024</t>
  </si>
  <si>
    <t>ELSKYN/WKS/2022/28/Bogie Frame dated 11.12.2023</t>
  </si>
  <si>
    <t>Removal, Overhauling and Fitment of different make Air Dryer of Electric Locomotives at Electric Loco Shed, Kalyan. Qty-73 Nos.</t>
  </si>
  <si>
    <t>M/s SAP ENGINEERING, Sakinaka</t>
  </si>
  <si>
    <t xml:space="preserve">SAP/2021-22/04  dated  </t>
  </si>
  <si>
    <t>ELSKYN/WKS/2019/13/Air Dryer O/H dtd 05.10.2020</t>
  </si>
  <si>
    <t>Painting of one working loco of T.No.11029 (Koyna Exp.) with Gandhi Jayanti/ Azadi ka Amrit Mahaotsav themes Swachhata Pakhwada themes., Qty- 01 Loco.</t>
  </si>
  <si>
    <t xml:space="preserve">ELSKYN/WKS/2023/14/Painting </t>
  </si>
  <si>
    <t>Fabrication, Supply &amp; installation of Safety B'racket for
after Cooler of WAG-7 Locos, as per Drawing No.
TACG7FN02 at ELS/KYN., Qty- 65 Locos.(130 Nos.)</t>
  </si>
  <si>
    <t>M/s Akshay Enterprises,</t>
  </si>
  <si>
    <t>No.AE/01 dated 15.04.2024</t>
  </si>
  <si>
    <t>ELS KYNM, KS/20 23 I 07 I Safety Bracket dtd 19.10.2023</t>
  </si>
  <si>
    <t>One time Examination, Testing &amp; certification of piseellaneous equipment of ART and SPART ELS KYN as per factory Act -1948 with certificates</t>
  </si>
  <si>
    <t>M/s Astral Associates</t>
  </si>
  <si>
    <t>ELSKYN/WKS/2023/11/ART Examination Dated 03.01.2024</t>
  </si>
  <si>
    <t xml:space="preserve"> Renewal of Annual Maintenance Contract (AMC) of HIRECT make SIV for the period of three years at Electric Loco Shed, Bhusawal / Kalyan.                                     </t>
  </si>
  <si>
    <t xml:space="preserve"> M/s Hind Rectifiers Limited</t>
  </si>
  <si>
    <t xml:space="preserve"> CR/BSL/Elect./2021/0011 dated 20-07-2021</t>
  </si>
  <si>
    <t>Comprehensive Annual Maintenance Contract (CAMC) of CNC Under Floor Wheel Lathe Machine of M/s HYT make- NGUF-54 for a period of 3 years  at Electric Loco Shed Kalyan</t>
  </si>
  <si>
    <t>M/s HYT Engineering Company Pvt. Ltd</t>
  </si>
  <si>
    <t>ELSKYN/WKS/2021/09/UFWL dated 21.02.2022.</t>
  </si>
  <si>
    <t>Annual Maintenance Contract for Ultrasonic Flaw Detector Model Modesonic Instruments     Mfg. Co. Pvt. Ltd. Model Einstein II ® E4951-0717 for a period of 3 years</t>
  </si>
  <si>
    <t>M/s Modsonic Instruments Mfg. Co.(P) LTD, Ahmedabad</t>
  </si>
  <si>
    <t>SER/23-24/5880 dated 23.02.2024</t>
  </si>
  <si>
    <t>ELSKYN/WKS/2021/18/UFD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</si>
</sst>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justify" vertical="center" wrapText="1"/>
    </xf>
    <xf numFmtId="0" fontId="2" fillId="0" borderId="9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vertical="center" wrapText="1"/>
    </xf>
    <xf numFmtId="2" fontId="2" fillId="0" borderId="4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right" vertical="center" wrapText="1"/>
    </xf>
    <xf numFmtId="43" fontId="2" fillId="0" borderId="6" xfId="1" applyFont="1" applyBorder="1"/>
    <xf numFmtId="0" fontId="2" fillId="0" borderId="6" xfId="0" applyFont="1" applyBorder="1" applyAlignment="1">
      <alignment horizontal="right"/>
    </xf>
    <xf numFmtId="43" fontId="2" fillId="0" borderId="7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3" fontId="0" fillId="0" borderId="0" xfId="0" applyNumberFormat="1"/>
    <xf numFmtId="0" fontId="4" fillId="0" borderId="11" xfId="0" applyFont="1" applyFill="1" applyBorder="1" applyAlignment="1">
      <alignment horizontal="right" vertical="center" wrapText="1"/>
    </xf>
    <xf numFmtId="0" fontId="4" fillId="0" borderId="12" xfId="0" applyFont="1" applyFill="1" applyBorder="1"/>
    <xf numFmtId="0" fontId="4" fillId="0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wrapText="1"/>
    </xf>
    <xf numFmtId="2" fontId="0" fillId="0" borderId="0" xfId="0" applyNumberFormat="1"/>
    <xf numFmtId="43" fontId="2" fillId="0" borderId="9" xfId="1" applyFont="1" applyBorder="1" applyAlignment="1">
      <alignment horizontal="right" vertical="center" wrapText="1"/>
    </xf>
    <xf numFmtId="43" fontId="2" fillId="0" borderId="3" xfId="1" applyFont="1" applyBorder="1" applyAlignment="1">
      <alignment horizontal="right" vertical="center" wrapText="1"/>
    </xf>
    <xf numFmtId="43" fontId="2" fillId="0" borderId="3" xfId="1" applyFont="1" applyBorder="1"/>
    <xf numFmtId="0" fontId="5" fillId="0" borderId="1" xfId="0" applyFont="1" applyBorder="1" applyAlignment="1">
      <alignment horizontal="center" vertical="top" wrapText="1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 wrapText="1"/>
    </xf>
    <xf numFmtId="0" fontId="5" fillId="0" borderId="17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12"/>
  <sheetViews>
    <sheetView workbookViewId="0">
      <selection activeCell="I27" sqref="I27"/>
    </sheetView>
  </sheetViews>
  <sheetFormatPr defaultRowHeight="15" x14ac:dyDescent="0.25"/>
  <sheetData>
    <row r="3" spans="5:11" x14ac:dyDescent="0.25">
      <c r="E3">
        <v>21700</v>
      </c>
      <c r="F3">
        <f>E3*(13/31)</f>
        <v>9100</v>
      </c>
      <c r="I3">
        <v>25500</v>
      </c>
      <c r="J3">
        <f>I3*(18/31)</f>
        <v>14806.451612903227</v>
      </c>
    </row>
    <row r="4" spans="5:11" x14ac:dyDescent="0.25">
      <c r="E4">
        <f>E3*46%</f>
        <v>9982</v>
      </c>
      <c r="F4">
        <f t="shared" ref="F4:F6" si="0">E4*(13/31)</f>
        <v>4186</v>
      </c>
      <c r="I4">
        <f>I3*46%</f>
        <v>11730</v>
      </c>
      <c r="J4">
        <f t="shared" ref="J4:J6" si="1">I4*(18/31)</f>
        <v>6810.9677419354839</v>
      </c>
    </row>
    <row r="5" spans="5:11" x14ac:dyDescent="0.25">
      <c r="E5">
        <f>E3*27%</f>
        <v>5859</v>
      </c>
      <c r="F5">
        <f t="shared" si="0"/>
        <v>2457</v>
      </c>
      <c r="I5">
        <f>I3*27%</f>
        <v>6885</v>
      </c>
      <c r="J5">
        <f t="shared" si="1"/>
        <v>3997.7419354838712</v>
      </c>
    </row>
    <row r="6" spans="5:11" x14ac:dyDescent="0.25">
      <c r="E6">
        <v>1971</v>
      </c>
      <c r="F6">
        <f t="shared" si="0"/>
        <v>826.54838709677426</v>
      </c>
      <c r="I6">
        <v>5256</v>
      </c>
      <c r="J6">
        <f t="shared" si="1"/>
        <v>3051.8709677419356</v>
      </c>
    </row>
    <row r="7" spans="5:11" x14ac:dyDescent="0.25">
      <c r="E7">
        <f>SUM(E3:E6)</f>
        <v>39512</v>
      </c>
      <c r="F7">
        <f>SUM(F3:F6)</f>
        <v>16569.548387096773</v>
      </c>
      <c r="I7">
        <f>SUM(I3:I6)</f>
        <v>49371</v>
      </c>
      <c r="J7">
        <f>SUM(J3:J6)</f>
        <v>28667.032258064519</v>
      </c>
    </row>
    <row r="8" spans="5:11" x14ac:dyDescent="0.25">
      <c r="E8">
        <f>E7*13</f>
        <v>513656</v>
      </c>
      <c r="I8">
        <f>I7*18</f>
        <v>888678</v>
      </c>
    </row>
    <row r="9" spans="5:11" x14ac:dyDescent="0.25">
      <c r="E9">
        <f>E8/31</f>
        <v>16569.548387096773</v>
      </c>
      <c r="I9">
        <f>I8/31</f>
        <v>28667.032258064515</v>
      </c>
    </row>
    <row r="12" spans="5:11" x14ac:dyDescent="0.25">
      <c r="I12">
        <f>I9+E9</f>
        <v>45236.580645161288</v>
      </c>
      <c r="K12">
        <f>16569.55+28667.03</f>
        <v>45236.58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O12" sqref="O12"/>
    </sheetView>
  </sheetViews>
  <sheetFormatPr defaultRowHeight="15" x14ac:dyDescent="0.25"/>
  <cols>
    <col min="1" max="1" width="8" customWidth="1"/>
    <col min="2" max="2" width="30" customWidth="1"/>
    <col min="3" max="3" width="24.7109375" customWidth="1"/>
    <col min="4" max="4" width="14" hidden="1" customWidth="1"/>
    <col min="5" max="5" width="11.7109375" hidden="1" customWidth="1"/>
    <col min="6" max="6" width="4.85546875" hidden="1" customWidth="1"/>
    <col min="7" max="7" width="14.42578125" hidden="1" customWidth="1"/>
    <col min="8" max="9" width="19.42578125" customWidth="1"/>
    <col min="10" max="10" width="10.7109375" customWidth="1"/>
    <col min="11" max="11" width="12.28515625" customWidth="1"/>
    <col min="12" max="12" width="11" customWidth="1"/>
  </cols>
  <sheetData>
    <row r="2" spans="1:12" x14ac:dyDescent="0.25">
      <c r="A2" s="26" t="s">
        <v>22</v>
      </c>
      <c r="B2" s="26" t="s">
        <v>23</v>
      </c>
      <c r="C2" s="26" t="s">
        <v>24</v>
      </c>
      <c r="D2" s="27" t="s">
        <v>34</v>
      </c>
      <c r="E2" s="26" t="s">
        <v>35</v>
      </c>
      <c r="F2" s="26" t="s">
        <v>36</v>
      </c>
      <c r="G2" s="26"/>
      <c r="H2" s="26" t="s">
        <v>38</v>
      </c>
      <c r="I2" s="26" t="s">
        <v>39</v>
      </c>
      <c r="J2" s="31" t="s">
        <v>41</v>
      </c>
      <c r="K2" s="30" t="s">
        <v>45</v>
      </c>
      <c r="L2" s="30" t="s">
        <v>46</v>
      </c>
    </row>
    <row r="3" spans="1:12" ht="38.25" x14ac:dyDescent="0.25">
      <c r="A3" s="1">
        <v>1</v>
      </c>
      <c r="B3" s="2" t="s">
        <v>0</v>
      </c>
      <c r="C3" s="3" t="s">
        <v>11</v>
      </c>
      <c r="D3" s="4">
        <v>783034</v>
      </c>
      <c r="E3" s="5" t="s">
        <v>25</v>
      </c>
      <c r="F3" s="6">
        <v>5</v>
      </c>
      <c r="G3" s="7"/>
      <c r="H3" s="36">
        <v>783034</v>
      </c>
      <c r="I3" s="8"/>
      <c r="J3" s="34" t="s">
        <v>44</v>
      </c>
    </row>
    <row r="4" spans="1:12" ht="25.5" x14ac:dyDescent="0.25">
      <c r="A4" s="9">
        <v>2</v>
      </c>
      <c r="B4" s="10" t="s">
        <v>1</v>
      </c>
      <c r="C4" s="11" t="s">
        <v>12</v>
      </c>
      <c r="D4" s="12">
        <v>291060</v>
      </c>
      <c r="E4" s="13" t="s">
        <v>26</v>
      </c>
      <c r="F4" s="14">
        <v>5</v>
      </c>
      <c r="G4" s="15"/>
      <c r="H4" s="37">
        <v>291060</v>
      </c>
      <c r="I4" s="16"/>
      <c r="J4" s="32" t="s">
        <v>42</v>
      </c>
    </row>
    <row r="5" spans="1:12" ht="38.25" x14ac:dyDescent="0.25">
      <c r="A5" s="9">
        <v>3</v>
      </c>
      <c r="B5" s="10" t="s">
        <v>2</v>
      </c>
      <c r="C5" s="17" t="s">
        <v>13</v>
      </c>
      <c r="D5" s="12">
        <v>226437</v>
      </c>
      <c r="E5" s="13" t="s">
        <v>27</v>
      </c>
      <c r="F5" s="14">
        <v>5</v>
      </c>
      <c r="G5" s="15"/>
      <c r="H5" s="37">
        <v>226437</v>
      </c>
      <c r="I5" s="16"/>
      <c r="J5" s="32" t="s">
        <v>42</v>
      </c>
      <c r="K5" s="12">
        <v>226437</v>
      </c>
    </row>
    <row r="6" spans="1:12" ht="38.25" x14ac:dyDescent="0.25">
      <c r="A6" s="9">
        <v>4</v>
      </c>
      <c r="B6" s="10" t="s">
        <v>3</v>
      </c>
      <c r="C6" s="17" t="s">
        <v>14</v>
      </c>
      <c r="D6" s="12">
        <v>163778</v>
      </c>
      <c r="E6" s="13" t="s">
        <v>28</v>
      </c>
      <c r="F6" s="14">
        <v>5</v>
      </c>
      <c r="G6" s="15"/>
      <c r="H6" s="37">
        <v>163778</v>
      </c>
      <c r="I6" s="16"/>
      <c r="J6" s="32" t="s">
        <v>42</v>
      </c>
      <c r="K6" s="12">
        <v>163778</v>
      </c>
    </row>
    <row r="7" spans="1:12" ht="38.25" x14ac:dyDescent="0.25">
      <c r="A7" s="9">
        <v>5</v>
      </c>
      <c r="B7" s="10" t="s">
        <v>4</v>
      </c>
      <c r="C7" s="17" t="s">
        <v>15</v>
      </c>
      <c r="D7" s="12">
        <v>436590</v>
      </c>
      <c r="E7" s="13" t="s">
        <v>29</v>
      </c>
      <c r="F7" s="14">
        <v>5</v>
      </c>
      <c r="G7" s="15"/>
      <c r="H7" s="37">
        <v>436590</v>
      </c>
      <c r="I7" s="16"/>
      <c r="J7" s="32"/>
    </row>
    <row r="8" spans="1:12" ht="38.25" x14ac:dyDescent="0.25">
      <c r="A8" s="9">
        <v>6</v>
      </c>
      <c r="B8" s="10" t="s">
        <v>5</v>
      </c>
      <c r="C8" s="17" t="s">
        <v>16</v>
      </c>
      <c r="D8" s="12">
        <v>513165</v>
      </c>
      <c r="E8" s="13" t="s">
        <v>30</v>
      </c>
      <c r="F8" s="14">
        <v>5</v>
      </c>
      <c r="G8" s="15"/>
      <c r="H8" s="37">
        <v>513165</v>
      </c>
      <c r="I8" s="16"/>
      <c r="J8" s="32" t="s">
        <v>42</v>
      </c>
      <c r="K8" s="12">
        <v>513165</v>
      </c>
    </row>
    <row r="9" spans="1:12" ht="38.25" x14ac:dyDescent="0.25">
      <c r="A9" s="9">
        <v>7</v>
      </c>
      <c r="B9" s="10" t="s">
        <v>6</v>
      </c>
      <c r="C9" s="11" t="s">
        <v>17</v>
      </c>
      <c r="D9" s="12">
        <v>3541001</v>
      </c>
      <c r="E9" s="13" t="s">
        <v>31</v>
      </c>
      <c r="F9" s="14">
        <v>7</v>
      </c>
      <c r="G9" s="15"/>
      <c r="H9" s="38"/>
      <c r="I9" s="18">
        <v>3541001</v>
      </c>
      <c r="J9" s="32" t="s">
        <v>42</v>
      </c>
      <c r="L9" s="18">
        <v>3541001</v>
      </c>
    </row>
    <row r="10" spans="1:12" ht="38.25" customHeight="1" x14ac:dyDescent="0.25">
      <c r="A10" s="9">
        <v>8</v>
      </c>
      <c r="B10" s="10" t="s">
        <v>7</v>
      </c>
      <c r="C10" s="13" t="s">
        <v>18</v>
      </c>
      <c r="D10" s="12">
        <v>72493</v>
      </c>
      <c r="E10" s="13">
        <v>70035</v>
      </c>
      <c r="F10" s="14">
        <v>7</v>
      </c>
      <c r="G10" s="15"/>
      <c r="H10" s="38"/>
      <c r="I10" s="18">
        <v>72493</v>
      </c>
      <c r="J10" s="34" t="s">
        <v>43</v>
      </c>
    </row>
    <row r="11" spans="1:12" ht="38.25" x14ac:dyDescent="0.25">
      <c r="A11" s="9">
        <v>9</v>
      </c>
      <c r="B11" s="10" t="s">
        <v>8</v>
      </c>
      <c r="C11" s="17" t="s">
        <v>19</v>
      </c>
      <c r="D11" s="12">
        <v>539832</v>
      </c>
      <c r="E11" s="13" t="s">
        <v>32</v>
      </c>
      <c r="F11" s="14">
        <v>5</v>
      </c>
      <c r="G11" s="15"/>
      <c r="H11" s="37">
        <v>539832</v>
      </c>
      <c r="I11" s="16"/>
      <c r="J11" s="34" t="s">
        <v>42</v>
      </c>
      <c r="K11">
        <v>539832</v>
      </c>
    </row>
    <row r="12" spans="1:12" ht="38.25" x14ac:dyDescent="0.25">
      <c r="A12" s="9">
        <v>10</v>
      </c>
      <c r="B12" s="10" t="s">
        <v>9</v>
      </c>
      <c r="C12" s="17" t="s">
        <v>20</v>
      </c>
      <c r="D12" s="12">
        <v>5119027</v>
      </c>
      <c r="E12" s="13" t="s">
        <v>33</v>
      </c>
      <c r="F12" s="14">
        <v>5</v>
      </c>
      <c r="G12" s="15"/>
      <c r="H12" s="37">
        <v>5119027</v>
      </c>
      <c r="I12" s="16"/>
      <c r="J12" s="32" t="s">
        <v>42</v>
      </c>
      <c r="K12" s="12">
        <v>5119027</v>
      </c>
    </row>
    <row r="13" spans="1:12" x14ac:dyDescent="0.25">
      <c r="A13" s="9">
        <v>11</v>
      </c>
      <c r="B13" s="10" t="s">
        <v>10</v>
      </c>
      <c r="C13" s="17" t="s">
        <v>21</v>
      </c>
      <c r="D13" s="12">
        <v>19824</v>
      </c>
      <c r="E13" s="19">
        <v>18497</v>
      </c>
      <c r="F13" s="14">
        <v>5</v>
      </c>
      <c r="G13" s="15"/>
      <c r="H13" s="37">
        <v>19824</v>
      </c>
      <c r="I13" s="16"/>
      <c r="J13" s="32" t="s">
        <v>42</v>
      </c>
      <c r="K13" s="12">
        <v>19824</v>
      </c>
    </row>
    <row r="14" spans="1:12" x14ac:dyDescent="0.25">
      <c r="A14" s="20"/>
      <c r="B14" s="21"/>
      <c r="C14" s="22" t="s">
        <v>37</v>
      </c>
      <c r="D14" s="23">
        <f>SUM(D3:D13)</f>
        <v>11706241</v>
      </c>
      <c r="E14" s="21"/>
      <c r="F14" s="21"/>
      <c r="G14" s="24" t="s">
        <v>40</v>
      </c>
      <c r="H14" s="23">
        <f>SUM(H3:H13)</f>
        <v>8092747</v>
      </c>
      <c r="I14" s="25">
        <f>SUM(I9+I10)</f>
        <v>3613494</v>
      </c>
      <c r="J14" s="33"/>
      <c r="K14" s="35">
        <f>SUM(K5:K13)</f>
        <v>6582063</v>
      </c>
      <c r="L14" s="18">
        <v>3541001</v>
      </c>
    </row>
    <row r="15" spans="1:12" x14ac:dyDescent="0.25">
      <c r="C15" s="29" t="s">
        <v>37</v>
      </c>
      <c r="H15" s="28">
        <f>H14+I14</f>
        <v>11706241</v>
      </c>
    </row>
  </sheetData>
  <pageMargins left="0.26" right="0.23" top="0.31" bottom="0.3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I4" sqref="I4"/>
    </sheetView>
  </sheetViews>
  <sheetFormatPr defaultRowHeight="15" x14ac:dyDescent="0.25"/>
  <cols>
    <col min="2" max="2" width="21.140625" customWidth="1"/>
    <col min="3" max="3" width="20.42578125" customWidth="1"/>
    <col min="4" max="4" width="20.28515625" customWidth="1"/>
    <col min="5" max="5" width="17.140625" customWidth="1"/>
  </cols>
  <sheetData>
    <row r="3" spans="1:5" ht="180" x14ac:dyDescent="0.25">
      <c r="A3" s="39">
        <v>1</v>
      </c>
      <c r="B3" s="40" t="s">
        <v>47</v>
      </c>
      <c r="C3" s="41" t="s">
        <v>48</v>
      </c>
      <c r="D3" s="41" t="s">
        <v>49</v>
      </c>
      <c r="E3" s="41" t="s">
        <v>50</v>
      </c>
    </row>
    <row r="4" spans="1:5" ht="135" x14ac:dyDescent="0.25">
      <c r="A4" s="39">
        <v>2</v>
      </c>
      <c r="B4" s="40" t="s">
        <v>51</v>
      </c>
      <c r="C4" s="41" t="s">
        <v>52</v>
      </c>
      <c r="D4" s="41"/>
      <c r="E4" s="41" t="s">
        <v>53</v>
      </c>
    </row>
    <row r="5" spans="1:5" ht="195" x14ac:dyDescent="0.25">
      <c r="A5" s="42">
        <v>3</v>
      </c>
      <c r="B5" s="40" t="s">
        <v>54</v>
      </c>
      <c r="C5" s="41" t="s">
        <v>55</v>
      </c>
      <c r="D5" s="41" t="s">
        <v>56</v>
      </c>
      <c r="E5" s="41" t="s">
        <v>57</v>
      </c>
    </row>
    <row r="6" spans="1:5" ht="315" x14ac:dyDescent="0.25">
      <c r="A6" s="39">
        <v>4</v>
      </c>
      <c r="B6" s="40" t="s">
        <v>58</v>
      </c>
      <c r="C6" s="41" t="s">
        <v>59</v>
      </c>
      <c r="D6" s="41" t="s">
        <v>60</v>
      </c>
      <c r="E6" s="41" t="s">
        <v>61</v>
      </c>
    </row>
    <row r="7" spans="1:5" ht="120" x14ac:dyDescent="0.25">
      <c r="A7" s="39">
        <v>5</v>
      </c>
      <c r="B7" s="40" t="s">
        <v>62</v>
      </c>
      <c r="C7" s="41" t="s">
        <v>63</v>
      </c>
      <c r="D7" s="41" t="s">
        <v>64</v>
      </c>
      <c r="E7" s="41" t="s">
        <v>65</v>
      </c>
    </row>
    <row r="8" spans="1:5" ht="135" x14ac:dyDescent="0.25">
      <c r="A8" s="42">
        <v>6</v>
      </c>
      <c r="B8" s="40" t="s">
        <v>66</v>
      </c>
      <c r="C8" s="41" t="s">
        <v>67</v>
      </c>
      <c r="D8" s="41" t="s">
        <v>68</v>
      </c>
      <c r="E8" s="41" t="s">
        <v>69</v>
      </c>
    </row>
    <row r="9" spans="1:5" ht="120" x14ac:dyDescent="0.25">
      <c r="A9" s="39">
        <v>7</v>
      </c>
      <c r="B9" s="40" t="s">
        <v>70</v>
      </c>
      <c r="C9" s="41" t="s">
        <v>71</v>
      </c>
      <c r="D9" s="41" t="s">
        <v>72</v>
      </c>
      <c r="E9" s="41" t="s">
        <v>73</v>
      </c>
    </row>
    <row r="10" spans="1:5" ht="180" x14ac:dyDescent="0.25">
      <c r="A10" s="39">
        <v>8</v>
      </c>
      <c r="B10" s="40" t="s">
        <v>74</v>
      </c>
      <c r="C10" s="41" t="s">
        <v>75</v>
      </c>
      <c r="D10" s="41" t="s">
        <v>76</v>
      </c>
      <c r="E10" s="41" t="s">
        <v>77</v>
      </c>
    </row>
    <row r="11" spans="1:5" ht="105" x14ac:dyDescent="0.25">
      <c r="A11" s="42">
        <v>9</v>
      </c>
      <c r="B11" s="40" t="s">
        <v>78</v>
      </c>
      <c r="C11" s="41" t="s">
        <v>79</v>
      </c>
      <c r="D11" s="41" t="s">
        <v>80</v>
      </c>
      <c r="E11" s="41" t="s">
        <v>81</v>
      </c>
    </row>
    <row r="12" spans="1:5" ht="135" x14ac:dyDescent="0.25">
      <c r="A12" s="42">
        <v>10</v>
      </c>
      <c r="B12" s="40" t="s">
        <v>82</v>
      </c>
      <c r="C12" s="41" t="s">
        <v>13</v>
      </c>
      <c r="D12" s="41"/>
      <c r="E12" s="41" t="s">
        <v>83</v>
      </c>
    </row>
    <row r="13" spans="1:5" ht="135" x14ac:dyDescent="0.25">
      <c r="A13" s="39">
        <v>11</v>
      </c>
      <c r="B13" s="40" t="s">
        <v>84</v>
      </c>
      <c r="C13" s="41" t="s">
        <v>85</v>
      </c>
      <c r="D13" s="41" t="s">
        <v>86</v>
      </c>
      <c r="E13" s="41" t="s">
        <v>87</v>
      </c>
    </row>
    <row r="14" spans="1:5" ht="120" x14ac:dyDescent="0.25">
      <c r="A14" s="39">
        <v>12</v>
      </c>
      <c r="B14" s="41" t="s">
        <v>88</v>
      </c>
      <c r="C14" s="43" t="s">
        <v>89</v>
      </c>
      <c r="D14" s="41"/>
      <c r="E14" s="41" t="s">
        <v>90</v>
      </c>
    </row>
    <row r="15" spans="1:5" ht="105" x14ac:dyDescent="0.25">
      <c r="A15" s="39">
        <v>13</v>
      </c>
      <c r="B15" s="40" t="s">
        <v>91</v>
      </c>
      <c r="C15" s="41" t="s">
        <v>92</v>
      </c>
      <c r="D15" s="41"/>
      <c r="E15" s="41" t="s">
        <v>93</v>
      </c>
    </row>
    <row r="16" spans="1:5" ht="135" x14ac:dyDescent="0.25">
      <c r="A16" s="39">
        <v>14</v>
      </c>
      <c r="B16" s="40" t="s">
        <v>94</v>
      </c>
      <c r="C16" s="41" t="s">
        <v>95</v>
      </c>
      <c r="D16" s="41"/>
      <c r="E16" s="41" t="s">
        <v>96</v>
      </c>
    </row>
    <row r="17" spans="1:5" ht="135" x14ac:dyDescent="0.25">
      <c r="A17" s="39">
        <v>15</v>
      </c>
      <c r="B17" s="40" t="s">
        <v>97</v>
      </c>
      <c r="C17" s="41" t="s">
        <v>98</v>
      </c>
      <c r="D17" s="41" t="s">
        <v>99</v>
      </c>
      <c r="E17" s="41" t="s">
        <v>100</v>
      </c>
    </row>
    <row r="18" spans="1:5" ht="135" x14ac:dyDescent="0.25">
      <c r="A18" s="39">
        <v>16</v>
      </c>
      <c r="B18" s="40" t="s">
        <v>97</v>
      </c>
      <c r="C18" s="41" t="s">
        <v>98</v>
      </c>
      <c r="D18" s="41"/>
      <c r="E18" s="4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</dc:creator>
  <cp:lastModifiedBy>Works</cp:lastModifiedBy>
  <cp:lastPrinted>2024-04-05T06:23:41Z</cp:lastPrinted>
  <dcterms:created xsi:type="dcterms:W3CDTF">2023-12-30T05:42:47Z</dcterms:created>
  <dcterms:modified xsi:type="dcterms:W3CDTF">2024-05-01T09:37:22Z</dcterms:modified>
</cp:coreProperties>
</file>