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Documents\Sta dat Tom\Thesis\R\EURO 2016 simulation study\"/>
    </mc:Choice>
  </mc:AlternateContent>
  <bookViews>
    <workbookView xWindow="0" yWindow="0" windowWidth="20490" windowHeight="6855"/>
  </bookViews>
  <sheets>
    <sheet name="1st round" sheetId="1" r:id="rId1"/>
  </sheets>
  <calcPr calcId="152511"/>
</workbook>
</file>

<file path=xl/calcChain.xml><?xml version="1.0" encoding="utf-8"?>
<calcChain xmlns="http://schemas.openxmlformats.org/spreadsheetml/2006/main">
  <c r="Q16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P11" i="1" l="1"/>
  <c r="P12" i="1"/>
  <c r="P13" i="1"/>
  <c r="P14" i="1"/>
  <c r="P15" i="1"/>
  <c r="P16" i="1"/>
  <c r="P10" i="1"/>
  <c r="O11" i="1"/>
  <c r="O12" i="1"/>
  <c r="O13" i="1"/>
  <c r="O14" i="1"/>
  <c r="O15" i="1"/>
  <c r="O16" i="1"/>
  <c r="O10" i="1"/>
  <c r="D15" i="1"/>
  <c r="D14" i="1"/>
  <c r="D11" i="1"/>
  <c r="D12" i="1"/>
  <c r="D13" i="1"/>
  <c r="D10" i="1"/>
  <c r="D3" i="1"/>
  <c r="D4" i="1"/>
  <c r="D5" i="1"/>
  <c r="D6" i="1"/>
  <c r="D7" i="1"/>
  <c r="D8" i="1"/>
  <c r="D9" i="1"/>
  <c r="D2" i="1"/>
  <c r="N14" i="1" l="1"/>
  <c r="N15" i="1"/>
  <c r="M11" i="1"/>
  <c r="M12" i="1"/>
  <c r="M13" i="1"/>
  <c r="M14" i="1"/>
  <c r="M15" i="1"/>
  <c r="M1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3" i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K12" i="1"/>
  <c r="K13" i="1"/>
  <c r="K14" i="1"/>
  <c r="K15" i="1"/>
  <c r="K16" i="1"/>
  <c r="K2" i="1"/>
  <c r="M2" i="1" s="1"/>
  <c r="A15" i="1"/>
  <c r="J11" i="1"/>
  <c r="A11" i="1" s="1"/>
  <c r="J12" i="1"/>
  <c r="A12" i="1" s="1"/>
  <c r="J13" i="1"/>
  <c r="A13" i="1" s="1"/>
  <c r="J15" i="1"/>
  <c r="I3" i="1"/>
  <c r="J3" i="1" s="1"/>
  <c r="A3" i="1" s="1"/>
  <c r="I4" i="1"/>
  <c r="J4" i="1" s="1"/>
  <c r="A4" i="1" s="1"/>
  <c r="I5" i="1"/>
  <c r="J5" i="1" s="1"/>
  <c r="A5" i="1" s="1"/>
  <c r="I6" i="1"/>
  <c r="J6" i="1" s="1"/>
  <c r="A6" i="1" s="1"/>
  <c r="I7" i="1"/>
  <c r="J7" i="1" s="1"/>
  <c r="A7" i="1" s="1"/>
  <c r="I8" i="1"/>
  <c r="J8" i="1" s="1"/>
  <c r="A8" i="1" s="1"/>
  <c r="I9" i="1"/>
  <c r="J9" i="1" s="1"/>
  <c r="A9" i="1" s="1"/>
  <c r="I10" i="1"/>
  <c r="J10" i="1" s="1"/>
  <c r="A10" i="1" s="1"/>
  <c r="I11" i="1"/>
  <c r="I12" i="1"/>
  <c r="I13" i="1"/>
  <c r="I14" i="1"/>
  <c r="J14" i="1" s="1"/>
  <c r="A14" i="1" s="1"/>
  <c r="I15" i="1"/>
  <c r="I16" i="1"/>
  <c r="J16" i="1" s="1"/>
  <c r="A16" i="1" s="1"/>
  <c r="I2" i="1"/>
  <c r="J2" i="1" s="1"/>
  <c r="A2" i="1" s="1"/>
  <c r="M3" i="1" l="1"/>
  <c r="N16" i="1"/>
  <c r="B16" i="1" s="1"/>
  <c r="B15" i="1"/>
  <c r="B14" i="1"/>
  <c r="N10" i="1"/>
  <c r="B10" i="1" s="1"/>
  <c r="N13" i="1"/>
  <c r="B13" i="1"/>
  <c r="N12" i="1"/>
  <c r="B12" i="1" s="1"/>
  <c r="N11" i="1"/>
  <c r="B11" i="1"/>
  <c r="N2" i="1"/>
  <c r="P2" i="1" s="1"/>
  <c r="P6" i="1"/>
  <c r="N6" i="1"/>
  <c r="O6" i="1" s="1"/>
  <c r="B6" i="1" s="1"/>
  <c r="P9" i="1"/>
  <c r="O9" i="1"/>
  <c r="B9" i="1" s="1"/>
  <c r="N9" i="1"/>
  <c r="N5" i="1"/>
  <c r="P5" i="1" s="1"/>
  <c r="N8" i="1"/>
  <c r="P8" i="1" s="1"/>
  <c r="P4" i="1"/>
  <c r="N4" i="1"/>
  <c r="O4" i="1" s="1"/>
  <c r="B4" i="1" s="1"/>
  <c r="P7" i="1"/>
  <c r="O7" i="1"/>
  <c r="B7" i="1" s="1"/>
  <c r="N7" i="1"/>
  <c r="N3" i="1"/>
  <c r="P3" i="1" s="1"/>
  <c r="O3" i="1" l="1"/>
  <c r="B3" i="1" s="1"/>
  <c r="O5" i="1"/>
  <c r="B5" i="1" s="1"/>
  <c r="O8" i="1"/>
  <c r="B8" i="1" s="1"/>
  <c r="O2" i="1"/>
  <c r="B2" i="1" s="1"/>
</calcChain>
</file>

<file path=xl/sharedStrings.xml><?xml version="1.0" encoding="utf-8"?>
<sst xmlns="http://schemas.openxmlformats.org/spreadsheetml/2006/main" count="30" uniqueCount="30">
  <si>
    <t>Date</t>
  </si>
  <si>
    <t>Source</t>
  </si>
  <si>
    <t>Date part</t>
  </si>
  <si>
    <t>Comma pos</t>
  </si>
  <si>
    <t>: pos</t>
  </si>
  <si>
    <t>-- pos</t>
  </si>
  <si>
    <t>Teams part</t>
  </si>
  <si>
    <t>vs part</t>
  </si>
  <si>
    <t>First team</t>
  </si>
  <si>
    <t>Second team</t>
  </si>
  <si>
    <t>Saturday 25 June, 15.00 (St-Etienne): Runner-up Group A v Runner-up C – Match 1</t>
  </si>
  <si>
    <t>Saturday 25 June, 21.00 (Lens): Winner D v Third-place B/E/F – Match 3</t>
  </si>
  <si>
    <t>Sunday 26 June, 15.00 (Lyon): Winner A v Third-place C/D/E – Match 4</t>
  </si>
  <si>
    <t>Sunday 26 June, 18.00 (Lille): Winner C v Third-place A/B/F – Match 5</t>
  </si>
  <si>
    <t>Sunday 26 June, 21.00 (Toulouse): Winner F v Runner-up E – Match 6</t>
  </si>
  <si>
    <t>Monday 27 June, 18.00 (St-Denis): Winner E v Runner-up D – Match 7</t>
  </si>
  <si>
    <t>Monday 27 June, 21.00 (Nice): Runner-up B v Runner-up F – Match 8</t>
  </si>
  <si>
    <t>Thursday 30 June, 21.00 (Marseille): Winner Match 1 v Winner Match 3 – QF1</t>
  </si>
  <si>
    <t>Friday 1 July, 21.00 (Lille): Winner Match 2 v Winner Match 6 – QF2</t>
  </si>
  <si>
    <t>Saturday 2 July, 21.00 (Bordeaux): Winner Match 5 v Winner Match 7 – QF3</t>
  </si>
  <si>
    <t>Sunday 3 July, 21.00 (St-Denis): Winner Match 4 v Winner Match 8 – QF4</t>
  </si>
  <si>
    <t>Wednesday 6 July, 21.00 (Lyon): Winner QF1 v Winner QF2 – SF1</t>
  </si>
  <si>
    <t>Thursday 7 July, 21.00 (Marseille): Winner QF3 v Winner QF4 – SF2</t>
  </si>
  <si>
    <t>Sunday 10 July, 21.00 (St-Denis): Winner SF1 v Winner SF2 – Final</t>
  </si>
  <si>
    <t>Match</t>
  </si>
  <si>
    <t>Saturday 25 June, 18.00 (Paris):Winner B v Third-place A/C/D – Match 2</t>
  </si>
  <si>
    <t>F</t>
  </si>
  <si>
    <t>Team1</t>
  </si>
  <si>
    <t>Team2</t>
  </si>
  <si>
    <t>Second team no trailing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</si>
</sst>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A1A1A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8" fillId="0" borderId="0" xfId="0" applyFont="1" applyAlignment="1">
      <alignment vertical="center" wrapText="1"/>
    </xf>
    <xf numFmtId="0" fontId="0" fillId="0" borderId="0" xfId="0" quotePrefix="1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B11" sqref="B11"/>
    </sheetView>
  </sheetViews>
  <sheetFormatPr defaultRowHeight="15" x14ac:dyDescent="0.25"/>
  <cols>
    <col min="1" max="1" width="23.28515625" bestFit="1" customWidth="1"/>
    <col min="2" max="2" width="18" bestFit="1" customWidth="1"/>
    <col min="3" max="3" width="18.42578125" bestFit="1" customWidth="1"/>
    <col min="8" max="8" width="77" customWidth="1"/>
    <col min="9" max="9" width="11.28515625" bestFit="1" customWidth="1"/>
    <col min="10" max="10" width="18.7109375" bestFit="1" customWidth="1"/>
    <col min="13" max="13" width="28.28515625" bestFit="1" customWidth="1"/>
    <col min="15" max="15" width="18" bestFit="1" customWidth="1"/>
    <col min="16" max="16" width="18.42578125" bestFit="1" customWidth="1"/>
    <col min="17" max="17" width="27.85546875" bestFit="1" customWidth="1"/>
  </cols>
  <sheetData>
    <row r="1" spans="1:17" x14ac:dyDescent="0.25">
      <c r="A1" s="4" t="s">
        <v>0</v>
      </c>
      <c r="B1" s="4" t="s">
        <v>27</v>
      </c>
      <c r="C1" s="4" t="s">
        <v>28</v>
      </c>
      <c r="D1" s="4" t="s">
        <v>24</v>
      </c>
      <c r="H1" t="s">
        <v>1</v>
      </c>
      <c r="I1" t="s">
        <v>3</v>
      </c>
      <c r="J1" t="s">
        <v>2</v>
      </c>
      <c r="K1" t="s">
        <v>4</v>
      </c>
      <c r="L1" s="3" t="s">
        <v>5</v>
      </c>
      <c r="M1" t="s">
        <v>6</v>
      </c>
      <c r="N1" t="s">
        <v>7</v>
      </c>
      <c r="O1" t="s">
        <v>8</v>
      </c>
      <c r="P1" t="s">
        <v>9</v>
      </c>
      <c r="Q1" t="s">
        <v>29</v>
      </c>
    </row>
    <row r="2" spans="1:17" x14ac:dyDescent="0.25">
      <c r="A2" t="str">
        <f>J2&amp;" 2016"</f>
        <v>Saturday 25 June 2016</v>
      </c>
      <c r="B2" t="str">
        <f>O2</f>
        <v>Runner-up Group A</v>
      </c>
      <c r="C2" t="str">
        <f>Q2</f>
        <v>Runner-up C</v>
      </c>
      <c r="D2" t="str">
        <f>"Match "&amp;(ROW()-1)</f>
        <v>Match 1</v>
      </c>
      <c r="H2" s="1" t="s">
        <v>10</v>
      </c>
      <c r="I2" s="1">
        <f>FIND(",",H2)</f>
        <v>17</v>
      </c>
      <c r="J2" t="str">
        <f>TRIM(LEFT(H2,I2-1))</f>
        <v>Saturday 25 June</v>
      </c>
      <c r="K2">
        <f>FIND(":",H2)</f>
        <v>37</v>
      </c>
      <c r="L2">
        <f>FIND("–",H2)</f>
        <v>71</v>
      </c>
      <c r="M2" t="str">
        <f>TRIM(MID(H2,K2+1,L2-K2-1))</f>
        <v>Runner-up Group A v Runner-up C </v>
      </c>
      <c r="N2">
        <f>FIND(" v ",M2)</f>
        <v>18</v>
      </c>
      <c r="O2" t="str">
        <f>TRIM(LEFT(M2,N2-1))</f>
        <v>Runner-up Group A</v>
      </c>
      <c r="P2" t="str">
        <f>TRIM(RIGHT(M2,LEN(M2)-N2-1))</f>
        <v>Runner-up C </v>
      </c>
      <c r="Q2" t="str">
        <f>LEFT(P2,LEN(P2)-1)</f>
        <v>Runner-up C</v>
      </c>
    </row>
    <row r="3" spans="1:17" x14ac:dyDescent="0.25">
      <c r="A3" t="str">
        <f t="shared" ref="A3:A16" si="0">J3&amp;" 2016"</f>
        <v>Saturday 25 June 2016</v>
      </c>
      <c r="B3" s="6" t="str">
        <f t="shared" ref="B3:B16" si="1">O3</f>
        <v>Winner B</v>
      </c>
      <c r="C3" t="str">
        <f t="shared" ref="C3:C16" si="2">Q3</f>
        <v>Third-place A/C/D</v>
      </c>
      <c r="D3" t="str">
        <f t="shared" ref="D3:D9" si="3">"Match "&amp;(ROW()-1)</f>
        <v>Match 2</v>
      </c>
      <c r="H3" s="1" t="s">
        <v>25</v>
      </c>
      <c r="I3" s="1">
        <f t="shared" ref="I3:I16" si="4">FIND(",",H3)</f>
        <v>17</v>
      </c>
      <c r="J3" t="str">
        <f t="shared" ref="J3:J16" si="5">TRIM(LEFT(H3,I3-1))</f>
        <v>Saturday 25 June</v>
      </c>
      <c r="K3">
        <f t="shared" ref="K3:K16" si="6">FIND(":",H3)</f>
        <v>32</v>
      </c>
      <c r="L3">
        <f t="shared" ref="L3:L16" si="7">FIND("–",H3)</f>
        <v>62</v>
      </c>
      <c r="M3" t="str">
        <f t="shared" ref="M3:M16" si="8">TRIM(MID(H3,K3+1,L3-K3-1))</f>
        <v>Winner B v Third-place A/C/D </v>
      </c>
      <c r="N3">
        <f t="shared" ref="N3:N16" si="9">FIND(" v ",M3)</f>
        <v>9</v>
      </c>
      <c r="O3" t="str">
        <f t="shared" ref="O3:O9" si="10">TRIM(LEFT(M3,N3-1))</f>
        <v>Winner B</v>
      </c>
      <c r="P3" t="str">
        <f t="shared" ref="P3:P9" si="11">TRIM(RIGHT(M3,LEN(M3)-N3-1))</f>
        <v>Third-place A/C/D </v>
      </c>
      <c r="Q3" t="str">
        <f t="shared" ref="Q3:Q15" si="12">LEFT(P3,LEN(P3)-1)</f>
        <v>Third-place A/C/D</v>
      </c>
    </row>
    <row r="4" spans="1:17" x14ac:dyDescent="0.25">
      <c r="A4" t="str">
        <f t="shared" si="0"/>
        <v>Saturday 25 June 2016</v>
      </c>
      <c r="B4" t="str">
        <f t="shared" si="1"/>
        <v>Winner D</v>
      </c>
      <c r="C4" t="str">
        <f t="shared" si="2"/>
        <v>Third-place B/E/F</v>
      </c>
      <c r="D4" t="str">
        <f t="shared" si="3"/>
        <v>Match 3</v>
      </c>
      <c r="H4" s="1" t="s">
        <v>11</v>
      </c>
      <c r="I4" s="1">
        <f t="shared" si="4"/>
        <v>17</v>
      </c>
      <c r="J4" t="str">
        <f t="shared" si="5"/>
        <v>Saturday 25 June</v>
      </c>
      <c r="K4">
        <f t="shared" si="6"/>
        <v>31</v>
      </c>
      <c r="L4">
        <f t="shared" si="7"/>
        <v>62</v>
      </c>
      <c r="M4" t="str">
        <f t="shared" si="8"/>
        <v>Winner D v Third-place B/E/F </v>
      </c>
      <c r="N4">
        <f t="shared" si="9"/>
        <v>9</v>
      </c>
      <c r="O4" t="str">
        <f t="shared" si="10"/>
        <v>Winner D</v>
      </c>
      <c r="P4" t="str">
        <f t="shared" si="11"/>
        <v>Third-place B/E/F </v>
      </c>
      <c r="Q4" t="str">
        <f t="shared" si="12"/>
        <v>Third-place B/E/F</v>
      </c>
    </row>
    <row r="5" spans="1:17" x14ac:dyDescent="0.25">
      <c r="A5" t="str">
        <f t="shared" si="0"/>
        <v>Sunday 26 June 2016</v>
      </c>
      <c r="B5" t="str">
        <f t="shared" si="1"/>
        <v>Winner A</v>
      </c>
      <c r="C5" t="str">
        <f t="shared" si="2"/>
        <v>Third-place C/D/E</v>
      </c>
      <c r="D5" t="str">
        <f t="shared" si="3"/>
        <v>Match 4</v>
      </c>
      <c r="H5" s="1" t="s">
        <v>12</v>
      </c>
      <c r="I5" s="1">
        <f t="shared" si="4"/>
        <v>15</v>
      </c>
      <c r="J5" t="str">
        <f t="shared" si="5"/>
        <v>Sunday 26 June</v>
      </c>
      <c r="K5">
        <f t="shared" si="6"/>
        <v>29</v>
      </c>
      <c r="L5">
        <f t="shared" si="7"/>
        <v>60</v>
      </c>
      <c r="M5" t="str">
        <f t="shared" si="8"/>
        <v>Winner A v Third-place C/D/E </v>
      </c>
      <c r="N5">
        <f t="shared" si="9"/>
        <v>9</v>
      </c>
      <c r="O5" t="str">
        <f t="shared" si="10"/>
        <v>Winner A</v>
      </c>
      <c r="P5" t="str">
        <f t="shared" si="11"/>
        <v>Third-place C/D/E </v>
      </c>
      <c r="Q5" t="str">
        <f t="shared" si="12"/>
        <v>Third-place C/D/E</v>
      </c>
    </row>
    <row r="6" spans="1:17" x14ac:dyDescent="0.25">
      <c r="A6" t="str">
        <f t="shared" si="0"/>
        <v>Sunday 26 June 2016</v>
      </c>
      <c r="B6" s="6" t="str">
        <f t="shared" si="1"/>
        <v>Winner C</v>
      </c>
      <c r="C6" t="str">
        <f t="shared" si="2"/>
        <v>Third-place A/B/F</v>
      </c>
      <c r="D6" t="str">
        <f t="shared" si="3"/>
        <v>Match 5</v>
      </c>
      <c r="H6" s="1" t="s">
        <v>13</v>
      </c>
      <c r="I6" s="1">
        <f t="shared" si="4"/>
        <v>15</v>
      </c>
      <c r="J6" t="str">
        <f t="shared" si="5"/>
        <v>Sunday 26 June</v>
      </c>
      <c r="K6">
        <f t="shared" si="6"/>
        <v>30</v>
      </c>
      <c r="L6">
        <f t="shared" si="7"/>
        <v>61</v>
      </c>
      <c r="M6" t="str">
        <f t="shared" si="8"/>
        <v>Winner C v Third-place A/B/F </v>
      </c>
      <c r="N6">
        <f t="shared" si="9"/>
        <v>9</v>
      </c>
      <c r="O6" t="str">
        <f t="shared" si="10"/>
        <v>Winner C</v>
      </c>
      <c r="P6" t="str">
        <f t="shared" si="11"/>
        <v>Third-place A/B/F </v>
      </c>
      <c r="Q6" t="str">
        <f t="shared" si="12"/>
        <v>Third-place A/B/F</v>
      </c>
    </row>
    <row r="7" spans="1:17" x14ac:dyDescent="0.25">
      <c r="A7" t="str">
        <f t="shared" si="0"/>
        <v>Sunday 26 June 2016</v>
      </c>
      <c r="B7" t="str">
        <f t="shared" si="1"/>
        <v>Winner F</v>
      </c>
      <c r="C7" t="str">
        <f t="shared" si="2"/>
        <v>Runner-up E</v>
      </c>
      <c r="D7" s="7" t="str">
        <f t="shared" si="3"/>
        <v>Match 6</v>
      </c>
      <c r="H7" s="1" t="s">
        <v>14</v>
      </c>
      <c r="I7" s="1">
        <f t="shared" si="4"/>
        <v>15</v>
      </c>
      <c r="J7" t="str">
        <f t="shared" si="5"/>
        <v>Sunday 26 June</v>
      </c>
      <c r="K7">
        <f t="shared" si="6"/>
        <v>33</v>
      </c>
      <c r="L7">
        <f t="shared" si="7"/>
        <v>58</v>
      </c>
      <c r="M7" t="str">
        <f t="shared" si="8"/>
        <v>Winner F v Runner-up E </v>
      </c>
      <c r="N7">
        <f t="shared" si="9"/>
        <v>9</v>
      </c>
      <c r="O7" t="str">
        <f t="shared" si="10"/>
        <v>Winner F</v>
      </c>
      <c r="P7" t="str">
        <f t="shared" si="11"/>
        <v>Runner-up E </v>
      </c>
      <c r="Q7" t="str">
        <f t="shared" si="12"/>
        <v>Runner-up E</v>
      </c>
    </row>
    <row r="8" spans="1:17" x14ac:dyDescent="0.25">
      <c r="A8" t="str">
        <f t="shared" si="0"/>
        <v>Monday 27 June 2016</v>
      </c>
      <c r="B8" t="str">
        <f t="shared" si="1"/>
        <v>Winner E</v>
      </c>
      <c r="C8" t="str">
        <f t="shared" si="2"/>
        <v>Runner-up D</v>
      </c>
      <c r="D8" s="5" t="str">
        <f t="shared" si="3"/>
        <v>Match 7</v>
      </c>
      <c r="H8" s="1" t="s">
        <v>15</v>
      </c>
      <c r="I8" s="1">
        <f t="shared" si="4"/>
        <v>15</v>
      </c>
      <c r="J8" t="str">
        <f t="shared" si="5"/>
        <v>Monday 27 June</v>
      </c>
      <c r="K8">
        <f t="shared" si="6"/>
        <v>33</v>
      </c>
      <c r="L8">
        <f t="shared" si="7"/>
        <v>58</v>
      </c>
      <c r="M8" t="str">
        <f t="shared" si="8"/>
        <v>Winner E v Runner-up D </v>
      </c>
      <c r="N8">
        <f t="shared" si="9"/>
        <v>9</v>
      </c>
      <c r="O8" t="str">
        <f t="shared" si="10"/>
        <v>Winner E</v>
      </c>
      <c r="P8" t="str">
        <f t="shared" si="11"/>
        <v>Runner-up D </v>
      </c>
      <c r="Q8" t="str">
        <f t="shared" si="12"/>
        <v>Runner-up D</v>
      </c>
    </row>
    <row r="9" spans="1:17" x14ac:dyDescent="0.25">
      <c r="A9" t="str">
        <f t="shared" si="0"/>
        <v>Monday 27 June 2016</v>
      </c>
      <c r="B9" t="str">
        <f t="shared" si="1"/>
        <v>Runner-up B</v>
      </c>
      <c r="C9" t="str">
        <f t="shared" si="2"/>
        <v>Runner-up F</v>
      </c>
      <c r="D9" t="str">
        <f t="shared" si="3"/>
        <v>Match 8</v>
      </c>
      <c r="H9" s="1" t="s">
        <v>16</v>
      </c>
      <c r="I9" s="1">
        <f t="shared" si="4"/>
        <v>15</v>
      </c>
      <c r="J9" t="str">
        <f t="shared" si="5"/>
        <v>Monday 27 June</v>
      </c>
      <c r="K9">
        <f t="shared" si="6"/>
        <v>29</v>
      </c>
      <c r="L9">
        <f t="shared" si="7"/>
        <v>57</v>
      </c>
      <c r="M9" t="str">
        <f t="shared" si="8"/>
        <v>Runner-up B v Runner-up F </v>
      </c>
      <c r="N9">
        <f t="shared" si="9"/>
        <v>12</v>
      </c>
      <c r="O9" t="str">
        <f t="shared" si="10"/>
        <v>Runner-up B</v>
      </c>
      <c r="P9" t="str">
        <f t="shared" si="11"/>
        <v>Runner-up F </v>
      </c>
      <c r="Q9" t="str">
        <f t="shared" si="12"/>
        <v>Runner-up F</v>
      </c>
    </row>
    <row r="10" spans="1:17" x14ac:dyDescent="0.25">
      <c r="A10" t="str">
        <f t="shared" si="0"/>
        <v>Thursday 30 June 2016</v>
      </c>
      <c r="B10" t="str">
        <f t="shared" si="1"/>
        <v>Match 1</v>
      </c>
      <c r="C10" t="str">
        <f t="shared" si="2"/>
        <v>Match 3</v>
      </c>
      <c r="D10" s="3" t="str">
        <f>"QF"&amp;(ROW()-9)</f>
        <v>QF1</v>
      </c>
      <c r="H10" s="1" t="s">
        <v>17</v>
      </c>
      <c r="I10" s="1">
        <f t="shared" si="4"/>
        <v>17</v>
      </c>
      <c r="J10" t="str">
        <f t="shared" si="5"/>
        <v>Thursday 30 June</v>
      </c>
      <c r="K10">
        <f t="shared" si="6"/>
        <v>36</v>
      </c>
      <c r="L10">
        <f t="shared" si="7"/>
        <v>70</v>
      </c>
      <c r="M10" t="str">
        <f t="shared" si="8"/>
        <v>Winner Match 1 v Winner Match 3 </v>
      </c>
      <c r="N10">
        <f t="shared" si="9"/>
        <v>15</v>
      </c>
      <c r="O10" t="str">
        <f>TRIM(SUBSTITUTE(TRIM(LEFT(M10,N10-1)),"Winner",""))</f>
        <v>Match 1</v>
      </c>
      <c r="P10" t="str">
        <f>TRIM(SUBSTITUTE(TRIM(RIGHT(M10,LEN(M10)-N10-1)),"Winner",""))</f>
        <v>Match 3 </v>
      </c>
      <c r="Q10" t="str">
        <f t="shared" si="12"/>
        <v>Match 3</v>
      </c>
    </row>
    <row r="11" spans="1:17" x14ac:dyDescent="0.25">
      <c r="A11" t="str">
        <f t="shared" si="0"/>
        <v>Friday 1 July 2016</v>
      </c>
      <c r="B11" t="str">
        <f t="shared" si="1"/>
        <v>Match 2</v>
      </c>
      <c r="C11" s="7" t="str">
        <f t="shared" si="2"/>
        <v>Match 6</v>
      </c>
      <c r="D11" s="3" t="str">
        <f t="shared" ref="D11:D13" si="13">"QF"&amp;(ROW()-9)</f>
        <v>QF2</v>
      </c>
      <c r="H11" s="1" t="s">
        <v>18</v>
      </c>
      <c r="I11" s="1">
        <f t="shared" si="4"/>
        <v>14</v>
      </c>
      <c r="J11" t="str">
        <f t="shared" si="5"/>
        <v>Friday 1 July</v>
      </c>
      <c r="K11">
        <f t="shared" si="6"/>
        <v>29</v>
      </c>
      <c r="L11">
        <f t="shared" si="7"/>
        <v>63</v>
      </c>
      <c r="M11" t="str">
        <f t="shared" si="8"/>
        <v>Winner Match 2 v Winner Match 6 </v>
      </c>
      <c r="N11">
        <f t="shared" si="9"/>
        <v>15</v>
      </c>
      <c r="O11" t="str">
        <f t="shared" ref="O11:O16" si="14">TRIM(SUBSTITUTE(TRIM(LEFT(M11,N11-1)),"Winner",""))</f>
        <v>Match 2</v>
      </c>
      <c r="P11" t="str">
        <f t="shared" ref="P11:P16" si="15">TRIM(SUBSTITUTE(TRIM(RIGHT(M11,LEN(M11)-N11-1)),"Winner",""))</f>
        <v>Match 6 </v>
      </c>
      <c r="Q11" t="str">
        <f t="shared" si="12"/>
        <v>Match 6</v>
      </c>
    </row>
    <row r="12" spans="1:17" x14ac:dyDescent="0.25">
      <c r="A12" t="str">
        <f t="shared" si="0"/>
        <v>Saturday 2 July 2016</v>
      </c>
      <c r="B12" t="str">
        <f t="shared" si="1"/>
        <v>Match 5</v>
      </c>
      <c r="C12" s="5" t="str">
        <f t="shared" si="2"/>
        <v>Match 7</v>
      </c>
      <c r="D12" s="3" t="str">
        <f t="shared" si="13"/>
        <v>QF3</v>
      </c>
      <c r="H12" s="1" t="s">
        <v>19</v>
      </c>
      <c r="I12" s="1">
        <f t="shared" si="4"/>
        <v>16</v>
      </c>
      <c r="J12" t="str">
        <f t="shared" si="5"/>
        <v>Saturday 2 July</v>
      </c>
      <c r="K12">
        <f t="shared" si="6"/>
        <v>34</v>
      </c>
      <c r="L12">
        <f t="shared" si="7"/>
        <v>68</v>
      </c>
      <c r="M12" t="str">
        <f t="shared" si="8"/>
        <v>Winner Match 5 v Winner Match 7 </v>
      </c>
      <c r="N12">
        <f t="shared" si="9"/>
        <v>15</v>
      </c>
      <c r="O12" t="str">
        <f t="shared" si="14"/>
        <v>Match 5</v>
      </c>
      <c r="P12" t="str">
        <f t="shared" si="15"/>
        <v>Match 7 </v>
      </c>
      <c r="Q12" t="str">
        <f t="shared" si="12"/>
        <v>Match 7</v>
      </c>
    </row>
    <row r="13" spans="1:17" x14ac:dyDescent="0.25">
      <c r="A13" t="str">
        <f t="shared" si="0"/>
        <v>Sunday 3 July 2016</v>
      </c>
      <c r="B13" t="str">
        <f t="shared" si="1"/>
        <v>Match 4</v>
      </c>
      <c r="C13" t="str">
        <f t="shared" si="2"/>
        <v>Match 8</v>
      </c>
      <c r="D13" s="3" t="str">
        <f t="shared" si="13"/>
        <v>QF4</v>
      </c>
      <c r="H13" s="1" t="s">
        <v>20</v>
      </c>
      <c r="I13" s="1">
        <f t="shared" si="4"/>
        <v>14</v>
      </c>
      <c r="J13" t="str">
        <f t="shared" si="5"/>
        <v>Sunday 3 July</v>
      </c>
      <c r="K13">
        <f t="shared" si="6"/>
        <v>32</v>
      </c>
      <c r="L13">
        <f t="shared" si="7"/>
        <v>66</v>
      </c>
      <c r="M13" t="str">
        <f t="shared" si="8"/>
        <v>Winner Match 4 v Winner Match 8 </v>
      </c>
      <c r="N13">
        <f t="shared" si="9"/>
        <v>15</v>
      </c>
      <c r="O13" t="str">
        <f t="shared" si="14"/>
        <v>Match 4</v>
      </c>
      <c r="P13" t="str">
        <f t="shared" si="15"/>
        <v>Match 8 </v>
      </c>
      <c r="Q13" t="str">
        <f t="shared" si="12"/>
        <v>Match 8</v>
      </c>
    </row>
    <row r="14" spans="1:17" x14ac:dyDescent="0.25">
      <c r="A14" t="str">
        <f t="shared" si="0"/>
        <v>Wednesday 6 July 2016</v>
      </c>
      <c r="B14" t="str">
        <f t="shared" si="1"/>
        <v>QF1</v>
      </c>
      <c r="C14" t="str">
        <f t="shared" si="2"/>
        <v>QF2</v>
      </c>
      <c r="D14" t="str">
        <f>"SF"&amp;(ROW()-13)</f>
        <v>SF1</v>
      </c>
      <c r="H14" s="1" t="s">
        <v>21</v>
      </c>
      <c r="I14" s="1">
        <f t="shared" si="4"/>
        <v>17</v>
      </c>
      <c r="J14" t="str">
        <f t="shared" si="5"/>
        <v>Wednesday 6 July</v>
      </c>
      <c r="K14">
        <f t="shared" si="6"/>
        <v>31</v>
      </c>
      <c r="L14">
        <f t="shared" si="7"/>
        <v>57</v>
      </c>
      <c r="M14" t="str">
        <f t="shared" si="8"/>
        <v>Winner QF1 v Winner QF2 </v>
      </c>
      <c r="N14">
        <f t="shared" si="9"/>
        <v>11</v>
      </c>
      <c r="O14" t="str">
        <f t="shared" si="14"/>
        <v>QF1</v>
      </c>
      <c r="P14" t="str">
        <f t="shared" si="15"/>
        <v>QF2 </v>
      </c>
      <c r="Q14" t="str">
        <f t="shared" si="12"/>
        <v>QF2</v>
      </c>
    </row>
    <row r="15" spans="1:17" x14ac:dyDescent="0.25">
      <c r="A15" t="str">
        <f t="shared" si="0"/>
        <v>Thursday 7 July 2016</v>
      </c>
      <c r="B15" t="str">
        <f t="shared" si="1"/>
        <v>QF3</v>
      </c>
      <c r="C15" t="str">
        <f t="shared" si="2"/>
        <v>QF4</v>
      </c>
      <c r="D15" t="str">
        <f>"SF"&amp;(ROW()-13)</f>
        <v>SF2</v>
      </c>
      <c r="H15" s="1" t="s">
        <v>22</v>
      </c>
      <c r="I15" s="1">
        <f t="shared" si="4"/>
        <v>16</v>
      </c>
      <c r="J15" t="str">
        <f t="shared" si="5"/>
        <v>Thursday 7 July</v>
      </c>
      <c r="K15">
        <f t="shared" si="6"/>
        <v>35</v>
      </c>
      <c r="L15">
        <f t="shared" si="7"/>
        <v>61</v>
      </c>
      <c r="M15" t="str">
        <f t="shared" si="8"/>
        <v>Winner QF3 v Winner QF4 </v>
      </c>
      <c r="N15">
        <f t="shared" si="9"/>
        <v>11</v>
      </c>
      <c r="O15" t="str">
        <f t="shared" si="14"/>
        <v>QF3</v>
      </c>
      <c r="P15" t="str">
        <f t="shared" si="15"/>
        <v>QF4 </v>
      </c>
      <c r="Q15" t="str">
        <f t="shared" si="12"/>
        <v>QF4</v>
      </c>
    </row>
    <row r="16" spans="1:17" x14ac:dyDescent="0.25">
      <c r="A16" t="str">
        <f t="shared" si="0"/>
        <v>Sunday 10 July 2016</v>
      </c>
      <c r="B16" t="str">
        <f t="shared" si="1"/>
        <v>SF1</v>
      </c>
      <c r="C16" t="str">
        <f t="shared" si="2"/>
        <v>SF2</v>
      </c>
      <c r="D16" t="s">
        <v>26</v>
      </c>
      <c r="H16" s="1" t="s">
        <v>23</v>
      </c>
      <c r="I16" s="1">
        <f t="shared" si="4"/>
        <v>15</v>
      </c>
      <c r="J16" t="str">
        <f t="shared" si="5"/>
        <v>Sunday 10 July</v>
      </c>
      <c r="K16">
        <f t="shared" si="6"/>
        <v>33</v>
      </c>
      <c r="L16">
        <f t="shared" si="7"/>
        <v>59</v>
      </c>
      <c r="M16" t="str">
        <f t="shared" si="8"/>
        <v>Winner SF1 v Winner SF2</v>
      </c>
      <c r="N16">
        <f t="shared" si="9"/>
        <v>11</v>
      </c>
      <c r="O16" t="str">
        <f t="shared" si="14"/>
        <v>SF1</v>
      </c>
      <c r="P16" t="str">
        <f t="shared" si="15"/>
        <v>SF2</v>
      </c>
      <c r="Q16" t="str">
        <f>LEFT(P16,LEN(P16)-0)</f>
        <v>SF2</v>
      </c>
    </row>
    <row r="17" spans="8:9" x14ac:dyDescent="0.25">
      <c r="H17" s="2"/>
      <c r="I17" s="1"/>
    </row>
    <row r="18" spans="8:9" x14ac:dyDescent="0.25">
      <c r="H18" s="2"/>
      <c r="I18" s="1"/>
    </row>
    <row r="19" spans="8:9" x14ac:dyDescent="0.25">
      <c r="H19" s="2"/>
      <c r="I19" s="1"/>
    </row>
    <row r="20" spans="8:9" x14ac:dyDescent="0.25">
      <c r="H20" s="2"/>
      <c r="I20" s="1"/>
    </row>
    <row r="21" spans="8:9" x14ac:dyDescent="0.25">
      <c r="H21" s="2"/>
      <c r="I21" s="1"/>
    </row>
    <row r="22" spans="8:9" x14ac:dyDescent="0.25">
      <c r="H22" s="2"/>
      <c r="I22" s="1"/>
    </row>
    <row r="23" spans="8:9" x14ac:dyDescent="0.25">
      <c r="H23" s="2"/>
      <c r="I23" s="1"/>
    </row>
    <row r="24" spans="8:9" x14ac:dyDescent="0.25">
      <c r="H24" s="2"/>
      <c r="I24" s="1"/>
    </row>
    <row r="25" spans="8:9" x14ac:dyDescent="0.25">
      <c r="H25" s="2"/>
      <c r="I25" s="1"/>
    </row>
    <row r="26" spans="8:9" x14ac:dyDescent="0.25">
      <c r="H26" s="1"/>
      <c r="I26" s="1"/>
    </row>
    <row r="27" spans="8:9" x14ac:dyDescent="0.25">
      <c r="H27" s="1"/>
      <c r="I27" s="1"/>
    </row>
    <row r="28" spans="8:9" x14ac:dyDescent="0.25">
      <c r="H28" s="1"/>
      <c r="I28" s="1"/>
    </row>
    <row r="29" spans="8:9" x14ac:dyDescent="0.25">
      <c r="H29" s="1"/>
      <c r="I29" s="1"/>
    </row>
    <row r="30" spans="8:9" x14ac:dyDescent="0.25">
      <c r="H30" s="1"/>
      <c r="I30" s="1"/>
    </row>
    <row r="31" spans="8:9" x14ac:dyDescent="0.25">
      <c r="H31" s="1"/>
      <c r="I31" s="1"/>
    </row>
    <row r="32" spans="8:9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round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2016-03-23T17:48:10Z</dcterms:created>
  <dcterms:modified xsi:type="dcterms:W3CDTF">2016-05-15T16:20:36Z</dcterms:modified>
</cp:coreProperties>
</file>