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O67" i="2" l="1"/>
  <c r="AI65" i="4" l="1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C65" i="4"/>
  <c r="B65" i="4"/>
  <c r="A65" i="4"/>
  <c r="AI64" i="4"/>
  <c r="AH64" i="4"/>
  <c r="AG64" i="4"/>
  <c r="AF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C64" i="4"/>
  <c r="B64" i="4"/>
  <c r="A64" i="4"/>
  <c r="K67" i="2" l="1"/>
  <c r="K66" i="2"/>
  <c r="G64" i="4" l="1"/>
  <c r="F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I62" i="4"/>
  <c r="AH62" i="4"/>
  <c r="AG62" i="4"/>
  <c r="AF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K65" i="2"/>
  <c r="K64" i="2"/>
  <c r="AI61" i="4" l="1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I60" i="4"/>
  <c r="AH60" i="4"/>
  <c r="AG60" i="4"/>
  <c r="AF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I59" i="4"/>
  <c r="AH59" i="4"/>
  <c r="AG59" i="4"/>
  <c r="AF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I58" i="4"/>
  <c r="AH58" i="4"/>
  <c r="AG58" i="4"/>
  <c r="AF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P60" i="2"/>
  <c r="K63" i="2"/>
  <c r="K62" i="2"/>
  <c r="K61" i="2"/>
  <c r="K60" i="2"/>
  <c r="AP59" i="2" l="1"/>
  <c r="AO59" i="2"/>
  <c r="AP58" i="2"/>
  <c r="AO58" i="2"/>
  <c r="AP57" i="2"/>
  <c r="AO57" i="2"/>
  <c r="AP56" i="2"/>
  <c r="AO56" i="2"/>
  <c r="AP55" i="2"/>
  <c r="AO55" i="2"/>
  <c r="AI67" i="2" l="1"/>
  <c r="AI66" i="2"/>
  <c r="AE64" i="4" s="1"/>
  <c r="AI65" i="2"/>
  <c r="AI64" i="2"/>
  <c r="AE62" i="4" s="1"/>
  <c r="AI63" i="2"/>
  <c r="AI62" i="2"/>
  <c r="AE60" i="4" s="1"/>
  <c r="AI61" i="2"/>
  <c r="AE59" i="4" s="1"/>
  <c r="AI60" i="2"/>
  <c r="AE58" i="4" s="1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AO65" i="2" s="1"/>
  <c r="G64" i="2"/>
  <c r="AO64" i="2" s="1"/>
  <c r="G63" i="2"/>
  <c r="AO63" i="2" s="1"/>
  <c r="G62" i="2"/>
  <c r="AO62" i="2" s="1"/>
  <c r="G61" i="2"/>
  <c r="AO61" i="2" s="1"/>
  <c r="G60" i="2"/>
  <c r="AO60" i="2" s="1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66" i="2" l="1"/>
  <c r="E64" i="4"/>
  <c r="D64" i="4"/>
  <c r="E65" i="4"/>
  <c r="D65" i="4"/>
  <c r="AO53" i="2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comments1.xml><?xml version="1.0" encoding="utf-8"?>
<comments xmlns="http://schemas.openxmlformats.org/spreadsheetml/2006/main">
  <authors>
    <author>Jo-fai Chow</author>
  </authors>
  <commentList>
    <comment ref="F66" authorId="0">
      <text>
        <r>
          <rPr>
            <b/>
            <sz val="8"/>
            <color indexed="81"/>
            <rFont val="Tahoma"/>
            <family val="2"/>
          </rPr>
          <t>Jo-fai Chow:</t>
        </r>
        <r>
          <rPr>
            <sz val="8"/>
            <color indexed="81"/>
            <rFont val="Tahoma"/>
            <family val="2"/>
          </rPr>
          <t xml:space="preserve">
50/50 was used for prediction. Saw 71/29 post match
</t>
        </r>
      </text>
    </comment>
  </commentList>
</comments>
</file>

<file path=xl/sharedStrings.xml><?xml version="1.0" encoding="utf-8"?>
<sst xmlns="http://schemas.openxmlformats.org/spreadsheetml/2006/main" count="348" uniqueCount="97">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</sst>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  <font>
      <sz val="11"/>
      <color rgb="FFFF0000"/>
      <name val="Calibri"/>
      <family val="2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9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14" fontId="1" fillId="6" borderId="41" xfId="0" applyNumberFormat="1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right"/>
    </xf>
    <xf numFmtId="0" fontId="1" fillId="6" borderId="44" xfId="0" applyFont="1" applyFill="1" applyBorder="1" applyAlignment="1">
      <alignment horizontal="right"/>
    </xf>
    <xf numFmtId="0" fontId="1" fillId="6" borderId="45" xfId="0" applyFont="1" applyFill="1" applyBorder="1" applyAlignment="1">
      <alignment horizontal="right"/>
    </xf>
    <xf numFmtId="164" fontId="1" fillId="6" borderId="43" xfId="0" applyNumberFormat="1" applyFont="1" applyFill="1" applyBorder="1" applyAlignment="1">
      <alignment horizontal="right"/>
    </xf>
    <xf numFmtId="164" fontId="1" fillId="6" borderId="44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6" borderId="47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6" borderId="7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F49" activePane="bottomRight" state="frozen"/>
      <selection pane="topRight" activeCell="F1" sqref="F1"/>
      <selection pane="bottomLeft" activeCell="A4" sqref="A4"/>
      <selection pane="bottomRight" activeCell="G67" sqref="G67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01">
        <v>41816</v>
      </c>
      <c r="D51" s="202" t="s">
        <v>38</v>
      </c>
      <c r="E51" s="203" t="s">
        <v>22</v>
      </c>
      <c r="F51" s="204">
        <v>19</v>
      </c>
      <c r="G51" s="205">
        <v>54</v>
      </c>
      <c r="H51" s="206">
        <v>27</v>
      </c>
      <c r="I51" s="207">
        <v>11.6</v>
      </c>
      <c r="J51" s="208">
        <v>23.6</v>
      </c>
      <c r="K51" s="209">
        <v>64.8</v>
      </c>
      <c r="L51" s="207">
        <f>VLOOKUP($D51,'538'!$B$4:$F$35,3,0)</f>
        <v>72.400000000000006</v>
      </c>
      <c r="M51" s="208">
        <f>VLOOKUP($D51,'538'!$B$4:$F$35,4,0)</f>
        <v>1.7</v>
      </c>
      <c r="N51" s="209">
        <f>VLOOKUP($D51,'538'!$B$4:$F$35,5,0)</f>
        <v>1.1000000000000001</v>
      </c>
      <c r="O51" s="210">
        <f>VLOOKUP($E51,'538'!$B$4:$F$35,3,0)</f>
        <v>82</v>
      </c>
      <c r="P51" s="208">
        <f>VLOOKUP($E51,'538'!$B$4:$F$35,4,0)</f>
        <v>2.1</v>
      </c>
      <c r="Q51" s="211">
        <f>VLOOKUP($E51,'538'!$B$4:$F$35,5,0)</f>
        <v>0.7</v>
      </c>
      <c r="R51" s="204">
        <f>VLOOKUP($D51,'538'!$B$3:$L$35,6,FALSE)</f>
        <v>1.9</v>
      </c>
      <c r="S51" s="205">
        <f>VLOOKUP($D51,'538'!$B$3:$L$35,7,FALSE)</f>
        <v>1.4</v>
      </c>
      <c r="T51" s="205">
        <f>VLOOKUP($D51,'538'!$B$3:$L$35,8,FALSE)</f>
        <v>1.5</v>
      </c>
      <c r="U51" s="204">
        <f>VLOOKUP($E51,'538'!$B$3:$L$35,6,FALSE)</f>
        <v>3.6</v>
      </c>
      <c r="V51" s="205">
        <f>VLOOKUP($E51,'538'!$B$3:$L$35,7,FALSE)</f>
        <v>4.5999999999999996</v>
      </c>
      <c r="W51" s="205">
        <f>VLOOKUP($E51,'538'!$B$3:$L$35,8,FALSE)</f>
        <v>4.3</v>
      </c>
      <c r="X51" s="204">
        <f>VLOOKUP($D51,'538'!$B$3:$L$35,9,FALSE)</f>
        <v>57</v>
      </c>
      <c r="Y51" s="212">
        <f>VLOOKUP($D51,'538'!$B$3:$L$35,10,FALSE)</f>
        <v>8</v>
      </c>
      <c r="Z51" s="206">
        <f>VLOOKUP($D51,'538'!$B$3:$L$35,11,FALSE)</f>
        <v>4</v>
      </c>
      <c r="AA51" s="204">
        <f>VLOOKUP($E51,'538'!$B$3:$L$35,9,FALSE)</f>
        <v>11</v>
      </c>
      <c r="AB51" s="212">
        <f>VLOOKUP($E51,'538'!$B$3:$L$35,10,FALSE)</f>
        <v>11</v>
      </c>
      <c r="AC51" s="206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213">
        <v>41818</v>
      </c>
      <c r="D52" s="214" t="s">
        <v>5</v>
      </c>
      <c r="E52" s="215" t="s">
        <v>13</v>
      </c>
      <c r="F52" s="216">
        <v>78</v>
      </c>
      <c r="G52" s="217">
        <f>100-F52</f>
        <v>22</v>
      </c>
      <c r="H52" s="218" t="s">
        <v>96</v>
      </c>
      <c r="I52" s="219">
        <v>81.099999999999994</v>
      </c>
      <c r="J52" s="220" t="s">
        <v>96</v>
      </c>
      <c r="K52" s="221">
        <f t="shared" ref="K52:K67" si="4">100-I52</f>
        <v>18.900000000000006</v>
      </c>
      <c r="L52" s="219">
        <f>VLOOKUP($D52,'538'!$B$4:$F$35,3,0)</f>
        <v>91.8</v>
      </c>
      <c r="M52" s="220">
        <f>VLOOKUP($D52,'538'!$B$4:$F$35,4,0)</f>
        <v>3.4</v>
      </c>
      <c r="N52" s="221">
        <f>VLOOKUP($D52,'538'!$B$4:$F$35,5,0)</f>
        <v>0.5</v>
      </c>
      <c r="O52" s="222">
        <f>VLOOKUP($E52,'538'!$B$4:$F$35,3,0)</f>
        <v>86.7</v>
      </c>
      <c r="P52" s="220">
        <f>VLOOKUP($E52,'538'!$B$4:$F$35,4,0)</f>
        <v>2.7</v>
      </c>
      <c r="Q52" s="223">
        <f>VLOOKUP($E52,'538'!$B$4:$F$35,5,0)</f>
        <v>0.7</v>
      </c>
      <c r="R52" s="216">
        <f>VLOOKUP($D52,'538'!$B$3:$L$35,6,FALSE)</f>
        <v>4.9000000000000004</v>
      </c>
      <c r="S52" s="217">
        <f>VLOOKUP($D52,'538'!$B$3:$L$35,7,FALSE)</f>
        <v>4.8</v>
      </c>
      <c r="T52" s="217">
        <f>VLOOKUP($D52,'538'!$B$3:$L$35,8,FALSE)</f>
        <v>4.9000000000000004</v>
      </c>
      <c r="U52" s="216">
        <f>VLOOKUP($E52,'538'!$B$3:$L$35,6,FALSE)</f>
        <v>4.2</v>
      </c>
      <c r="V52" s="217">
        <f>VLOOKUP($E52,'538'!$B$3:$L$35,7,FALSE)</f>
        <v>2.6</v>
      </c>
      <c r="W52" s="217">
        <f>VLOOKUP($E52,'538'!$B$3:$L$35,8,FALSE)</f>
        <v>3.6</v>
      </c>
      <c r="X52" s="216">
        <f>VLOOKUP($D52,'538'!$B$3:$L$35,9,FALSE)</f>
        <v>3</v>
      </c>
      <c r="Y52" s="224">
        <f>VLOOKUP($D52,'538'!$B$3:$L$35,10,FALSE)</f>
        <v>19</v>
      </c>
      <c r="Z52" s="218">
        <f>VLOOKUP($D52,'538'!$B$3:$L$35,11,FALSE)</f>
        <v>1</v>
      </c>
      <c r="AA52" s="216">
        <f>VLOOKUP($E52,'538'!$B$3:$L$35,9,FALSE)</f>
        <v>14</v>
      </c>
      <c r="AB52" s="224">
        <f>VLOOKUP($E52,'538'!$B$3:$L$35,10,FALSE)</f>
        <v>8</v>
      </c>
      <c r="AC52" s="218">
        <f>VLOOKUP($E52,'538'!$B$3:$L$35,11,FALSE)</f>
        <v>3</v>
      </c>
      <c r="AD52" s="191">
        <v>1.53</v>
      </c>
      <c r="AE52" s="192">
        <v>4.2</v>
      </c>
      <c r="AF52" s="193">
        <v>6</v>
      </c>
      <c r="AG52" s="194">
        <v>1</v>
      </c>
      <c r="AH52" s="195">
        <v>1</v>
      </c>
      <c r="AI52" s="196">
        <f t="shared" si="2"/>
        <v>0</v>
      </c>
      <c r="AJ52" s="197">
        <v>1.54</v>
      </c>
      <c r="AK52" s="198">
        <v>1.54</v>
      </c>
      <c r="AL52" s="199">
        <v>0.02</v>
      </c>
      <c r="AM52" s="200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7">
        <v>41818</v>
      </c>
      <c r="D53" s="52" t="s">
        <v>16</v>
      </c>
      <c r="E53" s="57" t="s">
        <v>18</v>
      </c>
      <c r="F53" s="24">
        <v>63</v>
      </c>
      <c r="G53" s="12">
        <f t="shared" ref="G53:G67" si="8">100-F53</f>
        <v>37</v>
      </c>
      <c r="H53" s="25" t="s">
        <v>96</v>
      </c>
      <c r="I53" s="35">
        <v>54</v>
      </c>
      <c r="J53" s="13" t="s">
        <v>96</v>
      </c>
      <c r="K53" s="36">
        <f t="shared" si="4"/>
        <v>46</v>
      </c>
      <c r="L53" s="35">
        <f>VLOOKUP($D53,'538'!$B$4:$F$35,3,0)</f>
        <v>85.8</v>
      </c>
      <c r="M53" s="13">
        <f>VLOOKUP($D53,'538'!$B$4:$F$35,4,0)</f>
        <v>2.2000000000000002</v>
      </c>
      <c r="N53" s="36">
        <f>VLOOKUP($D53,'538'!$B$4:$F$35,5,0)</f>
        <v>0.5</v>
      </c>
      <c r="O53" s="18">
        <f>VLOOKUP($E53,'538'!$B$4:$F$35,3,0)</f>
        <v>83.3</v>
      </c>
      <c r="P53" s="13">
        <f>VLOOKUP($E53,'538'!$B$4:$F$35,4,0)</f>
        <v>2.2000000000000002</v>
      </c>
      <c r="Q53" s="63">
        <f>VLOOKUP($E53,'538'!$B$4:$F$35,5,0)</f>
        <v>0.7</v>
      </c>
      <c r="R53" s="24">
        <f>VLOOKUP($D53,'538'!$B$3:$L$35,6,FALSE)</f>
        <v>3.9</v>
      </c>
      <c r="S53" s="12">
        <f>VLOOKUP($D53,'538'!$B$3:$L$35,7,FALSE)</f>
        <v>4</v>
      </c>
      <c r="T53" s="12">
        <f>VLOOKUP($D53,'538'!$B$3:$L$35,8,FALSE)</f>
        <v>4</v>
      </c>
      <c r="U53" s="24">
        <f>VLOOKUP($E53,'538'!$B$3:$L$35,6,FALSE)</f>
        <v>4.3</v>
      </c>
      <c r="V53" s="12">
        <f>VLOOKUP($E53,'538'!$B$3:$L$35,7,FALSE)</f>
        <v>3.1</v>
      </c>
      <c r="W53" s="12">
        <f>VLOOKUP($E53,'538'!$B$3:$L$35,8,FALSE)</f>
        <v>3.8</v>
      </c>
      <c r="X53" s="24">
        <f>VLOOKUP($D53,'538'!$B$3:$L$35,9,FALSE)</f>
        <v>8</v>
      </c>
      <c r="Y53" s="101">
        <f>VLOOKUP($D53,'538'!$B$3:$L$35,10,FALSE)</f>
        <v>4</v>
      </c>
      <c r="Z53" s="25">
        <f>VLOOKUP($D53,'538'!$B$3:$L$35,11,FALSE)</f>
        <v>16</v>
      </c>
      <c r="AA53" s="24">
        <f>VLOOKUP($E53,'538'!$B$3:$L$35,9,FALSE)</f>
        <v>7</v>
      </c>
      <c r="AB53" s="101">
        <f>VLOOKUP($E53,'538'!$B$3:$L$35,10,FALSE)</f>
        <v>11</v>
      </c>
      <c r="AC53" s="25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7">
        <v>41819</v>
      </c>
      <c r="D54" s="52" t="s">
        <v>21</v>
      </c>
      <c r="E54" s="57" t="s">
        <v>32</v>
      </c>
      <c r="F54" s="24">
        <v>69</v>
      </c>
      <c r="G54" s="12">
        <f t="shared" si="8"/>
        <v>31</v>
      </c>
      <c r="H54" s="25" t="s">
        <v>96</v>
      </c>
      <c r="I54" s="35">
        <v>65.599999999999994</v>
      </c>
      <c r="J54" s="13" t="s">
        <v>96</v>
      </c>
      <c r="K54" s="36">
        <f t="shared" si="4"/>
        <v>34.400000000000006</v>
      </c>
      <c r="L54" s="35">
        <f>VLOOKUP($D54,'538'!$B$4:$F$35,3,0)</f>
        <v>82.5</v>
      </c>
      <c r="M54" s="13">
        <f>VLOOKUP($D54,'538'!$B$4:$F$35,4,0)</f>
        <v>2.2999999999999998</v>
      </c>
      <c r="N54" s="36">
        <f>VLOOKUP($D54,'538'!$B$4:$F$35,5,0)</f>
        <v>0.8</v>
      </c>
      <c r="O54" s="18">
        <f>VLOOKUP($E54,'538'!$B$4:$F$35,3,0)</f>
        <v>77</v>
      </c>
      <c r="P54" s="13">
        <f>VLOOKUP($E54,'538'!$B$4:$F$35,4,0)</f>
        <v>1.6</v>
      </c>
      <c r="Q54" s="63">
        <f>VLOOKUP($E54,'538'!$B$4:$F$35,5,0)</f>
        <v>0.7</v>
      </c>
      <c r="R54" s="24">
        <f>VLOOKUP($D54,'538'!$B$3:$L$35,6,FALSE)</f>
        <v>3.9</v>
      </c>
      <c r="S54" s="12">
        <f>VLOOKUP($D54,'538'!$B$3:$L$35,7,FALSE)</f>
        <v>4.4000000000000004</v>
      </c>
      <c r="T54" s="12">
        <f>VLOOKUP($D54,'538'!$B$3:$L$35,8,FALSE)</f>
        <v>4.2</v>
      </c>
      <c r="U54" s="24">
        <f>VLOOKUP($E54,'538'!$B$3:$L$35,6,FALSE)</f>
        <v>2.2999999999999998</v>
      </c>
      <c r="V54" s="12">
        <f>VLOOKUP($E54,'538'!$B$3:$L$35,7,FALSE)</f>
        <v>3.1</v>
      </c>
      <c r="W54" s="12">
        <f>VLOOKUP($E54,'538'!$B$3:$L$35,8,FALSE)</f>
        <v>2.7</v>
      </c>
      <c r="X54" s="24">
        <f>VLOOKUP($D54,'538'!$B$3:$L$35,9,FALSE)</f>
        <v>15</v>
      </c>
      <c r="Y54" s="101">
        <f>VLOOKUP($D54,'538'!$B$3:$L$35,10,FALSE)</f>
        <v>9</v>
      </c>
      <c r="Z54" s="25">
        <f>VLOOKUP($D54,'538'!$B$3:$L$35,11,FALSE)</f>
        <v>2</v>
      </c>
      <c r="AA54" s="24">
        <f>VLOOKUP($E54,'538'!$B$3:$L$35,9,FALSE)</f>
        <v>20</v>
      </c>
      <c r="AB54" s="101">
        <f>VLOOKUP($E54,'538'!$B$3:$L$35,10,FALSE)</f>
        <v>14</v>
      </c>
      <c r="AC54" s="25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2</v>
      </c>
      <c r="AH54" s="184">
        <v>1</v>
      </c>
      <c r="AI54" s="151">
        <f t="shared" si="2"/>
        <v>1</v>
      </c>
      <c r="AJ54" s="156">
        <v>1.78</v>
      </c>
      <c r="AK54" s="157">
        <v>0.81</v>
      </c>
      <c r="AL54" s="158">
        <v>0.75</v>
      </c>
      <c r="AM54" s="67" t="s">
        <v>61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7">
        <v>41819</v>
      </c>
      <c r="D55" s="52" t="s">
        <v>36</v>
      </c>
      <c r="E55" s="57" t="s">
        <v>33</v>
      </c>
      <c r="F55" s="24">
        <v>56</v>
      </c>
      <c r="G55" s="12">
        <f t="shared" si="8"/>
        <v>44</v>
      </c>
      <c r="H55" s="25" t="s">
        <v>96</v>
      </c>
      <c r="I55" s="35">
        <v>32.299999999999997</v>
      </c>
      <c r="J55" s="13" t="s">
        <v>96</v>
      </c>
      <c r="K55" s="36">
        <f t="shared" si="4"/>
        <v>67.7</v>
      </c>
      <c r="L55" s="35">
        <f>VLOOKUP($D55,'538'!$B$4:$F$35,3,0)</f>
        <v>74.099999999999994</v>
      </c>
      <c r="M55" s="13">
        <f>VLOOKUP($D55,'538'!$B$4:$F$35,4,0)</f>
        <v>1.3</v>
      </c>
      <c r="N55" s="36">
        <f>VLOOKUP($D55,'538'!$B$4:$F$35,5,0)</f>
        <v>0.7</v>
      </c>
      <c r="O55" s="18">
        <f>VLOOKUP($E55,'538'!$B$4:$F$35,3,0)</f>
        <v>76.8</v>
      </c>
      <c r="P55" s="13">
        <f>VLOOKUP($E55,'538'!$B$4:$F$35,4,0)</f>
        <v>1.3</v>
      </c>
      <c r="Q55" s="63">
        <f>VLOOKUP($E55,'538'!$B$4:$F$35,5,0)</f>
        <v>0.5</v>
      </c>
      <c r="R55" s="24">
        <f>VLOOKUP($D55,'538'!$B$3:$L$35,6,FALSE)</f>
        <v>1.6</v>
      </c>
      <c r="S55" s="12">
        <f>VLOOKUP($D55,'538'!$B$3:$L$35,7,FALSE)</f>
        <v>1.2</v>
      </c>
      <c r="T55" s="12">
        <f>VLOOKUP($D55,'538'!$B$3:$L$35,8,FALSE)</f>
        <v>1.3</v>
      </c>
      <c r="U55" s="24">
        <f>VLOOKUP($E55,'538'!$B$3:$L$35,6,FALSE)</f>
        <v>2.2000000000000002</v>
      </c>
      <c r="V55" s="12">
        <f>VLOOKUP($E55,'538'!$B$3:$L$35,7,FALSE)</f>
        <v>3.8</v>
      </c>
      <c r="W55" s="12">
        <f>VLOOKUP($E55,'538'!$B$3:$L$35,8,FALSE)</f>
        <v>3</v>
      </c>
      <c r="X55" s="24">
        <f>VLOOKUP($D55,'538'!$B$3:$L$35,9,FALSE)</f>
        <v>28</v>
      </c>
      <c r="Y55" s="101">
        <f>VLOOKUP($D55,'538'!$B$3:$L$35,10,FALSE)</f>
        <v>3</v>
      </c>
      <c r="Z55" s="25">
        <f>VLOOKUP($D55,'538'!$B$3:$L$35,11,FALSE)</f>
        <v>16</v>
      </c>
      <c r="AA55" s="24">
        <f>VLOOKUP($E55,'538'!$B$3:$L$35,9,FALSE)</f>
        <v>12</v>
      </c>
      <c r="AB55" s="101">
        <f>VLOOKUP($E55,'538'!$B$3:$L$35,10,FALSE)</f>
        <v>2</v>
      </c>
      <c r="AC55" s="25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1</v>
      </c>
      <c r="AH55" s="184">
        <v>1</v>
      </c>
      <c r="AI55" s="151">
        <f t="shared" si="2"/>
        <v>0</v>
      </c>
      <c r="AJ55" s="156">
        <v>0.74</v>
      </c>
      <c r="AK55" s="157">
        <v>1.21</v>
      </c>
      <c r="AL55" s="158">
        <v>-0.55000000000000004</v>
      </c>
      <c r="AM55" s="67" t="s">
        <v>61</v>
      </c>
      <c r="AO55" s="2">
        <f t="shared" ref="AO55:AO67" si="10">SUM(F55:H55)</f>
        <v>100</v>
      </c>
      <c r="AP55" s="2">
        <f t="shared" ref="AP55:AP60" si="11">SUM(I55:K55)</f>
        <v>100</v>
      </c>
    </row>
    <row r="56" spans="2:42">
      <c r="B56" s="43">
        <f t="shared" si="9"/>
        <v>53</v>
      </c>
      <c r="C56" s="47">
        <v>41820</v>
      </c>
      <c r="D56" s="52" t="s">
        <v>14</v>
      </c>
      <c r="E56" s="57" t="s">
        <v>35</v>
      </c>
      <c r="F56" s="24">
        <v>72</v>
      </c>
      <c r="G56" s="12">
        <f t="shared" si="8"/>
        <v>28</v>
      </c>
      <c r="H56" s="25" t="s">
        <v>96</v>
      </c>
      <c r="I56" s="35">
        <v>66.8</v>
      </c>
      <c r="J56" s="13" t="s">
        <v>96</v>
      </c>
      <c r="K56" s="36">
        <f t="shared" si="4"/>
        <v>33.200000000000003</v>
      </c>
      <c r="L56" s="35">
        <f>VLOOKUP($D56,'538'!$B$4:$F$35,3,0)</f>
        <v>86.1</v>
      </c>
      <c r="M56" s="13">
        <f>VLOOKUP($D56,'538'!$B$4:$F$35,4,0)</f>
        <v>2.5</v>
      </c>
      <c r="N56" s="36">
        <f>VLOOKUP($D56,'538'!$B$4:$F$35,5,0)</f>
        <v>0.6</v>
      </c>
      <c r="O56" s="18">
        <f>VLOOKUP($E56,'538'!$B$4:$F$35,3,0)</f>
        <v>75.2</v>
      </c>
      <c r="P56" s="13">
        <f>VLOOKUP($E56,'538'!$B$4:$F$35,4,0)</f>
        <v>1.7</v>
      </c>
      <c r="Q56" s="63">
        <f>VLOOKUP($E56,'538'!$B$4:$F$35,5,0)</f>
        <v>0.9</v>
      </c>
      <c r="R56" s="24">
        <f>VLOOKUP($D56,'538'!$B$3:$L$35,6,FALSE)</f>
        <v>3.3</v>
      </c>
      <c r="S56" s="12">
        <f>VLOOKUP($D56,'538'!$B$3:$L$35,7,FALSE)</f>
        <v>4</v>
      </c>
      <c r="T56" s="12">
        <f>VLOOKUP($D56,'538'!$B$3:$L$35,8,FALSE)</f>
        <v>3.7</v>
      </c>
      <c r="U56" s="24">
        <f>VLOOKUP($E56,'538'!$B$3:$L$35,6,FALSE)</f>
        <v>1.3</v>
      </c>
      <c r="V56" s="12">
        <f>VLOOKUP($E56,'538'!$B$3:$L$35,7,FALSE)</f>
        <v>3</v>
      </c>
      <c r="W56" s="12">
        <f>VLOOKUP($E56,'538'!$B$3:$L$35,8,FALSE)</f>
        <v>1.9</v>
      </c>
      <c r="X56" s="24">
        <f>VLOOKUP($D56,'538'!$B$3:$L$35,9,FALSE)</f>
        <v>17</v>
      </c>
      <c r="Y56" s="101">
        <f>VLOOKUP($D56,'538'!$B$3:$L$35,10,FALSE)</f>
        <v>13</v>
      </c>
      <c r="Z56" s="25">
        <f>VLOOKUP($D56,'538'!$B$3:$L$35,11,FALSE)</f>
        <v>1</v>
      </c>
      <c r="AA56" s="24">
        <f>VLOOKUP($E56,'538'!$B$3:$L$35,9,FALSE)</f>
        <v>44</v>
      </c>
      <c r="AB56" s="101">
        <f>VLOOKUP($E56,'538'!$B$3:$L$35,10,FALSE)</f>
        <v>4</v>
      </c>
      <c r="AC56" s="25">
        <f>VLOOKUP($E56,'538'!$B$3:$L$35,11,FALSE)</f>
        <v>16</v>
      </c>
      <c r="AD56" s="173">
        <v>1.44</v>
      </c>
      <c r="AE56" s="174">
        <v>4.5</v>
      </c>
      <c r="AF56" s="175">
        <v>8</v>
      </c>
      <c r="AG56" s="183">
        <v>2</v>
      </c>
      <c r="AH56" s="184">
        <v>0</v>
      </c>
      <c r="AI56" s="151">
        <f t="shared" si="2"/>
        <v>2</v>
      </c>
      <c r="AJ56" s="156">
        <v>1.99</v>
      </c>
      <c r="AK56" s="157">
        <v>1.05</v>
      </c>
      <c r="AL56" s="158">
        <v>0.81</v>
      </c>
      <c r="AM56" s="67" t="s">
        <v>61</v>
      </c>
      <c r="AO56" s="2">
        <f t="shared" si="10"/>
        <v>100</v>
      </c>
      <c r="AP56" s="2">
        <f t="shared" si="11"/>
        <v>100</v>
      </c>
    </row>
    <row r="57" spans="2:42">
      <c r="B57" s="43">
        <f t="shared" si="9"/>
        <v>54</v>
      </c>
      <c r="C57" s="47">
        <v>41820</v>
      </c>
      <c r="D57" s="52" t="s">
        <v>11</v>
      </c>
      <c r="E57" s="57" t="s">
        <v>43</v>
      </c>
      <c r="F57" s="24">
        <v>82</v>
      </c>
      <c r="G57" s="12">
        <f t="shared" si="8"/>
        <v>18</v>
      </c>
      <c r="H57" s="25" t="s">
        <v>96</v>
      </c>
      <c r="I57" s="35">
        <v>87.1</v>
      </c>
      <c r="J57" s="13" t="s">
        <v>96</v>
      </c>
      <c r="K57" s="36">
        <f t="shared" si="4"/>
        <v>12.900000000000006</v>
      </c>
      <c r="L57" s="35">
        <f>VLOOKUP($D57,'538'!$B$4:$F$35,3,0)</f>
        <v>88.9</v>
      </c>
      <c r="M57" s="13">
        <f>VLOOKUP($D57,'538'!$B$4:$F$35,4,0)</f>
        <v>3.2</v>
      </c>
      <c r="N57" s="36">
        <f>VLOOKUP($D57,'538'!$B$4:$F$35,5,0)</f>
        <v>0.8</v>
      </c>
      <c r="O57" s="18">
        <f>VLOOKUP($E57,'538'!$B$4:$F$35,3,0)</f>
        <v>63.4</v>
      </c>
      <c r="P57" s="13">
        <f>VLOOKUP($E57,'538'!$B$4:$F$35,4,0)</f>
        <v>1.1000000000000001</v>
      </c>
      <c r="Q57" s="63">
        <f>VLOOKUP($E57,'538'!$B$4:$F$35,5,0)</f>
        <v>1.2</v>
      </c>
      <c r="R57" s="24">
        <f>VLOOKUP($D57,'538'!$B$3:$L$35,6,FALSE)</f>
        <v>4.8</v>
      </c>
      <c r="S57" s="12">
        <f>VLOOKUP($D57,'538'!$B$3:$L$35,7,FALSE)</f>
        <v>4.5</v>
      </c>
      <c r="T57" s="12">
        <f>VLOOKUP($D57,'538'!$B$3:$L$35,8,FALSE)</f>
        <v>4.8</v>
      </c>
      <c r="U57" s="24">
        <f>VLOOKUP($E57,'538'!$B$3:$L$35,6,FALSE)</f>
        <v>1.4</v>
      </c>
      <c r="V57" s="12">
        <f>VLOOKUP($E57,'538'!$B$3:$L$35,7,FALSE)</f>
        <v>1.3</v>
      </c>
      <c r="W57" s="12">
        <f>VLOOKUP($E57,'538'!$B$3:$L$35,8,FALSE)</f>
        <v>1.3</v>
      </c>
      <c r="X57" s="24">
        <f>VLOOKUP($D57,'538'!$B$3:$L$35,9,FALSE)</f>
        <v>2</v>
      </c>
      <c r="Y57" s="101">
        <f>VLOOKUP($D57,'538'!$B$3:$L$35,10,FALSE)</f>
        <v>17</v>
      </c>
      <c r="Z57" s="25">
        <f>VLOOKUP($D57,'538'!$B$3:$L$35,11,FALSE)</f>
        <v>1</v>
      </c>
      <c r="AA57" s="24">
        <f>VLOOKUP($E57,'538'!$B$3:$L$35,9,FALSE)</f>
        <v>22</v>
      </c>
      <c r="AB57" s="101">
        <f>VLOOKUP($E57,'538'!$B$3:$L$35,10,FALSE)</f>
        <v>3</v>
      </c>
      <c r="AC57" s="25">
        <f>VLOOKUP($E57,'538'!$B$3:$L$35,11,FALSE)</f>
        <v>32</v>
      </c>
      <c r="AD57" s="173">
        <v>1.28</v>
      </c>
      <c r="AE57" s="174">
        <v>6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>
        <v>2.19</v>
      </c>
      <c r="AK57" s="157">
        <v>0.89</v>
      </c>
      <c r="AL57" s="158">
        <v>1.48</v>
      </c>
      <c r="AM57" s="67" t="s">
        <v>61</v>
      </c>
      <c r="AO57" s="2">
        <f t="shared" si="10"/>
        <v>100</v>
      </c>
      <c r="AP57" s="2">
        <f t="shared" si="11"/>
        <v>100</v>
      </c>
    </row>
    <row r="58" spans="2:42">
      <c r="B58" s="43">
        <f t="shared" si="9"/>
        <v>55</v>
      </c>
      <c r="C58" s="47">
        <v>41821</v>
      </c>
      <c r="D58" s="52" t="s">
        <v>7</v>
      </c>
      <c r="E58" s="57" t="s">
        <v>29</v>
      </c>
      <c r="F58" s="24">
        <v>75</v>
      </c>
      <c r="G58" s="12">
        <f t="shared" si="8"/>
        <v>25</v>
      </c>
      <c r="H58" s="25" t="s">
        <v>96</v>
      </c>
      <c r="I58" s="35">
        <v>77.7</v>
      </c>
      <c r="J58" s="13" t="s">
        <v>96</v>
      </c>
      <c r="K58" s="36">
        <f t="shared" si="4"/>
        <v>22.299999999999997</v>
      </c>
      <c r="L58" s="35">
        <f>VLOOKUP($D58,'538'!$B$4:$F$35,3,0)</f>
        <v>90</v>
      </c>
      <c r="M58" s="13">
        <f>VLOOKUP($D58,'538'!$B$4:$F$35,4,0)</f>
        <v>2.9</v>
      </c>
      <c r="N58" s="36">
        <f>VLOOKUP($D58,'538'!$B$4:$F$35,5,0)</f>
        <v>0.4</v>
      </c>
      <c r="O58" s="18">
        <f>VLOOKUP($E58,'538'!$B$4:$F$35,3,0)</f>
        <v>78</v>
      </c>
      <c r="P58" s="13">
        <f>VLOOKUP($E58,'538'!$B$4:$F$35,4,0)</f>
        <v>2</v>
      </c>
      <c r="Q58" s="63">
        <f>VLOOKUP($E58,'538'!$B$4:$F$35,5,0)</f>
        <v>0.9</v>
      </c>
      <c r="R58" s="24">
        <f>VLOOKUP($D58,'538'!$B$3:$L$35,6,FALSE)</f>
        <v>4.8</v>
      </c>
      <c r="S58" s="12">
        <f>VLOOKUP($D58,'538'!$B$3:$L$35,7,FALSE)</f>
        <v>4.5</v>
      </c>
      <c r="T58" s="12">
        <f>VLOOKUP($D58,'538'!$B$3:$L$35,8,FALSE)</f>
        <v>4.7</v>
      </c>
      <c r="U58" s="24">
        <f>VLOOKUP($E58,'538'!$B$3:$L$35,6,FALSE)</f>
        <v>1.9</v>
      </c>
      <c r="V58" s="12">
        <f>VLOOKUP($E58,'538'!$B$3:$L$35,7,FALSE)</f>
        <v>2.6</v>
      </c>
      <c r="W58" s="12">
        <f>VLOOKUP($E58,'538'!$B$3:$L$35,8,FALSE)</f>
        <v>2.2000000000000002</v>
      </c>
      <c r="X58" s="24">
        <f>VLOOKUP($D58,'538'!$B$3:$L$35,9,FALSE)</f>
        <v>5</v>
      </c>
      <c r="Y58" s="101">
        <f>VLOOKUP($D58,'538'!$B$3:$L$35,10,FALSE)</f>
        <v>15</v>
      </c>
      <c r="Z58" s="25">
        <f>VLOOKUP($D58,'538'!$B$3:$L$35,11,FALSE)</f>
        <v>1</v>
      </c>
      <c r="AA58" s="24">
        <f>VLOOKUP($E58,'538'!$B$3:$L$35,9,FALSE)</f>
        <v>6</v>
      </c>
      <c r="AB58" s="101">
        <f>VLOOKUP($E58,'538'!$B$3:$L$35,10,FALSE)</f>
        <v>9</v>
      </c>
      <c r="AC58" s="25">
        <f>VLOOKUP($E58,'538'!$B$3:$L$35,11,FALSE)</f>
        <v>8</v>
      </c>
      <c r="AD58" s="173">
        <v>1.57</v>
      </c>
      <c r="AE58" s="174">
        <v>4.2</v>
      </c>
      <c r="AF58" s="175">
        <v>7</v>
      </c>
      <c r="AG58" s="183">
        <v>0</v>
      </c>
      <c r="AH58" s="184">
        <v>0</v>
      </c>
      <c r="AI58" s="151">
        <f t="shared" si="2"/>
        <v>0</v>
      </c>
      <c r="AJ58" s="156">
        <v>2.6</v>
      </c>
      <c r="AK58" s="157">
        <v>1.35</v>
      </c>
      <c r="AL58" s="158">
        <v>1.19</v>
      </c>
      <c r="AM58" s="67" t="s">
        <v>61</v>
      </c>
      <c r="AO58" s="2">
        <f t="shared" si="10"/>
        <v>100</v>
      </c>
      <c r="AP58" s="2">
        <f t="shared" si="11"/>
        <v>100</v>
      </c>
    </row>
    <row r="59" spans="2:42">
      <c r="B59" s="43">
        <f t="shared" si="9"/>
        <v>56</v>
      </c>
      <c r="C59" s="47">
        <v>41821</v>
      </c>
      <c r="D59" s="52" t="s">
        <v>22</v>
      </c>
      <c r="E59" s="57" t="s">
        <v>30</v>
      </c>
      <c r="F59" s="24">
        <v>59</v>
      </c>
      <c r="G59" s="12">
        <f t="shared" si="8"/>
        <v>41</v>
      </c>
      <c r="H59" s="25" t="s">
        <v>96</v>
      </c>
      <c r="I59" s="35">
        <v>69.2</v>
      </c>
      <c r="J59" s="13" t="s">
        <v>96</v>
      </c>
      <c r="K59" s="36">
        <f t="shared" si="4"/>
        <v>30.799999999999997</v>
      </c>
      <c r="L59" s="35">
        <f>VLOOKUP($D59,'538'!$B$4:$F$35,3,0)</f>
        <v>82</v>
      </c>
      <c r="M59" s="13">
        <f>VLOOKUP($D59,'538'!$B$4:$F$35,4,0)</f>
        <v>2.1</v>
      </c>
      <c r="N59" s="36">
        <f>VLOOKUP($D59,'538'!$B$4:$F$35,5,0)</f>
        <v>0.7</v>
      </c>
      <c r="O59" s="18">
        <f>VLOOKUP($E59,'538'!$B$4:$F$35,3,0)</f>
        <v>77.400000000000006</v>
      </c>
      <c r="P59" s="13">
        <f>VLOOKUP($E59,'538'!$B$4:$F$35,4,0)</f>
        <v>2</v>
      </c>
      <c r="Q59" s="63">
        <f>VLOOKUP($E59,'538'!$B$4:$F$35,5,0)</f>
        <v>1</v>
      </c>
      <c r="R59" s="24">
        <f>VLOOKUP($D59,'538'!$B$3:$L$35,6,FALSE)</f>
        <v>3.6</v>
      </c>
      <c r="S59" s="12">
        <f>VLOOKUP($D59,'538'!$B$3:$L$35,7,FALSE)</f>
        <v>4.5999999999999996</v>
      </c>
      <c r="T59" s="12">
        <f>VLOOKUP($D59,'538'!$B$3:$L$35,8,FALSE)</f>
        <v>4.3</v>
      </c>
      <c r="U59" s="24">
        <f>VLOOKUP($E59,'538'!$B$3:$L$35,6,FALSE)</f>
        <v>3.6</v>
      </c>
      <c r="V59" s="12">
        <f>VLOOKUP($E59,'538'!$B$3:$L$35,7,FALSE)</f>
        <v>1.7</v>
      </c>
      <c r="W59" s="12">
        <f>VLOOKUP($E59,'538'!$B$3:$L$35,8,FALSE)</f>
        <v>2.6</v>
      </c>
      <c r="X59" s="24">
        <f>VLOOKUP($D59,'538'!$B$3:$L$35,9,FALSE)</f>
        <v>11</v>
      </c>
      <c r="Y59" s="101">
        <f>VLOOKUP($D59,'538'!$B$3:$L$35,10,FALSE)</f>
        <v>11</v>
      </c>
      <c r="Z59" s="25">
        <f>VLOOKUP($D59,'538'!$B$3:$L$35,11,FALSE)</f>
        <v>4</v>
      </c>
      <c r="AA59" s="24">
        <f>VLOOKUP($E59,'538'!$B$3:$L$35,9,FALSE)</f>
        <v>13</v>
      </c>
      <c r="AB59" s="101">
        <f>VLOOKUP($E59,'538'!$B$3:$L$35,10,FALSE)</f>
        <v>9</v>
      </c>
      <c r="AC59" s="25">
        <f>VLOOKUP($E59,'538'!$B$3:$L$35,11,FALSE)</f>
        <v>3</v>
      </c>
      <c r="AD59" s="173">
        <v>2</v>
      </c>
      <c r="AE59" s="174">
        <v>3.4</v>
      </c>
      <c r="AF59" s="175">
        <v>4.2</v>
      </c>
      <c r="AG59" s="183">
        <v>0</v>
      </c>
      <c r="AH59" s="184">
        <v>0</v>
      </c>
      <c r="AI59" s="151">
        <f t="shared" si="2"/>
        <v>0</v>
      </c>
      <c r="AJ59" s="156">
        <v>1.75</v>
      </c>
      <c r="AK59" s="157">
        <v>0.97</v>
      </c>
      <c r="AL59" s="158">
        <v>0.85</v>
      </c>
      <c r="AM59" s="67" t="s">
        <v>61</v>
      </c>
      <c r="AO59" s="2">
        <f t="shared" si="10"/>
        <v>100</v>
      </c>
      <c r="AP59" s="2">
        <f t="shared" si="11"/>
        <v>100</v>
      </c>
    </row>
    <row r="60" spans="2:42">
      <c r="B60" s="43">
        <f t="shared" si="9"/>
        <v>57</v>
      </c>
      <c r="C60" s="47">
        <v>41824</v>
      </c>
      <c r="D60" s="52" t="s">
        <v>14</v>
      </c>
      <c r="E60" s="57" t="s">
        <v>11</v>
      </c>
      <c r="F60" s="24">
        <v>47</v>
      </c>
      <c r="G60" s="12">
        <f t="shared" si="8"/>
        <v>53</v>
      </c>
      <c r="H60" s="25" t="s">
        <v>96</v>
      </c>
      <c r="I60" s="35">
        <v>30.8</v>
      </c>
      <c r="J60" s="13" t="s">
        <v>96</v>
      </c>
      <c r="K60" s="36">
        <f t="shared" si="4"/>
        <v>69.2</v>
      </c>
      <c r="L60" s="35">
        <f>VLOOKUP($D60,'538'!$B$4:$F$35,3,0)</f>
        <v>86.1</v>
      </c>
      <c r="M60" s="13">
        <f>VLOOKUP($D60,'538'!$B$4:$F$35,4,0)</f>
        <v>2.5</v>
      </c>
      <c r="N60" s="36">
        <f>VLOOKUP($D60,'538'!$B$4:$F$35,5,0)</f>
        <v>0.6</v>
      </c>
      <c r="O60" s="18">
        <f>VLOOKUP($E60,'538'!$B$4:$F$35,3,0)</f>
        <v>88.9</v>
      </c>
      <c r="P60" s="13">
        <f>VLOOKUP($E60,'538'!$B$4:$F$35,4,0)</f>
        <v>3.2</v>
      </c>
      <c r="Q60" s="63">
        <f>VLOOKUP($E60,'538'!$B$4:$F$35,5,0)</f>
        <v>0.8</v>
      </c>
      <c r="R60" s="24">
        <f>VLOOKUP($D60,'538'!$B$3:$L$35,6,FALSE)</f>
        <v>3.3</v>
      </c>
      <c r="S60" s="12">
        <f>VLOOKUP($D60,'538'!$B$3:$L$35,7,FALSE)</f>
        <v>4</v>
      </c>
      <c r="T60" s="12">
        <f>VLOOKUP($D60,'538'!$B$3:$L$35,8,FALSE)</f>
        <v>3.7</v>
      </c>
      <c r="U60" s="24">
        <f>VLOOKUP($E60,'538'!$B$3:$L$35,6,FALSE)</f>
        <v>4.8</v>
      </c>
      <c r="V60" s="12">
        <f>VLOOKUP($E60,'538'!$B$3:$L$35,7,FALSE)</f>
        <v>4.5</v>
      </c>
      <c r="W60" s="12">
        <f>VLOOKUP($E60,'538'!$B$3:$L$35,8,FALSE)</f>
        <v>4.8</v>
      </c>
      <c r="X60" s="24">
        <f>VLOOKUP($D60,'538'!$B$3:$L$35,9,FALSE)</f>
        <v>17</v>
      </c>
      <c r="Y60" s="101">
        <f>VLOOKUP($D60,'538'!$B$3:$L$35,10,FALSE)</f>
        <v>13</v>
      </c>
      <c r="Z60" s="25">
        <f>VLOOKUP($D60,'538'!$B$3:$L$35,11,FALSE)</f>
        <v>1</v>
      </c>
      <c r="AA60" s="24">
        <f>VLOOKUP($E60,'538'!$B$3:$L$35,9,FALSE)</f>
        <v>2</v>
      </c>
      <c r="AB60" s="101">
        <f>VLOOKUP($E60,'538'!$B$3:$L$35,10,FALSE)</f>
        <v>17</v>
      </c>
      <c r="AC60" s="25">
        <f>VLOOKUP($E60,'538'!$B$3:$L$35,11,FALSE)</f>
        <v>1</v>
      </c>
      <c r="AD60" s="173">
        <v>3</v>
      </c>
      <c r="AE60" s="174">
        <v>3</v>
      </c>
      <c r="AF60" s="175">
        <v>2.5</v>
      </c>
      <c r="AG60" s="183">
        <v>0</v>
      </c>
      <c r="AH60" s="184">
        <v>1</v>
      </c>
      <c r="AI60" s="151">
        <f t="shared" si="2"/>
        <v>-1</v>
      </c>
      <c r="AJ60" s="156">
        <v>0.88</v>
      </c>
      <c r="AK60" s="157">
        <v>1.71</v>
      </c>
      <c r="AL60" s="158">
        <v>-0.72</v>
      </c>
      <c r="AM60" s="67" t="s">
        <v>61</v>
      </c>
      <c r="AO60" s="2">
        <f t="shared" si="10"/>
        <v>100</v>
      </c>
      <c r="AP60" s="2">
        <f t="shared" si="11"/>
        <v>100</v>
      </c>
    </row>
    <row r="61" spans="2:42">
      <c r="B61" s="43">
        <f t="shared" si="9"/>
        <v>58</v>
      </c>
      <c r="C61" s="47">
        <v>41824</v>
      </c>
      <c r="D61" s="52" t="s">
        <v>5</v>
      </c>
      <c r="E61" s="57" t="s">
        <v>16</v>
      </c>
      <c r="F61" s="24">
        <v>72</v>
      </c>
      <c r="G61" s="12">
        <f t="shared" si="8"/>
        <v>28</v>
      </c>
      <c r="H61" s="25" t="s">
        <v>96</v>
      </c>
      <c r="I61" s="35">
        <v>71.400000000000006</v>
      </c>
      <c r="J61" s="13" t="s">
        <v>96</v>
      </c>
      <c r="K61" s="36">
        <f t="shared" si="4"/>
        <v>28.599999999999994</v>
      </c>
      <c r="L61" s="35">
        <f>VLOOKUP($D61,'538'!$B$4:$F$35,3,0)</f>
        <v>91.8</v>
      </c>
      <c r="M61" s="13">
        <f>VLOOKUP($D61,'538'!$B$4:$F$35,4,0)</f>
        <v>3.4</v>
      </c>
      <c r="N61" s="36">
        <f>VLOOKUP($D61,'538'!$B$4:$F$35,5,0)</f>
        <v>0.5</v>
      </c>
      <c r="O61" s="18">
        <f>VLOOKUP($E61,'538'!$B$4:$F$35,3,0)</f>
        <v>85.8</v>
      </c>
      <c r="P61" s="13">
        <f>VLOOKUP($E61,'538'!$B$4:$F$35,4,0)</f>
        <v>2.2000000000000002</v>
      </c>
      <c r="Q61" s="63">
        <f>VLOOKUP($E61,'538'!$B$4:$F$35,5,0)</f>
        <v>0.5</v>
      </c>
      <c r="R61" s="24">
        <f>VLOOKUP($D61,'538'!$B$3:$L$35,6,FALSE)</f>
        <v>4.9000000000000004</v>
      </c>
      <c r="S61" s="12">
        <f>VLOOKUP($D61,'538'!$B$3:$L$35,7,FALSE)</f>
        <v>4.8</v>
      </c>
      <c r="T61" s="12">
        <f>VLOOKUP($D61,'538'!$B$3:$L$35,8,FALSE)</f>
        <v>4.9000000000000004</v>
      </c>
      <c r="U61" s="24">
        <f>VLOOKUP($E61,'538'!$B$3:$L$35,6,FALSE)</f>
        <v>3.9</v>
      </c>
      <c r="V61" s="12">
        <f>VLOOKUP($E61,'538'!$B$3:$L$35,7,FALSE)</f>
        <v>4</v>
      </c>
      <c r="W61" s="12">
        <f>VLOOKUP($E61,'538'!$B$3:$L$35,8,FALSE)</f>
        <v>4</v>
      </c>
      <c r="X61" s="24">
        <f>VLOOKUP($D61,'538'!$B$3:$L$35,9,FALSE)</f>
        <v>3</v>
      </c>
      <c r="Y61" s="101">
        <f>VLOOKUP($D61,'538'!$B$3:$L$35,10,FALSE)</f>
        <v>19</v>
      </c>
      <c r="Z61" s="25">
        <f>VLOOKUP($D61,'538'!$B$3:$L$35,11,FALSE)</f>
        <v>1</v>
      </c>
      <c r="AA61" s="24">
        <f>VLOOKUP($E61,'538'!$B$3:$L$35,9,FALSE)</f>
        <v>8</v>
      </c>
      <c r="AB61" s="101">
        <f>VLOOKUP($E61,'538'!$B$3:$L$35,10,FALSE)</f>
        <v>4</v>
      </c>
      <c r="AC61" s="25">
        <f>VLOOKUP($E61,'538'!$B$3:$L$35,11,FALSE)</f>
        <v>16</v>
      </c>
      <c r="AD61" s="173">
        <v>1.83</v>
      </c>
      <c r="AE61" s="174">
        <v>3.6</v>
      </c>
      <c r="AF61" s="175">
        <v>4.2</v>
      </c>
      <c r="AG61" s="183">
        <v>2</v>
      </c>
      <c r="AH61" s="184">
        <v>1</v>
      </c>
      <c r="AI61" s="151">
        <f t="shared" si="2"/>
        <v>1</v>
      </c>
      <c r="AJ61" s="156">
        <v>1.44</v>
      </c>
      <c r="AK61" s="157">
        <v>0.91</v>
      </c>
      <c r="AL61" s="158">
        <v>0.61</v>
      </c>
      <c r="AM61" s="67" t="s">
        <v>61</v>
      </c>
      <c r="AO61" s="2">
        <f t="shared" si="10"/>
        <v>100</v>
      </c>
    </row>
    <row r="62" spans="2:42">
      <c r="B62" s="43">
        <f t="shared" si="9"/>
        <v>59</v>
      </c>
      <c r="C62" s="47">
        <v>41825</v>
      </c>
      <c r="D62" s="52" t="s">
        <v>7</v>
      </c>
      <c r="E62" s="57" t="s">
        <v>22</v>
      </c>
      <c r="F62" s="24">
        <v>72</v>
      </c>
      <c r="G62" s="12">
        <f t="shared" si="8"/>
        <v>28</v>
      </c>
      <c r="H62" s="25" t="s">
        <v>96</v>
      </c>
      <c r="I62" s="35">
        <v>58.2</v>
      </c>
      <c r="J62" s="13" t="s">
        <v>96</v>
      </c>
      <c r="K62" s="36">
        <f t="shared" si="4"/>
        <v>41.8</v>
      </c>
      <c r="L62" s="35">
        <f>VLOOKUP($D62,'538'!$B$4:$F$35,3,0)</f>
        <v>90</v>
      </c>
      <c r="M62" s="13">
        <f>VLOOKUP($D62,'538'!$B$4:$F$35,4,0)</f>
        <v>2.9</v>
      </c>
      <c r="N62" s="36">
        <f>VLOOKUP($D62,'538'!$B$4:$F$35,5,0)</f>
        <v>0.4</v>
      </c>
      <c r="O62" s="18">
        <f>VLOOKUP($E62,'538'!$B$4:$F$35,3,0)</f>
        <v>82</v>
      </c>
      <c r="P62" s="13">
        <f>VLOOKUP($E62,'538'!$B$4:$F$35,4,0)</f>
        <v>2.1</v>
      </c>
      <c r="Q62" s="63">
        <f>VLOOKUP($E62,'538'!$B$4:$F$35,5,0)</f>
        <v>0.7</v>
      </c>
      <c r="R62" s="24">
        <f>VLOOKUP($D62,'538'!$B$3:$L$35,6,FALSE)</f>
        <v>4.8</v>
      </c>
      <c r="S62" s="12">
        <f>VLOOKUP($D62,'538'!$B$3:$L$35,7,FALSE)</f>
        <v>4.5</v>
      </c>
      <c r="T62" s="12">
        <f>VLOOKUP($D62,'538'!$B$3:$L$35,8,FALSE)</f>
        <v>4.7</v>
      </c>
      <c r="U62" s="24">
        <f>VLOOKUP($E62,'538'!$B$3:$L$35,6,FALSE)</f>
        <v>3.6</v>
      </c>
      <c r="V62" s="12">
        <f>VLOOKUP($E62,'538'!$B$3:$L$35,7,FALSE)</f>
        <v>4.5999999999999996</v>
      </c>
      <c r="W62" s="12">
        <f>VLOOKUP($E62,'538'!$B$3:$L$35,8,FALSE)</f>
        <v>4.3</v>
      </c>
      <c r="X62" s="24">
        <f>VLOOKUP($D62,'538'!$B$3:$L$35,9,FALSE)</f>
        <v>5</v>
      </c>
      <c r="Y62" s="101">
        <f>VLOOKUP($D62,'538'!$B$3:$L$35,10,FALSE)</f>
        <v>15</v>
      </c>
      <c r="Z62" s="25">
        <f>VLOOKUP($D62,'538'!$B$3:$L$35,11,FALSE)</f>
        <v>1</v>
      </c>
      <c r="AA62" s="24">
        <f>VLOOKUP($E62,'538'!$B$3:$L$35,9,FALSE)</f>
        <v>11</v>
      </c>
      <c r="AB62" s="101">
        <f>VLOOKUP($E62,'538'!$B$3:$L$35,10,FALSE)</f>
        <v>11</v>
      </c>
      <c r="AC62" s="25">
        <f>VLOOKUP($E62,'538'!$B$3:$L$35,11,FALSE)</f>
        <v>4</v>
      </c>
      <c r="AD62" s="173">
        <v>2.1</v>
      </c>
      <c r="AE62" s="174">
        <v>3.3</v>
      </c>
      <c r="AF62" s="175">
        <v>4</v>
      </c>
      <c r="AG62" s="183">
        <v>1</v>
      </c>
      <c r="AH62" s="184">
        <v>0</v>
      </c>
      <c r="AI62" s="151">
        <f t="shared" si="2"/>
        <v>1</v>
      </c>
      <c r="AJ62" s="156">
        <v>1.78</v>
      </c>
      <c r="AK62" s="157">
        <v>1.07</v>
      </c>
      <c r="AL62" s="158">
        <v>0.24</v>
      </c>
      <c r="AM62" s="67" t="s">
        <v>61</v>
      </c>
      <c r="AO62" s="2">
        <f t="shared" si="10"/>
        <v>100</v>
      </c>
    </row>
    <row r="63" spans="2:42">
      <c r="B63" s="43">
        <f t="shared" si="9"/>
        <v>60</v>
      </c>
      <c r="C63" s="47">
        <v>41825</v>
      </c>
      <c r="D63" s="52" t="s">
        <v>21</v>
      </c>
      <c r="E63" s="57" t="s">
        <v>36</v>
      </c>
      <c r="F63" s="24">
        <v>76</v>
      </c>
      <c r="G63" s="12">
        <f t="shared" si="8"/>
        <v>24</v>
      </c>
      <c r="H63" s="25" t="s">
        <v>96</v>
      </c>
      <c r="I63" s="35">
        <v>85.3</v>
      </c>
      <c r="J63" s="13" t="s">
        <v>96</v>
      </c>
      <c r="K63" s="36">
        <f t="shared" si="4"/>
        <v>14.700000000000003</v>
      </c>
      <c r="L63" s="35">
        <f>VLOOKUP($D63,'538'!$B$4:$F$35,3,0)</f>
        <v>82.5</v>
      </c>
      <c r="M63" s="13">
        <f>VLOOKUP($D63,'538'!$B$4:$F$35,4,0)</f>
        <v>2.2999999999999998</v>
      </c>
      <c r="N63" s="36">
        <f>VLOOKUP($D63,'538'!$B$4:$F$35,5,0)</f>
        <v>0.8</v>
      </c>
      <c r="O63" s="18">
        <f>VLOOKUP($E63,'538'!$B$4:$F$35,3,0)</f>
        <v>74.099999999999994</v>
      </c>
      <c r="P63" s="13">
        <f>VLOOKUP($E63,'538'!$B$4:$F$35,4,0)</f>
        <v>1.3</v>
      </c>
      <c r="Q63" s="63">
        <f>VLOOKUP($E63,'538'!$B$4:$F$35,5,0)</f>
        <v>0.7</v>
      </c>
      <c r="R63" s="24">
        <f>VLOOKUP($D63,'538'!$B$3:$L$35,6,FALSE)</f>
        <v>3.9</v>
      </c>
      <c r="S63" s="12">
        <f>VLOOKUP($D63,'538'!$B$3:$L$35,7,FALSE)</f>
        <v>4.4000000000000004</v>
      </c>
      <c r="T63" s="12">
        <f>VLOOKUP($D63,'538'!$B$3:$L$35,8,FALSE)</f>
        <v>4.2</v>
      </c>
      <c r="U63" s="24">
        <f>VLOOKUP($E63,'538'!$B$3:$L$35,6,FALSE)</f>
        <v>1.6</v>
      </c>
      <c r="V63" s="12">
        <f>VLOOKUP($E63,'538'!$B$3:$L$35,7,FALSE)</f>
        <v>1.2</v>
      </c>
      <c r="W63" s="12">
        <f>VLOOKUP($E63,'538'!$B$3:$L$35,8,FALSE)</f>
        <v>1.3</v>
      </c>
      <c r="X63" s="24">
        <f>VLOOKUP($D63,'538'!$B$3:$L$35,9,FALSE)</f>
        <v>15</v>
      </c>
      <c r="Y63" s="101">
        <f>VLOOKUP($D63,'538'!$B$3:$L$35,10,FALSE)</f>
        <v>9</v>
      </c>
      <c r="Z63" s="25">
        <f>VLOOKUP($D63,'538'!$B$3:$L$35,11,FALSE)</f>
        <v>2</v>
      </c>
      <c r="AA63" s="24">
        <f>VLOOKUP($E63,'538'!$B$3:$L$35,9,FALSE)</f>
        <v>28</v>
      </c>
      <c r="AB63" s="101">
        <f>VLOOKUP($E63,'538'!$B$3:$L$35,10,FALSE)</f>
        <v>3</v>
      </c>
      <c r="AC63" s="25">
        <f>VLOOKUP($E63,'538'!$B$3:$L$35,11,FALSE)</f>
        <v>16</v>
      </c>
      <c r="AD63" s="173">
        <v>1.53</v>
      </c>
      <c r="AE63" s="174">
        <v>4.2</v>
      </c>
      <c r="AF63" s="175">
        <v>8</v>
      </c>
      <c r="AG63" s="183">
        <v>0</v>
      </c>
      <c r="AH63" s="184">
        <v>0</v>
      </c>
      <c r="AI63" s="151">
        <f t="shared" si="2"/>
        <v>0</v>
      </c>
      <c r="AJ63" s="156">
        <v>1.29</v>
      </c>
      <c r="AK63" s="157">
        <v>1.0900000000000001</v>
      </c>
      <c r="AL63" s="158">
        <v>7.0000000000000007E-2</v>
      </c>
      <c r="AM63" s="67" t="s">
        <v>61</v>
      </c>
      <c r="AO63" s="2">
        <f t="shared" si="10"/>
        <v>100</v>
      </c>
    </row>
    <row r="64" spans="2:42">
      <c r="B64" s="43">
        <f t="shared" si="9"/>
        <v>61</v>
      </c>
      <c r="C64" s="47">
        <v>41828</v>
      </c>
      <c r="D64" s="52" t="s">
        <v>5</v>
      </c>
      <c r="E64" s="57" t="s">
        <v>11</v>
      </c>
      <c r="F64" s="24">
        <v>73</v>
      </c>
      <c r="G64" s="12">
        <f t="shared" si="8"/>
        <v>27</v>
      </c>
      <c r="H64" s="25" t="s">
        <v>96</v>
      </c>
      <c r="I64" s="35">
        <v>49.2</v>
      </c>
      <c r="J64" s="13" t="s">
        <v>96</v>
      </c>
      <c r="K64" s="36">
        <f t="shared" si="4"/>
        <v>50.8</v>
      </c>
      <c r="L64" s="35">
        <f>VLOOKUP($D64,'538'!$B$4:$F$35,3,0)</f>
        <v>91.8</v>
      </c>
      <c r="M64" s="13">
        <f>VLOOKUP($D64,'538'!$B$4:$F$35,4,0)</f>
        <v>3.4</v>
      </c>
      <c r="N64" s="36">
        <f>VLOOKUP($D64,'538'!$B$4:$F$35,5,0)</f>
        <v>0.5</v>
      </c>
      <c r="O64" s="18">
        <f>VLOOKUP($E64,'538'!$B$4:$F$35,3,0)</f>
        <v>88.9</v>
      </c>
      <c r="P64" s="13">
        <f>VLOOKUP($E64,'538'!$B$4:$F$35,4,0)</f>
        <v>3.2</v>
      </c>
      <c r="Q64" s="63">
        <f>VLOOKUP($E64,'538'!$B$4:$F$35,5,0)</f>
        <v>0.8</v>
      </c>
      <c r="R64" s="24">
        <f>VLOOKUP($D64,'538'!$B$3:$L$35,6,FALSE)</f>
        <v>4.9000000000000004</v>
      </c>
      <c r="S64" s="12">
        <f>VLOOKUP($D64,'538'!$B$3:$L$35,7,FALSE)</f>
        <v>4.8</v>
      </c>
      <c r="T64" s="12">
        <f>VLOOKUP($D64,'538'!$B$3:$L$35,8,FALSE)</f>
        <v>4.9000000000000004</v>
      </c>
      <c r="U64" s="24">
        <f>VLOOKUP($E64,'538'!$B$3:$L$35,6,FALSE)</f>
        <v>4.8</v>
      </c>
      <c r="V64" s="12">
        <f>VLOOKUP($E64,'538'!$B$3:$L$35,7,FALSE)</f>
        <v>4.5</v>
      </c>
      <c r="W64" s="12">
        <f>VLOOKUP($E64,'538'!$B$3:$L$35,8,FALSE)</f>
        <v>4.8</v>
      </c>
      <c r="X64" s="24">
        <f>VLOOKUP($D64,'538'!$B$3:$L$35,9,FALSE)</f>
        <v>3</v>
      </c>
      <c r="Y64" s="101">
        <f>VLOOKUP($D64,'538'!$B$3:$L$35,10,FALSE)</f>
        <v>19</v>
      </c>
      <c r="Z64" s="25">
        <f>VLOOKUP($D64,'538'!$B$3:$L$35,11,FALSE)</f>
        <v>1</v>
      </c>
      <c r="AA64" s="24">
        <f>VLOOKUP($E64,'538'!$B$3:$L$35,9,FALSE)</f>
        <v>2</v>
      </c>
      <c r="AB64" s="101">
        <f>VLOOKUP($E64,'538'!$B$3:$L$35,10,FALSE)</f>
        <v>17</v>
      </c>
      <c r="AC64" s="25">
        <f>VLOOKUP($E64,'538'!$B$3:$L$35,11,FALSE)</f>
        <v>1</v>
      </c>
      <c r="AD64" s="173">
        <v>2.75</v>
      </c>
      <c r="AE64" s="174">
        <v>3.1</v>
      </c>
      <c r="AF64" s="175">
        <v>2.87</v>
      </c>
      <c r="AG64" s="183">
        <v>1</v>
      </c>
      <c r="AH64" s="184">
        <v>7</v>
      </c>
      <c r="AI64" s="151">
        <f t="shared" si="2"/>
        <v>-6</v>
      </c>
      <c r="AJ64" s="156">
        <v>1.4</v>
      </c>
      <c r="AK64" s="157">
        <v>0.87</v>
      </c>
      <c r="AL64" s="158">
        <v>0.5</v>
      </c>
      <c r="AM64" s="67" t="s">
        <v>61</v>
      </c>
      <c r="AO64" s="2">
        <f t="shared" si="10"/>
        <v>100</v>
      </c>
    </row>
    <row r="65" spans="2:41">
      <c r="B65" s="43">
        <f t="shared" si="9"/>
        <v>62</v>
      </c>
      <c r="C65" s="47">
        <v>41829</v>
      </c>
      <c r="D65" s="52" t="s">
        <v>21</v>
      </c>
      <c r="E65" s="57" t="s">
        <v>7</v>
      </c>
      <c r="F65" s="24">
        <v>43</v>
      </c>
      <c r="G65" s="12">
        <f t="shared" si="8"/>
        <v>57</v>
      </c>
      <c r="H65" s="25" t="s">
        <v>96</v>
      </c>
      <c r="I65" s="35">
        <v>39.299999999999997</v>
      </c>
      <c r="J65" s="13" t="s">
        <v>96</v>
      </c>
      <c r="K65" s="36">
        <f t="shared" si="4"/>
        <v>60.7</v>
      </c>
      <c r="L65" s="35">
        <f>VLOOKUP($D65,'538'!$B$4:$F$35,3,0)</f>
        <v>82.5</v>
      </c>
      <c r="M65" s="13">
        <f>VLOOKUP($D65,'538'!$B$4:$F$35,4,0)</f>
        <v>2.2999999999999998</v>
      </c>
      <c r="N65" s="36">
        <f>VLOOKUP($D65,'538'!$B$4:$F$35,5,0)</f>
        <v>0.8</v>
      </c>
      <c r="O65" s="18">
        <f>VLOOKUP($E65,'538'!$B$4:$F$35,3,0)</f>
        <v>90</v>
      </c>
      <c r="P65" s="13">
        <f>VLOOKUP($E65,'538'!$B$4:$F$35,4,0)</f>
        <v>2.9</v>
      </c>
      <c r="Q65" s="63">
        <f>VLOOKUP($E65,'538'!$B$4:$F$35,5,0)</f>
        <v>0.4</v>
      </c>
      <c r="R65" s="24">
        <f>VLOOKUP($D65,'538'!$B$3:$L$35,6,FALSE)</f>
        <v>3.9</v>
      </c>
      <c r="S65" s="12">
        <f>VLOOKUP($D65,'538'!$B$3:$L$35,7,FALSE)</f>
        <v>4.4000000000000004</v>
      </c>
      <c r="T65" s="12">
        <f>VLOOKUP($D65,'538'!$B$3:$L$35,8,FALSE)</f>
        <v>4.2</v>
      </c>
      <c r="U65" s="24">
        <f>VLOOKUP($E65,'538'!$B$3:$L$35,6,FALSE)</f>
        <v>4.8</v>
      </c>
      <c r="V65" s="12">
        <f>VLOOKUP($E65,'538'!$B$3:$L$35,7,FALSE)</f>
        <v>4.5</v>
      </c>
      <c r="W65" s="12">
        <f>VLOOKUP($E65,'538'!$B$3:$L$35,8,FALSE)</f>
        <v>4.7</v>
      </c>
      <c r="X65" s="24">
        <f>VLOOKUP($D65,'538'!$B$3:$L$35,9,FALSE)</f>
        <v>15</v>
      </c>
      <c r="Y65" s="101">
        <f>VLOOKUP($D65,'538'!$B$3:$L$35,10,FALSE)</f>
        <v>9</v>
      </c>
      <c r="Z65" s="25">
        <f>VLOOKUP($D65,'538'!$B$3:$L$35,11,FALSE)</f>
        <v>2</v>
      </c>
      <c r="AA65" s="24">
        <f>VLOOKUP($E65,'538'!$B$3:$L$35,9,FALSE)</f>
        <v>5</v>
      </c>
      <c r="AB65" s="101">
        <f>VLOOKUP($E65,'538'!$B$3:$L$35,10,FALSE)</f>
        <v>15</v>
      </c>
      <c r="AC65" s="25">
        <f>VLOOKUP($E65,'538'!$B$3:$L$35,11,FALSE)</f>
        <v>1</v>
      </c>
      <c r="AD65" s="173">
        <v>3.1</v>
      </c>
      <c r="AE65" s="174">
        <v>3.2</v>
      </c>
      <c r="AF65" s="175">
        <v>2.37</v>
      </c>
      <c r="AG65" s="183">
        <v>0</v>
      </c>
      <c r="AH65" s="184">
        <v>0</v>
      </c>
      <c r="AI65" s="151">
        <f t="shared" si="2"/>
        <v>0</v>
      </c>
      <c r="AJ65" s="156">
        <v>1.01</v>
      </c>
      <c r="AK65" s="157">
        <v>1.37</v>
      </c>
      <c r="AL65" s="158">
        <v>-0.11</v>
      </c>
      <c r="AM65" s="67" t="s">
        <v>61</v>
      </c>
      <c r="AO65" s="2">
        <f t="shared" si="10"/>
        <v>100</v>
      </c>
    </row>
    <row r="66" spans="2:41">
      <c r="B66" s="43">
        <f t="shared" si="9"/>
        <v>63</v>
      </c>
      <c r="C66" s="47">
        <v>41832</v>
      </c>
      <c r="D66" s="52" t="s">
        <v>5</v>
      </c>
      <c r="E66" s="57" t="s">
        <v>21</v>
      </c>
      <c r="F66" s="237">
        <v>71</v>
      </c>
      <c r="G66" s="238">
        <f t="shared" si="8"/>
        <v>29</v>
      </c>
      <c r="H66" s="25" t="s">
        <v>96</v>
      </c>
      <c r="I66" s="35">
        <v>60.6</v>
      </c>
      <c r="J66" s="13" t="s">
        <v>96</v>
      </c>
      <c r="K66" s="36">
        <f t="shared" si="4"/>
        <v>39.4</v>
      </c>
      <c r="L66" s="35">
        <f>VLOOKUP($D66,'538'!$B$4:$F$35,3,0)</f>
        <v>91.8</v>
      </c>
      <c r="M66" s="13">
        <f>VLOOKUP($D66,'538'!$B$4:$F$35,4,0)</f>
        <v>3.4</v>
      </c>
      <c r="N66" s="36">
        <f>VLOOKUP($D66,'538'!$B$4:$F$35,5,0)</f>
        <v>0.5</v>
      </c>
      <c r="O66" s="18">
        <f>VLOOKUP($E66,'538'!$B$4:$F$35,3,0)</f>
        <v>82.5</v>
      </c>
      <c r="P66" s="13">
        <f>VLOOKUP($E66,'538'!$B$4:$F$35,4,0)</f>
        <v>2.2999999999999998</v>
      </c>
      <c r="Q66" s="63">
        <f>VLOOKUP($E66,'538'!$B$4:$F$35,5,0)</f>
        <v>0.8</v>
      </c>
      <c r="R66" s="24">
        <f>VLOOKUP($D66,'538'!$B$3:$L$35,6,FALSE)</f>
        <v>4.9000000000000004</v>
      </c>
      <c r="S66" s="12">
        <f>VLOOKUP($D66,'538'!$B$3:$L$35,7,FALSE)</f>
        <v>4.8</v>
      </c>
      <c r="T66" s="12">
        <f>VLOOKUP($D66,'538'!$B$3:$L$35,8,FALSE)</f>
        <v>4.9000000000000004</v>
      </c>
      <c r="U66" s="24">
        <f>VLOOKUP($E66,'538'!$B$3:$L$35,6,FALSE)</f>
        <v>3.9</v>
      </c>
      <c r="V66" s="12">
        <f>VLOOKUP($E66,'538'!$B$3:$L$35,7,FALSE)</f>
        <v>4.4000000000000004</v>
      </c>
      <c r="W66" s="12">
        <f>VLOOKUP($E66,'538'!$B$3:$L$35,8,FALSE)</f>
        <v>4.2</v>
      </c>
      <c r="X66" s="24">
        <f>VLOOKUP($D66,'538'!$B$3:$L$35,9,FALSE)</f>
        <v>3</v>
      </c>
      <c r="Y66" s="101">
        <f>VLOOKUP($D66,'538'!$B$3:$L$35,10,FALSE)</f>
        <v>19</v>
      </c>
      <c r="Z66" s="25">
        <f>VLOOKUP($D66,'538'!$B$3:$L$35,11,FALSE)</f>
        <v>1</v>
      </c>
      <c r="AA66" s="24">
        <f>VLOOKUP($E66,'538'!$B$3:$L$35,9,FALSE)</f>
        <v>15</v>
      </c>
      <c r="AB66" s="101">
        <f>VLOOKUP($E66,'538'!$B$3:$L$35,10,FALSE)</f>
        <v>9</v>
      </c>
      <c r="AC66" s="25">
        <f>VLOOKUP($E66,'538'!$B$3:$L$35,11,FALSE)</f>
        <v>2</v>
      </c>
      <c r="AD66" s="173">
        <v>2.15</v>
      </c>
      <c r="AE66" s="174">
        <v>3.6</v>
      </c>
      <c r="AF66" s="175">
        <v>3.2</v>
      </c>
      <c r="AG66" s="183">
        <v>0</v>
      </c>
      <c r="AH66" s="184">
        <v>3</v>
      </c>
      <c r="AI66" s="151">
        <f t="shared" si="2"/>
        <v>-3</v>
      </c>
      <c r="AJ66" s="156">
        <v>1.28</v>
      </c>
      <c r="AK66" s="157">
        <v>1.17</v>
      </c>
      <c r="AL66" s="158">
        <v>0.02</v>
      </c>
      <c r="AM66" s="67" t="s">
        <v>61</v>
      </c>
      <c r="AO66" s="2">
        <f t="shared" si="10"/>
        <v>100</v>
      </c>
    </row>
    <row r="67" spans="2:41" ht="15.75" thickBot="1">
      <c r="B67" s="44">
        <f t="shared" si="9"/>
        <v>64</v>
      </c>
      <c r="C67" s="49">
        <v>41833</v>
      </c>
      <c r="D67" s="54" t="s">
        <v>11</v>
      </c>
      <c r="E67" s="59" t="s">
        <v>7</v>
      </c>
      <c r="F67" s="28">
        <v>63</v>
      </c>
      <c r="G67" s="29">
        <f t="shared" si="8"/>
        <v>37</v>
      </c>
      <c r="H67" s="30" t="s">
        <v>96</v>
      </c>
      <c r="I67" s="39">
        <v>50.9</v>
      </c>
      <c r="J67" s="40" t="s">
        <v>96</v>
      </c>
      <c r="K67" s="38">
        <f t="shared" si="4"/>
        <v>49.1</v>
      </c>
      <c r="L67" s="39">
        <f>VLOOKUP($D67,'538'!$B$4:$F$35,3,0)</f>
        <v>88.9</v>
      </c>
      <c r="M67" s="40">
        <f>VLOOKUP($D67,'538'!$B$4:$F$35,4,0)</f>
        <v>3.2</v>
      </c>
      <c r="N67" s="41">
        <f>VLOOKUP($D67,'538'!$B$4:$F$35,5,0)</f>
        <v>0.8</v>
      </c>
      <c r="O67" s="60">
        <f>VLOOKUP($E67,'538'!$B$4:$F$35,3,0)</f>
        <v>90</v>
      </c>
      <c r="P67" s="40">
        <f>VLOOKUP($E67,'538'!$B$4:$F$35,4,0)</f>
        <v>2.9</v>
      </c>
      <c r="Q67" s="65">
        <f>VLOOKUP($E67,'538'!$B$4:$F$35,5,0)</f>
        <v>0.4</v>
      </c>
      <c r="R67" s="28">
        <f>VLOOKUP($D67,'538'!$B$3:$L$35,6,FALSE)</f>
        <v>4.8</v>
      </c>
      <c r="S67" s="29">
        <f>VLOOKUP($D67,'538'!$B$3:$L$35,7,FALSE)</f>
        <v>4.5</v>
      </c>
      <c r="T67" s="29">
        <f>VLOOKUP($D67,'538'!$B$3:$L$35,8,FALSE)</f>
        <v>4.8</v>
      </c>
      <c r="U67" s="28">
        <f>VLOOKUP($E67,'538'!$B$3:$L$35,6,FALSE)</f>
        <v>4.8</v>
      </c>
      <c r="V67" s="29">
        <f>VLOOKUP($E67,'538'!$B$3:$L$35,7,FALSE)</f>
        <v>4.5</v>
      </c>
      <c r="W67" s="29">
        <f>VLOOKUP($E67,'538'!$B$3:$L$35,8,FALSE)</f>
        <v>4.7</v>
      </c>
      <c r="X67" s="28">
        <f>VLOOKUP($D67,'538'!$B$3:$L$35,9,FALSE)</f>
        <v>2</v>
      </c>
      <c r="Y67" s="103">
        <f>VLOOKUP($D67,'538'!$B$3:$L$35,10,FALSE)</f>
        <v>17</v>
      </c>
      <c r="Z67" s="30">
        <f>VLOOKUP($D67,'538'!$B$3:$L$35,11,FALSE)</f>
        <v>1</v>
      </c>
      <c r="AA67" s="28">
        <f>VLOOKUP($E67,'538'!$B$3:$L$35,9,FALSE)</f>
        <v>5</v>
      </c>
      <c r="AB67" s="103">
        <f>VLOOKUP($E67,'538'!$B$3:$L$35,10,FALSE)</f>
        <v>15</v>
      </c>
      <c r="AC67" s="30">
        <f>VLOOKUP($E67,'538'!$B$3:$L$35,11,FALSE)</f>
        <v>1</v>
      </c>
      <c r="AD67" s="176">
        <v>2.2999999999999998</v>
      </c>
      <c r="AE67" s="177">
        <v>3.25</v>
      </c>
      <c r="AF67" s="178">
        <v>3.6</v>
      </c>
      <c r="AG67" s="185">
        <v>0</v>
      </c>
      <c r="AH67" s="186">
        <v>0</v>
      </c>
      <c r="AI67" s="152">
        <f t="shared" si="2"/>
        <v>0</v>
      </c>
      <c r="AJ67" s="159">
        <v>2</v>
      </c>
      <c r="AK67" s="160">
        <v>1.4</v>
      </c>
      <c r="AL67" s="161">
        <v>0.93</v>
      </c>
      <c r="AM67" s="68" t="s">
        <v>62</v>
      </c>
      <c r="AO67" s="2">
        <f t="shared" si="10"/>
        <v>100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A38" workbookViewId="0">
      <selection activeCell="A64" sqref="A64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01">
        <f>Main!C51</f>
        <v>41816</v>
      </c>
      <c r="B49" s="202" t="str">
        <f>Main!D51</f>
        <v>S Korea</v>
      </c>
      <c r="C49" s="203" t="str">
        <f>Main!E51</f>
        <v>Belgium</v>
      </c>
      <c r="D49" s="207">
        <f>Main!F51/(Main!$F51+Main!$G51)*100</f>
        <v>26.027397260273972</v>
      </c>
      <c r="E49" s="208">
        <f>Main!G51/(Main!$F51+Main!$G51)*100</f>
        <v>73.972602739726028</v>
      </c>
      <c r="F49" s="207">
        <f>Main!I51/(Main!$I51+Main!$K51)*100</f>
        <v>15.183246073298431</v>
      </c>
      <c r="G49" s="209">
        <f>Main!K51/(Main!$I51+Main!$K51)*100</f>
        <v>84.816753926701566</v>
      </c>
      <c r="H49" s="207">
        <f>Main!L51</f>
        <v>72.400000000000006</v>
      </c>
      <c r="I49" s="208">
        <f>Main!M51</f>
        <v>1.7</v>
      </c>
      <c r="J49" s="209">
        <f>Main!N51</f>
        <v>1.1000000000000001</v>
      </c>
      <c r="K49" s="210">
        <f>Main!O51</f>
        <v>82</v>
      </c>
      <c r="L49" s="208">
        <f>Main!P51</f>
        <v>2.1</v>
      </c>
      <c r="M49" s="211">
        <f>Main!Q51</f>
        <v>0.7</v>
      </c>
      <c r="N49" s="204">
        <f>Main!R51</f>
        <v>1.9</v>
      </c>
      <c r="O49" s="205">
        <f>Main!S51</f>
        <v>1.4</v>
      </c>
      <c r="P49" s="205">
        <f>Main!T51</f>
        <v>1.5</v>
      </c>
      <c r="Q49" s="204">
        <f>Main!U51</f>
        <v>3.6</v>
      </c>
      <c r="R49" s="205">
        <f>Main!V51</f>
        <v>4.5999999999999996</v>
      </c>
      <c r="S49" s="205">
        <f>Main!W51</f>
        <v>4.3</v>
      </c>
      <c r="T49" s="204">
        <f>Main!X51</f>
        <v>57</v>
      </c>
      <c r="U49" s="212">
        <f>Main!Y51</f>
        <v>8</v>
      </c>
      <c r="V49" s="206">
        <f>Main!Z51</f>
        <v>4</v>
      </c>
      <c r="W49" s="204">
        <f>Main!AA51</f>
        <v>11</v>
      </c>
      <c r="X49" s="212">
        <f>Main!AB51</f>
        <v>11</v>
      </c>
      <c r="Y49" s="206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7">
        <f>Main!C52</f>
        <v>41818</v>
      </c>
      <c r="B50" s="52" t="str">
        <f>Main!D52</f>
        <v>Brazil</v>
      </c>
      <c r="C50" s="57" t="str">
        <f>Main!E52</f>
        <v>Chile</v>
      </c>
      <c r="D50" s="35">
        <f>Main!F52/(Main!$F52+Main!$G52)*100</f>
        <v>78</v>
      </c>
      <c r="E50" s="13">
        <f>Main!G52/(Main!$F52+Main!$G52)*100</f>
        <v>22</v>
      </c>
      <c r="F50" s="35">
        <f>Main!I52/(Main!$I52+Main!$K52)*100</f>
        <v>81.099999999999994</v>
      </c>
      <c r="G50" s="36">
        <f>Main!K52/(Main!$I52+Main!$K52)*100</f>
        <v>18.900000000000006</v>
      </c>
      <c r="H50" s="35">
        <f>Main!L52</f>
        <v>91.8</v>
      </c>
      <c r="I50" s="13">
        <f>Main!M52</f>
        <v>3.4</v>
      </c>
      <c r="J50" s="36">
        <f>Main!N52</f>
        <v>0.5</v>
      </c>
      <c r="K50" s="18">
        <f>Main!O52</f>
        <v>86.7</v>
      </c>
      <c r="L50" s="13">
        <f>Main!P52</f>
        <v>2.7</v>
      </c>
      <c r="M50" s="63">
        <f>Main!Q52</f>
        <v>0.7</v>
      </c>
      <c r="N50" s="24">
        <f>Main!R52</f>
        <v>4.9000000000000004</v>
      </c>
      <c r="O50" s="12">
        <f>Main!S52</f>
        <v>4.8</v>
      </c>
      <c r="P50" s="12">
        <f>Main!T52</f>
        <v>4.9000000000000004</v>
      </c>
      <c r="Q50" s="24">
        <f>Main!U52</f>
        <v>4.2</v>
      </c>
      <c r="R50" s="12">
        <f>Main!V52</f>
        <v>2.6</v>
      </c>
      <c r="S50" s="12">
        <f>Main!W52</f>
        <v>3.6</v>
      </c>
      <c r="T50" s="24">
        <f>Main!X52</f>
        <v>3</v>
      </c>
      <c r="U50" s="101">
        <f>Main!Y52</f>
        <v>19</v>
      </c>
      <c r="V50" s="25">
        <f>Main!Z52</f>
        <v>1</v>
      </c>
      <c r="W50" s="24">
        <f>Main!AA52</f>
        <v>14</v>
      </c>
      <c r="X50" s="101">
        <f>Main!AB52</f>
        <v>8</v>
      </c>
      <c r="Y50" s="25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7">
        <f>Main!C53</f>
        <v>41818</v>
      </c>
      <c r="B51" s="52" t="str">
        <f>Main!D53</f>
        <v>Colombia</v>
      </c>
      <c r="C51" s="57" t="str">
        <f>Main!E53</f>
        <v>Uruguay</v>
      </c>
      <c r="D51" s="35">
        <f>Main!F53/(Main!$F53+Main!$G53)*100</f>
        <v>63</v>
      </c>
      <c r="E51" s="13">
        <f>Main!G53/(Main!$F53+Main!$G53)*100</f>
        <v>37</v>
      </c>
      <c r="F51" s="35">
        <f>Main!I53/(Main!$I53+Main!$K53)*100</f>
        <v>54</v>
      </c>
      <c r="G51" s="36">
        <f>Main!K53/(Main!$I53+Main!$K53)*100</f>
        <v>46</v>
      </c>
      <c r="H51" s="35">
        <f>Main!L53</f>
        <v>85.8</v>
      </c>
      <c r="I51" s="13">
        <f>Main!M53</f>
        <v>2.2000000000000002</v>
      </c>
      <c r="J51" s="36">
        <f>Main!N53</f>
        <v>0.5</v>
      </c>
      <c r="K51" s="18">
        <f>Main!O53</f>
        <v>83.3</v>
      </c>
      <c r="L51" s="13">
        <f>Main!P53</f>
        <v>2.2000000000000002</v>
      </c>
      <c r="M51" s="63">
        <f>Main!Q53</f>
        <v>0.7</v>
      </c>
      <c r="N51" s="24">
        <f>Main!R53</f>
        <v>3.9</v>
      </c>
      <c r="O51" s="12">
        <f>Main!S53</f>
        <v>4</v>
      </c>
      <c r="P51" s="12">
        <f>Main!T53</f>
        <v>4</v>
      </c>
      <c r="Q51" s="24">
        <f>Main!U53</f>
        <v>4.3</v>
      </c>
      <c r="R51" s="12">
        <f>Main!V53</f>
        <v>3.1</v>
      </c>
      <c r="S51" s="12">
        <f>Main!W53</f>
        <v>3.8</v>
      </c>
      <c r="T51" s="24">
        <f>Main!X53</f>
        <v>8</v>
      </c>
      <c r="U51" s="101">
        <f>Main!Y53</f>
        <v>4</v>
      </c>
      <c r="V51" s="25">
        <f>Main!Z53</f>
        <v>16</v>
      </c>
      <c r="W51" s="24">
        <f>Main!AA53</f>
        <v>7</v>
      </c>
      <c r="X51" s="101">
        <f>Main!AB53</f>
        <v>11</v>
      </c>
      <c r="Y51" s="25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7">
        <f>Main!C54</f>
        <v>41819</v>
      </c>
      <c r="B52" s="52" t="str">
        <f>Main!D54</f>
        <v>Netherlands</v>
      </c>
      <c r="C52" s="57" t="str">
        <f>Main!E54</f>
        <v>Mexico</v>
      </c>
      <c r="D52" s="35">
        <f>Main!F54/(Main!$F54+Main!$G54)*100</f>
        <v>69</v>
      </c>
      <c r="E52" s="13">
        <f>Main!G54/(Main!$F54+Main!$G54)*100</f>
        <v>31</v>
      </c>
      <c r="F52" s="35">
        <f>Main!I54/(Main!$I54+Main!$K54)*100</f>
        <v>65.599999999999994</v>
      </c>
      <c r="G52" s="36">
        <f>Main!K54/(Main!$I54+Main!$K54)*100</f>
        <v>34.400000000000006</v>
      </c>
      <c r="H52" s="35">
        <f>Main!L54</f>
        <v>82.5</v>
      </c>
      <c r="I52" s="13">
        <f>Main!M54</f>
        <v>2.2999999999999998</v>
      </c>
      <c r="J52" s="36">
        <f>Main!N54</f>
        <v>0.8</v>
      </c>
      <c r="K52" s="18">
        <f>Main!O54</f>
        <v>77</v>
      </c>
      <c r="L52" s="13">
        <f>Main!P54</f>
        <v>1.6</v>
      </c>
      <c r="M52" s="63">
        <f>Main!Q54</f>
        <v>0.7</v>
      </c>
      <c r="N52" s="24">
        <f>Main!R54</f>
        <v>3.9</v>
      </c>
      <c r="O52" s="12">
        <f>Main!S54</f>
        <v>4.4000000000000004</v>
      </c>
      <c r="P52" s="12">
        <f>Main!T54</f>
        <v>4.2</v>
      </c>
      <c r="Q52" s="24">
        <f>Main!U54</f>
        <v>2.2999999999999998</v>
      </c>
      <c r="R52" s="12">
        <f>Main!V54</f>
        <v>3.1</v>
      </c>
      <c r="S52" s="12">
        <f>Main!W54</f>
        <v>2.7</v>
      </c>
      <c r="T52" s="24">
        <f>Main!X54</f>
        <v>15</v>
      </c>
      <c r="U52" s="101">
        <f>Main!Y54</f>
        <v>9</v>
      </c>
      <c r="V52" s="25">
        <f>Main!Z54</f>
        <v>2</v>
      </c>
      <c r="W52" s="24">
        <f>Main!AA54</f>
        <v>20</v>
      </c>
      <c r="X52" s="101">
        <f>Main!AB54</f>
        <v>14</v>
      </c>
      <c r="Y52" s="25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2</v>
      </c>
      <c r="AD52" s="184">
        <f>Main!AH54</f>
        <v>1</v>
      </c>
      <c r="AE52" s="151">
        <f>Main!AI54</f>
        <v>1</v>
      </c>
      <c r="AF52" s="156">
        <f>Main!AJ54</f>
        <v>1.78</v>
      </c>
      <c r="AG52" s="157">
        <f>Main!AK54</f>
        <v>0.81</v>
      </c>
      <c r="AH52" s="158">
        <f>Main!AL54</f>
        <v>0.75</v>
      </c>
      <c r="AI52" s="188" t="str">
        <f>Main!AM54</f>
        <v>train</v>
      </c>
    </row>
    <row r="53" spans="1:35">
      <c r="A53" s="47">
        <f>Main!C55</f>
        <v>41819</v>
      </c>
      <c r="B53" s="52" t="str">
        <f>Main!D55</f>
        <v>Costa Rica</v>
      </c>
      <c r="C53" s="57" t="str">
        <f>Main!E55</f>
        <v>Greece</v>
      </c>
      <c r="D53" s="35">
        <f>Main!F55/(Main!$F55+Main!$G55)*100</f>
        <v>56.000000000000007</v>
      </c>
      <c r="E53" s="13">
        <f>Main!G55/(Main!$F55+Main!$G55)*100</f>
        <v>44</v>
      </c>
      <c r="F53" s="35">
        <f>Main!I55/(Main!$I55+Main!$K55)*100</f>
        <v>32.299999999999997</v>
      </c>
      <c r="G53" s="36">
        <f>Main!K55/(Main!$I55+Main!$K55)*100</f>
        <v>67.7</v>
      </c>
      <c r="H53" s="35">
        <f>Main!L55</f>
        <v>74.099999999999994</v>
      </c>
      <c r="I53" s="13">
        <f>Main!M55</f>
        <v>1.3</v>
      </c>
      <c r="J53" s="36">
        <f>Main!N55</f>
        <v>0.7</v>
      </c>
      <c r="K53" s="18">
        <f>Main!O55</f>
        <v>76.8</v>
      </c>
      <c r="L53" s="13">
        <f>Main!P55</f>
        <v>1.3</v>
      </c>
      <c r="M53" s="63">
        <f>Main!Q55</f>
        <v>0.5</v>
      </c>
      <c r="N53" s="24">
        <f>Main!R55</f>
        <v>1.6</v>
      </c>
      <c r="O53" s="12">
        <f>Main!S55</f>
        <v>1.2</v>
      </c>
      <c r="P53" s="12">
        <f>Main!T55</f>
        <v>1.3</v>
      </c>
      <c r="Q53" s="24">
        <f>Main!U55</f>
        <v>2.2000000000000002</v>
      </c>
      <c r="R53" s="12">
        <f>Main!V55</f>
        <v>3.8</v>
      </c>
      <c r="S53" s="12">
        <f>Main!W55</f>
        <v>3</v>
      </c>
      <c r="T53" s="24">
        <f>Main!X55</f>
        <v>28</v>
      </c>
      <c r="U53" s="101">
        <f>Main!Y55</f>
        <v>3</v>
      </c>
      <c r="V53" s="25">
        <f>Main!Z55</f>
        <v>16</v>
      </c>
      <c r="W53" s="24">
        <f>Main!AA55</f>
        <v>12</v>
      </c>
      <c r="X53" s="101">
        <f>Main!AB55</f>
        <v>2</v>
      </c>
      <c r="Y53" s="25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1</v>
      </c>
      <c r="AD53" s="184">
        <f>Main!AH55</f>
        <v>1</v>
      </c>
      <c r="AE53" s="151">
        <f>Main!AI55</f>
        <v>0</v>
      </c>
      <c r="AF53" s="156">
        <f>Main!AJ55</f>
        <v>0.74</v>
      </c>
      <c r="AG53" s="157">
        <f>Main!AK55</f>
        <v>1.21</v>
      </c>
      <c r="AH53" s="158">
        <f>Main!AL55</f>
        <v>-0.55000000000000004</v>
      </c>
      <c r="AI53" s="188" t="str">
        <f>Main!AM55</f>
        <v>train</v>
      </c>
    </row>
    <row r="54" spans="1:35">
      <c r="A54" s="47">
        <f>Main!C56</f>
        <v>41820</v>
      </c>
      <c r="B54" s="52" t="str">
        <f>Main!D56</f>
        <v>France</v>
      </c>
      <c r="C54" s="57" t="str">
        <f>Main!E56</f>
        <v>Nigeria</v>
      </c>
      <c r="D54" s="35">
        <f>Main!F56/(Main!$F56+Main!$G56)*100</f>
        <v>72</v>
      </c>
      <c r="E54" s="13">
        <f>Main!G56/(Main!$F56+Main!$G56)*100</f>
        <v>28.000000000000004</v>
      </c>
      <c r="F54" s="35">
        <f>Main!I56/(Main!$I56+Main!$K56)*100</f>
        <v>66.8</v>
      </c>
      <c r="G54" s="36">
        <f>Main!K56/(Main!$I56+Main!$K56)*100</f>
        <v>33.200000000000003</v>
      </c>
      <c r="H54" s="35">
        <f>Main!L56</f>
        <v>86.1</v>
      </c>
      <c r="I54" s="13">
        <f>Main!M56</f>
        <v>2.5</v>
      </c>
      <c r="J54" s="36">
        <f>Main!N56</f>
        <v>0.6</v>
      </c>
      <c r="K54" s="18">
        <f>Main!O56</f>
        <v>75.2</v>
      </c>
      <c r="L54" s="13">
        <f>Main!P56</f>
        <v>1.7</v>
      </c>
      <c r="M54" s="63">
        <f>Main!Q56</f>
        <v>0.9</v>
      </c>
      <c r="N54" s="24">
        <f>Main!R56</f>
        <v>3.3</v>
      </c>
      <c r="O54" s="12">
        <f>Main!S56</f>
        <v>4</v>
      </c>
      <c r="P54" s="12">
        <f>Main!T56</f>
        <v>3.7</v>
      </c>
      <c r="Q54" s="24">
        <f>Main!U56</f>
        <v>1.3</v>
      </c>
      <c r="R54" s="12">
        <f>Main!V56</f>
        <v>3</v>
      </c>
      <c r="S54" s="12">
        <f>Main!W56</f>
        <v>1.9</v>
      </c>
      <c r="T54" s="24">
        <f>Main!X56</f>
        <v>17</v>
      </c>
      <c r="U54" s="101">
        <f>Main!Y56</f>
        <v>13</v>
      </c>
      <c r="V54" s="25">
        <f>Main!Z56</f>
        <v>1</v>
      </c>
      <c r="W54" s="24">
        <f>Main!AA56</f>
        <v>44</v>
      </c>
      <c r="X54" s="101">
        <f>Main!AB56</f>
        <v>4</v>
      </c>
      <c r="Y54" s="25">
        <f>Main!AC56</f>
        <v>16</v>
      </c>
      <c r="Z54" s="173">
        <f>Main!AD56</f>
        <v>1.44</v>
      </c>
      <c r="AA54" s="174">
        <f>Main!AE56</f>
        <v>4.5</v>
      </c>
      <c r="AB54" s="175">
        <f>Main!AF56</f>
        <v>8</v>
      </c>
      <c r="AC54" s="183">
        <f>Main!AG56</f>
        <v>2</v>
      </c>
      <c r="AD54" s="184">
        <f>Main!AH56</f>
        <v>0</v>
      </c>
      <c r="AE54" s="151">
        <f>Main!AI56</f>
        <v>2</v>
      </c>
      <c r="AF54" s="156">
        <f>Main!AJ56</f>
        <v>1.99</v>
      </c>
      <c r="AG54" s="157">
        <f>Main!AK56</f>
        <v>1.05</v>
      </c>
      <c r="AH54" s="158">
        <f>Main!AL56</f>
        <v>0.81</v>
      </c>
      <c r="AI54" s="188" t="str">
        <f>Main!AM56</f>
        <v>train</v>
      </c>
    </row>
    <row r="55" spans="1:35">
      <c r="A55" s="47">
        <f>Main!C57</f>
        <v>41820</v>
      </c>
      <c r="B55" s="52" t="str">
        <f>Main!D57</f>
        <v>Germany</v>
      </c>
      <c r="C55" s="57" t="str">
        <f>Main!E57</f>
        <v>Algeria</v>
      </c>
      <c r="D55" s="35">
        <f>Main!F57/(Main!$F57+Main!$G57)*100</f>
        <v>82</v>
      </c>
      <c r="E55" s="13">
        <f>Main!G57/(Main!$F57+Main!$G57)*100</f>
        <v>18</v>
      </c>
      <c r="F55" s="35">
        <f>Main!I57/(Main!$I57+Main!$K57)*100</f>
        <v>87.1</v>
      </c>
      <c r="G55" s="36">
        <f>Main!K57/(Main!$I57+Main!$K57)*100</f>
        <v>12.900000000000006</v>
      </c>
      <c r="H55" s="35">
        <f>Main!L57</f>
        <v>88.9</v>
      </c>
      <c r="I55" s="13">
        <f>Main!M57</f>
        <v>3.2</v>
      </c>
      <c r="J55" s="36">
        <f>Main!N57</f>
        <v>0.8</v>
      </c>
      <c r="K55" s="18">
        <f>Main!O57</f>
        <v>63.4</v>
      </c>
      <c r="L55" s="13">
        <f>Main!P57</f>
        <v>1.1000000000000001</v>
      </c>
      <c r="M55" s="63">
        <f>Main!Q57</f>
        <v>1.2</v>
      </c>
      <c r="N55" s="24">
        <f>Main!R57</f>
        <v>4.8</v>
      </c>
      <c r="O55" s="12">
        <f>Main!S57</f>
        <v>4.5</v>
      </c>
      <c r="P55" s="12">
        <f>Main!T57</f>
        <v>4.8</v>
      </c>
      <c r="Q55" s="24">
        <f>Main!U57</f>
        <v>1.4</v>
      </c>
      <c r="R55" s="12">
        <f>Main!V57</f>
        <v>1.3</v>
      </c>
      <c r="S55" s="12">
        <f>Main!W57</f>
        <v>1.3</v>
      </c>
      <c r="T55" s="24">
        <f>Main!X57</f>
        <v>2</v>
      </c>
      <c r="U55" s="101">
        <f>Main!Y57</f>
        <v>17</v>
      </c>
      <c r="V55" s="25">
        <f>Main!Z57</f>
        <v>1</v>
      </c>
      <c r="W55" s="24">
        <f>Main!AA57</f>
        <v>22</v>
      </c>
      <c r="X55" s="101">
        <f>Main!AB57</f>
        <v>3</v>
      </c>
      <c r="Y55" s="25">
        <f>Main!AC57</f>
        <v>32</v>
      </c>
      <c r="Z55" s="173">
        <f>Main!AD57</f>
        <v>1.28</v>
      </c>
      <c r="AA55" s="174">
        <f>Main!AE57</f>
        <v>6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2.19</v>
      </c>
      <c r="AG55" s="157">
        <f>Main!AK57</f>
        <v>0.89</v>
      </c>
      <c r="AH55" s="158">
        <f>Main!AL57</f>
        <v>1.48</v>
      </c>
      <c r="AI55" s="188" t="str">
        <f>Main!AM57</f>
        <v>train</v>
      </c>
    </row>
    <row r="56" spans="1:35">
      <c r="A56" s="47">
        <f>Main!C58</f>
        <v>41821</v>
      </c>
      <c r="B56" s="52" t="str">
        <f>Main!D58</f>
        <v>Argentina</v>
      </c>
      <c r="C56" s="57" t="str">
        <f>Main!E58</f>
        <v>Switzerland</v>
      </c>
      <c r="D56" s="35">
        <f>Main!F58/(Main!$F58+Main!$G58)*100</f>
        <v>75</v>
      </c>
      <c r="E56" s="13">
        <f>Main!G58/(Main!$F58+Main!$G58)*100</f>
        <v>25</v>
      </c>
      <c r="F56" s="35">
        <f>Main!I58/(Main!$I58+Main!$K58)*100</f>
        <v>77.7</v>
      </c>
      <c r="G56" s="36">
        <f>Main!K58/(Main!$I58+Main!$K58)*100</f>
        <v>22.299999999999997</v>
      </c>
      <c r="H56" s="35">
        <f>Main!L58</f>
        <v>90</v>
      </c>
      <c r="I56" s="13">
        <f>Main!M58</f>
        <v>2.9</v>
      </c>
      <c r="J56" s="36">
        <f>Main!N58</f>
        <v>0.4</v>
      </c>
      <c r="K56" s="18">
        <f>Main!O58</f>
        <v>78</v>
      </c>
      <c r="L56" s="13">
        <f>Main!P58</f>
        <v>2</v>
      </c>
      <c r="M56" s="63">
        <f>Main!Q58</f>
        <v>0.9</v>
      </c>
      <c r="N56" s="24">
        <f>Main!R58</f>
        <v>4.8</v>
      </c>
      <c r="O56" s="12">
        <f>Main!S58</f>
        <v>4.5</v>
      </c>
      <c r="P56" s="12">
        <f>Main!T58</f>
        <v>4.7</v>
      </c>
      <c r="Q56" s="24">
        <f>Main!U58</f>
        <v>1.9</v>
      </c>
      <c r="R56" s="12">
        <f>Main!V58</f>
        <v>2.6</v>
      </c>
      <c r="S56" s="12">
        <f>Main!W58</f>
        <v>2.2000000000000002</v>
      </c>
      <c r="T56" s="24">
        <f>Main!X58</f>
        <v>5</v>
      </c>
      <c r="U56" s="101">
        <f>Main!Y58</f>
        <v>15</v>
      </c>
      <c r="V56" s="25">
        <f>Main!Z58</f>
        <v>1</v>
      </c>
      <c r="W56" s="24">
        <f>Main!AA58</f>
        <v>6</v>
      </c>
      <c r="X56" s="101">
        <f>Main!AB58</f>
        <v>9</v>
      </c>
      <c r="Y56" s="25">
        <f>Main!AC58</f>
        <v>8</v>
      </c>
      <c r="Z56" s="173">
        <f>Main!AD58</f>
        <v>1.57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2.6</v>
      </c>
      <c r="AG56" s="157">
        <f>Main!AK58</f>
        <v>1.35</v>
      </c>
      <c r="AH56" s="158">
        <f>Main!AL58</f>
        <v>1.19</v>
      </c>
      <c r="AI56" s="188" t="str">
        <f>Main!AM58</f>
        <v>train</v>
      </c>
    </row>
    <row r="57" spans="1:35">
      <c r="A57" s="47">
        <f>Main!C59</f>
        <v>41821</v>
      </c>
      <c r="B57" s="52" t="str">
        <f>Main!D59</f>
        <v>Belgium</v>
      </c>
      <c r="C57" s="57" t="str">
        <f>Main!E59</f>
        <v>USA</v>
      </c>
      <c r="D57" s="35">
        <f>Main!F59/(Main!$F59+Main!$G59)*100</f>
        <v>59</v>
      </c>
      <c r="E57" s="13">
        <f>Main!G59/(Main!$F59+Main!$G59)*100</f>
        <v>41</v>
      </c>
      <c r="F57" s="35">
        <f>Main!I59/(Main!$I59+Main!$K59)*100</f>
        <v>69.2</v>
      </c>
      <c r="G57" s="36">
        <f>Main!K59/(Main!$I59+Main!$K59)*100</f>
        <v>30.8</v>
      </c>
      <c r="H57" s="35">
        <f>Main!L59</f>
        <v>82</v>
      </c>
      <c r="I57" s="13">
        <f>Main!M59</f>
        <v>2.1</v>
      </c>
      <c r="J57" s="36">
        <f>Main!N59</f>
        <v>0.7</v>
      </c>
      <c r="K57" s="18">
        <f>Main!O59</f>
        <v>77.400000000000006</v>
      </c>
      <c r="L57" s="13">
        <f>Main!P59</f>
        <v>2</v>
      </c>
      <c r="M57" s="63">
        <f>Main!Q59</f>
        <v>1</v>
      </c>
      <c r="N57" s="24">
        <f>Main!R59</f>
        <v>3.6</v>
      </c>
      <c r="O57" s="12">
        <f>Main!S59</f>
        <v>4.5999999999999996</v>
      </c>
      <c r="P57" s="12">
        <f>Main!T59</f>
        <v>4.3</v>
      </c>
      <c r="Q57" s="24">
        <f>Main!U59</f>
        <v>3.6</v>
      </c>
      <c r="R57" s="12">
        <f>Main!V59</f>
        <v>1.7</v>
      </c>
      <c r="S57" s="12">
        <f>Main!W59</f>
        <v>2.6</v>
      </c>
      <c r="T57" s="24">
        <f>Main!X59</f>
        <v>11</v>
      </c>
      <c r="U57" s="101">
        <f>Main!Y59</f>
        <v>11</v>
      </c>
      <c r="V57" s="25">
        <f>Main!Z59</f>
        <v>4</v>
      </c>
      <c r="W57" s="24">
        <f>Main!AA59</f>
        <v>13</v>
      </c>
      <c r="X57" s="101">
        <f>Main!AB59</f>
        <v>9</v>
      </c>
      <c r="Y57" s="25">
        <f>Main!AC59</f>
        <v>3</v>
      </c>
      <c r="Z57" s="173">
        <f>Main!AD59</f>
        <v>2</v>
      </c>
      <c r="AA57" s="174">
        <f>Main!AE59</f>
        <v>3.4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1.75</v>
      </c>
      <c r="AG57" s="157">
        <f>Main!AK59</f>
        <v>0.97</v>
      </c>
      <c r="AH57" s="158">
        <f>Main!AL59</f>
        <v>0.85</v>
      </c>
      <c r="AI57" s="188" t="str">
        <f>Main!AM59</f>
        <v>train</v>
      </c>
    </row>
    <row r="58" spans="1:35">
      <c r="A58" s="47">
        <f>Main!C60</f>
        <v>41824</v>
      </c>
      <c r="B58" s="52" t="str">
        <f>Main!D60</f>
        <v>France</v>
      </c>
      <c r="C58" s="57" t="str">
        <f>Main!E60</f>
        <v>Germany</v>
      </c>
      <c r="D58" s="35">
        <f>Main!F60/(Main!$F60+Main!$G60)*100</f>
        <v>47</v>
      </c>
      <c r="E58" s="13">
        <f>Main!G60/(Main!$F60+Main!$G60)*100</f>
        <v>53</v>
      </c>
      <c r="F58" s="35">
        <f>Main!I60/(Main!$I60+Main!$K60)*100</f>
        <v>30.8</v>
      </c>
      <c r="G58" s="36">
        <f>Main!K60/(Main!$I60+Main!$K60)*100</f>
        <v>69.2</v>
      </c>
      <c r="H58" s="35">
        <f>Main!L60</f>
        <v>86.1</v>
      </c>
      <c r="I58" s="13">
        <f>Main!M60</f>
        <v>2.5</v>
      </c>
      <c r="J58" s="36">
        <f>Main!N60</f>
        <v>0.6</v>
      </c>
      <c r="K58" s="18">
        <f>Main!O60</f>
        <v>88.9</v>
      </c>
      <c r="L58" s="13">
        <f>Main!P60</f>
        <v>3.2</v>
      </c>
      <c r="M58" s="63">
        <f>Main!Q60</f>
        <v>0.8</v>
      </c>
      <c r="N58" s="24">
        <f>Main!R60</f>
        <v>3.3</v>
      </c>
      <c r="O58" s="12">
        <f>Main!S60</f>
        <v>4</v>
      </c>
      <c r="P58" s="12">
        <f>Main!T60</f>
        <v>3.7</v>
      </c>
      <c r="Q58" s="24">
        <f>Main!U60</f>
        <v>4.8</v>
      </c>
      <c r="R58" s="12">
        <f>Main!V60</f>
        <v>4.5</v>
      </c>
      <c r="S58" s="12">
        <f>Main!W60</f>
        <v>4.8</v>
      </c>
      <c r="T58" s="24">
        <f>Main!X60</f>
        <v>17</v>
      </c>
      <c r="U58" s="101">
        <f>Main!Y60</f>
        <v>13</v>
      </c>
      <c r="V58" s="25">
        <f>Main!Z60</f>
        <v>1</v>
      </c>
      <c r="W58" s="24">
        <f>Main!AA60</f>
        <v>2</v>
      </c>
      <c r="X58" s="101">
        <f>Main!AB60</f>
        <v>17</v>
      </c>
      <c r="Y58" s="25">
        <f>Main!AC60</f>
        <v>1</v>
      </c>
      <c r="Z58" s="173">
        <f>Main!AD60</f>
        <v>3</v>
      </c>
      <c r="AA58" s="174">
        <f>Main!AE60</f>
        <v>3</v>
      </c>
      <c r="AB58" s="175">
        <f>Main!AF60</f>
        <v>2.5</v>
      </c>
      <c r="AC58" s="183">
        <f>Main!AG60</f>
        <v>0</v>
      </c>
      <c r="AD58" s="184">
        <f>Main!AH60</f>
        <v>1</v>
      </c>
      <c r="AE58" s="151">
        <f>Main!AI60</f>
        <v>-1</v>
      </c>
      <c r="AF58" s="156">
        <f>Main!AJ60</f>
        <v>0.88</v>
      </c>
      <c r="AG58" s="157">
        <f>Main!AK60</f>
        <v>1.71</v>
      </c>
      <c r="AH58" s="158">
        <f>Main!AL60</f>
        <v>-0.72</v>
      </c>
      <c r="AI58" s="188" t="str">
        <f>Main!AM60</f>
        <v>train</v>
      </c>
    </row>
    <row r="59" spans="1:35">
      <c r="A59" s="47">
        <f>Main!C61</f>
        <v>41824</v>
      </c>
      <c r="B59" s="52" t="str">
        <f>Main!D61</f>
        <v>Brazil</v>
      </c>
      <c r="C59" s="57" t="str">
        <f>Main!E61</f>
        <v>Colombia</v>
      </c>
      <c r="D59" s="35">
        <f>Main!F61/(Main!$F61+Main!$G61)*100</f>
        <v>72</v>
      </c>
      <c r="E59" s="13">
        <f>Main!G61/(Main!$F61+Main!$G61)*100</f>
        <v>28.000000000000004</v>
      </c>
      <c r="F59" s="35">
        <f>Main!I61/(Main!$I61+Main!$K61)*100</f>
        <v>71.400000000000006</v>
      </c>
      <c r="G59" s="36">
        <f>Main!K61/(Main!$I61+Main!$K61)*100</f>
        <v>28.599999999999991</v>
      </c>
      <c r="H59" s="35">
        <f>Main!L61</f>
        <v>91.8</v>
      </c>
      <c r="I59" s="13">
        <f>Main!M61</f>
        <v>3.4</v>
      </c>
      <c r="J59" s="36">
        <f>Main!N61</f>
        <v>0.5</v>
      </c>
      <c r="K59" s="18">
        <f>Main!O61</f>
        <v>85.8</v>
      </c>
      <c r="L59" s="13">
        <f>Main!P61</f>
        <v>2.2000000000000002</v>
      </c>
      <c r="M59" s="63">
        <f>Main!Q61</f>
        <v>0.5</v>
      </c>
      <c r="N59" s="24">
        <f>Main!R61</f>
        <v>4.9000000000000004</v>
      </c>
      <c r="O59" s="12">
        <f>Main!S61</f>
        <v>4.8</v>
      </c>
      <c r="P59" s="12">
        <f>Main!T61</f>
        <v>4.9000000000000004</v>
      </c>
      <c r="Q59" s="24">
        <f>Main!U61</f>
        <v>3.9</v>
      </c>
      <c r="R59" s="12">
        <f>Main!V61</f>
        <v>4</v>
      </c>
      <c r="S59" s="12">
        <f>Main!W61</f>
        <v>4</v>
      </c>
      <c r="T59" s="24">
        <f>Main!X61</f>
        <v>3</v>
      </c>
      <c r="U59" s="101">
        <f>Main!Y61</f>
        <v>19</v>
      </c>
      <c r="V59" s="25">
        <f>Main!Z61</f>
        <v>1</v>
      </c>
      <c r="W59" s="24">
        <f>Main!AA61</f>
        <v>8</v>
      </c>
      <c r="X59" s="101">
        <f>Main!AB61</f>
        <v>4</v>
      </c>
      <c r="Y59" s="25">
        <f>Main!AC61</f>
        <v>16</v>
      </c>
      <c r="Z59" s="173">
        <f>Main!AD61</f>
        <v>1.83</v>
      </c>
      <c r="AA59" s="174">
        <f>Main!AE61</f>
        <v>3.6</v>
      </c>
      <c r="AB59" s="175">
        <f>Main!AF61</f>
        <v>4.2</v>
      </c>
      <c r="AC59" s="183">
        <f>Main!AG61</f>
        <v>2</v>
      </c>
      <c r="AD59" s="184">
        <f>Main!AH61</f>
        <v>1</v>
      </c>
      <c r="AE59" s="151">
        <f>Main!AI61</f>
        <v>1</v>
      </c>
      <c r="AF59" s="156">
        <f>Main!AJ61</f>
        <v>1.44</v>
      </c>
      <c r="AG59" s="157">
        <f>Main!AK61</f>
        <v>0.91</v>
      </c>
      <c r="AH59" s="158">
        <f>Main!AL61</f>
        <v>0.61</v>
      </c>
      <c r="AI59" s="188" t="str">
        <f>Main!AM61</f>
        <v>train</v>
      </c>
    </row>
    <row r="60" spans="1:35">
      <c r="A60" s="47">
        <f>Main!C62</f>
        <v>41825</v>
      </c>
      <c r="B60" s="52" t="str">
        <f>Main!D62</f>
        <v>Argentina</v>
      </c>
      <c r="C60" s="57" t="str">
        <f>Main!E62</f>
        <v>Belgium</v>
      </c>
      <c r="D60" s="35">
        <f>Main!F62/(Main!$F62+Main!$G62)*100</f>
        <v>72</v>
      </c>
      <c r="E60" s="13">
        <f>Main!G62/(Main!$F62+Main!$G62)*100</f>
        <v>28.000000000000004</v>
      </c>
      <c r="F60" s="35">
        <f>Main!I62/(Main!$I62+Main!$K62)*100</f>
        <v>58.20000000000001</v>
      </c>
      <c r="G60" s="36">
        <f>Main!K62/(Main!$I62+Main!$K62)*100</f>
        <v>41.8</v>
      </c>
      <c r="H60" s="35">
        <f>Main!L62</f>
        <v>90</v>
      </c>
      <c r="I60" s="13">
        <f>Main!M62</f>
        <v>2.9</v>
      </c>
      <c r="J60" s="36">
        <f>Main!N62</f>
        <v>0.4</v>
      </c>
      <c r="K60" s="18">
        <f>Main!O62</f>
        <v>82</v>
      </c>
      <c r="L60" s="13">
        <f>Main!P62</f>
        <v>2.1</v>
      </c>
      <c r="M60" s="63">
        <f>Main!Q62</f>
        <v>0.7</v>
      </c>
      <c r="N60" s="24">
        <f>Main!R62</f>
        <v>4.8</v>
      </c>
      <c r="O60" s="12">
        <f>Main!S62</f>
        <v>4.5</v>
      </c>
      <c r="P60" s="12">
        <f>Main!T62</f>
        <v>4.7</v>
      </c>
      <c r="Q60" s="24">
        <f>Main!U62</f>
        <v>3.6</v>
      </c>
      <c r="R60" s="12">
        <f>Main!V62</f>
        <v>4.5999999999999996</v>
      </c>
      <c r="S60" s="12">
        <f>Main!W62</f>
        <v>4.3</v>
      </c>
      <c r="T60" s="24">
        <f>Main!X62</f>
        <v>5</v>
      </c>
      <c r="U60" s="101">
        <f>Main!Y62</f>
        <v>15</v>
      </c>
      <c r="V60" s="25">
        <f>Main!Z62</f>
        <v>1</v>
      </c>
      <c r="W60" s="24">
        <f>Main!AA62</f>
        <v>11</v>
      </c>
      <c r="X60" s="101">
        <f>Main!AB62</f>
        <v>11</v>
      </c>
      <c r="Y60" s="25">
        <f>Main!AC62</f>
        <v>4</v>
      </c>
      <c r="Z60" s="173">
        <f>Main!AD62</f>
        <v>2.1</v>
      </c>
      <c r="AA60" s="174">
        <f>Main!AE62</f>
        <v>3.3</v>
      </c>
      <c r="AB60" s="175">
        <f>Main!AF62</f>
        <v>4</v>
      </c>
      <c r="AC60" s="183">
        <f>Main!AG62</f>
        <v>1</v>
      </c>
      <c r="AD60" s="184">
        <f>Main!AH62</f>
        <v>0</v>
      </c>
      <c r="AE60" s="151">
        <f>Main!AI62</f>
        <v>1</v>
      </c>
      <c r="AF60" s="156">
        <f>Main!AJ62</f>
        <v>1.78</v>
      </c>
      <c r="AG60" s="157">
        <f>Main!AK62</f>
        <v>1.07</v>
      </c>
      <c r="AH60" s="158">
        <f>Main!AL62</f>
        <v>0.24</v>
      </c>
      <c r="AI60" s="188" t="str">
        <f>Main!AM62</f>
        <v>train</v>
      </c>
    </row>
    <row r="61" spans="1:35">
      <c r="A61" s="47">
        <f>Main!C63</f>
        <v>41825</v>
      </c>
      <c r="B61" s="52" t="str">
        <f>Main!D63</f>
        <v>Netherlands</v>
      </c>
      <c r="C61" s="57" t="str">
        <f>Main!E63</f>
        <v>Costa Rica</v>
      </c>
      <c r="D61" s="35">
        <f>Main!F63/(Main!$F63+Main!$G63)*100</f>
        <v>76</v>
      </c>
      <c r="E61" s="13">
        <f>Main!G63/(Main!$F63+Main!$G63)*100</f>
        <v>24</v>
      </c>
      <c r="F61" s="35">
        <f>Main!I63/(Main!$I63+Main!$K63)*100</f>
        <v>85.3</v>
      </c>
      <c r="G61" s="36">
        <f>Main!K63/(Main!$I63+Main!$K63)*100</f>
        <v>14.700000000000003</v>
      </c>
      <c r="H61" s="35">
        <f>Main!L63</f>
        <v>82.5</v>
      </c>
      <c r="I61" s="13">
        <f>Main!M63</f>
        <v>2.2999999999999998</v>
      </c>
      <c r="J61" s="36">
        <f>Main!N63</f>
        <v>0.8</v>
      </c>
      <c r="K61" s="18">
        <f>Main!O63</f>
        <v>74.099999999999994</v>
      </c>
      <c r="L61" s="13">
        <f>Main!P63</f>
        <v>1.3</v>
      </c>
      <c r="M61" s="63">
        <f>Main!Q63</f>
        <v>0.7</v>
      </c>
      <c r="N61" s="24">
        <f>Main!R63</f>
        <v>3.9</v>
      </c>
      <c r="O61" s="12">
        <f>Main!S63</f>
        <v>4.4000000000000004</v>
      </c>
      <c r="P61" s="12">
        <f>Main!T63</f>
        <v>4.2</v>
      </c>
      <c r="Q61" s="24">
        <f>Main!U63</f>
        <v>1.6</v>
      </c>
      <c r="R61" s="12">
        <f>Main!V63</f>
        <v>1.2</v>
      </c>
      <c r="S61" s="12">
        <f>Main!W63</f>
        <v>1.3</v>
      </c>
      <c r="T61" s="24">
        <f>Main!X63</f>
        <v>15</v>
      </c>
      <c r="U61" s="101">
        <f>Main!Y63</f>
        <v>9</v>
      </c>
      <c r="V61" s="25">
        <f>Main!Z63</f>
        <v>2</v>
      </c>
      <c r="W61" s="24">
        <f>Main!AA63</f>
        <v>28</v>
      </c>
      <c r="X61" s="101">
        <f>Main!AB63</f>
        <v>3</v>
      </c>
      <c r="Y61" s="25">
        <f>Main!AC63</f>
        <v>16</v>
      </c>
      <c r="Z61" s="173">
        <f>Main!AD63</f>
        <v>1.53</v>
      </c>
      <c r="AA61" s="174">
        <f>Main!AE63</f>
        <v>4.2</v>
      </c>
      <c r="AB61" s="175">
        <f>Main!AF63</f>
        <v>8</v>
      </c>
      <c r="AC61" s="183">
        <f>Main!AG63</f>
        <v>0</v>
      </c>
      <c r="AD61" s="184">
        <f>Main!AH63</f>
        <v>0</v>
      </c>
      <c r="AE61" s="151">
        <f>Main!AI63</f>
        <v>0</v>
      </c>
      <c r="AF61" s="156">
        <f>Main!AJ63</f>
        <v>1.29</v>
      </c>
      <c r="AG61" s="157">
        <f>Main!AK63</f>
        <v>1.0900000000000001</v>
      </c>
      <c r="AH61" s="158">
        <f>Main!AL63</f>
        <v>7.0000000000000007E-2</v>
      </c>
      <c r="AI61" s="188" t="str">
        <f>Main!AM63</f>
        <v>train</v>
      </c>
    </row>
    <row r="62" spans="1:35">
      <c r="A62" s="47">
        <f>Main!C64</f>
        <v>41828</v>
      </c>
      <c r="B62" s="52" t="str">
        <f>Main!D64</f>
        <v>Brazil</v>
      </c>
      <c r="C62" s="57" t="str">
        <f>Main!E64</f>
        <v>Germany</v>
      </c>
      <c r="D62" s="35">
        <f>Main!F64/(Main!$F64+Main!$G64)*100</f>
        <v>73</v>
      </c>
      <c r="E62" s="13">
        <f>Main!G64/(Main!$F64+Main!$G64)*100</f>
        <v>27</v>
      </c>
      <c r="F62" s="35">
        <f>Main!I64/(Main!$I64+Main!$K64)*100</f>
        <v>49.2</v>
      </c>
      <c r="G62" s="36">
        <f>Main!K64/(Main!$I64+Main!$K64)*100</f>
        <v>50.8</v>
      </c>
      <c r="H62" s="35">
        <f>Main!L64</f>
        <v>91.8</v>
      </c>
      <c r="I62" s="13">
        <f>Main!M64</f>
        <v>3.4</v>
      </c>
      <c r="J62" s="36">
        <f>Main!N64</f>
        <v>0.5</v>
      </c>
      <c r="K62" s="18">
        <f>Main!O64</f>
        <v>88.9</v>
      </c>
      <c r="L62" s="13">
        <f>Main!P64</f>
        <v>3.2</v>
      </c>
      <c r="M62" s="63">
        <f>Main!Q64</f>
        <v>0.8</v>
      </c>
      <c r="N62" s="24">
        <f>Main!R64</f>
        <v>4.9000000000000004</v>
      </c>
      <c r="O62" s="12">
        <f>Main!S64</f>
        <v>4.8</v>
      </c>
      <c r="P62" s="12">
        <f>Main!T64</f>
        <v>4.9000000000000004</v>
      </c>
      <c r="Q62" s="24">
        <f>Main!U64</f>
        <v>4.8</v>
      </c>
      <c r="R62" s="12">
        <f>Main!V64</f>
        <v>4.5</v>
      </c>
      <c r="S62" s="12">
        <f>Main!W64</f>
        <v>4.8</v>
      </c>
      <c r="T62" s="24">
        <f>Main!X64</f>
        <v>3</v>
      </c>
      <c r="U62" s="101">
        <f>Main!Y64</f>
        <v>19</v>
      </c>
      <c r="V62" s="25">
        <f>Main!Z64</f>
        <v>1</v>
      </c>
      <c r="W62" s="24">
        <f>Main!AA64</f>
        <v>2</v>
      </c>
      <c r="X62" s="101">
        <f>Main!AB64</f>
        <v>17</v>
      </c>
      <c r="Y62" s="25">
        <f>Main!AC64</f>
        <v>1</v>
      </c>
      <c r="Z62" s="173">
        <f>Main!AD64</f>
        <v>2.75</v>
      </c>
      <c r="AA62" s="174">
        <f>Main!AE64</f>
        <v>3.1</v>
      </c>
      <c r="AB62" s="175">
        <f>Main!AF64</f>
        <v>2.87</v>
      </c>
      <c r="AC62" s="183">
        <f>Main!AG64</f>
        <v>1</v>
      </c>
      <c r="AD62" s="184">
        <f>Main!AH64</f>
        <v>7</v>
      </c>
      <c r="AE62" s="151">
        <f>Main!AI64</f>
        <v>-6</v>
      </c>
      <c r="AF62" s="156">
        <f>Main!AJ64</f>
        <v>1.4</v>
      </c>
      <c r="AG62" s="157">
        <f>Main!AK64</f>
        <v>0.87</v>
      </c>
      <c r="AH62" s="158">
        <f>Main!AL64</f>
        <v>0.5</v>
      </c>
      <c r="AI62" s="188" t="str">
        <f>Main!AM64</f>
        <v>train</v>
      </c>
    </row>
    <row r="63" spans="1:35">
      <c r="A63" s="47">
        <f>Main!C65</f>
        <v>41829</v>
      </c>
      <c r="B63" s="52" t="str">
        <f>Main!D65</f>
        <v>Netherlands</v>
      </c>
      <c r="C63" s="57" t="str">
        <f>Main!E65</f>
        <v>Argentina</v>
      </c>
      <c r="D63" s="35">
        <f>Main!F65/(Main!$F65+Main!$G65)*100</f>
        <v>43</v>
      </c>
      <c r="E63" s="13">
        <f>Main!G65/(Main!$F65+Main!$G65)*100</f>
        <v>56.999999999999993</v>
      </c>
      <c r="F63" s="35">
        <f>Main!I65/(Main!$I65+Main!$K65)*100</f>
        <v>39.299999999999997</v>
      </c>
      <c r="G63" s="36">
        <f>Main!K65/(Main!$I65+Main!$K65)*100</f>
        <v>60.699999999999996</v>
      </c>
      <c r="H63" s="35">
        <f>Main!L65</f>
        <v>82.5</v>
      </c>
      <c r="I63" s="13">
        <f>Main!M65</f>
        <v>2.2999999999999998</v>
      </c>
      <c r="J63" s="36">
        <f>Main!N65</f>
        <v>0.8</v>
      </c>
      <c r="K63" s="18">
        <f>Main!O65</f>
        <v>90</v>
      </c>
      <c r="L63" s="13">
        <f>Main!P65</f>
        <v>2.9</v>
      </c>
      <c r="M63" s="63">
        <f>Main!Q65</f>
        <v>0.4</v>
      </c>
      <c r="N63" s="24">
        <f>Main!R65</f>
        <v>3.9</v>
      </c>
      <c r="O63" s="12">
        <f>Main!S65</f>
        <v>4.4000000000000004</v>
      </c>
      <c r="P63" s="12">
        <f>Main!T65</f>
        <v>4.2</v>
      </c>
      <c r="Q63" s="24">
        <f>Main!U65</f>
        <v>4.8</v>
      </c>
      <c r="R63" s="12">
        <f>Main!V65</f>
        <v>4.5</v>
      </c>
      <c r="S63" s="12">
        <f>Main!W65</f>
        <v>4.7</v>
      </c>
      <c r="T63" s="24">
        <f>Main!X65</f>
        <v>15</v>
      </c>
      <c r="U63" s="101">
        <f>Main!Y65</f>
        <v>9</v>
      </c>
      <c r="V63" s="25">
        <f>Main!Z65</f>
        <v>2</v>
      </c>
      <c r="W63" s="24">
        <f>Main!AA65</f>
        <v>5</v>
      </c>
      <c r="X63" s="101">
        <f>Main!AB65</f>
        <v>15</v>
      </c>
      <c r="Y63" s="25">
        <f>Main!AC65</f>
        <v>1</v>
      </c>
      <c r="Z63" s="173">
        <f>Main!AD65</f>
        <v>3.1</v>
      </c>
      <c r="AA63" s="174">
        <f>Main!AE65</f>
        <v>3.2</v>
      </c>
      <c r="AB63" s="175">
        <f>Main!AF65</f>
        <v>2.37</v>
      </c>
      <c r="AC63" s="183">
        <f>Main!AG65</f>
        <v>0</v>
      </c>
      <c r="AD63" s="184">
        <f>Main!AH65</f>
        <v>0</v>
      </c>
      <c r="AE63" s="151">
        <f>Main!AI65</f>
        <v>0</v>
      </c>
      <c r="AF63" s="156">
        <f>Main!AJ65</f>
        <v>1.01</v>
      </c>
      <c r="AG63" s="157">
        <f>Main!AK65</f>
        <v>1.37</v>
      </c>
      <c r="AH63" s="158">
        <f>Main!AL65</f>
        <v>-0.11</v>
      </c>
      <c r="AI63" s="188" t="str">
        <f>Main!AM65</f>
        <v>train</v>
      </c>
    </row>
    <row r="64" spans="1:35">
      <c r="A64" s="47">
        <f>Main!C66</f>
        <v>41832</v>
      </c>
      <c r="B64" s="52" t="str">
        <f>Main!D66</f>
        <v>Brazil</v>
      </c>
      <c r="C64" s="57" t="str">
        <f>Main!E66</f>
        <v>Netherlands</v>
      </c>
      <c r="D64" s="35">
        <f>Main!F66/(Main!$F66+Main!$G66)*100</f>
        <v>71</v>
      </c>
      <c r="E64" s="13">
        <f>Main!G66/(Main!$F66+Main!$G66)*100</f>
        <v>28.999999999999996</v>
      </c>
      <c r="F64" s="35">
        <f>Main!I66/(Main!$I66+Main!$K66)*100</f>
        <v>60.6</v>
      </c>
      <c r="G64" s="36">
        <f>Main!K66/(Main!$I66+Main!$K66)*100</f>
        <v>39.4</v>
      </c>
      <c r="H64" s="35">
        <f>Main!L66</f>
        <v>91.8</v>
      </c>
      <c r="I64" s="13">
        <f>Main!M66</f>
        <v>3.4</v>
      </c>
      <c r="J64" s="36">
        <f>Main!N66</f>
        <v>0.5</v>
      </c>
      <c r="K64" s="18">
        <f>Main!O66</f>
        <v>82.5</v>
      </c>
      <c r="L64" s="13">
        <f>Main!P66</f>
        <v>2.2999999999999998</v>
      </c>
      <c r="M64" s="63">
        <f>Main!Q66</f>
        <v>0.8</v>
      </c>
      <c r="N64" s="24">
        <f>Main!R66</f>
        <v>4.9000000000000004</v>
      </c>
      <c r="O64" s="12">
        <f>Main!S66</f>
        <v>4.8</v>
      </c>
      <c r="P64" s="12">
        <f>Main!T66</f>
        <v>4.9000000000000004</v>
      </c>
      <c r="Q64" s="24">
        <f>Main!U66</f>
        <v>3.9</v>
      </c>
      <c r="R64" s="12">
        <f>Main!V66</f>
        <v>4.4000000000000004</v>
      </c>
      <c r="S64" s="12">
        <f>Main!W66</f>
        <v>4.2</v>
      </c>
      <c r="T64" s="24">
        <f>Main!X66</f>
        <v>3</v>
      </c>
      <c r="U64" s="101">
        <f>Main!Y66</f>
        <v>19</v>
      </c>
      <c r="V64" s="25">
        <f>Main!Z66</f>
        <v>1</v>
      </c>
      <c r="W64" s="24">
        <f>Main!AA66</f>
        <v>15</v>
      </c>
      <c r="X64" s="101">
        <f>Main!AB66</f>
        <v>9</v>
      </c>
      <c r="Y64" s="25">
        <f>Main!AC66</f>
        <v>2</v>
      </c>
      <c r="Z64" s="173">
        <f>Main!AD66</f>
        <v>2.15</v>
      </c>
      <c r="AA64" s="174">
        <f>Main!AE66</f>
        <v>3.6</v>
      </c>
      <c r="AB64" s="175">
        <f>Main!AF66</f>
        <v>3.2</v>
      </c>
      <c r="AC64" s="183">
        <f>Main!AG66</f>
        <v>0</v>
      </c>
      <c r="AD64" s="184">
        <f>Main!AH66</f>
        <v>3</v>
      </c>
      <c r="AE64" s="151">
        <f>Main!AI66</f>
        <v>-3</v>
      </c>
      <c r="AF64" s="156">
        <f>Main!AJ66</f>
        <v>1.28</v>
      </c>
      <c r="AG64" s="157">
        <f>Main!AK66</f>
        <v>1.17</v>
      </c>
      <c r="AH64" s="158">
        <f>Main!AL66</f>
        <v>0.02</v>
      </c>
      <c r="AI64" s="188" t="str">
        <f>Main!AM66</f>
        <v>train</v>
      </c>
    </row>
    <row r="65" spans="1:35">
      <c r="A65" s="48">
        <f>Main!C67</f>
        <v>41833</v>
      </c>
      <c r="B65" s="53" t="str">
        <f>Main!D67</f>
        <v>Germany</v>
      </c>
      <c r="C65" s="58" t="str">
        <f>Main!E67</f>
        <v>Argentina</v>
      </c>
      <c r="D65" s="37">
        <f>Main!F67/(Main!$F67+Main!$G67)*100</f>
        <v>63</v>
      </c>
      <c r="E65" s="9">
        <f>Main!G67/(Main!$F67+Main!$G67)*100</f>
        <v>37</v>
      </c>
      <c r="F65" s="37">
        <f>Main!I67/(Main!$I67+Main!$K67)*100</f>
        <v>50.9</v>
      </c>
      <c r="G65" s="38">
        <f>Main!K67/(Main!$I67+Main!$K67)*100</f>
        <v>49.1</v>
      </c>
      <c r="H65" s="37">
        <f>Main!L67</f>
        <v>88.9</v>
      </c>
      <c r="I65" s="9">
        <f>Main!M67</f>
        <v>3.2</v>
      </c>
      <c r="J65" s="38">
        <f>Main!N67</f>
        <v>0.8</v>
      </c>
      <c r="K65" s="19">
        <f>Main!O67</f>
        <v>90</v>
      </c>
      <c r="L65" s="9">
        <f>Main!P67</f>
        <v>2.9</v>
      </c>
      <c r="M65" s="64">
        <f>Main!Q67</f>
        <v>0.4</v>
      </c>
      <c r="N65" s="26">
        <f>Main!R67</f>
        <v>4.8</v>
      </c>
      <c r="O65" s="8">
        <f>Main!S67</f>
        <v>4.5</v>
      </c>
      <c r="P65" s="8">
        <f>Main!T67</f>
        <v>4.8</v>
      </c>
      <c r="Q65" s="26">
        <f>Main!U67</f>
        <v>4.8</v>
      </c>
      <c r="R65" s="8">
        <f>Main!V67</f>
        <v>4.5</v>
      </c>
      <c r="S65" s="8">
        <f>Main!W67</f>
        <v>4.7</v>
      </c>
      <c r="T65" s="26">
        <f>Main!X67</f>
        <v>2</v>
      </c>
      <c r="U65" s="102">
        <f>Main!Y67</f>
        <v>17</v>
      </c>
      <c r="V65" s="27">
        <f>Main!Z67</f>
        <v>1</v>
      </c>
      <c r="W65" s="26">
        <f>Main!AA67</f>
        <v>5</v>
      </c>
      <c r="X65" s="102">
        <f>Main!AB67</f>
        <v>15</v>
      </c>
      <c r="Y65" s="27">
        <f>Main!AC67</f>
        <v>1</v>
      </c>
      <c r="Z65" s="173">
        <f>Main!AD67</f>
        <v>2.2999999999999998</v>
      </c>
      <c r="AA65" s="174">
        <f>Main!AE67</f>
        <v>3.25</v>
      </c>
      <c r="AB65" s="175">
        <f>Main!AF67</f>
        <v>3.6</v>
      </c>
      <c r="AC65" s="183">
        <f>Main!AG67</f>
        <v>0</v>
      </c>
      <c r="AD65" s="184">
        <f>Main!AH67</f>
        <v>0</v>
      </c>
      <c r="AE65" s="151">
        <f>Main!AI67</f>
        <v>0</v>
      </c>
      <c r="AF65" s="156">
        <f>Main!AJ67</f>
        <v>2</v>
      </c>
      <c r="AG65" s="157">
        <f>Main!AK67</f>
        <v>1.4</v>
      </c>
      <c r="AH65" s="158">
        <f>Main!AL67</f>
        <v>0.93</v>
      </c>
      <c r="AI65" s="188" t="str">
        <f>Main!AM67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2014-07-13T06:46:18Z</dcterms:modified>
  <dc:language>en-GB</dc:language>
</cp:coreProperties>
</file>