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I63" i="4" l="1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AI62" i="4"/>
  <c r="AH62" i="4"/>
  <c r="AG62" i="4"/>
  <c r="AF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K65" i="2"/>
  <c r="K64" i="2"/>
  <c r="AI61" i="4" l="1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AI60" i="4"/>
  <c r="AH60" i="4"/>
  <c r="AG60" i="4"/>
  <c r="AF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AI59" i="4"/>
  <c r="AH59" i="4"/>
  <c r="AG59" i="4"/>
  <c r="AF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AI58" i="4"/>
  <c r="AH58" i="4"/>
  <c r="AG58" i="4"/>
  <c r="AF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AP60" i="2"/>
  <c r="K63" i="2"/>
  <c r="K62" i="2"/>
  <c r="K61" i="2"/>
  <c r="K60" i="2"/>
  <c r="AP59" i="2" l="1"/>
  <c r="AO59" i="2"/>
  <c r="AP58" i="2"/>
  <c r="AO58" i="2"/>
  <c r="AP57" i="2"/>
  <c r="AO57" i="2"/>
  <c r="AP56" i="2"/>
  <c r="AO56" i="2"/>
  <c r="AP55" i="2"/>
  <c r="AO55" i="2"/>
  <c r="AI67" i="2" l="1"/>
  <c r="AI66" i="2"/>
  <c r="AI65" i="2"/>
  <c r="AI64" i="2"/>
  <c r="AE62" i="4" s="1"/>
  <c r="AI63" i="2"/>
  <c r="AI62" i="2"/>
  <c r="AE60" i="4" s="1"/>
  <c r="AI61" i="2"/>
  <c r="AE59" i="4" s="1"/>
  <c r="AI60" i="2"/>
  <c r="AE58" i="4" s="1"/>
  <c r="AI59" i="2"/>
  <c r="AI58" i="2"/>
  <c r="AI57" i="2"/>
  <c r="AI56" i="2"/>
  <c r="AI55" i="2"/>
  <c r="AI54" i="2"/>
  <c r="AI53" i="2"/>
  <c r="AI52" i="2"/>
  <c r="AI50" i="4"/>
  <c r="AI51" i="4"/>
  <c r="AC50" i="4"/>
  <c r="AD50" i="4"/>
  <c r="AC51" i="4"/>
  <c r="AF50" i="4"/>
  <c r="AG50" i="4"/>
  <c r="AH50" i="4"/>
  <c r="AF51" i="4"/>
  <c r="AG51" i="4"/>
  <c r="AH51" i="4"/>
  <c r="AI57" i="4" l="1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K59" i="2" l="1"/>
  <c r="K57" i="2"/>
  <c r="G67" i="2" l="1"/>
  <c r="G66" i="2"/>
  <c r="G65" i="2"/>
  <c r="AO65" i="2" s="1"/>
  <c r="G64" i="2"/>
  <c r="AO64" i="2" s="1"/>
  <c r="G63" i="2"/>
  <c r="AO63" i="2" s="1"/>
  <c r="G62" i="2"/>
  <c r="AO62" i="2" s="1"/>
  <c r="G61" i="2"/>
  <c r="AO61" i="2" s="1"/>
  <c r="G60" i="2"/>
  <c r="AO60" i="2" s="1"/>
  <c r="G59" i="2"/>
  <c r="G58" i="2"/>
  <c r="G57" i="2"/>
  <c r="G56" i="2"/>
  <c r="G55" i="2"/>
  <c r="G54" i="2"/>
  <c r="G53" i="2"/>
  <c r="G52" i="2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C52" i="4"/>
  <c r="B52" i="4"/>
  <c r="A52" i="4"/>
  <c r="AE51" i="4"/>
  <c r="AD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C51" i="4"/>
  <c r="B51" i="4"/>
  <c r="A51" i="4"/>
  <c r="AE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C50" i="4"/>
  <c r="B50" i="4"/>
  <c r="A50" i="4"/>
  <c r="K58" i="2"/>
  <c r="K56" i="2"/>
  <c r="K55" i="2"/>
  <c r="AO54" i="2"/>
  <c r="K54" i="2"/>
  <c r="AP54" i="2" s="1"/>
  <c r="K53" i="2"/>
  <c r="AP53" i="2"/>
  <c r="K52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B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  <c r="AP52" i="2"/>
  <c r="AO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O53" i="2" l="1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C49" i="4"/>
  <c r="B49" i="4"/>
  <c r="A49" i="4"/>
  <c r="AH48" i="4"/>
  <c r="AG48" i="4"/>
  <c r="AF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/>
  <c r="B48" i="4"/>
  <c r="A48" i="4"/>
  <c r="AH47" i="4"/>
  <c r="AG47" i="4"/>
  <c r="AF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C47" i="4"/>
  <c r="B47" i="4"/>
  <c r="A47" i="4"/>
  <c r="AH46" i="4"/>
  <c r="AG46" i="4"/>
  <c r="AF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C46" i="4"/>
  <c r="B46" i="4"/>
  <c r="A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C45" i="4"/>
  <c r="B45" i="4"/>
  <c r="A45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C44" i="4"/>
  <c r="B44" i="4"/>
  <c r="A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C43" i="4"/>
  <c r="B43" i="4"/>
  <c r="A43" i="4"/>
  <c r="AH42" i="4"/>
  <c r="AG42" i="4"/>
  <c r="AF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C42" i="4"/>
  <c r="B42" i="4"/>
  <c r="A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C41" i="4"/>
  <c r="B41" i="4"/>
  <c r="A41" i="4"/>
  <c r="AH40" i="4"/>
  <c r="AG40" i="4"/>
  <c r="AF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/>
  <c r="B40" i="4"/>
  <c r="A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C39" i="4"/>
  <c r="B39" i="4"/>
  <c r="A39" i="4"/>
  <c r="AH38" i="4"/>
  <c r="AG38" i="4"/>
  <c r="AF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/>
  <c r="B38" i="4"/>
  <c r="A38" i="4"/>
  <c r="AH37" i="4"/>
  <c r="AG37" i="4"/>
  <c r="AF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C37" i="4"/>
  <c r="B37" i="4"/>
  <c r="A37" i="4"/>
  <c r="AH36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C35" i="4"/>
  <c r="B35" i="4"/>
  <c r="A35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C34" i="4"/>
  <c r="B34" i="4"/>
  <c r="A34" i="4"/>
  <c r="AG33" i="4"/>
  <c r="AF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C33" i="4"/>
  <c r="B33" i="4"/>
  <c r="A33" i="4"/>
  <c r="AH32" i="4"/>
  <c r="AG32" i="4"/>
  <c r="AF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C31" i="4"/>
  <c r="B31" i="4"/>
  <c r="A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C30" i="4"/>
  <c r="B30" i="4"/>
  <c r="A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/>
  <c r="B29" i="4"/>
  <c r="A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28" i="4"/>
  <c r="B28" i="4"/>
  <c r="A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C27" i="4"/>
  <c r="B27" i="4"/>
  <c r="A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C26" i="4"/>
  <c r="B26" i="4"/>
  <c r="A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C25" i="4"/>
  <c r="B25" i="4"/>
  <c r="A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AH35" i="4"/>
  <c r="AH34" i="4"/>
  <c r="AH33" i="4"/>
  <c r="AH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E48" i="4" s="1"/>
  <c r="AI49" i="2"/>
  <c r="AE47" i="4" s="1"/>
  <c r="AI48" i="2"/>
  <c r="AE46" i="4" s="1"/>
  <c r="AI47" i="2"/>
  <c r="AI46" i="2"/>
  <c r="AE44" i="4" s="1"/>
  <c r="AI45" i="2"/>
  <c r="AI44" i="2"/>
  <c r="AE42" i="4" s="1"/>
  <c r="AI43" i="2"/>
  <c r="AI42" i="2"/>
  <c r="AE40" i="4" s="1"/>
  <c r="AI41" i="2"/>
  <c r="AI40" i="2"/>
  <c r="AE38" i="4" s="1"/>
  <c r="AI39" i="2"/>
  <c r="AE37" i="4" s="1"/>
  <c r="AI38" i="2"/>
  <c r="AE36" i="4" s="1"/>
  <c r="AI37" i="2"/>
  <c r="AI36" i="2"/>
  <c r="AE34" i="4" s="1"/>
  <c r="AI35" i="2"/>
  <c r="AE33" i="4" s="1"/>
  <c r="AI34" i="2"/>
  <c r="AE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<sst xmlns="http://schemas.openxmlformats.org/spreadsheetml/2006/main" count="346" uniqueCount="99">
  <si>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</si>
  <si>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</si>
  <si>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</si>
  <si>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</si>
  <si>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</si>
  <si>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</si>
  <si>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</si>
  <si>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</si>
  <si>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</si>
  <si>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</si>
  <si>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</si>
  <si>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</si>
  <si>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</si>
  <si>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</si>
  <si>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</si>
  <si>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</si>
  <si>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</si>
  <si>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</si>
  <si>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</si>
  <si>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</si>
  <si>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</si>
  <si>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</si>
  <si>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</si>
  <si>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</si>
  <si>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</si>
  <si>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</si>
  <si>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</si>
  <si>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</si>
  <si>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</si>
  <si>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</si>
  <si>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</si>
  <si>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</si>
  <si>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</si>
  <si>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</si>
  <si>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</si>
  <si>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</si>
  <si>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</si>
  <si>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</si>
  <si>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</si>
  <si>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</si>
  <si>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</si>
  <si>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</si>
  <si>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</si>
  <si>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</si>
  <si>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</si>
  <si>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</si>
  <si>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</si>
  <si>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</si>
  <si>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</si>
  <si>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</si>
  <si>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</si>
  <si>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</si>
  <si>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</si>
  <si>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</si>
  <si>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</si>
  <si>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</si>
  <si>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</si>
  <si>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</si>
  <si>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</si>
  <si>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</si>
  <si>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</si>
  <si>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</si>
  <si>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</si>
  <si>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</si>
  <si>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</si>
  <si>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</si>
  <si>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</si>
  <si>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</si>
  <si>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</si>
  <si>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</si>
  <si>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</si>
  <si>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</si>
  <si>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</si>
  <si>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</si>
  <si>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</si>
  <si>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</si>
  <si>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</si>
  <si>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</si>
  <si>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</si>
  <si>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</si>
  <si>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</si>
  <si>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</si>
  <si>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</si>
  <si>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</si>
  <si>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</si>
  <si>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</si>
  <si>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</si>
  <si>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</si>
  <si>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</si>
  <si>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</si>
  <si>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</si>
  <si>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</si>
  <si>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</si>
  <si>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</si>
  <si>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</si>
  <si>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</si>
  <si>
    <t>xx/xx/xxxx</t>
  </si>
  <si>
    <t>NA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</si>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</sst>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1" fillId="3" borderId="40" xfId="0" applyFont="1" applyFill="1" applyBorder="1" applyAlignment="1">
      <alignment horizontal="right"/>
    </xf>
    <xf numFmtId="2" fontId="1" fillId="13" borderId="43" xfId="0" applyNumberFormat="1" applyFont="1" applyFill="1" applyBorder="1" applyAlignment="1">
      <alignment horizontal="right"/>
    </xf>
    <xf numFmtId="2" fontId="1" fillId="13" borderId="44" xfId="0" applyNumberFormat="1" applyFont="1" applyFill="1" applyBorder="1" applyAlignment="1">
      <alignment horizontal="right"/>
    </xf>
    <xf numFmtId="2" fontId="1" fillId="13" borderId="45" xfId="0" applyNumberFormat="1" applyFont="1" applyFill="1" applyBorder="1" applyAlignment="1">
      <alignment horizontal="right"/>
    </xf>
    <xf numFmtId="1" fontId="1" fillId="9" borderId="43" xfId="0" applyNumberFormat="1" applyFont="1" applyFill="1" applyBorder="1" applyAlignment="1">
      <alignment horizontal="right"/>
    </xf>
    <xf numFmtId="1" fontId="1" fillId="9" borderId="44" xfId="0" applyNumberFormat="1" applyFont="1" applyFill="1" applyBorder="1" applyAlignment="1">
      <alignment horizontal="right"/>
    </xf>
    <xf numFmtId="1" fontId="1" fillId="9" borderId="45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4" xfId="0" applyNumberFormat="1" applyFont="1" applyFill="1" applyBorder="1" applyAlignment="1">
      <alignment horizontal="right"/>
    </xf>
    <xf numFmtId="2" fontId="1" fillId="10" borderId="45" xfId="0" applyNumberFormat="1" applyFont="1" applyFill="1" applyBorder="1" applyAlignment="1">
      <alignment horizontal="right"/>
    </xf>
    <xf numFmtId="0" fontId="1" fillId="2" borderId="48" xfId="0" applyFont="1" applyFill="1" applyBorder="1" applyAlignment="1">
      <alignment horizontal="right"/>
    </xf>
    <xf numFmtId="14" fontId="1" fillId="6" borderId="17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horizontal="right"/>
    </xf>
    <xf numFmtId="164" fontId="1" fillId="6" borderId="13" xfId="0" applyNumberFormat="1" applyFont="1" applyFill="1" applyBorder="1" applyAlignment="1">
      <alignment horizontal="right"/>
    </xf>
    <xf numFmtId="164" fontId="1" fillId="6" borderId="12" xfId="0" applyNumberFormat="1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14" fontId="1" fillId="6" borderId="41" xfId="0" applyNumberFormat="1" applyFont="1" applyFill="1" applyBorder="1" applyAlignment="1">
      <alignment horizontal="center"/>
    </xf>
    <xf numFmtId="0" fontId="1" fillId="6" borderId="42" xfId="0" applyFont="1" applyFill="1" applyBorder="1" applyAlignment="1">
      <alignment horizontal="center"/>
    </xf>
    <xf numFmtId="0" fontId="1" fillId="6" borderId="41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right"/>
    </xf>
    <xf numFmtId="0" fontId="1" fillId="6" borderId="44" xfId="0" applyFont="1" applyFill="1" applyBorder="1" applyAlignment="1">
      <alignment horizontal="right"/>
    </xf>
    <xf numFmtId="0" fontId="1" fillId="6" borderId="45" xfId="0" applyFont="1" applyFill="1" applyBorder="1" applyAlignment="1">
      <alignment horizontal="right"/>
    </xf>
    <xf numFmtId="164" fontId="1" fillId="6" borderId="43" xfId="0" applyNumberFormat="1" applyFont="1" applyFill="1" applyBorder="1" applyAlignment="1">
      <alignment horizontal="right"/>
    </xf>
    <xf numFmtId="164" fontId="1" fillId="6" borderId="44" xfId="0" applyNumberFormat="1" applyFont="1" applyFill="1" applyBorder="1" applyAlignment="1">
      <alignment horizontal="right"/>
    </xf>
    <xf numFmtId="164" fontId="1" fillId="6" borderId="45" xfId="0" applyNumberFormat="1" applyFont="1" applyFill="1" applyBorder="1" applyAlignment="1">
      <alignment horizontal="right"/>
    </xf>
    <xf numFmtId="164" fontId="1" fillId="6" borderId="46" xfId="0" applyNumberFormat="1" applyFont="1" applyFill="1" applyBorder="1" applyAlignment="1">
      <alignment horizontal="right"/>
    </xf>
    <xf numFmtId="164" fontId="1" fillId="6" borderId="47" xfId="0" applyNumberFormat="1" applyFont="1" applyFill="1" applyBorder="1" applyAlignment="1">
      <alignment horizontal="right"/>
    </xf>
    <xf numFmtId="0" fontId="1" fillId="6" borderId="47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225">
        <v>538</v>
      </c>
      <c r="E2" s="226"/>
      <c r="F2" s="227"/>
      <c r="G2" s="228" t="s">
        <v>69</v>
      </c>
      <c r="H2" s="229"/>
      <c r="I2" s="229"/>
      <c r="J2" s="229"/>
      <c r="K2" s="229"/>
      <c r="L2" s="23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67"/>
  <sheetViews>
    <sheetView tabSelected="1" zoomScaleNormal="100" workbookViewId="0">
      <pane xSplit="5" ySplit="3" topLeftCell="AE40" activePane="bottomRight" state="frozen"/>
      <selection pane="topRight" activeCell="F1" sqref="F1"/>
      <selection pane="bottomLeft" activeCell="A4" sqref="A4"/>
      <selection pane="bottomRight" activeCell="AM65" sqref="AM65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234">
        <v>538</v>
      </c>
      <c r="G2" s="235"/>
      <c r="H2" s="236"/>
      <c r="I2" s="228" t="s">
        <v>69</v>
      </c>
      <c r="J2" s="229"/>
      <c r="K2" s="230"/>
      <c r="L2" s="234">
        <v>538</v>
      </c>
      <c r="M2" s="235"/>
      <c r="N2" s="235"/>
      <c r="O2" s="235"/>
      <c r="P2" s="235"/>
      <c r="Q2" s="236"/>
      <c r="R2" s="234" t="s">
        <v>69</v>
      </c>
      <c r="S2" s="235"/>
      <c r="T2" s="235"/>
      <c r="U2" s="234" t="s">
        <v>69</v>
      </c>
      <c r="V2" s="235"/>
      <c r="W2" s="235"/>
      <c r="X2" s="234" t="s">
        <v>69</v>
      </c>
      <c r="Y2" s="235"/>
      <c r="Z2" s="235"/>
      <c r="AA2" s="235"/>
      <c r="AB2" s="235"/>
      <c r="AC2" s="236"/>
      <c r="AD2" s="234" t="s">
        <v>80</v>
      </c>
      <c r="AE2" s="235"/>
      <c r="AF2" s="236"/>
      <c r="AG2" s="231" t="s">
        <v>84</v>
      </c>
      <c r="AH2" s="232"/>
      <c r="AI2" s="233"/>
      <c r="AJ2" s="231" t="s">
        <v>85</v>
      </c>
      <c r="AK2" s="232"/>
      <c r="AL2" s="233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f>B4+1</f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67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f t="shared" ref="B6:B52" si="3">B5+1</f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f t="shared" si="3"/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f t="shared" si="3"/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f t="shared" si="3"/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f t="shared" si="3"/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f t="shared" si="3"/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f t="shared" si="3"/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f t="shared" si="3"/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f t="shared" si="3"/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f t="shared" si="3"/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f t="shared" si="3"/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f t="shared" si="3"/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f t="shared" si="3"/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f t="shared" si="3"/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f t="shared" si="3"/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f t="shared" si="3"/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f t="shared" si="3"/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f t="shared" si="3"/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f t="shared" si="3"/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f t="shared" si="3"/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f t="shared" si="3"/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f t="shared" si="3"/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f t="shared" si="3"/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f t="shared" si="3"/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f t="shared" si="3"/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f t="shared" si="3"/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f t="shared" si="3"/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f t="shared" si="3"/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f t="shared" si="3"/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f t="shared" si="3"/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f t="shared" si="3"/>
        <v>33</v>
      </c>
      <c r="C36" s="47">
        <v>41813</v>
      </c>
      <c r="D36" s="52" t="s">
        <v>21</v>
      </c>
      <c r="E36" s="57" t="s">
        <v>13</v>
      </c>
      <c r="F36" s="24">
        <v>26</v>
      </c>
      <c r="G36" s="12">
        <v>48</v>
      </c>
      <c r="H36" s="25">
        <v>27</v>
      </c>
      <c r="I36" s="35">
        <v>47.7</v>
      </c>
      <c r="J36" s="13">
        <v>27.4</v>
      </c>
      <c r="K36" s="36">
        <v>24.9</v>
      </c>
      <c r="L36" s="35">
        <f>VLOOKUP($D36,'538'!$B$4:$F$35,3,0)</f>
        <v>82.5</v>
      </c>
      <c r="M36" s="13">
        <f>VLOOKUP($D36,'538'!$B$4:$F$35,4,0)</f>
        <v>2.2999999999999998</v>
      </c>
      <c r="N36" s="36">
        <f>VLOOKUP($D36,'538'!$B$4:$F$35,5,0)</f>
        <v>0.8</v>
      </c>
      <c r="O36" s="18">
        <f>VLOOKUP($E36,'538'!$B$4:$F$35,3,0)</f>
        <v>86.7</v>
      </c>
      <c r="P36" s="13">
        <f>VLOOKUP($E36,'538'!$B$4:$F$35,4,0)</f>
        <v>2.7</v>
      </c>
      <c r="Q36" s="63">
        <f>VLOOKUP($E36,'538'!$B$4:$F$35,5,0)</f>
        <v>0.7</v>
      </c>
      <c r="R36" s="24">
        <f>VLOOKUP($D36,'538'!$B$3:$L$35,6,FALSE)</f>
        <v>3.9</v>
      </c>
      <c r="S36" s="12">
        <f>VLOOKUP($D36,'538'!$B$3:$L$35,7,FALSE)</f>
        <v>4.4000000000000004</v>
      </c>
      <c r="T36" s="12">
        <f>VLOOKUP($D36,'538'!$B$3:$L$35,8,FALSE)</f>
        <v>4.2</v>
      </c>
      <c r="U36" s="24">
        <f>VLOOKUP($E36,'538'!$B$3:$L$35,6,FALSE)</f>
        <v>4.2</v>
      </c>
      <c r="V36" s="12">
        <f>VLOOKUP($E36,'538'!$B$3:$L$35,7,FALSE)</f>
        <v>2.6</v>
      </c>
      <c r="W36" s="12">
        <f>VLOOKUP($E36,'538'!$B$3:$L$35,8,FALSE)</f>
        <v>3.6</v>
      </c>
      <c r="X36" s="24">
        <f>VLOOKUP($D36,'538'!$B$3:$L$35,9,FALSE)</f>
        <v>15</v>
      </c>
      <c r="Y36" s="101">
        <f>VLOOKUP($D36,'538'!$B$3:$L$35,10,FALSE)</f>
        <v>9</v>
      </c>
      <c r="Z36" s="25">
        <f>VLOOKUP($D36,'538'!$B$3:$L$35,11,FALSE)</f>
        <v>2</v>
      </c>
      <c r="AA36" s="24">
        <f>VLOOKUP($E36,'538'!$B$3:$L$35,9,FALSE)</f>
        <v>14</v>
      </c>
      <c r="AB36" s="101">
        <f>VLOOKUP($E36,'538'!$B$3:$L$35,10,FALSE)</f>
        <v>8</v>
      </c>
      <c r="AC36" s="25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2</v>
      </c>
      <c r="AH36" s="184">
        <v>0</v>
      </c>
      <c r="AI36" s="151">
        <f t="shared" si="2"/>
        <v>2</v>
      </c>
      <c r="AJ36" s="156">
        <v>1.56</v>
      </c>
      <c r="AK36" s="157">
        <v>1.89</v>
      </c>
      <c r="AL36" s="158">
        <v>-0.32</v>
      </c>
      <c r="AM36" s="67" t="s">
        <v>61</v>
      </c>
      <c r="AO36" s="2">
        <f t="shared" si="0"/>
        <v>101</v>
      </c>
      <c r="AP36" s="14">
        <f t="shared" si="1"/>
        <v>100</v>
      </c>
    </row>
    <row r="37" spans="2:42">
      <c r="B37" s="43">
        <f t="shared" si="3"/>
        <v>34</v>
      </c>
      <c r="C37" s="47">
        <v>41813</v>
      </c>
      <c r="D37" s="52" t="s">
        <v>42</v>
      </c>
      <c r="E37" s="57" t="s">
        <v>9</v>
      </c>
      <c r="F37" s="24">
        <v>7</v>
      </c>
      <c r="G37" s="12">
        <v>76</v>
      </c>
      <c r="H37" s="25">
        <v>16</v>
      </c>
      <c r="I37" s="35">
        <v>7.8</v>
      </c>
      <c r="J37" s="13">
        <v>21.1</v>
      </c>
      <c r="K37" s="36">
        <v>71</v>
      </c>
      <c r="L37" s="35">
        <f>VLOOKUP($D37,'538'!$B$4:$F$35,3,0)</f>
        <v>69.5</v>
      </c>
      <c r="M37" s="13">
        <f>VLOOKUP($D37,'538'!$B$4:$F$35,4,0)</f>
        <v>1.6</v>
      </c>
      <c r="N37" s="36">
        <f>VLOOKUP($D37,'538'!$B$4:$F$35,5,0)</f>
        <v>1.2</v>
      </c>
      <c r="O37" s="18">
        <f>VLOOKUP($E37,'538'!$B$4:$F$35,3,0)</f>
        <v>89.1</v>
      </c>
      <c r="P37" s="13">
        <f>VLOOKUP($E37,'538'!$B$4:$F$35,4,0)</f>
        <v>2.7</v>
      </c>
      <c r="Q37" s="63">
        <f>VLOOKUP($E37,'538'!$B$4:$F$35,5,0)</f>
        <v>0.4</v>
      </c>
      <c r="R37" s="24">
        <f>VLOOKUP($D37,'538'!$B$3:$L$35,6,FALSE)</f>
        <v>1.8</v>
      </c>
      <c r="S37" s="12">
        <f>VLOOKUP($D37,'538'!$B$3:$L$35,7,FALSE)</f>
        <v>1.3</v>
      </c>
      <c r="T37" s="12">
        <f>VLOOKUP($D37,'538'!$B$3:$L$35,8,FALSE)</f>
        <v>1.5</v>
      </c>
      <c r="U37" s="24">
        <f>VLOOKUP($E37,'538'!$B$3:$L$35,6,FALSE)</f>
        <v>3.9</v>
      </c>
      <c r="V37" s="12">
        <f>VLOOKUP($E37,'538'!$B$3:$L$35,7,FALSE)</f>
        <v>4.8</v>
      </c>
      <c r="W37" s="12">
        <f>VLOOKUP($E37,'538'!$B$3:$L$35,8,FALSE)</f>
        <v>4.5999999999999996</v>
      </c>
      <c r="X37" s="24">
        <f>VLOOKUP($D37,'538'!$B$3:$L$35,9,FALSE)</f>
        <v>62</v>
      </c>
      <c r="Y37" s="101">
        <f>VLOOKUP($D37,'538'!$B$3:$L$35,10,FALSE)</f>
        <v>3</v>
      </c>
      <c r="Z37" s="25">
        <f>VLOOKUP($D37,'538'!$B$3:$L$35,11,FALSE)</f>
        <v>16</v>
      </c>
      <c r="AA37" s="24">
        <f>VLOOKUP($E37,'538'!$B$3:$L$35,9,FALSE)</f>
        <v>1</v>
      </c>
      <c r="AB37" s="101">
        <f>VLOOKUP($E37,'538'!$B$3:$L$35,10,FALSE)</f>
        <v>13</v>
      </c>
      <c r="AC37" s="25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3</v>
      </c>
      <c r="AI37" s="151">
        <f t="shared" si="2"/>
        <v>-3</v>
      </c>
      <c r="AJ37" s="156">
        <v>0.89</v>
      </c>
      <c r="AK37" s="157">
        <v>1.98</v>
      </c>
      <c r="AL37" s="158">
        <v>-0.94</v>
      </c>
      <c r="AM37" s="67" t="s">
        <v>61</v>
      </c>
      <c r="AO37" s="2">
        <f t="shared" si="0"/>
        <v>99</v>
      </c>
      <c r="AP37" s="14">
        <f t="shared" si="1"/>
        <v>99.9</v>
      </c>
    </row>
    <row r="38" spans="2:42">
      <c r="B38" s="43">
        <f t="shared" si="3"/>
        <v>35</v>
      </c>
      <c r="C38" s="47">
        <v>41813</v>
      </c>
      <c r="D38" s="52" t="s">
        <v>39</v>
      </c>
      <c r="E38" s="57" t="s">
        <v>5</v>
      </c>
      <c r="F38" s="24">
        <v>2</v>
      </c>
      <c r="G38" s="12">
        <v>91</v>
      </c>
      <c r="H38" s="25">
        <v>8</v>
      </c>
      <c r="I38" s="35">
        <v>3.6</v>
      </c>
      <c r="J38" s="13">
        <v>14.3</v>
      </c>
      <c r="K38" s="36">
        <v>82.1</v>
      </c>
      <c r="L38" s="35">
        <f>VLOOKUP($D38,'538'!$B$4:$F$35,3,0)</f>
        <v>71.3</v>
      </c>
      <c r="M38" s="13">
        <f>VLOOKUP($D38,'538'!$B$4:$F$35,4,0)</f>
        <v>1.5</v>
      </c>
      <c r="N38" s="36">
        <f>VLOOKUP($D38,'538'!$B$4:$F$35,5,0)</f>
        <v>1</v>
      </c>
      <c r="O38" s="18">
        <f>VLOOKUP($E38,'538'!$B$4:$F$35,3,0)</f>
        <v>91.8</v>
      </c>
      <c r="P38" s="13">
        <f>VLOOKUP($E38,'538'!$B$4:$F$35,4,0)</f>
        <v>3.4</v>
      </c>
      <c r="Q38" s="63">
        <f>VLOOKUP($E38,'538'!$B$4:$F$35,5,0)</f>
        <v>0.5</v>
      </c>
      <c r="R38" s="24">
        <f>VLOOKUP($D38,'538'!$B$3:$L$35,6,FALSE)</f>
        <v>1.2</v>
      </c>
      <c r="S38" s="12">
        <f>VLOOKUP($D38,'538'!$B$3:$L$35,7,FALSE)</f>
        <v>2.4</v>
      </c>
      <c r="T38" s="12">
        <f>VLOOKUP($D38,'538'!$B$3:$L$35,8,FALSE)</f>
        <v>1.5</v>
      </c>
      <c r="U38" s="24">
        <f>VLOOKUP($E38,'538'!$B$3:$L$35,6,FALSE)</f>
        <v>4.9000000000000004</v>
      </c>
      <c r="V38" s="12">
        <f>VLOOKUP($E38,'538'!$B$3:$L$35,7,FALSE)</f>
        <v>4.8</v>
      </c>
      <c r="W38" s="12">
        <f>VLOOKUP($E38,'538'!$B$3:$L$35,8,FALSE)</f>
        <v>4.9000000000000004</v>
      </c>
      <c r="X38" s="24">
        <f>VLOOKUP($D38,'538'!$B$3:$L$35,9,FALSE)</f>
        <v>56</v>
      </c>
      <c r="Y38" s="101">
        <f>VLOOKUP($D38,'538'!$B$3:$L$35,10,FALSE)</f>
        <v>6</v>
      </c>
      <c r="Z38" s="25">
        <f>VLOOKUP($D38,'538'!$B$3:$L$35,11,FALSE)</f>
        <v>8</v>
      </c>
      <c r="AA38" s="24">
        <f>VLOOKUP($E38,'538'!$B$3:$L$35,9,FALSE)</f>
        <v>3</v>
      </c>
      <c r="AB38" s="101">
        <f>VLOOKUP($E38,'538'!$B$3:$L$35,10,FALSE)</f>
        <v>19</v>
      </c>
      <c r="AC38" s="25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1</v>
      </c>
      <c r="AH38" s="184">
        <v>4</v>
      </c>
      <c r="AI38" s="151">
        <f t="shared" si="2"/>
        <v>-3</v>
      </c>
      <c r="AJ38" s="156">
        <v>0.61</v>
      </c>
      <c r="AK38" s="157">
        <v>1.85</v>
      </c>
      <c r="AL38" s="158">
        <v>-1.1399999999999999</v>
      </c>
      <c r="AM38" s="67" t="s">
        <v>61</v>
      </c>
      <c r="AO38" s="2">
        <f t="shared" si="0"/>
        <v>101</v>
      </c>
      <c r="AP38" s="14">
        <f t="shared" si="1"/>
        <v>100</v>
      </c>
    </row>
    <row r="39" spans="2:42">
      <c r="B39" s="43">
        <f t="shared" si="3"/>
        <v>36</v>
      </c>
      <c r="C39" s="47">
        <v>41813</v>
      </c>
      <c r="D39" s="52" t="s">
        <v>34</v>
      </c>
      <c r="E39" s="57" t="s">
        <v>32</v>
      </c>
      <c r="F39" s="24">
        <v>34</v>
      </c>
      <c r="G39" s="12">
        <v>35</v>
      </c>
      <c r="H39" s="25">
        <v>31</v>
      </c>
      <c r="I39" s="35">
        <v>32.299999999999997</v>
      </c>
      <c r="J39" s="13">
        <v>30.9</v>
      </c>
      <c r="K39" s="36">
        <v>36.799999999999997</v>
      </c>
      <c r="L39" s="35">
        <f>VLOOKUP($D39,'538'!$B$4:$F$35,3,0)</f>
        <v>75.7</v>
      </c>
      <c r="M39" s="13">
        <f>VLOOKUP($D39,'538'!$B$4:$F$35,4,0)</f>
        <v>1.8</v>
      </c>
      <c r="N39" s="36">
        <f>VLOOKUP($D39,'538'!$B$4:$F$35,5,0)</f>
        <v>0.9</v>
      </c>
      <c r="O39" s="18">
        <f>VLOOKUP($E39,'538'!$B$4:$F$35,3,0)</f>
        <v>77</v>
      </c>
      <c r="P39" s="13">
        <f>VLOOKUP($E39,'538'!$B$4:$F$35,4,0)</f>
        <v>1.6</v>
      </c>
      <c r="Q39" s="63">
        <f>VLOOKUP($E39,'538'!$B$4:$F$35,5,0)</f>
        <v>0.7</v>
      </c>
      <c r="R39" s="24">
        <f>VLOOKUP($D39,'538'!$B$3:$L$35,6,FALSE)</f>
        <v>2.4</v>
      </c>
      <c r="S39" s="12">
        <f>VLOOKUP($D39,'538'!$B$3:$L$35,7,FALSE)</f>
        <v>2.2999999999999998</v>
      </c>
      <c r="T39" s="12">
        <f>VLOOKUP($D39,'538'!$B$3:$L$35,8,FALSE)</f>
        <v>2.2999999999999998</v>
      </c>
      <c r="U39" s="24">
        <f>VLOOKUP($E39,'538'!$B$3:$L$35,6,FALSE)</f>
        <v>2.2999999999999998</v>
      </c>
      <c r="V39" s="12">
        <f>VLOOKUP($E39,'538'!$B$3:$L$35,7,FALSE)</f>
        <v>3.1</v>
      </c>
      <c r="W39" s="12">
        <f>VLOOKUP($E39,'538'!$B$3:$L$35,8,FALSE)</f>
        <v>2.7</v>
      </c>
      <c r="X39" s="24">
        <f>VLOOKUP($D39,'538'!$B$3:$L$35,9,FALSE)</f>
        <v>18</v>
      </c>
      <c r="Y39" s="101">
        <f>VLOOKUP($D39,'538'!$B$3:$L$35,10,FALSE)</f>
        <v>3</v>
      </c>
      <c r="Z39" s="25">
        <f>VLOOKUP($D39,'538'!$B$3:$L$35,11,FALSE)</f>
        <v>3</v>
      </c>
      <c r="AA39" s="24">
        <f>VLOOKUP($E39,'538'!$B$3:$L$35,9,FALSE)</f>
        <v>20</v>
      </c>
      <c r="AB39" s="101">
        <f>VLOOKUP($E39,'538'!$B$3:$L$35,10,FALSE)</f>
        <v>14</v>
      </c>
      <c r="AC39" s="25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3</v>
      </c>
      <c r="AI39" s="151">
        <f t="shared" si="2"/>
        <v>-2</v>
      </c>
      <c r="AJ39" s="156">
        <v>1.06</v>
      </c>
      <c r="AK39" s="157">
        <v>0.98</v>
      </c>
      <c r="AL39" s="158">
        <v>0</v>
      </c>
      <c r="AM39" s="67" t="s">
        <v>61</v>
      </c>
      <c r="AO39" s="2">
        <f t="shared" si="0"/>
        <v>100</v>
      </c>
      <c r="AP39" s="14">
        <f t="shared" si="1"/>
        <v>100</v>
      </c>
    </row>
    <row r="40" spans="2:42">
      <c r="B40" s="43">
        <f t="shared" si="3"/>
        <v>37</v>
      </c>
      <c r="C40" s="47">
        <v>41814</v>
      </c>
      <c r="D40" s="52" t="s">
        <v>36</v>
      </c>
      <c r="E40" s="57" t="s">
        <v>20</v>
      </c>
      <c r="F40" s="24">
        <v>20</v>
      </c>
      <c r="G40" s="12">
        <v>53</v>
      </c>
      <c r="H40" s="25">
        <v>27</v>
      </c>
      <c r="I40" s="35">
        <v>13.7</v>
      </c>
      <c r="J40" s="13">
        <v>24.2</v>
      </c>
      <c r="K40" s="36">
        <v>62.1</v>
      </c>
      <c r="L40" s="35">
        <f>VLOOKUP($D40,'538'!$B$4:$F$35,3,0)</f>
        <v>74.099999999999994</v>
      </c>
      <c r="M40" s="13">
        <f>VLOOKUP($D40,'538'!$B$4:$F$35,4,0)</f>
        <v>1.3</v>
      </c>
      <c r="N40" s="36">
        <f>VLOOKUP($D40,'538'!$B$4:$F$35,5,0)</f>
        <v>0.7</v>
      </c>
      <c r="O40" s="18">
        <f>VLOOKUP($E40,'538'!$B$4:$F$35,3,0)</f>
        <v>83.2</v>
      </c>
      <c r="P40" s="13">
        <f>VLOOKUP($E40,'538'!$B$4:$F$35,4,0)</f>
        <v>2.2000000000000002</v>
      </c>
      <c r="Q40" s="63">
        <f>VLOOKUP($E40,'538'!$B$4:$F$35,5,0)</f>
        <v>0.7</v>
      </c>
      <c r="R40" s="24">
        <f>VLOOKUP($D40,'538'!$B$3:$L$35,6,FALSE)</f>
        <v>1.6</v>
      </c>
      <c r="S40" s="12">
        <f>VLOOKUP($D40,'538'!$B$3:$L$35,7,FALSE)</f>
        <v>1.2</v>
      </c>
      <c r="T40" s="12">
        <f>VLOOKUP($D40,'538'!$B$3:$L$35,8,FALSE)</f>
        <v>1.3</v>
      </c>
      <c r="U40" s="24">
        <f>VLOOKUP($E40,'538'!$B$3:$L$35,6,FALSE)</f>
        <v>3.2</v>
      </c>
      <c r="V40" s="12">
        <f>VLOOKUP($E40,'538'!$B$3:$L$35,7,FALSE)</f>
        <v>4.0999999999999996</v>
      </c>
      <c r="W40" s="12">
        <f>VLOOKUP($E40,'538'!$B$3:$L$35,8,FALSE)</f>
        <v>3.7</v>
      </c>
      <c r="X40" s="24">
        <f>VLOOKUP($D40,'538'!$B$3:$L$35,9,FALSE)</f>
        <v>28</v>
      </c>
      <c r="Y40" s="101">
        <f>VLOOKUP($D40,'538'!$B$3:$L$35,10,FALSE)</f>
        <v>3</v>
      </c>
      <c r="Z40" s="25">
        <f>VLOOKUP($D40,'538'!$B$3:$L$35,11,FALSE)</f>
        <v>16</v>
      </c>
      <c r="AA40" s="24">
        <f>VLOOKUP($E40,'538'!$B$3:$L$35,9,FALSE)</f>
        <v>10</v>
      </c>
      <c r="AB40" s="101">
        <f>VLOOKUP($E40,'538'!$B$3:$L$35,10,FALSE)</f>
        <v>13</v>
      </c>
      <c r="AC40" s="25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0</v>
      </c>
      <c r="AI40" s="151">
        <f t="shared" si="2"/>
        <v>0</v>
      </c>
      <c r="AJ40" s="156">
        <v>1.53</v>
      </c>
      <c r="AK40" s="157">
        <v>1.68</v>
      </c>
      <c r="AL40" s="158">
        <v>0.01</v>
      </c>
      <c r="AM40" s="67" t="s">
        <v>61</v>
      </c>
      <c r="AO40" s="2">
        <f t="shared" si="0"/>
        <v>100</v>
      </c>
      <c r="AP40" s="14">
        <f t="shared" si="1"/>
        <v>100</v>
      </c>
    </row>
    <row r="41" spans="2:42">
      <c r="B41" s="43">
        <f t="shared" si="3"/>
        <v>38</v>
      </c>
      <c r="C41" s="47">
        <v>41814</v>
      </c>
      <c r="D41" s="52" t="s">
        <v>26</v>
      </c>
      <c r="E41" s="57" t="s">
        <v>18</v>
      </c>
      <c r="F41" s="24">
        <v>27</v>
      </c>
      <c r="G41" s="12">
        <v>44</v>
      </c>
      <c r="H41" s="25">
        <v>28</v>
      </c>
      <c r="I41" s="35">
        <v>38.5</v>
      </c>
      <c r="J41" s="13">
        <v>27.2</v>
      </c>
      <c r="K41" s="36">
        <v>34.299999999999997</v>
      </c>
      <c r="L41" s="35">
        <f>VLOOKUP($D41,'538'!$B$4:$F$35,3,0)</f>
        <v>79.5</v>
      </c>
      <c r="M41" s="13">
        <f>VLOOKUP($D41,'538'!$B$4:$F$35,4,0)</f>
        <v>2</v>
      </c>
      <c r="N41" s="36">
        <f>VLOOKUP($D41,'538'!$B$4:$F$35,5,0)</f>
        <v>0.8</v>
      </c>
      <c r="O41" s="18">
        <f>VLOOKUP($E41,'538'!$B$4:$F$35,3,0)</f>
        <v>83.3</v>
      </c>
      <c r="P41" s="13">
        <f>VLOOKUP($E41,'538'!$B$4:$F$35,4,0)</f>
        <v>2.2000000000000002</v>
      </c>
      <c r="Q41" s="63">
        <f>VLOOKUP($E41,'538'!$B$4:$F$35,5,0)</f>
        <v>0.7</v>
      </c>
      <c r="R41" s="24">
        <f>VLOOKUP($D41,'538'!$B$3:$L$35,6,FALSE)</f>
        <v>3.9</v>
      </c>
      <c r="S41" s="12">
        <f>VLOOKUP($D41,'538'!$B$3:$L$35,7,FALSE)</f>
        <v>3.7</v>
      </c>
      <c r="T41" s="12">
        <f>VLOOKUP($D41,'538'!$B$3:$L$35,8,FALSE)</f>
        <v>3.9</v>
      </c>
      <c r="U41" s="24">
        <f>VLOOKUP($E41,'538'!$B$3:$L$35,6,FALSE)</f>
        <v>4.3</v>
      </c>
      <c r="V41" s="12">
        <f>VLOOKUP($E41,'538'!$B$3:$L$35,7,FALSE)</f>
        <v>3.1</v>
      </c>
      <c r="W41" s="12">
        <f>VLOOKUP($E41,'538'!$B$3:$L$35,8,FALSE)</f>
        <v>3.8</v>
      </c>
      <c r="X41" s="24">
        <f>VLOOKUP($D41,'538'!$B$3:$L$35,9,FALSE)</f>
        <v>9</v>
      </c>
      <c r="Y41" s="101">
        <f>VLOOKUP($D41,'538'!$B$3:$L$35,10,FALSE)</f>
        <v>17</v>
      </c>
      <c r="Z41" s="25">
        <f>VLOOKUP($D41,'538'!$B$3:$L$35,11,FALSE)</f>
        <v>1</v>
      </c>
      <c r="AA41" s="24">
        <f>VLOOKUP($E41,'538'!$B$3:$L$35,9,FALSE)</f>
        <v>7</v>
      </c>
      <c r="AB41" s="101">
        <f>VLOOKUP($E41,'538'!$B$3:$L$35,10,FALSE)</f>
        <v>11</v>
      </c>
      <c r="AC41" s="25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0</v>
      </c>
      <c r="AH41" s="184">
        <v>1</v>
      </c>
      <c r="AI41" s="151">
        <f t="shared" si="2"/>
        <v>-1</v>
      </c>
      <c r="AJ41" s="156">
        <v>1.41</v>
      </c>
      <c r="AK41" s="157">
        <v>1.43</v>
      </c>
      <c r="AL41" s="158">
        <v>0</v>
      </c>
      <c r="AM41" s="67" t="s">
        <v>61</v>
      </c>
      <c r="AO41" s="2">
        <f t="shared" si="0"/>
        <v>99</v>
      </c>
      <c r="AP41" s="14">
        <f t="shared" si="1"/>
        <v>100</v>
      </c>
    </row>
    <row r="42" spans="2:42">
      <c r="B42" s="43">
        <f t="shared" si="3"/>
        <v>39</v>
      </c>
      <c r="C42" s="47">
        <v>41814</v>
      </c>
      <c r="D42" s="52" t="s">
        <v>37</v>
      </c>
      <c r="E42" s="57" t="s">
        <v>16</v>
      </c>
      <c r="F42" s="24">
        <v>16</v>
      </c>
      <c r="G42" s="12">
        <v>60</v>
      </c>
      <c r="H42" s="25">
        <v>24</v>
      </c>
      <c r="I42" s="35">
        <v>20.5</v>
      </c>
      <c r="J42" s="13">
        <v>26</v>
      </c>
      <c r="K42" s="36">
        <v>53.5</v>
      </c>
      <c r="L42" s="35">
        <f>VLOOKUP($D42,'538'!$B$4:$F$35,3,0)</f>
        <v>73.5</v>
      </c>
      <c r="M42" s="13">
        <f>VLOOKUP($D42,'538'!$B$4:$F$35,4,0)</f>
        <v>2.1</v>
      </c>
      <c r="N42" s="36">
        <f>VLOOKUP($D42,'538'!$B$4:$F$35,5,0)</f>
        <v>1.3</v>
      </c>
      <c r="O42" s="18">
        <f>VLOOKUP($E42,'538'!$B$4:$F$35,3,0)</f>
        <v>85.8</v>
      </c>
      <c r="P42" s="13">
        <f>VLOOKUP($E42,'538'!$B$4:$F$35,4,0)</f>
        <v>2.2000000000000002</v>
      </c>
      <c r="Q42" s="63">
        <f>VLOOKUP($E42,'538'!$B$4:$F$35,5,0)</f>
        <v>0.5</v>
      </c>
      <c r="R42" s="24">
        <f>VLOOKUP($D42,'538'!$B$3:$L$35,6,FALSE)</f>
        <v>2.7</v>
      </c>
      <c r="S42" s="12">
        <f>VLOOKUP($D42,'538'!$B$3:$L$35,7,FALSE)</f>
        <v>2.1</v>
      </c>
      <c r="T42" s="12">
        <f>VLOOKUP($D42,'538'!$B$3:$L$35,8,FALSE)</f>
        <v>2.2999999999999998</v>
      </c>
      <c r="U42" s="24">
        <f>VLOOKUP($E42,'538'!$B$3:$L$35,6,FALSE)</f>
        <v>3.9</v>
      </c>
      <c r="V42" s="12">
        <f>VLOOKUP($E42,'538'!$B$3:$L$35,7,FALSE)</f>
        <v>4</v>
      </c>
      <c r="W42" s="12">
        <f>VLOOKUP($E42,'538'!$B$3:$L$35,8,FALSE)</f>
        <v>4</v>
      </c>
      <c r="X42" s="24">
        <f>VLOOKUP($D42,'538'!$B$3:$L$35,9,FALSE)</f>
        <v>46</v>
      </c>
      <c r="Y42" s="101">
        <f>VLOOKUP($D42,'538'!$B$3:$L$35,10,FALSE)</f>
        <v>4</v>
      </c>
      <c r="Z42" s="25">
        <f>VLOOKUP($D42,'538'!$B$3:$L$35,11,FALSE)</f>
        <v>16</v>
      </c>
      <c r="AA42" s="24">
        <f>VLOOKUP($E42,'538'!$B$3:$L$35,9,FALSE)</f>
        <v>8</v>
      </c>
      <c r="AB42" s="101">
        <f>VLOOKUP($E42,'538'!$B$3:$L$35,10,FALSE)</f>
        <v>4</v>
      </c>
      <c r="AC42" s="25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4</v>
      </c>
      <c r="AI42" s="151">
        <f t="shared" si="2"/>
        <v>-3</v>
      </c>
      <c r="AJ42" s="156">
        <v>0.96</v>
      </c>
      <c r="AK42" s="157">
        <v>2.0299999999999998</v>
      </c>
      <c r="AL42" s="158">
        <v>-0.96</v>
      </c>
      <c r="AM42" s="67" t="s">
        <v>61</v>
      </c>
      <c r="AO42" s="2">
        <f t="shared" si="0"/>
        <v>100</v>
      </c>
      <c r="AP42" s="14">
        <f t="shared" si="1"/>
        <v>100</v>
      </c>
    </row>
    <row r="43" spans="2:42">
      <c r="B43" s="43">
        <f t="shared" si="3"/>
        <v>40</v>
      </c>
      <c r="C43" s="47">
        <v>41814</v>
      </c>
      <c r="D43" s="52" t="s">
        <v>33</v>
      </c>
      <c r="E43" s="57" t="s">
        <v>28</v>
      </c>
      <c r="F43" s="24">
        <v>29</v>
      </c>
      <c r="G43" s="12">
        <v>41</v>
      </c>
      <c r="H43" s="25">
        <v>30</v>
      </c>
      <c r="I43" s="35">
        <v>44.7</v>
      </c>
      <c r="J43" s="13">
        <v>29.1</v>
      </c>
      <c r="K43" s="36">
        <v>26.3</v>
      </c>
      <c r="L43" s="35">
        <f>VLOOKUP($D43,'538'!$B$4:$F$35,3,0)</f>
        <v>76.8</v>
      </c>
      <c r="M43" s="13">
        <f>VLOOKUP($D43,'538'!$B$4:$F$35,4,0)</f>
        <v>1.3</v>
      </c>
      <c r="N43" s="36">
        <f>VLOOKUP($D43,'538'!$B$4:$F$35,5,0)</f>
        <v>0.5</v>
      </c>
      <c r="O43" s="18">
        <f>VLOOKUP($E43,'538'!$B$4:$F$35,3,0)</f>
        <v>78.900000000000006</v>
      </c>
      <c r="P43" s="13">
        <f>VLOOKUP($E43,'538'!$B$4:$F$35,4,0)</f>
        <v>2.2000000000000002</v>
      </c>
      <c r="Q43" s="63">
        <f>VLOOKUP($E43,'538'!$B$4:$F$35,5,0)</f>
        <v>1</v>
      </c>
      <c r="R43" s="24">
        <f>VLOOKUP($D43,'538'!$B$3:$L$35,6,FALSE)</f>
        <v>2.2000000000000002</v>
      </c>
      <c r="S43" s="12">
        <f>VLOOKUP($D43,'538'!$B$3:$L$35,7,FALSE)</f>
        <v>3.8</v>
      </c>
      <c r="T43" s="12">
        <f>VLOOKUP($D43,'538'!$B$3:$L$35,8,FALSE)</f>
        <v>3</v>
      </c>
      <c r="U43" s="24">
        <f>VLOOKUP($E43,'538'!$B$3:$L$35,6,FALSE)</f>
        <v>2.9</v>
      </c>
      <c r="V43" s="12">
        <f>VLOOKUP($E43,'538'!$B$3:$L$35,7,FALSE)</f>
        <v>1.6</v>
      </c>
      <c r="W43" s="12">
        <f>VLOOKUP($E43,'538'!$B$3:$L$35,8,FALSE)</f>
        <v>2.1</v>
      </c>
      <c r="X43" s="24">
        <f>VLOOKUP($D43,'538'!$B$3:$L$35,9,FALSE)</f>
        <v>12</v>
      </c>
      <c r="Y43" s="101">
        <f>VLOOKUP($D43,'538'!$B$3:$L$35,10,FALSE)</f>
        <v>2</v>
      </c>
      <c r="Z43" s="25">
        <f>VLOOKUP($D43,'538'!$B$3:$L$35,11,FALSE)</f>
        <v>32</v>
      </c>
      <c r="AA43" s="24">
        <f>VLOOKUP($E43,'538'!$B$3:$L$35,9,FALSE)</f>
        <v>23</v>
      </c>
      <c r="AB43" s="101">
        <f>VLOOKUP($E43,'538'!$B$3:$L$35,10,FALSE)</f>
        <v>2</v>
      </c>
      <c r="AC43" s="25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2</v>
      </c>
      <c r="AH43" s="184">
        <v>1</v>
      </c>
      <c r="AI43" s="151">
        <f t="shared" si="2"/>
        <v>1</v>
      </c>
      <c r="AJ43" s="156">
        <v>0.81</v>
      </c>
      <c r="AK43" s="157">
        <v>0.85</v>
      </c>
      <c r="AL43" s="158">
        <v>0.05</v>
      </c>
      <c r="AM43" s="67" t="s">
        <v>61</v>
      </c>
      <c r="AO43" s="2">
        <f t="shared" si="0"/>
        <v>100</v>
      </c>
      <c r="AP43" s="14">
        <f t="shared" si="1"/>
        <v>100.10000000000001</v>
      </c>
    </row>
    <row r="44" spans="2:42">
      <c r="B44" s="43">
        <f t="shared" si="3"/>
        <v>41</v>
      </c>
      <c r="C44" s="47">
        <v>41815</v>
      </c>
      <c r="D44" s="52" t="s">
        <v>35</v>
      </c>
      <c r="E44" s="57" t="s">
        <v>7</v>
      </c>
      <c r="F44" s="24">
        <v>10</v>
      </c>
      <c r="G44" s="12">
        <v>71</v>
      </c>
      <c r="H44" s="25">
        <v>19</v>
      </c>
      <c r="I44" s="35">
        <v>9.8000000000000007</v>
      </c>
      <c r="J44" s="13">
        <v>23.9</v>
      </c>
      <c r="K44" s="36">
        <v>66.2</v>
      </c>
      <c r="L44" s="35">
        <f>VLOOKUP($D44,'538'!$B$4:$F$35,3,0)</f>
        <v>75.2</v>
      </c>
      <c r="M44" s="13">
        <f>VLOOKUP($D44,'538'!$B$4:$F$35,4,0)</f>
        <v>1.7</v>
      </c>
      <c r="N44" s="36">
        <f>VLOOKUP($D44,'538'!$B$4:$F$35,5,0)</f>
        <v>0.9</v>
      </c>
      <c r="O44" s="18">
        <f>VLOOKUP($E44,'538'!$B$4:$F$35,3,0)</f>
        <v>90</v>
      </c>
      <c r="P44" s="13">
        <f>VLOOKUP($E44,'538'!$B$4:$F$35,4,0)</f>
        <v>2.9</v>
      </c>
      <c r="Q44" s="63">
        <f>VLOOKUP($E44,'538'!$B$4:$F$35,5,0)</f>
        <v>0.4</v>
      </c>
      <c r="R44" s="24">
        <f>VLOOKUP($D44,'538'!$B$3:$L$35,6,FALSE)</f>
        <v>1.3</v>
      </c>
      <c r="S44" s="12">
        <f>VLOOKUP($D44,'538'!$B$3:$L$35,7,FALSE)</f>
        <v>3</v>
      </c>
      <c r="T44" s="12">
        <f>VLOOKUP($D44,'538'!$B$3:$L$35,8,FALSE)</f>
        <v>1.9</v>
      </c>
      <c r="U44" s="24">
        <f>VLOOKUP($E44,'538'!$B$3:$L$35,6,FALSE)</f>
        <v>4.8</v>
      </c>
      <c r="V44" s="12">
        <f>VLOOKUP($E44,'538'!$B$3:$L$35,7,FALSE)</f>
        <v>4.5</v>
      </c>
      <c r="W44" s="12">
        <f>VLOOKUP($E44,'538'!$B$3:$L$35,8,FALSE)</f>
        <v>4.7</v>
      </c>
      <c r="X44" s="24">
        <f>VLOOKUP($D44,'538'!$B$3:$L$35,9,FALSE)</f>
        <v>44</v>
      </c>
      <c r="Y44" s="101">
        <f>VLOOKUP($D44,'538'!$B$3:$L$35,10,FALSE)</f>
        <v>4</v>
      </c>
      <c r="Z44" s="25">
        <f>VLOOKUP($D44,'538'!$B$3:$L$35,11,FALSE)</f>
        <v>16</v>
      </c>
      <c r="AA44" s="24">
        <f>VLOOKUP($E44,'538'!$B$3:$L$35,9,FALSE)</f>
        <v>5</v>
      </c>
      <c r="AB44" s="101">
        <f>VLOOKUP($E44,'538'!$B$3:$L$35,10,FALSE)</f>
        <v>15</v>
      </c>
      <c r="AC44" s="25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2</v>
      </c>
      <c r="AH44" s="184">
        <v>3</v>
      </c>
      <c r="AI44" s="151">
        <f t="shared" si="2"/>
        <v>-1</v>
      </c>
      <c r="AJ44" s="156">
        <v>0.98</v>
      </c>
      <c r="AK44" s="157">
        <v>2.23</v>
      </c>
      <c r="AL44" s="158">
        <v>-1.17</v>
      </c>
      <c r="AM44" s="67" t="s">
        <v>61</v>
      </c>
      <c r="AO44" s="2">
        <f t="shared" si="0"/>
        <v>100</v>
      </c>
      <c r="AP44" s="14">
        <f t="shared" si="1"/>
        <v>99.9</v>
      </c>
    </row>
    <row r="45" spans="2:42">
      <c r="B45" s="43">
        <f t="shared" si="3"/>
        <v>42</v>
      </c>
      <c r="C45" s="47">
        <v>41815</v>
      </c>
      <c r="D45" s="52" t="s">
        <v>63</v>
      </c>
      <c r="E45" s="57" t="s">
        <v>40</v>
      </c>
      <c r="F45" s="24">
        <v>54</v>
      </c>
      <c r="G45" s="12">
        <v>19</v>
      </c>
      <c r="H45" s="25">
        <v>27</v>
      </c>
      <c r="I45" s="35">
        <v>46.9</v>
      </c>
      <c r="J45" s="13">
        <v>29</v>
      </c>
      <c r="K45" s="36">
        <v>24.1</v>
      </c>
      <c r="L45" s="35">
        <f>VLOOKUP($D45,'538'!$B$4:$F$35,3,0)</f>
        <v>80.3</v>
      </c>
      <c r="M45" s="13">
        <f>VLOOKUP($D45,'538'!$B$4:$F$35,4,0)</f>
        <v>2.2999999999999998</v>
      </c>
      <c r="N45" s="36">
        <f>VLOOKUP($D45,'538'!$B$4:$F$35,5,0)</f>
        <v>1</v>
      </c>
      <c r="O45" s="18">
        <f>VLOOKUP($E45,'538'!$B$4:$F$35,3,0)</f>
        <v>70.599999999999994</v>
      </c>
      <c r="P45" s="13">
        <f>VLOOKUP($E45,'538'!$B$4:$F$35,4,0)</f>
        <v>1.3</v>
      </c>
      <c r="Q45" s="63">
        <f>VLOOKUP($E45,'538'!$B$4:$F$35,5,0)</f>
        <v>0.9</v>
      </c>
      <c r="R45" s="24">
        <f>VLOOKUP($D45,'538'!$B$3:$L$35,6,FALSE)</f>
        <v>2</v>
      </c>
      <c r="S45" s="12">
        <f>VLOOKUP($D45,'538'!$B$3:$L$35,7,FALSE)</f>
        <v>2.2999999999999998</v>
      </c>
      <c r="T45" s="12">
        <f>VLOOKUP($D45,'538'!$B$3:$L$35,8,FALSE)</f>
        <v>2.1</v>
      </c>
      <c r="U45" s="24">
        <f>VLOOKUP($E45,'538'!$B$3:$L$35,6,FALSE)</f>
        <v>1.5</v>
      </c>
      <c r="V45" s="12">
        <f>VLOOKUP($E45,'538'!$B$3:$L$35,7,FALSE)</f>
        <v>1.3</v>
      </c>
      <c r="W45" s="12">
        <f>VLOOKUP($E45,'538'!$B$3:$L$35,8,FALSE)</f>
        <v>1.3</v>
      </c>
      <c r="X45" s="24">
        <f>VLOOKUP($D45,'538'!$B$3:$L$35,9,FALSE)</f>
        <v>21</v>
      </c>
      <c r="Y45" s="101">
        <f>VLOOKUP($D45,'538'!$B$3:$L$35,10,FALSE)</f>
        <v>0</v>
      </c>
      <c r="Z45" s="25">
        <f>VLOOKUP($D45,'538'!$B$3:$L$35,11,FALSE)</f>
        <v>32</v>
      </c>
      <c r="AA45" s="24">
        <f>VLOOKUP($E45,'538'!$B$3:$L$35,9,FALSE)</f>
        <v>43</v>
      </c>
      <c r="AB45" s="101">
        <f>VLOOKUP($E45,'538'!$B$3:$L$35,10,FALSE)</f>
        <v>3</v>
      </c>
      <c r="AC45" s="25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3</v>
      </c>
      <c r="AH45" s="184">
        <v>1</v>
      </c>
      <c r="AI45" s="151">
        <f t="shared" si="2"/>
        <v>2</v>
      </c>
      <c r="AJ45" s="156">
        <v>1.28</v>
      </c>
      <c r="AK45" s="157">
        <v>1.05</v>
      </c>
      <c r="AL45" s="158">
        <v>0.18</v>
      </c>
      <c r="AM45" s="67" t="s">
        <v>61</v>
      </c>
      <c r="AO45" s="2">
        <f t="shared" si="0"/>
        <v>100</v>
      </c>
      <c r="AP45" s="14">
        <f t="shared" si="1"/>
        <v>100</v>
      </c>
    </row>
    <row r="46" spans="2:42">
      <c r="B46" s="43">
        <f t="shared" si="3"/>
        <v>43</v>
      </c>
      <c r="C46" s="47">
        <v>41815</v>
      </c>
      <c r="D46" s="52" t="s">
        <v>25</v>
      </c>
      <c r="E46" s="57" t="s">
        <v>14</v>
      </c>
      <c r="F46" s="24">
        <v>24</v>
      </c>
      <c r="G46" s="12">
        <v>49</v>
      </c>
      <c r="H46" s="25">
        <v>27</v>
      </c>
      <c r="I46" s="35">
        <v>20.7</v>
      </c>
      <c r="J46" s="13">
        <v>29.1</v>
      </c>
      <c r="K46" s="36">
        <v>50.2</v>
      </c>
      <c r="L46" s="35">
        <f>VLOOKUP($D46,'538'!$B$4:$F$35,3,0)</f>
        <v>80.7</v>
      </c>
      <c r="M46" s="13">
        <f>VLOOKUP($D46,'538'!$B$4:$F$35,4,0)</f>
        <v>2</v>
      </c>
      <c r="N46" s="36">
        <f>VLOOKUP($D46,'538'!$B$4:$F$35,5,0)</f>
        <v>0.8</v>
      </c>
      <c r="O46" s="18">
        <f>VLOOKUP($E46,'538'!$B$4:$F$35,3,0)</f>
        <v>86.1</v>
      </c>
      <c r="P46" s="13">
        <f>VLOOKUP($E46,'538'!$B$4:$F$35,4,0)</f>
        <v>2.5</v>
      </c>
      <c r="Q46" s="63">
        <f>VLOOKUP($E46,'538'!$B$4:$F$35,5,0)</f>
        <v>0.6</v>
      </c>
      <c r="R46" s="24">
        <f>VLOOKUP($D46,'538'!$B$3:$L$35,6,FALSE)</f>
        <v>2.1</v>
      </c>
      <c r="S46" s="12">
        <f>VLOOKUP($D46,'538'!$B$3:$L$35,7,FALSE)</f>
        <v>2.2000000000000002</v>
      </c>
      <c r="T46" s="12">
        <f>VLOOKUP($D46,'538'!$B$3:$L$35,8,FALSE)</f>
        <v>2.1</v>
      </c>
      <c r="U46" s="24">
        <f>VLOOKUP($E46,'538'!$B$3:$L$35,6,FALSE)</f>
        <v>3.3</v>
      </c>
      <c r="V46" s="12">
        <f>VLOOKUP($E46,'538'!$B$3:$L$35,7,FALSE)</f>
        <v>4</v>
      </c>
      <c r="W46" s="12">
        <f>VLOOKUP($E46,'538'!$B$3:$L$35,8,FALSE)</f>
        <v>3.7</v>
      </c>
      <c r="X46" s="24">
        <f>VLOOKUP($D46,'538'!$B$3:$L$35,9,FALSE)</f>
        <v>26</v>
      </c>
      <c r="Y46" s="101">
        <f>VLOOKUP($D46,'538'!$B$3:$L$35,10,FALSE)</f>
        <v>2</v>
      </c>
      <c r="Z46" s="25">
        <f>VLOOKUP($D46,'538'!$B$3:$L$35,11,FALSE)</f>
        <v>16</v>
      </c>
      <c r="AA46" s="24">
        <f>VLOOKUP($E46,'538'!$B$3:$L$35,9,FALSE)</f>
        <v>17</v>
      </c>
      <c r="AB46" s="101">
        <f>VLOOKUP($E46,'538'!$B$3:$L$35,10,FALSE)</f>
        <v>13</v>
      </c>
      <c r="AC46" s="25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0</v>
      </c>
      <c r="AI46" s="151">
        <f t="shared" si="2"/>
        <v>0</v>
      </c>
      <c r="AJ46" s="156">
        <v>1.1299999999999999</v>
      </c>
      <c r="AK46" s="157">
        <v>2.35</v>
      </c>
      <c r="AL46" s="158">
        <v>-1.1599999999999999</v>
      </c>
      <c r="AM46" s="67" t="s">
        <v>61</v>
      </c>
      <c r="AO46" s="2">
        <f t="shared" si="0"/>
        <v>100</v>
      </c>
      <c r="AP46" s="14">
        <f t="shared" si="1"/>
        <v>100</v>
      </c>
    </row>
    <row r="47" spans="2:42">
      <c r="B47" s="43">
        <f t="shared" si="3"/>
        <v>44</v>
      </c>
      <c r="C47" s="47">
        <v>41815</v>
      </c>
      <c r="D47" s="52" t="s">
        <v>41</v>
      </c>
      <c r="E47" s="57" t="s">
        <v>29</v>
      </c>
      <c r="F47" s="24">
        <v>23</v>
      </c>
      <c r="G47" s="12">
        <v>49</v>
      </c>
      <c r="H47" s="25">
        <v>28</v>
      </c>
      <c r="I47" s="35">
        <v>25.1</v>
      </c>
      <c r="J47" s="13">
        <v>28.4</v>
      </c>
      <c r="K47" s="36">
        <v>46.5</v>
      </c>
      <c r="L47" s="35">
        <f>VLOOKUP($D47,'538'!$B$4:$F$35,3,0)</f>
        <v>69.599999999999994</v>
      </c>
      <c r="M47" s="13">
        <f>VLOOKUP($D47,'538'!$B$4:$F$35,4,0)</f>
        <v>1.6</v>
      </c>
      <c r="N47" s="36">
        <f>VLOOKUP($D47,'538'!$B$4:$F$35,5,0)</f>
        <v>1.2</v>
      </c>
      <c r="O47" s="18">
        <f>VLOOKUP($E47,'538'!$B$4:$F$35,3,0)</f>
        <v>78</v>
      </c>
      <c r="P47" s="13">
        <f>VLOOKUP($E47,'538'!$B$4:$F$35,4,0)</f>
        <v>2</v>
      </c>
      <c r="Q47" s="63">
        <f>VLOOKUP($E47,'538'!$B$4:$F$35,5,0)</f>
        <v>0.9</v>
      </c>
      <c r="R47" s="24">
        <f>VLOOKUP($D47,'538'!$B$3:$L$35,6,FALSE)</f>
        <v>1.7</v>
      </c>
      <c r="S47" s="12">
        <f>VLOOKUP($D47,'538'!$B$3:$L$35,7,FALSE)</f>
        <v>1.1000000000000001</v>
      </c>
      <c r="T47" s="12">
        <f>VLOOKUP($D47,'538'!$B$3:$L$35,8,FALSE)</f>
        <v>1.3</v>
      </c>
      <c r="U47" s="24">
        <f>VLOOKUP($E47,'538'!$B$3:$L$35,6,FALSE)</f>
        <v>1.9</v>
      </c>
      <c r="V47" s="12">
        <f>VLOOKUP($E47,'538'!$B$3:$L$35,7,FALSE)</f>
        <v>2.6</v>
      </c>
      <c r="W47" s="12">
        <f>VLOOKUP($E47,'538'!$B$3:$L$35,8,FALSE)</f>
        <v>2.2000000000000002</v>
      </c>
      <c r="X47" s="24">
        <f>VLOOKUP($D47,'538'!$B$3:$L$35,9,FALSE)</f>
        <v>33</v>
      </c>
      <c r="Y47" s="101">
        <f>VLOOKUP($D47,'538'!$B$3:$L$35,10,FALSE)</f>
        <v>2</v>
      </c>
      <c r="Z47" s="25">
        <f>VLOOKUP($D47,'538'!$B$3:$L$35,11,FALSE)</f>
        <v>32</v>
      </c>
      <c r="AA47" s="24">
        <f>VLOOKUP($E47,'538'!$B$3:$L$35,9,FALSE)</f>
        <v>6</v>
      </c>
      <c r="AB47" s="101">
        <f>VLOOKUP($E47,'538'!$B$3:$L$35,10,FALSE)</f>
        <v>9</v>
      </c>
      <c r="AC47" s="25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0</v>
      </c>
      <c r="AH47" s="184">
        <v>3</v>
      </c>
      <c r="AI47" s="151">
        <f t="shared" si="2"/>
        <v>-3</v>
      </c>
      <c r="AJ47" s="156">
        <v>1.02</v>
      </c>
      <c r="AK47" s="157">
        <v>1.99</v>
      </c>
      <c r="AL47" s="158">
        <v>-1.17</v>
      </c>
      <c r="AM47" s="67" t="s">
        <v>61</v>
      </c>
      <c r="AO47" s="2">
        <f t="shared" si="0"/>
        <v>100</v>
      </c>
      <c r="AP47" s="14">
        <f t="shared" si="1"/>
        <v>100</v>
      </c>
    </row>
    <row r="48" spans="2:42">
      <c r="B48" s="43">
        <f t="shared" si="3"/>
        <v>45</v>
      </c>
      <c r="C48" s="47">
        <v>41816</v>
      </c>
      <c r="D48" s="52" t="s">
        <v>24</v>
      </c>
      <c r="E48" s="57" t="s">
        <v>31</v>
      </c>
      <c r="F48" s="24">
        <v>43</v>
      </c>
      <c r="G48" s="12">
        <v>28</v>
      </c>
      <c r="H48" s="25">
        <v>29</v>
      </c>
      <c r="I48" s="35">
        <v>55.3</v>
      </c>
      <c r="J48" s="13">
        <v>26.6</v>
      </c>
      <c r="K48" s="36">
        <v>18.2</v>
      </c>
      <c r="L48" s="35">
        <f>VLOOKUP($D48,'538'!$B$4:$F$35,3,0)</f>
        <v>81</v>
      </c>
      <c r="M48" s="13">
        <f>VLOOKUP($D48,'538'!$B$4:$F$35,4,0)</f>
        <v>2.1</v>
      </c>
      <c r="N48" s="36">
        <f>VLOOKUP($D48,'538'!$B$4:$F$35,5,0)</f>
        <v>0.8</v>
      </c>
      <c r="O48" s="18">
        <f>VLOOKUP($E48,'538'!$B$4:$F$35,3,0)</f>
        <v>77.2</v>
      </c>
      <c r="P48" s="13">
        <f>VLOOKUP($E48,'538'!$B$4:$F$35,4,0)</f>
        <v>1.9</v>
      </c>
      <c r="Q48" s="63">
        <f>VLOOKUP($E48,'538'!$B$4:$F$35,5,0)</f>
        <v>0.9</v>
      </c>
      <c r="R48" s="24">
        <f>VLOOKUP($D48,'538'!$B$3:$L$35,6,FALSE)</f>
        <v>4.0999999999999996</v>
      </c>
      <c r="S48" s="12">
        <f>VLOOKUP($D48,'538'!$B$3:$L$35,7,FALSE)</f>
        <v>4.0999999999999996</v>
      </c>
      <c r="T48" s="12">
        <f>VLOOKUP($D48,'538'!$B$3:$L$35,8,FALSE)</f>
        <v>4.2</v>
      </c>
      <c r="U48" s="24">
        <f>VLOOKUP($E48,'538'!$B$3:$L$35,6,FALSE)</f>
        <v>2.4</v>
      </c>
      <c r="V48" s="12">
        <f>VLOOKUP($E48,'538'!$B$3:$L$35,7,FALSE)</f>
        <v>2.4</v>
      </c>
      <c r="W48" s="12">
        <f>VLOOKUP($E48,'538'!$B$3:$L$35,8,FALSE)</f>
        <v>2.4</v>
      </c>
      <c r="X48" s="24">
        <f>VLOOKUP($D48,'538'!$B$3:$L$35,9,FALSE)</f>
        <v>4</v>
      </c>
      <c r="Y48" s="101">
        <f>VLOOKUP($D48,'538'!$B$3:$L$35,10,FALSE)</f>
        <v>5</v>
      </c>
      <c r="Z48" s="25">
        <f>VLOOKUP($D48,'538'!$B$3:$L$35,11,FALSE)</f>
        <v>3</v>
      </c>
      <c r="AA48" s="24">
        <f>VLOOKUP($E48,'538'!$B$3:$L$35,9,FALSE)</f>
        <v>37</v>
      </c>
      <c r="AB48" s="101">
        <f>VLOOKUP($E48,'538'!$B$3:$L$35,10,FALSE)</f>
        <v>2</v>
      </c>
      <c r="AC48" s="25">
        <f>VLOOKUP($E48,'538'!$B$3:$L$35,11,FALSE)</f>
        <v>8</v>
      </c>
      <c r="AD48" s="173">
        <v>2.15</v>
      </c>
      <c r="AE48" s="174">
        <v>4</v>
      </c>
      <c r="AF48" s="175">
        <v>3.2</v>
      </c>
      <c r="AG48" s="183">
        <v>2</v>
      </c>
      <c r="AH48" s="184">
        <v>1</v>
      </c>
      <c r="AI48" s="151">
        <f t="shared" si="2"/>
        <v>1</v>
      </c>
      <c r="AJ48" s="156">
        <v>1.97</v>
      </c>
      <c r="AK48" s="157">
        <v>1.39</v>
      </c>
      <c r="AL48" s="158">
        <v>0.52</v>
      </c>
      <c r="AM48" s="67" t="s">
        <v>61</v>
      </c>
      <c r="AO48" s="2">
        <f t="shared" si="0"/>
        <v>100</v>
      </c>
      <c r="AP48" s="14">
        <f t="shared" si="1"/>
        <v>100.10000000000001</v>
      </c>
    </row>
    <row r="49" spans="2:42">
      <c r="B49" s="43">
        <f t="shared" si="3"/>
        <v>46</v>
      </c>
      <c r="C49" s="47">
        <v>41816</v>
      </c>
      <c r="D49" s="52" t="s">
        <v>30</v>
      </c>
      <c r="E49" s="57" t="s">
        <v>11</v>
      </c>
      <c r="F49" s="24">
        <v>13</v>
      </c>
      <c r="G49" s="12">
        <v>67</v>
      </c>
      <c r="H49" s="25">
        <v>20</v>
      </c>
      <c r="I49" s="35">
        <v>12.7</v>
      </c>
      <c r="J49" s="13">
        <v>19.100000000000001</v>
      </c>
      <c r="K49" s="36">
        <v>68.3</v>
      </c>
      <c r="L49" s="35">
        <f>VLOOKUP($D49,'538'!$B$4:$F$35,3,0)</f>
        <v>77.400000000000006</v>
      </c>
      <c r="M49" s="13">
        <f>VLOOKUP($D49,'538'!$B$4:$F$35,4,0)</f>
        <v>2</v>
      </c>
      <c r="N49" s="36">
        <f>VLOOKUP($D49,'538'!$B$4:$F$35,5,0)</f>
        <v>1</v>
      </c>
      <c r="O49" s="18">
        <f>VLOOKUP($E49,'538'!$B$4:$F$35,3,0)</f>
        <v>88.9</v>
      </c>
      <c r="P49" s="13">
        <f>VLOOKUP($E49,'538'!$B$4:$F$35,4,0)</f>
        <v>3.2</v>
      </c>
      <c r="Q49" s="63">
        <f>VLOOKUP($E49,'538'!$B$4:$F$35,5,0)</f>
        <v>0.8</v>
      </c>
      <c r="R49" s="24">
        <f>VLOOKUP($D49,'538'!$B$3:$L$35,6,FALSE)</f>
        <v>3.6</v>
      </c>
      <c r="S49" s="12">
        <f>VLOOKUP($D49,'538'!$B$3:$L$35,7,FALSE)</f>
        <v>1.7</v>
      </c>
      <c r="T49" s="12">
        <f>VLOOKUP($D49,'538'!$B$3:$L$35,8,FALSE)</f>
        <v>2.6</v>
      </c>
      <c r="U49" s="24">
        <f>VLOOKUP($E49,'538'!$B$3:$L$35,6,FALSE)</f>
        <v>4.8</v>
      </c>
      <c r="V49" s="12">
        <f>VLOOKUP($E49,'538'!$B$3:$L$35,7,FALSE)</f>
        <v>4.5</v>
      </c>
      <c r="W49" s="12">
        <f>VLOOKUP($E49,'538'!$B$3:$L$35,8,FALSE)</f>
        <v>4.8</v>
      </c>
      <c r="X49" s="24">
        <f>VLOOKUP($D49,'538'!$B$3:$L$35,9,FALSE)</f>
        <v>13</v>
      </c>
      <c r="Y49" s="101">
        <f>VLOOKUP($D49,'538'!$B$3:$L$35,10,FALSE)</f>
        <v>9</v>
      </c>
      <c r="Z49" s="25">
        <f>VLOOKUP($D49,'538'!$B$3:$L$35,11,FALSE)</f>
        <v>3</v>
      </c>
      <c r="AA49" s="24">
        <f>VLOOKUP($E49,'538'!$B$3:$L$35,9,FALSE)</f>
        <v>2</v>
      </c>
      <c r="AB49" s="101">
        <f>VLOOKUP($E49,'538'!$B$3:$L$35,10,FALSE)</f>
        <v>17</v>
      </c>
      <c r="AC49" s="25">
        <f>VLOOKUP($E49,'538'!$B$3:$L$35,11,FALSE)</f>
        <v>1</v>
      </c>
      <c r="AD49" s="173">
        <v>10</v>
      </c>
      <c r="AE49" s="174">
        <v>2.75</v>
      </c>
      <c r="AF49" s="175">
        <v>1.61</v>
      </c>
      <c r="AG49" s="183">
        <v>0</v>
      </c>
      <c r="AH49" s="184">
        <v>1</v>
      </c>
      <c r="AI49" s="151">
        <f t="shared" si="2"/>
        <v>-1</v>
      </c>
      <c r="AJ49" s="156">
        <v>1.1599999999999999</v>
      </c>
      <c r="AK49" s="157">
        <v>2.39</v>
      </c>
      <c r="AL49" s="158">
        <v>-1.1200000000000001</v>
      </c>
      <c r="AM49" s="67" t="s">
        <v>61</v>
      </c>
      <c r="AO49" s="2">
        <f t="shared" si="0"/>
        <v>100</v>
      </c>
      <c r="AP49" s="14">
        <f t="shared" si="1"/>
        <v>100.1</v>
      </c>
    </row>
    <row r="50" spans="2:42">
      <c r="B50" s="43">
        <f t="shared" si="3"/>
        <v>47</v>
      </c>
      <c r="C50" s="47">
        <v>41816</v>
      </c>
      <c r="D50" s="52" t="s">
        <v>43</v>
      </c>
      <c r="E50" s="57" t="s">
        <v>27</v>
      </c>
      <c r="F50" s="24">
        <v>17</v>
      </c>
      <c r="G50" s="12">
        <v>56</v>
      </c>
      <c r="H50" s="25">
        <v>27</v>
      </c>
      <c r="I50" s="35">
        <v>21.1</v>
      </c>
      <c r="J50" s="13">
        <v>29.5</v>
      </c>
      <c r="K50" s="36">
        <v>49.4</v>
      </c>
      <c r="L50" s="35">
        <f>VLOOKUP($D50,'538'!$B$4:$F$35,3,0)</f>
        <v>63.4</v>
      </c>
      <c r="M50" s="13">
        <f>VLOOKUP($D50,'538'!$B$4:$F$35,4,0)</f>
        <v>1.1000000000000001</v>
      </c>
      <c r="N50" s="36">
        <f>VLOOKUP($D50,'538'!$B$4:$F$35,5,0)</f>
        <v>1.2</v>
      </c>
      <c r="O50" s="18">
        <f>VLOOKUP($E50,'538'!$B$4:$F$35,3,0)</f>
        <v>79</v>
      </c>
      <c r="P50" s="13">
        <f>VLOOKUP($E50,'538'!$B$4:$F$35,4,0)</f>
        <v>1.7</v>
      </c>
      <c r="Q50" s="63">
        <f>VLOOKUP($E50,'538'!$B$4:$F$35,5,0)</f>
        <v>0.6</v>
      </c>
      <c r="R50" s="24">
        <f>VLOOKUP($D50,'538'!$B$3:$L$35,6,FALSE)</f>
        <v>1.4</v>
      </c>
      <c r="S50" s="12">
        <f>VLOOKUP($D50,'538'!$B$3:$L$35,7,FALSE)</f>
        <v>1.3</v>
      </c>
      <c r="T50" s="12">
        <f>VLOOKUP($D50,'538'!$B$3:$L$35,8,FALSE)</f>
        <v>1.3</v>
      </c>
      <c r="U50" s="24">
        <f>VLOOKUP($E50,'538'!$B$3:$L$35,6,FALSE)</f>
        <v>2.1</v>
      </c>
      <c r="V50" s="12">
        <f>VLOOKUP($E50,'538'!$B$3:$L$35,7,FALSE)</f>
        <v>3.1</v>
      </c>
      <c r="W50" s="12">
        <f>VLOOKUP($E50,'538'!$B$3:$L$35,8,FALSE)</f>
        <v>2.6</v>
      </c>
      <c r="X50" s="24">
        <f>VLOOKUP($D50,'538'!$B$3:$L$35,9,FALSE)</f>
        <v>22</v>
      </c>
      <c r="Y50" s="101">
        <f>VLOOKUP($D50,'538'!$B$3:$L$35,10,FALSE)</f>
        <v>3</v>
      </c>
      <c r="Z50" s="25">
        <f>VLOOKUP($D50,'538'!$B$3:$L$35,11,FALSE)</f>
        <v>32</v>
      </c>
      <c r="AA50" s="24">
        <f>VLOOKUP($E50,'538'!$B$3:$L$35,9,FALSE)</f>
        <v>19</v>
      </c>
      <c r="AB50" s="101">
        <f>VLOOKUP($E50,'538'!$B$3:$L$35,10,FALSE)</f>
        <v>9</v>
      </c>
      <c r="AC50" s="25">
        <f>VLOOKUP($E50,'538'!$B$3:$L$35,11,FALSE)</f>
        <v>4</v>
      </c>
      <c r="AD50" s="173">
        <v>3.6</v>
      </c>
      <c r="AE50" s="174">
        <v>3.6</v>
      </c>
      <c r="AF50" s="175">
        <v>2.1</v>
      </c>
      <c r="AG50" s="183">
        <v>1</v>
      </c>
      <c r="AH50" s="184">
        <v>1</v>
      </c>
      <c r="AI50" s="151">
        <f t="shared" si="2"/>
        <v>0</v>
      </c>
      <c r="AJ50" s="156">
        <v>1.19</v>
      </c>
      <c r="AK50" s="157">
        <v>1.72</v>
      </c>
      <c r="AL50" s="158">
        <v>-0.49</v>
      </c>
      <c r="AM50" s="67" t="s">
        <v>61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f t="shared" si="3"/>
        <v>48</v>
      </c>
      <c r="C51" s="201">
        <v>41816</v>
      </c>
      <c r="D51" s="202" t="s">
        <v>38</v>
      </c>
      <c r="E51" s="203" t="s">
        <v>22</v>
      </c>
      <c r="F51" s="204">
        <v>19</v>
      </c>
      <c r="G51" s="205">
        <v>54</v>
      </c>
      <c r="H51" s="206">
        <v>27</v>
      </c>
      <c r="I51" s="207">
        <v>11.6</v>
      </c>
      <c r="J51" s="208">
        <v>23.6</v>
      </c>
      <c r="K51" s="209">
        <v>64.8</v>
      </c>
      <c r="L51" s="207">
        <f>VLOOKUP($D51,'538'!$B$4:$F$35,3,0)</f>
        <v>72.400000000000006</v>
      </c>
      <c r="M51" s="208">
        <f>VLOOKUP($D51,'538'!$B$4:$F$35,4,0)</f>
        <v>1.7</v>
      </c>
      <c r="N51" s="209">
        <f>VLOOKUP($D51,'538'!$B$4:$F$35,5,0)</f>
        <v>1.1000000000000001</v>
      </c>
      <c r="O51" s="210">
        <f>VLOOKUP($E51,'538'!$B$4:$F$35,3,0)</f>
        <v>82</v>
      </c>
      <c r="P51" s="208">
        <f>VLOOKUP($E51,'538'!$B$4:$F$35,4,0)</f>
        <v>2.1</v>
      </c>
      <c r="Q51" s="211">
        <f>VLOOKUP($E51,'538'!$B$4:$F$35,5,0)</f>
        <v>0.7</v>
      </c>
      <c r="R51" s="204">
        <f>VLOOKUP($D51,'538'!$B$3:$L$35,6,FALSE)</f>
        <v>1.9</v>
      </c>
      <c r="S51" s="205">
        <f>VLOOKUP($D51,'538'!$B$3:$L$35,7,FALSE)</f>
        <v>1.4</v>
      </c>
      <c r="T51" s="205">
        <f>VLOOKUP($D51,'538'!$B$3:$L$35,8,FALSE)</f>
        <v>1.5</v>
      </c>
      <c r="U51" s="204">
        <f>VLOOKUP($E51,'538'!$B$3:$L$35,6,FALSE)</f>
        <v>3.6</v>
      </c>
      <c r="V51" s="205">
        <f>VLOOKUP($E51,'538'!$B$3:$L$35,7,FALSE)</f>
        <v>4.5999999999999996</v>
      </c>
      <c r="W51" s="205">
        <f>VLOOKUP($E51,'538'!$B$3:$L$35,8,FALSE)</f>
        <v>4.3</v>
      </c>
      <c r="X51" s="204">
        <f>VLOOKUP($D51,'538'!$B$3:$L$35,9,FALSE)</f>
        <v>57</v>
      </c>
      <c r="Y51" s="212">
        <f>VLOOKUP($D51,'538'!$B$3:$L$35,10,FALSE)</f>
        <v>8</v>
      </c>
      <c r="Z51" s="206">
        <f>VLOOKUP($D51,'538'!$B$3:$L$35,11,FALSE)</f>
        <v>4</v>
      </c>
      <c r="AA51" s="204">
        <f>VLOOKUP($E51,'538'!$B$3:$L$35,9,FALSE)</f>
        <v>11</v>
      </c>
      <c r="AB51" s="212">
        <f>VLOOKUP($E51,'538'!$B$3:$L$35,10,FALSE)</f>
        <v>11</v>
      </c>
      <c r="AC51" s="206">
        <f>VLOOKUP($E51,'538'!$B$3:$L$35,11,FALSE)</f>
        <v>4</v>
      </c>
      <c r="AD51" s="176">
        <v>5</v>
      </c>
      <c r="AE51" s="177">
        <v>3.8</v>
      </c>
      <c r="AF51" s="178">
        <v>1.72</v>
      </c>
      <c r="AG51" s="185">
        <v>0</v>
      </c>
      <c r="AH51" s="186">
        <v>1</v>
      </c>
      <c r="AI51" s="152">
        <f t="shared" si="2"/>
        <v>-1</v>
      </c>
      <c r="AJ51" s="159">
        <v>1.22</v>
      </c>
      <c r="AK51" s="160">
        <v>1.7</v>
      </c>
      <c r="AL51" s="161">
        <v>-0.45</v>
      </c>
      <c r="AM51" s="68" t="s">
        <v>61</v>
      </c>
      <c r="AO51" s="2">
        <f t="shared" si="0"/>
        <v>100</v>
      </c>
      <c r="AP51" s="14">
        <f t="shared" si="1"/>
        <v>100</v>
      </c>
    </row>
    <row r="52" spans="2:42">
      <c r="B52" s="190">
        <f t="shared" si="3"/>
        <v>49</v>
      </c>
      <c r="C52" s="213">
        <v>41818</v>
      </c>
      <c r="D52" s="214" t="s">
        <v>5</v>
      </c>
      <c r="E52" s="215" t="s">
        <v>13</v>
      </c>
      <c r="F52" s="216">
        <v>78</v>
      </c>
      <c r="G52" s="217">
        <f>100-F52</f>
        <v>22</v>
      </c>
      <c r="H52" s="218" t="s">
        <v>97</v>
      </c>
      <c r="I52" s="219">
        <v>81.099999999999994</v>
      </c>
      <c r="J52" s="220" t="s">
        <v>97</v>
      </c>
      <c r="K52" s="221">
        <f t="shared" ref="K52:K65" si="4">100-I52</f>
        <v>18.900000000000006</v>
      </c>
      <c r="L52" s="219">
        <f>VLOOKUP($D52,'538'!$B$4:$F$35,3,0)</f>
        <v>91.8</v>
      </c>
      <c r="M52" s="220">
        <f>VLOOKUP($D52,'538'!$B$4:$F$35,4,0)</f>
        <v>3.4</v>
      </c>
      <c r="N52" s="221">
        <f>VLOOKUP($D52,'538'!$B$4:$F$35,5,0)</f>
        <v>0.5</v>
      </c>
      <c r="O52" s="222">
        <f>VLOOKUP($E52,'538'!$B$4:$F$35,3,0)</f>
        <v>86.7</v>
      </c>
      <c r="P52" s="220">
        <f>VLOOKUP($E52,'538'!$B$4:$F$35,4,0)</f>
        <v>2.7</v>
      </c>
      <c r="Q52" s="223">
        <f>VLOOKUP($E52,'538'!$B$4:$F$35,5,0)</f>
        <v>0.7</v>
      </c>
      <c r="R52" s="216">
        <f>VLOOKUP($D52,'538'!$B$3:$L$35,6,FALSE)</f>
        <v>4.9000000000000004</v>
      </c>
      <c r="S52" s="217">
        <f>VLOOKUP($D52,'538'!$B$3:$L$35,7,FALSE)</f>
        <v>4.8</v>
      </c>
      <c r="T52" s="217">
        <f>VLOOKUP($D52,'538'!$B$3:$L$35,8,FALSE)</f>
        <v>4.9000000000000004</v>
      </c>
      <c r="U52" s="216">
        <f>VLOOKUP($E52,'538'!$B$3:$L$35,6,FALSE)</f>
        <v>4.2</v>
      </c>
      <c r="V52" s="217">
        <f>VLOOKUP($E52,'538'!$B$3:$L$35,7,FALSE)</f>
        <v>2.6</v>
      </c>
      <c r="W52" s="217">
        <f>VLOOKUP($E52,'538'!$B$3:$L$35,8,FALSE)</f>
        <v>3.6</v>
      </c>
      <c r="X52" s="216">
        <f>VLOOKUP($D52,'538'!$B$3:$L$35,9,FALSE)</f>
        <v>3</v>
      </c>
      <c r="Y52" s="224">
        <f>VLOOKUP($D52,'538'!$B$3:$L$35,10,FALSE)</f>
        <v>19</v>
      </c>
      <c r="Z52" s="218">
        <f>VLOOKUP($D52,'538'!$B$3:$L$35,11,FALSE)</f>
        <v>1</v>
      </c>
      <c r="AA52" s="216">
        <f>VLOOKUP($E52,'538'!$B$3:$L$35,9,FALSE)</f>
        <v>14</v>
      </c>
      <c r="AB52" s="224">
        <f>VLOOKUP($E52,'538'!$B$3:$L$35,10,FALSE)</f>
        <v>8</v>
      </c>
      <c r="AC52" s="218">
        <f>VLOOKUP($E52,'538'!$B$3:$L$35,11,FALSE)</f>
        <v>3</v>
      </c>
      <c r="AD52" s="191">
        <v>1.53</v>
      </c>
      <c r="AE52" s="192">
        <v>4.2</v>
      </c>
      <c r="AF52" s="193">
        <v>6</v>
      </c>
      <c r="AG52" s="194">
        <v>1</v>
      </c>
      <c r="AH52" s="195">
        <v>1</v>
      </c>
      <c r="AI52" s="196">
        <f t="shared" si="2"/>
        <v>0</v>
      </c>
      <c r="AJ52" s="197">
        <v>1.54</v>
      </c>
      <c r="AK52" s="198">
        <v>1.54</v>
      </c>
      <c r="AL52" s="199">
        <v>0.02</v>
      </c>
      <c r="AM52" s="200" t="s">
        <v>61</v>
      </c>
      <c r="AO52" s="2">
        <f t="shared" ref="AO52:AO54" si="5">SUM(F52:H52)</f>
        <v>100</v>
      </c>
      <c r="AP52" s="14">
        <f t="shared" ref="AP52:AP54" si="6">SUM(I52:K52)</f>
        <v>100</v>
      </c>
    </row>
    <row r="53" spans="2:42">
      <c r="B53" s="43">
        <f t="shared" ref="B53" si="7">B52+1</f>
        <v>50</v>
      </c>
      <c r="C53" s="47">
        <v>41818</v>
      </c>
      <c r="D53" s="52" t="s">
        <v>16</v>
      </c>
      <c r="E53" s="57" t="s">
        <v>18</v>
      </c>
      <c r="F53" s="24">
        <v>63</v>
      </c>
      <c r="G53" s="12">
        <f t="shared" ref="G53:G67" si="8">100-F53</f>
        <v>37</v>
      </c>
      <c r="H53" s="25" t="s">
        <v>97</v>
      </c>
      <c r="I53" s="35">
        <v>54</v>
      </c>
      <c r="J53" s="13" t="s">
        <v>97</v>
      </c>
      <c r="K53" s="36">
        <f t="shared" si="4"/>
        <v>46</v>
      </c>
      <c r="L53" s="35">
        <f>VLOOKUP($D53,'538'!$B$4:$F$35,3,0)</f>
        <v>85.8</v>
      </c>
      <c r="M53" s="13">
        <f>VLOOKUP($D53,'538'!$B$4:$F$35,4,0)</f>
        <v>2.2000000000000002</v>
      </c>
      <c r="N53" s="36">
        <f>VLOOKUP($D53,'538'!$B$4:$F$35,5,0)</f>
        <v>0.5</v>
      </c>
      <c r="O53" s="18">
        <f>VLOOKUP($E53,'538'!$B$4:$F$35,3,0)</f>
        <v>83.3</v>
      </c>
      <c r="P53" s="13">
        <f>VLOOKUP($E53,'538'!$B$4:$F$35,4,0)</f>
        <v>2.2000000000000002</v>
      </c>
      <c r="Q53" s="63">
        <f>VLOOKUP($E53,'538'!$B$4:$F$35,5,0)</f>
        <v>0.7</v>
      </c>
      <c r="R53" s="24">
        <f>VLOOKUP($D53,'538'!$B$3:$L$35,6,FALSE)</f>
        <v>3.9</v>
      </c>
      <c r="S53" s="12">
        <f>VLOOKUP($D53,'538'!$B$3:$L$35,7,FALSE)</f>
        <v>4</v>
      </c>
      <c r="T53" s="12">
        <f>VLOOKUP($D53,'538'!$B$3:$L$35,8,FALSE)</f>
        <v>4</v>
      </c>
      <c r="U53" s="24">
        <f>VLOOKUP($E53,'538'!$B$3:$L$35,6,FALSE)</f>
        <v>4.3</v>
      </c>
      <c r="V53" s="12">
        <f>VLOOKUP($E53,'538'!$B$3:$L$35,7,FALSE)</f>
        <v>3.1</v>
      </c>
      <c r="W53" s="12">
        <f>VLOOKUP($E53,'538'!$B$3:$L$35,8,FALSE)</f>
        <v>3.8</v>
      </c>
      <c r="X53" s="24">
        <f>VLOOKUP($D53,'538'!$B$3:$L$35,9,FALSE)</f>
        <v>8</v>
      </c>
      <c r="Y53" s="101">
        <f>VLOOKUP($D53,'538'!$B$3:$L$35,10,FALSE)</f>
        <v>4</v>
      </c>
      <c r="Z53" s="25">
        <f>VLOOKUP($D53,'538'!$B$3:$L$35,11,FALSE)</f>
        <v>16</v>
      </c>
      <c r="AA53" s="24">
        <f>VLOOKUP($E53,'538'!$B$3:$L$35,9,FALSE)</f>
        <v>7</v>
      </c>
      <c r="AB53" s="101">
        <f>VLOOKUP($E53,'538'!$B$3:$L$35,10,FALSE)</f>
        <v>11</v>
      </c>
      <c r="AC53" s="25">
        <f>VLOOKUP($E53,'538'!$B$3:$L$35,11,FALSE)</f>
        <v>1</v>
      </c>
      <c r="AD53" s="173">
        <v>1.95</v>
      </c>
      <c r="AE53" s="174">
        <v>3.4</v>
      </c>
      <c r="AF53" s="175">
        <v>4</v>
      </c>
      <c r="AG53" s="183">
        <v>2</v>
      </c>
      <c r="AH53" s="184">
        <v>0</v>
      </c>
      <c r="AI53" s="151">
        <f t="shared" si="2"/>
        <v>2</v>
      </c>
      <c r="AJ53" s="156">
        <v>1.08</v>
      </c>
      <c r="AK53" s="157">
        <v>1.29</v>
      </c>
      <c r="AL53" s="158">
        <v>-0.24</v>
      </c>
      <c r="AM53" s="67" t="s">
        <v>61</v>
      </c>
      <c r="AO53" s="2">
        <f t="shared" si="5"/>
        <v>100</v>
      </c>
      <c r="AP53" s="2">
        <f t="shared" si="6"/>
        <v>100</v>
      </c>
    </row>
    <row r="54" spans="2:42">
      <c r="B54" s="43">
        <f t="shared" ref="B54:B67" si="9">B53+1</f>
        <v>51</v>
      </c>
      <c r="C54" s="47">
        <v>41819</v>
      </c>
      <c r="D54" s="52" t="s">
        <v>21</v>
      </c>
      <c r="E54" s="57" t="s">
        <v>32</v>
      </c>
      <c r="F54" s="24">
        <v>69</v>
      </c>
      <c r="G54" s="12">
        <f t="shared" si="8"/>
        <v>31</v>
      </c>
      <c r="H54" s="25" t="s">
        <v>97</v>
      </c>
      <c r="I54" s="35">
        <v>65.599999999999994</v>
      </c>
      <c r="J54" s="13" t="s">
        <v>97</v>
      </c>
      <c r="K54" s="36">
        <f t="shared" si="4"/>
        <v>34.400000000000006</v>
      </c>
      <c r="L54" s="35">
        <f>VLOOKUP($D54,'538'!$B$4:$F$35,3,0)</f>
        <v>82.5</v>
      </c>
      <c r="M54" s="13">
        <f>VLOOKUP($D54,'538'!$B$4:$F$35,4,0)</f>
        <v>2.2999999999999998</v>
      </c>
      <c r="N54" s="36">
        <f>VLOOKUP($D54,'538'!$B$4:$F$35,5,0)</f>
        <v>0.8</v>
      </c>
      <c r="O54" s="18">
        <f>VLOOKUP($E54,'538'!$B$4:$F$35,3,0)</f>
        <v>77</v>
      </c>
      <c r="P54" s="13">
        <f>VLOOKUP($E54,'538'!$B$4:$F$35,4,0)</f>
        <v>1.6</v>
      </c>
      <c r="Q54" s="63">
        <f>VLOOKUP($E54,'538'!$B$4:$F$35,5,0)</f>
        <v>0.7</v>
      </c>
      <c r="R54" s="24">
        <f>VLOOKUP($D54,'538'!$B$3:$L$35,6,FALSE)</f>
        <v>3.9</v>
      </c>
      <c r="S54" s="12">
        <f>VLOOKUP($D54,'538'!$B$3:$L$35,7,FALSE)</f>
        <v>4.4000000000000004</v>
      </c>
      <c r="T54" s="12">
        <f>VLOOKUP($D54,'538'!$B$3:$L$35,8,FALSE)</f>
        <v>4.2</v>
      </c>
      <c r="U54" s="24">
        <f>VLOOKUP($E54,'538'!$B$3:$L$35,6,FALSE)</f>
        <v>2.2999999999999998</v>
      </c>
      <c r="V54" s="12">
        <f>VLOOKUP($E54,'538'!$B$3:$L$35,7,FALSE)</f>
        <v>3.1</v>
      </c>
      <c r="W54" s="12">
        <f>VLOOKUP($E54,'538'!$B$3:$L$35,8,FALSE)</f>
        <v>2.7</v>
      </c>
      <c r="X54" s="24">
        <f>VLOOKUP($D54,'538'!$B$3:$L$35,9,FALSE)</f>
        <v>15</v>
      </c>
      <c r="Y54" s="101">
        <f>VLOOKUP($D54,'538'!$B$3:$L$35,10,FALSE)</f>
        <v>9</v>
      </c>
      <c r="Z54" s="25">
        <f>VLOOKUP($D54,'538'!$B$3:$L$35,11,FALSE)</f>
        <v>2</v>
      </c>
      <c r="AA54" s="24">
        <f>VLOOKUP($E54,'538'!$B$3:$L$35,9,FALSE)</f>
        <v>20</v>
      </c>
      <c r="AB54" s="101">
        <f>VLOOKUP($E54,'538'!$B$3:$L$35,10,FALSE)</f>
        <v>14</v>
      </c>
      <c r="AC54" s="25">
        <f>VLOOKUP($E54,'538'!$B$3:$L$35,11,FALSE)</f>
        <v>8</v>
      </c>
      <c r="AD54" s="173">
        <v>1.95</v>
      </c>
      <c r="AE54" s="174">
        <v>3.4</v>
      </c>
      <c r="AF54" s="175">
        <v>3.8</v>
      </c>
      <c r="AG54" s="183">
        <v>2</v>
      </c>
      <c r="AH54" s="184">
        <v>1</v>
      </c>
      <c r="AI54" s="151">
        <f t="shared" si="2"/>
        <v>1</v>
      </c>
      <c r="AJ54" s="156">
        <v>1.78</v>
      </c>
      <c r="AK54" s="157">
        <v>0.81</v>
      </c>
      <c r="AL54" s="158">
        <v>0.75</v>
      </c>
      <c r="AM54" s="67" t="s">
        <v>61</v>
      </c>
      <c r="AO54" s="2">
        <f t="shared" si="5"/>
        <v>100</v>
      </c>
      <c r="AP54" s="2">
        <f t="shared" si="6"/>
        <v>100</v>
      </c>
    </row>
    <row r="55" spans="2:42">
      <c r="B55" s="43">
        <f t="shared" si="9"/>
        <v>52</v>
      </c>
      <c r="C55" s="47">
        <v>41819</v>
      </c>
      <c r="D55" s="52" t="s">
        <v>36</v>
      </c>
      <c r="E55" s="57" t="s">
        <v>33</v>
      </c>
      <c r="F55" s="24">
        <v>56</v>
      </c>
      <c r="G55" s="12">
        <f t="shared" si="8"/>
        <v>44</v>
      </c>
      <c r="H55" s="25" t="s">
        <v>97</v>
      </c>
      <c r="I55" s="35">
        <v>32.299999999999997</v>
      </c>
      <c r="J55" s="13" t="s">
        <v>97</v>
      </c>
      <c r="K55" s="36">
        <f t="shared" si="4"/>
        <v>67.7</v>
      </c>
      <c r="L55" s="35">
        <f>VLOOKUP($D55,'538'!$B$4:$F$35,3,0)</f>
        <v>74.099999999999994</v>
      </c>
      <c r="M55" s="13">
        <f>VLOOKUP($D55,'538'!$B$4:$F$35,4,0)</f>
        <v>1.3</v>
      </c>
      <c r="N55" s="36">
        <f>VLOOKUP($D55,'538'!$B$4:$F$35,5,0)</f>
        <v>0.7</v>
      </c>
      <c r="O55" s="18">
        <f>VLOOKUP($E55,'538'!$B$4:$F$35,3,0)</f>
        <v>76.8</v>
      </c>
      <c r="P55" s="13">
        <f>VLOOKUP($E55,'538'!$B$4:$F$35,4,0)</f>
        <v>1.3</v>
      </c>
      <c r="Q55" s="63">
        <f>VLOOKUP($E55,'538'!$B$4:$F$35,5,0)</f>
        <v>0.5</v>
      </c>
      <c r="R55" s="24">
        <f>VLOOKUP($D55,'538'!$B$3:$L$35,6,FALSE)</f>
        <v>1.6</v>
      </c>
      <c r="S55" s="12">
        <f>VLOOKUP($D55,'538'!$B$3:$L$35,7,FALSE)</f>
        <v>1.2</v>
      </c>
      <c r="T55" s="12">
        <f>VLOOKUP($D55,'538'!$B$3:$L$35,8,FALSE)</f>
        <v>1.3</v>
      </c>
      <c r="U55" s="24">
        <f>VLOOKUP($E55,'538'!$B$3:$L$35,6,FALSE)</f>
        <v>2.2000000000000002</v>
      </c>
      <c r="V55" s="12">
        <f>VLOOKUP($E55,'538'!$B$3:$L$35,7,FALSE)</f>
        <v>3.8</v>
      </c>
      <c r="W55" s="12">
        <f>VLOOKUP($E55,'538'!$B$3:$L$35,8,FALSE)</f>
        <v>3</v>
      </c>
      <c r="X55" s="24">
        <f>VLOOKUP($D55,'538'!$B$3:$L$35,9,FALSE)</f>
        <v>28</v>
      </c>
      <c r="Y55" s="101">
        <f>VLOOKUP($D55,'538'!$B$3:$L$35,10,FALSE)</f>
        <v>3</v>
      </c>
      <c r="Z55" s="25">
        <f>VLOOKUP($D55,'538'!$B$3:$L$35,11,FALSE)</f>
        <v>16</v>
      </c>
      <c r="AA55" s="24">
        <f>VLOOKUP($E55,'538'!$B$3:$L$35,9,FALSE)</f>
        <v>12</v>
      </c>
      <c r="AB55" s="101">
        <f>VLOOKUP($E55,'538'!$B$3:$L$35,10,FALSE)</f>
        <v>2</v>
      </c>
      <c r="AC55" s="25">
        <f>VLOOKUP($E55,'538'!$B$3:$L$35,11,FALSE)</f>
        <v>32</v>
      </c>
      <c r="AD55" s="173">
        <v>2.4</v>
      </c>
      <c r="AE55" s="174">
        <v>3</v>
      </c>
      <c r="AF55" s="175">
        <v>3.2</v>
      </c>
      <c r="AG55" s="183">
        <v>1</v>
      </c>
      <c r="AH55" s="184">
        <v>1</v>
      </c>
      <c r="AI55" s="151">
        <f t="shared" si="2"/>
        <v>0</v>
      </c>
      <c r="AJ55" s="156">
        <v>0.74</v>
      </c>
      <c r="AK55" s="157">
        <v>1.21</v>
      </c>
      <c r="AL55" s="158">
        <v>-0.55000000000000004</v>
      </c>
      <c r="AM55" s="67" t="s">
        <v>61</v>
      </c>
      <c r="AO55" s="2">
        <f t="shared" ref="AO55:AO65" si="10">SUM(F55:H55)</f>
        <v>100</v>
      </c>
      <c r="AP55" s="2">
        <f t="shared" ref="AP55:AP60" si="11">SUM(I55:K55)</f>
        <v>100</v>
      </c>
    </row>
    <row r="56" spans="2:42">
      <c r="B56" s="43">
        <f t="shared" si="9"/>
        <v>53</v>
      </c>
      <c r="C56" s="47">
        <v>41820</v>
      </c>
      <c r="D56" s="52" t="s">
        <v>14</v>
      </c>
      <c r="E56" s="57" t="s">
        <v>35</v>
      </c>
      <c r="F56" s="24">
        <v>72</v>
      </c>
      <c r="G56" s="12">
        <f t="shared" si="8"/>
        <v>28</v>
      </c>
      <c r="H56" s="25" t="s">
        <v>97</v>
      </c>
      <c r="I56" s="35">
        <v>66.8</v>
      </c>
      <c r="J56" s="13" t="s">
        <v>97</v>
      </c>
      <c r="K56" s="36">
        <f t="shared" si="4"/>
        <v>33.200000000000003</v>
      </c>
      <c r="L56" s="35">
        <f>VLOOKUP($D56,'538'!$B$4:$F$35,3,0)</f>
        <v>86.1</v>
      </c>
      <c r="M56" s="13">
        <f>VLOOKUP($D56,'538'!$B$4:$F$35,4,0)</f>
        <v>2.5</v>
      </c>
      <c r="N56" s="36">
        <f>VLOOKUP($D56,'538'!$B$4:$F$35,5,0)</f>
        <v>0.6</v>
      </c>
      <c r="O56" s="18">
        <f>VLOOKUP($E56,'538'!$B$4:$F$35,3,0)</f>
        <v>75.2</v>
      </c>
      <c r="P56" s="13">
        <f>VLOOKUP($E56,'538'!$B$4:$F$35,4,0)</f>
        <v>1.7</v>
      </c>
      <c r="Q56" s="63">
        <f>VLOOKUP($E56,'538'!$B$4:$F$35,5,0)</f>
        <v>0.9</v>
      </c>
      <c r="R56" s="24">
        <f>VLOOKUP($D56,'538'!$B$3:$L$35,6,FALSE)</f>
        <v>3.3</v>
      </c>
      <c r="S56" s="12">
        <f>VLOOKUP($D56,'538'!$B$3:$L$35,7,FALSE)</f>
        <v>4</v>
      </c>
      <c r="T56" s="12">
        <f>VLOOKUP($D56,'538'!$B$3:$L$35,8,FALSE)</f>
        <v>3.7</v>
      </c>
      <c r="U56" s="24">
        <f>VLOOKUP($E56,'538'!$B$3:$L$35,6,FALSE)</f>
        <v>1.3</v>
      </c>
      <c r="V56" s="12">
        <f>VLOOKUP($E56,'538'!$B$3:$L$35,7,FALSE)</f>
        <v>3</v>
      </c>
      <c r="W56" s="12">
        <f>VLOOKUP($E56,'538'!$B$3:$L$35,8,FALSE)</f>
        <v>1.9</v>
      </c>
      <c r="X56" s="24">
        <f>VLOOKUP($D56,'538'!$B$3:$L$35,9,FALSE)</f>
        <v>17</v>
      </c>
      <c r="Y56" s="101">
        <f>VLOOKUP($D56,'538'!$B$3:$L$35,10,FALSE)</f>
        <v>13</v>
      </c>
      <c r="Z56" s="25">
        <f>VLOOKUP($D56,'538'!$B$3:$L$35,11,FALSE)</f>
        <v>1</v>
      </c>
      <c r="AA56" s="24">
        <f>VLOOKUP($E56,'538'!$B$3:$L$35,9,FALSE)</f>
        <v>44</v>
      </c>
      <c r="AB56" s="101">
        <f>VLOOKUP($E56,'538'!$B$3:$L$35,10,FALSE)</f>
        <v>4</v>
      </c>
      <c r="AC56" s="25">
        <f>VLOOKUP($E56,'538'!$B$3:$L$35,11,FALSE)</f>
        <v>16</v>
      </c>
      <c r="AD56" s="173">
        <v>1.44</v>
      </c>
      <c r="AE56" s="174">
        <v>4.5</v>
      </c>
      <c r="AF56" s="175">
        <v>8</v>
      </c>
      <c r="AG56" s="183">
        <v>2</v>
      </c>
      <c r="AH56" s="184">
        <v>0</v>
      </c>
      <c r="AI56" s="151">
        <f t="shared" si="2"/>
        <v>2</v>
      </c>
      <c r="AJ56" s="156">
        <v>1.99</v>
      </c>
      <c r="AK56" s="157">
        <v>1.05</v>
      </c>
      <c r="AL56" s="158">
        <v>0.81</v>
      </c>
      <c r="AM56" s="67" t="s">
        <v>61</v>
      </c>
      <c r="AO56" s="2">
        <f t="shared" si="10"/>
        <v>100</v>
      </c>
      <c r="AP56" s="2">
        <f t="shared" si="11"/>
        <v>100</v>
      </c>
    </row>
    <row r="57" spans="2:42">
      <c r="B57" s="43">
        <f t="shared" si="9"/>
        <v>54</v>
      </c>
      <c r="C57" s="47">
        <v>41820</v>
      </c>
      <c r="D57" s="52" t="s">
        <v>11</v>
      </c>
      <c r="E57" s="57" t="s">
        <v>43</v>
      </c>
      <c r="F57" s="24">
        <v>82</v>
      </c>
      <c r="G57" s="12">
        <f t="shared" si="8"/>
        <v>18</v>
      </c>
      <c r="H57" s="25" t="s">
        <v>97</v>
      </c>
      <c r="I57" s="35">
        <v>87.1</v>
      </c>
      <c r="J57" s="13" t="s">
        <v>97</v>
      </c>
      <c r="K57" s="36">
        <f t="shared" si="4"/>
        <v>12.900000000000006</v>
      </c>
      <c r="L57" s="35">
        <f>VLOOKUP($D57,'538'!$B$4:$F$35,3,0)</f>
        <v>88.9</v>
      </c>
      <c r="M57" s="13">
        <f>VLOOKUP($D57,'538'!$B$4:$F$35,4,0)</f>
        <v>3.2</v>
      </c>
      <c r="N57" s="36">
        <f>VLOOKUP($D57,'538'!$B$4:$F$35,5,0)</f>
        <v>0.8</v>
      </c>
      <c r="O57" s="18">
        <f>VLOOKUP($E57,'538'!$B$4:$F$35,3,0)</f>
        <v>63.4</v>
      </c>
      <c r="P57" s="13">
        <f>VLOOKUP($E57,'538'!$B$4:$F$35,4,0)</f>
        <v>1.1000000000000001</v>
      </c>
      <c r="Q57" s="63">
        <f>VLOOKUP($E57,'538'!$B$4:$F$35,5,0)</f>
        <v>1.2</v>
      </c>
      <c r="R57" s="24">
        <f>VLOOKUP($D57,'538'!$B$3:$L$35,6,FALSE)</f>
        <v>4.8</v>
      </c>
      <c r="S57" s="12">
        <f>VLOOKUP($D57,'538'!$B$3:$L$35,7,FALSE)</f>
        <v>4.5</v>
      </c>
      <c r="T57" s="12">
        <f>VLOOKUP($D57,'538'!$B$3:$L$35,8,FALSE)</f>
        <v>4.8</v>
      </c>
      <c r="U57" s="24">
        <f>VLOOKUP($E57,'538'!$B$3:$L$35,6,FALSE)</f>
        <v>1.4</v>
      </c>
      <c r="V57" s="12">
        <f>VLOOKUP($E57,'538'!$B$3:$L$35,7,FALSE)</f>
        <v>1.3</v>
      </c>
      <c r="W57" s="12">
        <f>VLOOKUP($E57,'538'!$B$3:$L$35,8,FALSE)</f>
        <v>1.3</v>
      </c>
      <c r="X57" s="24">
        <f>VLOOKUP($D57,'538'!$B$3:$L$35,9,FALSE)</f>
        <v>2</v>
      </c>
      <c r="Y57" s="101">
        <f>VLOOKUP($D57,'538'!$B$3:$L$35,10,FALSE)</f>
        <v>17</v>
      </c>
      <c r="Z57" s="25">
        <f>VLOOKUP($D57,'538'!$B$3:$L$35,11,FALSE)</f>
        <v>1</v>
      </c>
      <c r="AA57" s="24">
        <f>VLOOKUP($E57,'538'!$B$3:$L$35,9,FALSE)</f>
        <v>22</v>
      </c>
      <c r="AB57" s="101">
        <f>VLOOKUP($E57,'538'!$B$3:$L$35,10,FALSE)</f>
        <v>3</v>
      </c>
      <c r="AC57" s="25">
        <f>VLOOKUP($E57,'538'!$B$3:$L$35,11,FALSE)</f>
        <v>32</v>
      </c>
      <c r="AD57" s="173">
        <v>1.28</v>
      </c>
      <c r="AE57" s="174">
        <v>6</v>
      </c>
      <c r="AF57" s="175">
        <v>13</v>
      </c>
      <c r="AG57" s="183">
        <v>0</v>
      </c>
      <c r="AH57" s="184">
        <v>0</v>
      </c>
      <c r="AI57" s="151">
        <f t="shared" si="2"/>
        <v>0</v>
      </c>
      <c r="AJ57" s="156">
        <v>2.19</v>
      </c>
      <c r="AK57" s="157">
        <v>0.89</v>
      </c>
      <c r="AL57" s="158">
        <v>1.48</v>
      </c>
      <c r="AM57" s="67" t="s">
        <v>61</v>
      </c>
      <c r="AO57" s="2">
        <f t="shared" si="10"/>
        <v>100</v>
      </c>
      <c r="AP57" s="2">
        <f t="shared" si="11"/>
        <v>100</v>
      </c>
    </row>
    <row r="58" spans="2:42">
      <c r="B58" s="43">
        <f t="shared" si="9"/>
        <v>55</v>
      </c>
      <c r="C58" s="47">
        <v>41821</v>
      </c>
      <c r="D58" s="52" t="s">
        <v>7</v>
      </c>
      <c r="E58" s="57" t="s">
        <v>29</v>
      </c>
      <c r="F58" s="24">
        <v>75</v>
      </c>
      <c r="G58" s="12">
        <f t="shared" si="8"/>
        <v>25</v>
      </c>
      <c r="H58" s="25" t="s">
        <v>97</v>
      </c>
      <c r="I58" s="35">
        <v>77.7</v>
      </c>
      <c r="J58" s="13" t="s">
        <v>97</v>
      </c>
      <c r="K58" s="36">
        <f t="shared" si="4"/>
        <v>22.299999999999997</v>
      </c>
      <c r="L58" s="35">
        <f>VLOOKUP($D58,'538'!$B$4:$F$35,3,0)</f>
        <v>90</v>
      </c>
      <c r="M58" s="13">
        <f>VLOOKUP($D58,'538'!$B$4:$F$35,4,0)</f>
        <v>2.9</v>
      </c>
      <c r="N58" s="36">
        <f>VLOOKUP($D58,'538'!$B$4:$F$35,5,0)</f>
        <v>0.4</v>
      </c>
      <c r="O58" s="18">
        <f>VLOOKUP($E58,'538'!$B$4:$F$35,3,0)</f>
        <v>78</v>
      </c>
      <c r="P58" s="13">
        <f>VLOOKUP($E58,'538'!$B$4:$F$35,4,0)</f>
        <v>2</v>
      </c>
      <c r="Q58" s="63">
        <f>VLOOKUP($E58,'538'!$B$4:$F$35,5,0)</f>
        <v>0.9</v>
      </c>
      <c r="R58" s="24">
        <f>VLOOKUP($D58,'538'!$B$3:$L$35,6,FALSE)</f>
        <v>4.8</v>
      </c>
      <c r="S58" s="12">
        <f>VLOOKUP($D58,'538'!$B$3:$L$35,7,FALSE)</f>
        <v>4.5</v>
      </c>
      <c r="T58" s="12">
        <f>VLOOKUP($D58,'538'!$B$3:$L$35,8,FALSE)</f>
        <v>4.7</v>
      </c>
      <c r="U58" s="24">
        <f>VLOOKUP($E58,'538'!$B$3:$L$35,6,FALSE)</f>
        <v>1.9</v>
      </c>
      <c r="V58" s="12">
        <f>VLOOKUP($E58,'538'!$B$3:$L$35,7,FALSE)</f>
        <v>2.6</v>
      </c>
      <c r="W58" s="12">
        <f>VLOOKUP($E58,'538'!$B$3:$L$35,8,FALSE)</f>
        <v>2.2000000000000002</v>
      </c>
      <c r="X58" s="24">
        <f>VLOOKUP($D58,'538'!$B$3:$L$35,9,FALSE)</f>
        <v>5</v>
      </c>
      <c r="Y58" s="101">
        <f>VLOOKUP($D58,'538'!$B$3:$L$35,10,FALSE)</f>
        <v>15</v>
      </c>
      <c r="Z58" s="25">
        <f>VLOOKUP($D58,'538'!$B$3:$L$35,11,FALSE)</f>
        <v>1</v>
      </c>
      <c r="AA58" s="24">
        <f>VLOOKUP($E58,'538'!$B$3:$L$35,9,FALSE)</f>
        <v>6</v>
      </c>
      <c r="AB58" s="101">
        <f>VLOOKUP($E58,'538'!$B$3:$L$35,10,FALSE)</f>
        <v>9</v>
      </c>
      <c r="AC58" s="25">
        <f>VLOOKUP($E58,'538'!$B$3:$L$35,11,FALSE)</f>
        <v>8</v>
      </c>
      <c r="AD58" s="173">
        <v>1.57</v>
      </c>
      <c r="AE58" s="174">
        <v>4.2</v>
      </c>
      <c r="AF58" s="175">
        <v>7</v>
      </c>
      <c r="AG58" s="183">
        <v>0</v>
      </c>
      <c r="AH58" s="184">
        <v>0</v>
      </c>
      <c r="AI58" s="151">
        <f t="shared" si="2"/>
        <v>0</v>
      </c>
      <c r="AJ58" s="156">
        <v>2.6</v>
      </c>
      <c r="AK58" s="157">
        <v>1.35</v>
      </c>
      <c r="AL58" s="158">
        <v>1.19</v>
      </c>
      <c r="AM58" s="67" t="s">
        <v>61</v>
      </c>
      <c r="AO58" s="2">
        <f t="shared" si="10"/>
        <v>100</v>
      </c>
      <c r="AP58" s="2">
        <f t="shared" si="11"/>
        <v>100</v>
      </c>
    </row>
    <row r="59" spans="2:42">
      <c r="B59" s="43">
        <f t="shared" si="9"/>
        <v>56</v>
      </c>
      <c r="C59" s="47">
        <v>41821</v>
      </c>
      <c r="D59" s="52" t="s">
        <v>22</v>
      </c>
      <c r="E59" s="57" t="s">
        <v>30</v>
      </c>
      <c r="F59" s="24">
        <v>59</v>
      </c>
      <c r="G59" s="12">
        <f t="shared" si="8"/>
        <v>41</v>
      </c>
      <c r="H59" s="25" t="s">
        <v>97</v>
      </c>
      <c r="I59" s="35">
        <v>69.2</v>
      </c>
      <c r="J59" s="13" t="s">
        <v>97</v>
      </c>
      <c r="K59" s="36">
        <f t="shared" si="4"/>
        <v>30.799999999999997</v>
      </c>
      <c r="L59" s="35">
        <f>VLOOKUP($D59,'538'!$B$4:$F$35,3,0)</f>
        <v>82</v>
      </c>
      <c r="M59" s="13">
        <f>VLOOKUP($D59,'538'!$B$4:$F$35,4,0)</f>
        <v>2.1</v>
      </c>
      <c r="N59" s="36">
        <f>VLOOKUP($D59,'538'!$B$4:$F$35,5,0)</f>
        <v>0.7</v>
      </c>
      <c r="O59" s="18">
        <f>VLOOKUP($E59,'538'!$B$4:$F$35,3,0)</f>
        <v>77.400000000000006</v>
      </c>
      <c r="P59" s="13">
        <f>VLOOKUP($E59,'538'!$B$4:$F$35,4,0)</f>
        <v>2</v>
      </c>
      <c r="Q59" s="63">
        <f>VLOOKUP($E59,'538'!$B$4:$F$35,5,0)</f>
        <v>1</v>
      </c>
      <c r="R59" s="24">
        <f>VLOOKUP($D59,'538'!$B$3:$L$35,6,FALSE)</f>
        <v>3.6</v>
      </c>
      <c r="S59" s="12">
        <f>VLOOKUP($D59,'538'!$B$3:$L$35,7,FALSE)</f>
        <v>4.5999999999999996</v>
      </c>
      <c r="T59" s="12">
        <f>VLOOKUP($D59,'538'!$B$3:$L$35,8,FALSE)</f>
        <v>4.3</v>
      </c>
      <c r="U59" s="24">
        <f>VLOOKUP($E59,'538'!$B$3:$L$35,6,FALSE)</f>
        <v>3.6</v>
      </c>
      <c r="V59" s="12">
        <f>VLOOKUP($E59,'538'!$B$3:$L$35,7,FALSE)</f>
        <v>1.7</v>
      </c>
      <c r="W59" s="12">
        <f>VLOOKUP($E59,'538'!$B$3:$L$35,8,FALSE)</f>
        <v>2.6</v>
      </c>
      <c r="X59" s="24">
        <f>VLOOKUP($D59,'538'!$B$3:$L$35,9,FALSE)</f>
        <v>11</v>
      </c>
      <c r="Y59" s="101">
        <f>VLOOKUP($D59,'538'!$B$3:$L$35,10,FALSE)</f>
        <v>11</v>
      </c>
      <c r="Z59" s="25">
        <f>VLOOKUP($D59,'538'!$B$3:$L$35,11,FALSE)</f>
        <v>4</v>
      </c>
      <c r="AA59" s="24">
        <f>VLOOKUP($E59,'538'!$B$3:$L$35,9,FALSE)</f>
        <v>13</v>
      </c>
      <c r="AB59" s="101">
        <f>VLOOKUP($E59,'538'!$B$3:$L$35,10,FALSE)</f>
        <v>9</v>
      </c>
      <c r="AC59" s="25">
        <f>VLOOKUP($E59,'538'!$B$3:$L$35,11,FALSE)</f>
        <v>3</v>
      </c>
      <c r="AD59" s="173">
        <v>2</v>
      </c>
      <c r="AE59" s="174">
        <v>3.4</v>
      </c>
      <c r="AF59" s="175">
        <v>4.2</v>
      </c>
      <c r="AG59" s="183">
        <v>0</v>
      </c>
      <c r="AH59" s="184">
        <v>0</v>
      </c>
      <c r="AI59" s="151">
        <f t="shared" si="2"/>
        <v>0</v>
      </c>
      <c r="AJ59" s="156">
        <v>1.75</v>
      </c>
      <c r="AK59" s="157">
        <v>0.97</v>
      </c>
      <c r="AL59" s="158">
        <v>0.85</v>
      </c>
      <c r="AM59" s="67" t="s">
        <v>61</v>
      </c>
      <c r="AO59" s="2">
        <f t="shared" si="10"/>
        <v>100</v>
      </c>
      <c r="AP59" s="2">
        <f t="shared" si="11"/>
        <v>100</v>
      </c>
    </row>
    <row r="60" spans="2:42">
      <c r="B60" s="43">
        <f t="shared" si="9"/>
        <v>57</v>
      </c>
      <c r="C60" s="47">
        <v>41824</v>
      </c>
      <c r="D60" s="52" t="s">
        <v>14</v>
      </c>
      <c r="E60" s="57" t="s">
        <v>11</v>
      </c>
      <c r="F60" s="24">
        <v>47</v>
      </c>
      <c r="G60" s="12">
        <f t="shared" si="8"/>
        <v>53</v>
      </c>
      <c r="H60" s="25" t="s">
        <v>97</v>
      </c>
      <c r="I60" s="35">
        <v>30.8</v>
      </c>
      <c r="J60" s="13" t="s">
        <v>97</v>
      </c>
      <c r="K60" s="36">
        <f t="shared" si="4"/>
        <v>69.2</v>
      </c>
      <c r="L60" s="35">
        <f>VLOOKUP($D60,'538'!$B$4:$F$35,3,0)</f>
        <v>86.1</v>
      </c>
      <c r="M60" s="13">
        <f>VLOOKUP($D60,'538'!$B$4:$F$35,4,0)</f>
        <v>2.5</v>
      </c>
      <c r="N60" s="36">
        <f>VLOOKUP($D60,'538'!$B$4:$F$35,5,0)</f>
        <v>0.6</v>
      </c>
      <c r="O60" s="18">
        <f>VLOOKUP($E60,'538'!$B$4:$F$35,3,0)</f>
        <v>88.9</v>
      </c>
      <c r="P60" s="13">
        <f>VLOOKUP($E60,'538'!$B$4:$F$35,4,0)</f>
        <v>3.2</v>
      </c>
      <c r="Q60" s="63">
        <f>VLOOKUP($E60,'538'!$B$4:$F$35,5,0)</f>
        <v>0.8</v>
      </c>
      <c r="R60" s="24">
        <f>VLOOKUP($D60,'538'!$B$3:$L$35,6,FALSE)</f>
        <v>3.3</v>
      </c>
      <c r="S60" s="12">
        <f>VLOOKUP($D60,'538'!$B$3:$L$35,7,FALSE)</f>
        <v>4</v>
      </c>
      <c r="T60" s="12">
        <f>VLOOKUP($D60,'538'!$B$3:$L$35,8,FALSE)</f>
        <v>3.7</v>
      </c>
      <c r="U60" s="24">
        <f>VLOOKUP($E60,'538'!$B$3:$L$35,6,FALSE)</f>
        <v>4.8</v>
      </c>
      <c r="V60" s="12">
        <f>VLOOKUP($E60,'538'!$B$3:$L$35,7,FALSE)</f>
        <v>4.5</v>
      </c>
      <c r="W60" s="12">
        <f>VLOOKUP($E60,'538'!$B$3:$L$35,8,FALSE)</f>
        <v>4.8</v>
      </c>
      <c r="X60" s="24">
        <f>VLOOKUP($D60,'538'!$B$3:$L$35,9,FALSE)</f>
        <v>17</v>
      </c>
      <c r="Y60" s="101">
        <f>VLOOKUP($D60,'538'!$B$3:$L$35,10,FALSE)</f>
        <v>13</v>
      </c>
      <c r="Z60" s="25">
        <f>VLOOKUP($D60,'538'!$B$3:$L$35,11,FALSE)</f>
        <v>1</v>
      </c>
      <c r="AA60" s="24">
        <f>VLOOKUP($E60,'538'!$B$3:$L$35,9,FALSE)</f>
        <v>2</v>
      </c>
      <c r="AB60" s="101">
        <f>VLOOKUP($E60,'538'!$B$3:$L$35,10,FALSE)</f>
        <v>17</v>
      </c>
      <c r="AC60" s="25">
        <f>VLOOKUP($E60,'538'!$B$3:$L$35,11,FALSE)</f>
        <v>1</v>
      </c>
      <c r="AD60" s="173">
        <v>3</v>
      </c>
      <c r="AE60" s="174">
        <v>3</v>
      </c>
      <c r="AF60" s="175">
        <v>2.5</v>
      </c>
      <c r="AG60" s="183">
        <v>0</v>
      </c>
      <c r="AH60" s="184">
        <v>1</v>
      </c>
      <c r="AI60" s="151">
        <f t="shared" si="2"/>
        <v>-1</v>
      </c>
      <c r="AJ60" s="156">
        <v>0.88</v>
      </c>
      <c r="AK60" s="157">
        <v>1.71</v>
      </c>
      <c r="AL60" s="158">
        <v>-0.72</v>
      </c>
      <c r="AM60" s="67" t="s">
        <v>61</v>
      </c>
      <c r="AO60" s="2">
        <f t="shared" si="10"/>
        <v>100</v>
      </c>
      <c r="AP60" s="2">
        <f t="shared" si="11"/>
        <v>100</v>
      </c>
    </row>
    <row r="61" spans="2:42">
      <c r="B61" s="43">
        <f t="shared" si="9"/>
        <v>58</v>
      </c>
      <c r="C61" s="47">
        <v>41824</v>
      </c>
      <c r="D61" s="52" t="s">
        <v>5</v>
      </c>
      <c r="E61" s="57" t="s">
        <v>16</v>
      </c>
      <c r="F61" s="24">
        <v>72</v>
      </c>
      <c r="G61" s="12">
        <f t="shared" si="8"/>
        <v>28</v>
      </c>
      <c r="H61" s="25" t="s">
        <v>97</v>
      </c>
      <c r="I61" s="35">
        <v>71.400000000000006</v>
      </c>
      <c r="J61" s="13" t="s">
        <v>97</v>
      </c>
      <c r="K61" s="36">
        <f t="shared" si="4"/>
        <v>28.599999999999994</v>
      </c>
      <c r="L61" s="35">
        <f>VLOOKUP($D61,'538'!$B$4:$F$35,3,0)</f>
        <v>91.8</v>
      </c>
      <c r="M61" s="13">
        <f>VLOOKUP($D61,'538'!$B$4:$F$35,4,0)</f>
        <v>3.4</v>
      </c>
      <c r="N61" s="36">
        <f>VLOOKUP($D61,'538'!$B$4:$F$35,5,0)</f>
        <v>0.5</v>
      </c>
      <c r="O61" s="18">
        <f>VLOOKUP($E61,'538'!$B$4:$F$35,3,0)</f>
        <v>85.8</v>
      </c>
      <c r="P61" s="13">
        <f>VLOOKUP($E61,'538'!$B$4:$F$35,4,0)</f>
        <v>2.2000000000000002</v>
      </c>
      <c r="Q61" s="63">
        <f>VLOOKUP($E61,'538'!$B$4:$F$35,5,0)</f>
        <v>0.5</v>
      </c>
      <c r="R61" s="24">
        <f>VLOOKUP($D61,'538'!$B$3:$L$35,6,FALSE)</f>
        <v>4.9000000000000004</v>
      </c>
      <c r="S61" s="12">
        <f>VLOOKUP($D61,'538'!$B$3:$L$35,7,FALSE)</f>
        <v>4.8</v>
      </c>
      <c r="T61" s="12">
        <f>VLOOKUP($D61,'538'!$B$3:$L$35,8,FALSE)</f>
        <v>4.9000000000000004</v>
      </c>
      <c r="U61" s="24">
        <f>VLOOKUP($E61,'538'!$B$3:$L$35,6,FALSE)</f>
        <v>3.9</v>
      </c>
      <c r="V61" s="12">
        <f>VLOOKUP($E61,'538'!$B$3:$L$35,7,FALSE)</f>
        <v>4</v>
      </c>
      <c r="W61" s="12">
        <f>VLOOKUP($E61,'538'!$B$3:$L$35,8,FALSE)</f>
        <v>4</v>
      </c>
      <c r="X61" s="24">
        <f>VLOOKUP($D61,'538'!$B$3:$L$35,9,FALSE)</f>
        <v>3</v>
      </c>
      <c r="Y61" s="101">
        <f>VLOOKUP($D61,'538'!$B$3:$L$35,10,FALSE)</f>
        <v>19</v>
      </c>
      <c r="Z61" s="25">
        <f>VLOOKUP($D61,'538'!$B$3:$L$35,11,FALSE)</f>
        <v>1</v>
      </c>
      <c r="AA61" s="24">
        <f>VLOOKUP($E61,'538'!$B$3:$L$35,9,FALSE)</f>
        <v>8</v>
      </c>
      <c r="AB61" s="101">
        <f>VLOOKUP($E61,'538'!$B$3:$L$35,10,FALSE)</f>
        <v>4</v>
      </c>
      <c r="AC61" s="25">
        <f>VLOOKUP($E61,'538'!$B$3:$L$35,11,FALSE)</f>
        <v>16</v>
      </c>
      <c r="AD61" s="173">
        <v>1.83</v>
      </c>
      <c r="AE61" s="174">
        <v>3.6</v>
      </c>
      <c r="AF61" s="175">
        <v>4.2</v>
      </c>
      <c r="AG61" s="183">
        <v>2</v>
      </c>
      <c r="AH61" s="184">
        <v>1</v>
      </c>
      <c r="AI61" s="151">
        <f t="shared" si="2"/>
        <v>1</v>
      </c>
      <c r="AJ61" s="156">
        <v>1.44</v>
      </c>
      <c r="AK61" s="157">
        <v>0.91</v>
      </c>
      <c r="AL61" s="158">
        <v>0.61</v>
      </c>
      <c r="AM61" s="67" t="s">
        <v>61</v>
      </c>
      <c r="AO61" s="2">
        <f t="shared" si="10"/>
        <v>100</v>
      </c>
    </row>
    <row r="62" spans="2:42">
      <c r="B62" s="43">
        <f t="shared" si="9"/>
        <v>59</v>
      </c>
      <c r="C62" s="47">
        <v>41825</v>
      </c>
      <c r="D62" s="52" t="s">
        <v>7</v>
      </c>
      <c r="E62" s="57" t="s">
        <v>22</v>
      </c>
      <c r="F62" s="24">
        <v>72</v>
      </c>
      <c r="G62" s="12">
        <f t="shared" si="8"/>
        <v>28</v>
      </c>
      <c r="H62" s="25" t="s">
        <v>97</v>
      </c>
      <c r="I62" s="35">
        <v>58.2</v>
      </c>
      <c r="J62" s="13" t="s">
        <v>97</v>
      </c>
      <c r="K62" s="36">
        <f t="shared" si="4"/>
        <v>41.8</v>
      </c>
      <c r="L62" s="35">
        <f>VLOOKUP($D62,'538'!$B$4:$F$35,3,0)</f>
        <v>90</v>
      </c>
      <c r="M62" s="13">
        <f>VLOOKUP($D62,'538'!$B$4:$F$35,4,0)</f>
        <v>2.9</v>
      </c>
      <c r="N62" s="36">
        <f>VLOOKUP($D62,'538'!$B$4:$F$35,5,0)</f>
        <v>0.4</v>
      </c>
      <c r="O62" s="18">
        <f>VLOOKUP($E62,'538'!$B$4:$F$35,3,0)</f>
        <v>82</v>
      </c>
      <c r="P62" s="13">
        <f>VLOOKUP($E62,'538'!$B$4:$F$35,4,0)</f>
        <v>2.1</v>
      </c>
      <c r="Q62" s="63">
        <f>VLOOKUP($E62,'538'!$B$4:$F$35,5,0)</f>
        <v>0.7</v>
      </c>
      <c r="R62" s="24">
        <f>VLOOKUP($D62,'538'!$B$3:$L$35,6,FALSE)</f>
        <v>4.8</v>
      </c>
      <c r="S62" s="12">
        <f>VLOOKUP($D62,'538'!$B$3:$L$35,7,FALSE)</f>
        <v>4.5</v>
      </c>
      <c r="T62" s="12">
        <f>VLOOKUP($D62,'538'!$B$3:$L$35,8,FALSE)</f>
        <v>4.7</v>
      </c>
      <c r="U62" s="24">
        <f>VLOOKUP($E62,'538'!$B$3:$L$35,6,FALSE)</f>
        <v>3.6</v>
      </c>
      <c r="V62" s="12">
        <f>VLOOKUP($E62,'538'!$B$3:$L$35,7,FALSE)</f>
        <v>4.5999999999999996</v>
      </c>
      <c r="W62" s="12">
        <f>VLOOKUP($E62,'538'!$B$3:$L$35,8,FALSE)</f>
        <v>4.3</v>
      </c>
      <c r="X62" s="24">
        <f>VLOOKUP($D62,'538'!$B$3:$L$35,9,FALSE)</f>
        <v>5</v>
      </c>
      <c r="Y62" s="101">
        <f>VLOOKUP($D62,'538'!$B$3:$L$35,10,FALSE)</f>
        <v>15</v>
      </c>
      <c r="Z62" s="25">
        <f>VLOOKUP($D62,'538'!$B$3:$L$35,11,FALSE)</f>
        <v>1</v>
      </c>
      <c r="AA62" s="24">
        <f>VLOOKUP($E62,'538'!$B$3:$L$35,9,FALSE)</f>
        <v>11</v>
      </c>
      <c r="AB62" s="101">
        <f>VLOOKUP($E62,'538'!$B$3:$L$35,10,FALSE)</f>
        <v>11</v>
      </c>
      <c r="AC62" s="25">
        <f>VLOOKUP($E62,'538'!$B$3:$L$35,11,FALSE)</f>
        <v>4</v>
      </c>
      <c r="AD62" s="173">
        <v>2.1</v>
      </c>
      <c r="AE62" s="174">
        <v>3.3</v>
      </c>
      <c r="AF62" s="175">
        <v>4</v>
      </c>
      <c r="AG62" s="183">
        <v>1</v>
      </c>
      <c r="AH62" s="184">
        <v>0</v>
      </c>
      <c r="AI62" s="151">
        <f t="shared" si="2"/>
        <v>1</v>
      </c>
      <c r="AJ62" s="156">
        <v>1.78</v>
      </c>
      <c r="AK62" s="157">
        <v>1.07</v>
      </c>
      <c r="AL62" s="158">
        <v>0.24</v>
      </c>
      <c r="AM62" s="67" t="s">
        <v>61</v>
      </c>
      <c r="AO62" s="2">
        <f t="shared" si="10"/>
        <v>100</v>
      </c>
    </row>
    <row r="63" spans="2:42">
      <c r="B63" s="43">
        <f t="shared" si="9"/>
        <v>60</v>
      </c>
      <c r="C63" s="47">
        <v>41825</v>
      </c>
      <c r="D63" s="52" t="s">
        <v>21</v>
      </c>
      <c r="E63" s="57" t="s">
        <v>36</v>
      </c>
      <c r="F63" s="24">
        <v>76</v>
      </c>
      <c r="G63" s="12">
        <f t="shared" si="8"/>
        <v>24</v>
      </c>
      <c r="H63" s="25" t="s">
        <v>97</v>
      </c>
      <c r="I63" s="35">
        <v>85.3</v>
      </c>
      <c r="J63" s="13" t="s">
        <v>97</v>
      </c>
      <c r="K63" s="36">
        <f t="shared" si="4"/>
        <v>14.700000000000003</v>
      </c>
      <c r="L63" s="35">
        <f>VLOOKUP($D63,'538'!$B$4:$F$35,3,0)</f>
        <v>82.5</v>
      </c>
      <c r="M63" s="13">
        <f>VLOOKUP($D63,'538'!$B$4:$F$35,4,0)</f>
        <v>2.2999999999999998</v>
      </c>
      <c r="N63" s="36">
        <f>VLOOKUP($D63,'538'!$B$4:$F$35,5,0)</f>
        <v>0.8</v>
      </c>
      <c r="O63" s="18">
        <f>VLOOKUP($E63,'538'!$B$4:$F$35,3,0)</f>
        <v>74.099999999999994</v>
      </c>
      <c r="P63" s="13">
        <f>VLOOKUP($E63,'538'!$B$4:$F$35,4,0)</f>
        <v>1.3</v>
      </c>
      <c r="Q63" s="63">
        <f>VLOOKUP($E63,'538'!$B$4:$F$35,5,0)</f>
        <v>0.7</v>
      </c>
      <c r="R63" s="24">
        <f>VLOOKUP($D63,'538'!$B$3:$L$35,6,FALSE)</f>
        <v>3.9</v>
      </c>
      <c r="S63" s="12">
        <f>VLOOKUP($D63,'538'!$B$3:$L$35,7,FALSE)</f>
        <v>4.4000000000000004</v>
      </c>
      <c r="T63" s="12">
        <f>VLOOKUP($D63,'538'!$B$3:$L$35,8,FALSE)</f>
        <v>4.2</v>
      </c>
      <c r="U63" s="24">
        <f>VLOOKUP($E63,'538'!$B$3:$L$35,6,FALSE)</f>
        <v>1.6</v>
      </c>
      <c r="V63" s="12">
        <f>VLOOKUP($E63,'538'!$B$3:$L$35,7,FALSE)</f>
        <v>1.2</v>
      </c>
      <c r="W63" s="12">
        <f>VLOOKUP($E63,'538'!$B$3:$L$35,8,FALSE)</f>
        <v>1.3</v>
      </c>
      <c r="X63" s="24">
        <f>VLOOKUP($D63,'538'!$B$3:$L$35,9,FALSE)</f>
        <v>15</v>
      </c>
      <c r="Y63" s="101">
        <f>VLOOKUP($D63,'538'!$B$3:$L$35,10,FALSE)</f>
        <v>9</v>
      </c>
      <c r="Z63" s="25">
        <f>VLOOKUP($D63,'538'!$B$3:$L$35,11,FALSE)</f>
        <v>2</v>
      </c>
      <c r="AA63" s="24">
        <f>VLOOKUP($E63,'538'!$B$3:$L$35,9,FALSE)</f>
        <v>28</v>
      </c>
      <c r="AB63" s="101">
        <f>VLOOKUP($E63,'538'!$B$3:$L$35,10,FALSE)</f>
        <v>3</v>
      </c>
      <c r="AC63" s="25">
        <f>VLOOKUP($E63,'538'!$B$3:$L$35,11,FALSE)</f>
        <v>16</v>
      </c>
      <c r="AD63" s="173">
        <v>1.53</v>
      </c>
      <c r="AE63" s="174">
        <v>4.2</v>
      </c>
      <c r="AF63" s="175">
        <v>8</v>
      </c>
      <c r="AG63" s="183">
        <v>0</v>
      </c>
      <c r="AH63" s="184">
        <v>0</v>
      </c>
      <c r="AI63" s="151">
        <f t="shared" si="2"/>
        <v>0</v>
      </c>
      <c r="AJ63" s="156">
        <v>1.29</v>
      </c>
      <c r="AK63" s="157">
        <v>1.0900000000000001</v>
      </c>
      <c r="AL63" s="158">
        <v>7.0000000000000007E-2</v>
      </c>
      <c r="AM63" s="67" t="s">
        <v>61</v>
      </c>
      <c r="AO63" s="2">
        <f t="shared" si="10"/>
        <v>100</v>
      </c>
    </row>
    <row r="64" spans="2:42">
      <c r="B64" s="43">
        <f t="shared" si="9"/>
        <v>61</v>
      </c>
      <c r="C64" s="47">
        <v>41828</v>
      </c>
      <c r="D64" s="52" t="s">
        <v>5</v>
      </c>
      <c r="E64" s="57" t="s">
        <v>11</v>
      </c>
      <c r="F64" s="24">
        <v>73</v>
      </c>
      <c r="G64" s="12">
        <f t="shared" si="8"/>
        <v>27</v>
      </c>
      <c r="H64" s="25" t="s">
        <v>97</v>
      </c>
      <c r="I64" s="35">
        <v>49.2</v>
      </c>
      <c r="J64" s="13" t="s">
        <v>97</v>
      </c>
      <c r="K64" s="36">
        <f t="shared" si="4"/>
        <v>50.8</v>
      </c>
      <c r="L64" s="35">
        <f>VLOOKUP($D64,'538'!$B$4:$F$35,3,0)</f>
        <v>91.8</v>
      </c>
      <c r="M64" s="13">
        <f>VLOOKUP($D64,'538'!$B$4:$F$35,4,0)</f>
        <v>3.4</v>
      </c>
      <c r="N64" s="36">
        <f>VLOOKUP($D64,'538'!$B$4:$F$35,5,0)</f>
        <v>0.5</v>
      </c>
      <c r="O64" s="18">
        <f>VLOOKUP($E64,'538'!$B$4:$F$35,3,0)</f>
        <v>88.9</v>
      </c>
      <c r="P64" s="13">
        <f>VLOOKUP($E64,'538'!$B$4:$F$35,4,0)</f>
        <v>3.2</v>
      </c>
      <c r="Q64" s="63">
        <f>VLOOKUP($E64,'538'!$B$4:$F$35,5,0)</f>
        <v>0.8</v>
      </c>
      <c r="R64" s="24">
        <f>VLOOKUP($D64,'538'!$B$3:$L$35,6,FALSE)</f>
        <v>4.9000000000000004</v>
      </c>
      <c r="S64" s="12">
        <f>VLOOKUP($D64,'538'!$B$3:$L$35,7,FALSE)</f>
        <v>4.8</v>
      </c>
      <c r="T64" s="12">
        <f>VLOOKUP($D64,'538'!$B$3:$L$35,8,FALSE)</f>
        <v>4.9000000000000004</v>
      </c>
      <c r="U64" s="24">
        <f>VLOOKUP($E64,'538'!$B$3:$L$35,6,FALSE)</f>
        <v>4.8</v>
      </c>
      <c r="V64" s="12">
        <f>VLOOKUP($E64,'538'!$B$3:$L$35,7,FALSE)</f>
        <v>4.5</v>
      </c>
      <c r="W64" s="12">
        <f>VLOOKUP($E64,'538'!$B$3:$L$35,8,FALSE)</f>
        <v>4.8</v>
      </c>
      <c r="X64" s="24">
        <f>VLOOKUP($D64,'538'!$B$3:$L$35,9,FALSE)</f>
        <v>3</v>
      </c>
      <c r="Y64" s="101">
        <f>VLOOKUP($D64,'538'!$B$3:$L$35,10,FALSE)</f>
        <v>19</v>
      </c>
      <c r="Z64" s="25">
        <f>VLOOKUP($D64,'538'!$B$3:$L$35,11,FALSE)</f>
        <v>1</v>
      </c>
      <c r="AA64" s="24">
        <f>VLOOKUP($E64,'538'!$B$3:$L$35,9,FALSE)</f>
        <v>2</v>
      </c>
      <c r="AB64" s="101">
        <f>VLOOKUP($E64,'538'!$B$3:$L$35,10,FALSE)</f>
        <v>17</v>
      </c>
      <c r="AC64" s="25">
        <f>VLOOKUP($E64,'538'!$B$3:$L$35,11,FALSE)</f>
        <v>1</v>
      </c>
      <c r="AD64" s="173">
        <v>2.75</v>
      </c>
      <c r="AE64" s="174">
        <v>3.1</v>
      </c>
      <c r="AF64" s="175">
        <v>2.87</v>
      </c>
      <c r="AG64" s="183">
        <v>1</v>
      </c>
      <c r="AH64" s="184">
        <v>7</v>
      </c>
      <c r="AI64" s="151">
        <f t="shared" si="2"/>
        <v>-6</v>
      </c>
      <c r="AJ64" s="156">
        <v>1.4</v>
      </c>
      <c r="AK64" s="157">
        <v>0.87</v>
      </c>
      <c r="AL64" s="158">
        <v>0.5</v>
      </c>
      <c r="AM64" s="67" t="s">
        <v>61</v>
      </c>
      <c r="AO64" s="2">
        <f t="shared" si="10"/>
        <v>100</v>
      </c>
    </row>
    <row r="65" spans="2:41">
      <c r="B65" s="43">
        <f t="shared" si="9"/>
        <v>62</v>
      </c>
      <c r="C65" s="48">
        <v>41829</v>
      </c>
      <c r="D65" s="53" t="s">
        <v>21</v>
      </c>
      <c r="E65" s="58" t="s">
        <v>7</v>
      </c>
      <c r="F65" s="26">
        <v>43</v>
      </c>
      <c r="G65" s="8">
        <f t="shared" si="8"/>
        <v>57</v>
      </c>
      <c r="H65" s="27" t="s">
        <v>97</v>
      </c>
      <c r="I65" s="37">
        <v>39.299999999999997</v>
      </c>
      <c r="J65" s="9" t="s">
        <v>97</v>
      </c>
      <c r="K65" s="38">
        <f t="shared" si="4"/>
        <v>60.7</v>
      </c>
      <c r="L65" s="37">
        <f>VLOOKUP($D65,'538'!$B$4:$F$35,3,0)</f>
        <v>82.5</v>
      </c>
      <c r="M65" s="9">
        <f>VLOOKUP($D65,'538'!$B$4:$F$35,4,0)</f>
        <v>2.2999999999999998</v>
      </c>
      <c r="N65" s="38">
        <f>VLOOKUP($D65,'538'!$B$4:$F$35,5,0)</f>
        <v>0.8</v>
      </c>
      <c r="O65" s="19">
        <f>VLOOKUP($E65,'538'!$B$4:$F$35,3,0)</f>
        <v>90</v>
      </c>
      <c r="P65" s="9">
        <f>VLOOKUP($E65,'538'!$B$4:$F$35,4,0)</f>
        <v>2.9</v>
      </c>
      <c r="Q65" s="64">
        <f>VLOOKUP($E65,'538'!$B$4:$F$35,5,0)</f>
        <v>0.4</v>
      </c>
      <c r="R65" s="26">
        <f>VLOOKUP($D65,'538'!$B$3:$L$35,6,FALSE)</f>
        <v>3.9</v>
      </c>
      <c r="S65" s="8">
        <f>VLOOKUP($D65,'538'!$B$3:$L$35,7,FALSE)</f>
        <v>4.4000000000000004</v>
      </c>
      <c r="T65" s="8">
        <f>VLOOKUP($D65,'538'!$B$3:$L$35,8,FALSE)</f>
        <v>4.2</v>
      </c>
      <c r="U65" s="26">
        <f>VLOOKUP($E65,'538'!$B$3:$L$35,6,FALSE)</f>
        <v>4.8</v>
      </c>
      <c r="V65" s="8">
        <f>VLOOKUP($E65,'538'!$B$3:$L$35,7,FALSE)</f>
        <v>4.5</v>
      </c>
      <c r="W65" s="8">
        <f>VLOOKUP($E65,'538'!$B$3:$L$35,8,FALSE)</f>
        <v>4.7</v>
      </c>
      <c r="X65" s="26">
        <f>VLOOKUP($D65,'538'!$B$3:$L$35,9,FALSE)</f>
        <v>15</v>
      </c>
      <c r="Y65" s="102">
        <f>VLOOKUP($D65,'538'!$B$3:$L$35,10,FALSE)</f>
        <v>9</v>
      </c>
      <c r="Z65" s="27">
        <f>VLOOKUP($D65,'538'!$B$3:$L$35,11,FALSE)</f>
        <v>2</v>
      </c>
      <c r="AA65" s="26">
        <f>VLOOKUP($E65,'538'!$B$3:$L$35,9,FALSE)</f>
        <v>5</v>
      </c>
      <c r="AB65" s="102">
        <f>VLOOKUP($E65,'538'!$B$3:$L$35,10,FALSE)</f>
        <v>15</v>
      </c>
      <c r="AC65" s="27">
        <f>VLOOKUP($E65,'538'!$B$3:$L$35,11,FALSE)</f>
        <v>1</v>
      </c>
      <c r="AD65" s="173">
        <v>3.1</v>
      </c>
      <c r="AE65" s="174">
        <v>3.2</v>
      </c>
      <c r="AF65" s="175">
        <v>2.37</v>
      </c>
      <c r="AG65" s="183">
        <v>0</v>
      </c>
      <c r="AH65" s="184">
        <v>0</v>
      </c>
      <c r="AI65" s="151">
        <f t="shared" si="2"/>
        <v>0</v>
      </c>
      <c r="AJ65" s="156">
        <v>1.01</v>
      </c>
      <c r="AK65" s="157">
        <v>1.37</v>
      </c>
      <c r="AL65" s="158">
        <v>-0.11</v>
      </c>
      <c r="AM65" s="67" t="s">
        <v>62</v>
      </c>
      <c r="AO65" s="2">
        <f t="shared" si="10"/>
        <v>100</v>
      </c>
    </row>
    <row r="66" spans="2:41">
      <c r="B66" s="43">
        <f t="shared" si="9"/>
        <v>63</v>
      </c>
      <c r="C66" s="48" t="s">
        <v>96</v>
      </c>
      <c r="D66" s="53"/>
      <c r="E66" s="58"/>
      <c r="F66" s="26"/>
      <c r="G66" s="8">
        <f t="shared" si="8"/>
        <v>100</v>
      </c>
      <c r="H66" s="27" t="s">
        <v>97</v>
      </c>
      <c r="I66" s="37"/>
      <c r="J66" s="9" t="s">
        <v>97</v>
      </c>
      <c r="K66" s="38"/>
      <c r="L66" s="37" t="e">
        <f>VLOOKUP($D66,'538'!$B$4:$F$35,3,0)</f>
        <v>#N/A</v>
      </c>
      <c r="M66" s="9" t="e">
        <f>VLOOKUP($D66,'538'!$B$4:$F$35,4,0)</f>
        <v>#N/A</v>
      </c>
      <c r="N66" s="38" t="e">
        <f>VLOOKUP($D66,'538'!$B$4:$F$35,5,0)</f>
        <v>#N/A</v>
      </c>
      <c r="O66" s="19" t="e">
        <f>VLOOKUP($E66,'538'!$B$4:$F$35,3,0)</f>
        <v>#N/A</v>
      </c>
      <c r="P66" s="9" t="e">
        <f>VLOOKUP($E66,'538'!$B$4:$F$35,4,0)</f>
        <v>#N/A</v>
      </c>
      <c r="Q66" s="64" t="e">
        <f>VLOOKUP($E66,'538'!$B$4:$F$35,5,0)</f>
        <v>#N/A</v>
      </c>
      <c r="R66" s="26" t="e">
        <f>VLOOKUP($D66,'538'!$B$3:$L$35,6,FALSE)</f>
        <v>#N/A</v>
      </c>
      <c r="S66" s="8" t="e">
        <f>VLOOKUP($D66,'538'!$B$3:$L$35,7,FALSE)</f>
        <v>#N/A</v>
      </c>
      <c r="T66" s="8" t="e">
        <f>VLOOKUP($D66,'538'!$B$3:$L$35,8,FALSE)</f>
        <v>#N/A</v>
      </c>
      <c r="U66" s="26" t="e">
        <f>VLOOKUP($E66,'538'!$B$3:$L$35,6,FALSE)</f>
        <v>#N/A</v>
      </c>
      <c r="V66" s="8" t="e">
        <f>VLOOKUP($E66,'538'!$B$3:$L$35,7,FALSE)</f>
        <v>#N/A</v>
      </c>
      <c r="W66" s="8" t="e">
        <f>VLOOKUP($E66,'538'!$B$3:$L$35,8,FALSE)</f>
        <v>#N/A</v>
      </c>
      <c r="X66" s="26" t="e">
        <f>VLOOKUP($D66,'538'!$B$3:$L$35,9,FALSE)</f>
        <v>#N/A</v>
      </c>
      <c r="Y66" s="102" t="e">
        <f>VLOOKUP($D66,'538'!$B$3:$L$35,10,FALSE)</f>
        <v>#N/A</v>
      </c>
      <c r="Z66" s="27" t="e">
        <f>VLOOKUP($D66,'538'!$B$3:$L$35,11,FALSE)</f>
        <v>#N/A</v>
      </c>
      <c r="AA66" s="26" t="e">
        <f>VLOOKUP($E66,'538'!$B$3:$L$35,9,FALSE)</f>
        <v>#N/A</v>
      </c>
      <c r="AB66" s="102" t="e">
        <f>VLOOKUP($E66,'538'!$B$3:$L$35,10,FALSE)</f>
        <v>#N/A</v>
      </c>
      <c r="AC66" s="27" t="e">
        <f>VLOOKUP($E66,'538'!$B$3:$L$35,11,FALSE)</f>
        <v>#N/A</v>
      </c>
      <c r="AD66" s="173"/>
      <c r="AE66" s="174"/>
      <c r="AF66" s="175"/>
      <c r="AG66" s="183">
        <v>0</v>
      </c>
      <c r="AH66" s="184">
        <v>0</v>
      </c>
      <c r="AI66" s="151">
        <f t="shared" si="2"/>
        <v>0</v>
      </c>
      <c r="AJ66" s="156"/>
      <c r="AK66" s="157"/>
      <c r="AL66" s="158"/>
      <c r="AM66" s="67" t="s">
        <v>98</v>
      </c>
    </row>
    <row r="67" spans="2:41" ht="15.75" thickBot="1">
      <c r="B67" s="44">
        <f t="shared" si="9"/>
        <v>64</v>
      </c>
      <c r="C67" s="49" t="s">
        <v>96</v>
      </c>
      <c r="D67" s="54"/>
      <c r="E67" s="59"/>
      <c r="F67" s="28"/>
      <c r="G67" s="29">
        <f t="shared" si="8"/>
        <v>100</v>
      </c>
      <c r="H67" s="30" t="s">
        <v>97</v>
      </c>
      <c r="I67" s="39"/>
      <c r="J67" s="40" t="s">
        <v>97</v>
      </c>
      <c r="K67" s="41"/>
      <c r="L67" s="39" t="e">
        <f>VLOOKUP($D67,'538'!$B$4:$F$35,3,0)</f>
        <v>#N/A</v>
      </c>
      <c r="M67" s="40" t="e">
        <f>VLOOKUP($D67,'538'!$B$4:$F$35,4,0)</f>
        <v>#N/A</v>
      </c>
      <c r="N67" s="41" t="e">
        <f>VLOOKUP($D67,'538'!$B$4:$F$35,5,0)</f>
        <v>#N/A</v>
      </c>
      <c r="O67" s="60" t="e">
        <f>VLOOKUP($E67,'538'!$B$4:$F$35,3,0)</f>
        <v>#N/A</v>
      </c>
      <c r="P67" s="40" t="e">
        <f>VLOOKUP($E67,'538'!$B$4:$F$35,4,0)</f>
        <v>#N/A</v>
      </c>
      <c r="Q67" s="65" t="e">
        <f>VLOOKUP($E67,'538'!$B$4:$F$35,5,0)</f>
        <v>#N/A</v>
      </c>
      <c r="R67" s="28" t="e">
        <f>VLOOKUP($D67,'538'!$B$3:$L$35,6,FALSE)</f>
        <v>#N/A</v>
      </c>
      <c r="S67" s="29" t="e">
        <f>VLOOKUP($D67,'538'!$B$3:$L$35,7,FALSE)</f>
        <v>#N/A</v>
      </c>
      <c r="T67" s="29" t="e">
        <f>VLOOKUP($D67,'538'!$B$3:$L$35,8,FALSE)</f>
        <v>#N/A</v>
      </c>
      <c r="U67" s="28" t="e">
        <f>VLOOKUP($E67,'538'!$B$3:$L$35,6,FALSE)</f>
        <v>#N/A</v>
      </c>
      <c r="V67" s="29" t="e">
        <f>VLOOKUP($E67,'538'!$B$3:$L$35,7,FALSE)</f>
        <v>#N/A</v>
      </c>
      <c r="W67" s="29" t="e">
        <f>VLOOKUP($E67,'538'!$B$3:$L$35,8,FALSE)</f>
        <v>#N/A</v>
      </c>
      <c r="X67" s="28" t="e">
        <f>VLOOKUP($D67,'538'!$B$3:$L$35,9,FALSE)</f>
        <v>#N/A</v>
      </c>
      <c r="Y67" s="103" t="e">
        <f>VLOOKUP($D67,'538'!$B$3:$L$35,10,FALSE)</f>
        <v>#N/A</v>
      </c>
      <c r="Z67" s="30" t="e">
        <f>VLOOKUP($D67,'538'!$B$3:$L$35,11,FALSE)</f>
        <v>#N/A</v>
      </c>
      <c r="AA67" s="28" t="e">
        <f>VLOOKUP($E67,'538'!$B$3:$L$35,9,FALSE)</f>
        <v>#N/A</v>
      </c>
      <c r="AB67" s="103" t="e">
        <f>VLOOKUP($E67,'538'!$B$3:$L$35,10,FALSE)</f>
        <v>#N/A</v>
      </c>
      <c r="AC67" s="30" t="e">
        <f>VLOOKUP($E67,'538'!$B$3:$L$35,11,FALSE)</f>
        <v>#N/A</v>
      </c>
      <c r="AD67" s="176"/>
      <c r="AE67" s="177"/>
      <c r="AF67" s="178"/>
      <c r="AG67" s="185">
        <v>0</v>
      </c>
      <c r="AH67" s="186">
        <v>0</v>
      </c>
      <c r="AI67" s="152">
        <f t="shared" si="2"/>
        <v>0</v>
      </c>
      <c r="AJ67" s="159"/>
      <c r="AK67" s="160"/>
      <c r="AL67" s="161"/>
      <c r="AM67" s="68" t="s">
        <v>98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topLeftCell="A23" workbookViewId="0">
      <selection activeCell="A63" sqref="A63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7" width="4.625" style="14" customWidth="1"/>
    <col min="8" max="28" width="4.625" style="2" customWidth="1"/>
    <col min="29" max="31" width="4.625" style="121" customWidth="1"/>
    <col min="32" max="34" width="4.625" style="2" customWidth="1"/>
    <col min="35" max="35" width="6.375" style="2" bestFit="1" customWidth="1"/>
  </cols>
  <sheetData>
    <row r="1" spans="1:35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8" t="str">
        <f>Main!F3</f>
        <v>FTE_H</v>
      </c>
      <c r="E1" s="89" t="str">
        <f>Main!G3</f>
        <v>FTE_A</v>
      </c>
      <c r="F1" s="88" t="str">
        <f>Main!I3</f>
        <v>BLM_H</v>
      </c>
      <c r="G1" s="90" t="str">
        <f>Main!K3</f>
        <v>BLM_A</v>
      </c>
      <c r="H1" s="88" t="str">
        <f>Main!L3</f>
        <v>SPI_H</v>
      </c>
      <c r="I1" s="89" t="str">
        <f>Main!M3</f>
        <v>OFF_H</v>
      </c>
      <c r="J1" s="90" t="str">
        <f>Main!N3</f>
        <v>DEF_H</v>
      </c>
      <c r="K1" s="94" t="str">
        <f>Main!O3</f>
        <v>SPI_A</v>
      </c>
      <c r="L1" s="89" t="str">
        <f>Main!P3</f>
        <v>OFF_A</v>
      </c>
      <c r="M1" s="95" t="str">
        <f>Main!Q3</f>
        <v>DEF_A</v>
      </c>
      <c r="N1" s="85" t="str">
        <f>Main!R3</f>
        <v>BLM_OFF_H</v>
      </c>
      <c r="O1" s="86" t="str">
        <f>Main!S3</f>
        <v>BLM_DEF_H</v>
      </c>
      <c r="P1" s="86" t="str">
        <f>Main!T3</f>
        <v>BLM_OVR_H</v>
      </c>
      <c r="Q1" s="85" t="str">
        <f>Main!U3</f>
        <v>BLM_OFF_A</v>
      </c>
      <c r="R1" s="86" t="str">
        <f>Main!V3</f>
        <v>BLM_DEF_A</v>
      </c>
      <c r="S1" s="86" t="str">
        <f>Main!W3</f>
        <v>BLM_OVR_A</v>
      </c>
      <c r="T1" s="85" t="str">
        <f>Main!X3</f>
        <v>RNK_H</v>
      </c>
      <c r="U1" s="97" t="str">
        <f>Main!Y3</f>
        <v>APP_H</v>
      </c>
      <c r="V1" s="87" t="str">
        <f>Main!Z3</f>
        <v>BEST_H</v>
      </c>
      <c r="W1" s="85" t="str">
        <f>Main!AA3</f>
        <v>RNK_A</v>
      </c>
      <c r="X1" s="97" t="str">
        <f>Main!AB3</f>
        <v>APP_A</v>
      </c>
      <c r="Y1" s="87" t="str">
        <f>Main!AC3</f>
        <v>BEST_A</v>
      </c>
      <c r="Z1" s="91" t="str">
        <f>Main!AD3</f>
        <v>BF_H</v>
      </c>
      <c r="AA1" s="92" t="str">
        <f>Main!AE3</f>
        <v>BF_D</v>
      </c>
      <c r="AB1" s="93" t="str">
        <f>Main!AF3</f>
        <v>BF_A</v>
      </c>
      <c r="AC1" s="146" t="str">
        <f>Main!AG3</f>
        <v>RES_H</v>
      </c>
      <c r="AD1" s="147" t="str">
        <f>Main!AH3</f>
        <v>RES_A</v>
      </c>
      <c r="AE1" s="148" t="str">
        <f>Main!AI3</f>
        <v>RES_DIFF</v>
      </c>
      <c r="AF1" s="104" t="str">
        <f>Main!AJ3</f>
        <v>PRED_H</v>
      </c>
      <c r="AG1" s="92" t="str">
        <f>Main!AK3</f>
        <v>PRED_A</v>
      </c>
      <c r="AH1" s="93" t="str">
        <f>Main!AL3</f>
        <v>PRED_DIFF</v>
      </c>
      <c r="AI1" s="96" t="str">
        <f>Main!AM3</f>
        <v>Type</v>
      </c>
    </row>
    <row r="2" spans="1:35">
      <c r="A2" s="70">
        <f>Main!C4</f>
        <v>41802</v>
      </c>
      <c r="B2" s="71" t="str">
        <f>Main!D4</f>
        <v>Brazil</v>
      </c>
      <c r="C2" s="72" t="str">
        <f>Main!E4</f>
        <v>Croatia</v>
      </c>
      <c r="D2" s="76">
        <f>Main!F4/(Main!$F4+Main!$G4)*100</f>
        <v>96.703296703296701</v>
      </c>
      <c r="E2" s="77">
        <f>Main!G4/(Main!$F4+Main!$G4)*100</f>
        <v>3.296703296703297</v>
      </c>
      <c r="F2" s="76">
        <f>Main!I4/(Main!$I4+Main!$K4)*100</f>
        <v>93.357058125741403</v>
      </c>
      <c r="G2" s="77">
        <f>Main!K4/(Main!$I4+Main!$K4)*100</f>
        <v>6.6429418742585993</v>
      </c>
      <c r="H2" s="76">
        <f>Main!L4</f>
        <v>91.8</v>
      </c>
      <c r="I2" s="77">
        <f>Main!M4</f>
        <v>3.4</v>
      </c>
      <c r="J2" s="78">
        <f>Main!N4</f>
        <v>0.5</v>
      </c>
      <c r="K2" s="79">
        <f>Main!O4</f>
        <v>75.7</v>
      </c>
      <c r="L2" s="77">
        <f>Main!P4</f>
        <v>1.8</v>
      </c>
      <c r="M2" s="80">
        <f>Main!Q4</f>
        <v>0.9</v>
      </c>
      <c r="N2" s="73">
        <f>Main!R4</f>
        <v>4.9000000000000004</v>
      </c>
      <c r="O2" s="74">
        <f>Main!S4</f>
        <v>4.8</v>
      </c>
      <c r="P2" s="74">
        <f>Main!T4</f>
        <v>4.9000000000000004</v>
      </c>
      <c r="Q2" s="73">
        <f>Main!U4</f>
        <v>2.4</v>
      </c>
      <c r="R2" s="74">
        <f>Main!V4</f>
        <v>2.2999999999999998</v>
      </c>
      <c r="S2" s="74">
        <f>Main!W4</f>
        <v>2.2999999999999998</v>
      </c>
      <c r="T2" s="73">
        <f>Main!X4</f>
        <v>3</v>
      </c>
      <c r="U2" s="98">
        <f>Main!Y4</f>
        <v>19</v>
      </c>
      <c r="V2" s="75">
        <f>Main!Z4</f>
        <v>1</v>
      </c>
      <c r="W2" s="73">
        <f>Main!AA4</f>
        <v>18</v>
      </c>
      <c r="X2" s="98">
        <f>Main!AB4</f>
        <v>3</v>
      </c>
      <c r="Y2" s="75">
        <f>Main!AC4</f>
        <v>3</v>
      </c>
      <c r="Z2" s="164">
        <f>Main!AD4</f>
        <v>1.33</v>
      </c>
      <c r="AA2" s="165">
        <f>Main!AE4</f>
        <v>5</v>
      </c>
      <c r="AB2" s="166">
        <f>Main!AF4</f>
        <v>13</v>
      </c>
      <c r="AC2" s="179">
        <f>Main!AG4</f>
        <v>3</v>
      </c>
      <c r="AD2" s="180">
        <f>Main!AH4</f>
        <v>1</v>
      </c>
      <c r="AE2" s="149">
        <f>Main!AI4</f>
        <v>2</v>
      </c>
      <c r="AF2" s="153">
        <f>Main!AJ4</f>
        <v>4</v>
      </c>
      <c r="AG2" s="154">
        <f>Main!AK4</f>
        <v>0</v>
      </c>
      <c r="AH2" s="155">
        <f>Main!AL4</f>
        <v>4</v>
      </c>
      <c r="AI2" s="187" t="str">
        <f>Main!AM4</f>
        <v>train</v>
      </c>
    </row>
    <row r="3" spans="1:35">
      <c r="A3" s="45">
        <f>Main!C5</f>
        <v>41803</v>
      </c>
      <c r="B3" s="50" t="str">
        <f>Main!D5</f>
        <v>Mexico</v>
      </c>
      <c r="C3" s="55" t="str">
        <f>Main!E5</f>
        <v>Cameroon</v>
      </c>
      <c r="D3" s="31">
        <f>Main!F5/(Main!$F5+Main!$G5)*100</f>
        <v>61.428571428571431</v>
      </c>
      <c r="E3" s="7">
        <f>Main!G5/(Main!$F5+Main!$G5)*100</f>
        <v>38.571428571428577</v>
      </c>
      <c r="F3" s="31">
        <f>Main!I5/(Main!$I5+Main!$K5)*100</f>
        <v>72.113943028485764</v>
      </c>
      <c r="G3" s="7">
        <f>Main!K5/(Main!$I5+Main!$K5)*100</f>
        <v>27.886056971514243</v>
      </c>
      <c r="H3" s="31">
        <f>Main!L5</f>
        <v>77</v>
      </c>
      <c r="I3" s="7">
        <f>Main!M5</f>
        <v>1.6</v>
      </c>
      <c r="J3" s="32">
        <f>Main!N5</f>
        <v>0.7</v>
      </c>
      <c r="K3" s="16">
        <f>Main!O5</f>
        <v>71.3</v>
      </c>
      <c r="L3" s="7">
        <f>Main!P5</f>
        <v>1.5</v>
      </c>
      <c r="M3" s="61">
        <f>Main!Q5</f>
        <v>1</v>
      </c>
      <c r="N3" s="20">
        <f>Main!R5</f>
        <v>2.2999999999999998</v>
      </c>
      <c r="O3" s="6">
        <f>Main!S5</f>
        <v>3.1</v>
      </c>
      <c r="P3" s="6">
        <f>Main!T5</f>
        <v>2.7</v>
      </c>
      <c r="Q3" s="20">
        <f>Main!U5</f>
        <v>1.2</v>
      </c>
      <c r="R3" s="6">
        <f>Main!V5</f>
        <v>2.4</v>
      </c>
      <c r="S3" s="6">
        <f>Main!W5</f>
        <v>1.5</v>
      </c>
      <c r="T3" s="20">
        <f>Main!X5</f>
        <v>20</v>
      </c>
      <c r="U3" s="99">
        <f>Main!Y5</f>
        <v>14</v>
      </c>
      <c r="V3" s="21">
        <f>Main!Z5</f>
        <v>8</v>
      </c>
      <c r="W3" s="20">
        <f>Main!AA5</f>
        <v>56</v>
      </c>
      <c r="X3" s="99">
        <f>Main!AB5</f>
        <v>6</v>
      </c>
      <c r="Y3" s="21">
        <f>Main!AC5</f>
        <v>8</v>
      </c>
      <c r="Z3" s="167">
        <f>Main!AD5</f>
        <v>2.2400000000000002</v>
      </c>
      <c r="AA3" s="168">
        <f>Main!AE5</f>
        <v>3.95</v>
      </c>
      <c r="AB3" s="169">
        <f>Main!AF5</f>
        <v>3.25</v>
      </c>
      <c r="AC3" s="181">
        <f>Main!AG5</f>
        <v>1</v>
      </c>
      <c r="AD3" s="182">
        <f>Main!AH5</f>
        <v>0</v>
      </c>
      <c r="AE3" s="150">
        <f>Main!AI5</f>
        <v>1</v>
      </c>
      <c r="AF3" s="156">
        <f>Main!AJ5</f>
        <v>0.8</v>
      </c>
      <c r="AG3" s="157">
        <f>Main!AK5</f>
        <v>0.1</v>
      </c>
      <c r="AH3" s="158">
        <f>Main!AL5</f>
        <v>0.7</v>
      </c>
      <c r="AI3" s="188" t="str">
        <f>Main!AM5</f>
        <v>train</v>
      </c>
    </row>
    <row r="4" spans="1:35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31">
        <f>Main!F6/(Main!$F6+Main!$G6)*100</f>
        <v>71.621621621621628</v>
      </c>
      <c r="E4" s="7">
        <f>Main!G6/(Main!$F6+Main!$G6)*100</f>
        <v>28.378378378378379</v>
      </c>
      <c r="F4" s="31">
        <f>Main!I6/(Main!$I6+Main!$K6)*100</f>
        <v>64.433811802232853</v>
      </c>
      <c r="G4" s="7">
        <f>Main!K6/(Main!$I6+Main!$K6)*100</f>
        <v>35.566188197767147</v>
      </c>
      <c r="H4" s="31">
        <f>Main!L6</f>
        <v>89.1</v>
      </c>
      <c r="I4" s="7">
        <f>Main!M6</f>
        <v>2.7</v>
      </c>
      <c r="J4" s="32">
        <f>Main!N6</f>
        <v>0.4</v>
      </c>
      <c r="K4" s="16">
        <f>Main!O6</f>
        <v>82.5</v>
      </c>
      <c r="L4" s="7">
        <f>Main!P6</f>
        <v>2.2999999999999998</v>
      </c>
      <c r="M4" s="61">
        <f>Main!Q6</f>
        <v>0.8</v>
      </c>
      <c r="N4" s="20">
        <f>Main!R6</f>
        <v>3.9</v>
      </c>
      <c r="O4" s="6">
        <f>Main!S6</f>
        <v>4.8</v>
      </c>
      <c r="P4" s="6">
        <f>Main!T6</f>
        <v>4.5999999999999996</v>
      </c>
      <c r="Q4" s="20">
        <f>Main!U6</f>
        <v>3.9</v>
      </c>
      <c r="R4" s="6">
        <f>Main!V6</f>
        <v>4.4000000000000004</v>
      </c>
      <c r="S4" s="6">
        <f>Main!W6</f>
        <v>4.2</v>
      </c>
      <c r="T4" s="20">
        <f>Main!X6</f>
        <v>1</v>
      </c>
      <c r="U4" s="99">
        <f>Main!Y6</f>
        <v>13</v>
      </c>
      <c r="V4" s="21">
        <f>Main!Z6</f>
        <v>1</v>
      </c>
      <c r="W4" s="20">
        <f>Main!AA6</f>
        <v>15</v>
      </c>
      <c r="X4" s="99">
        <f>Main!AB6</f>
        <v>9</v>
      </c>
      <c r="Y4" s="21">
        <f>Main!AC6</f>
        <v>2</v>
      </c>
      <c r="Z4" s="167">
        <f>Main!AD6</f>
        <v>1.87</v>
      </c>
      <c r="AA4" s="168">
        <f>Main!AE6</f>
        <v>5.5</v>
      </c>
      <c r="AB4" s="169">
        <f>Main!AF6</f>
        <v>3.45</v>
      </c>
      <c r="AC4" s="181">
        <f>Main!AG6</f>
        <v>1</v>
      </c>
      <c r="AD4" s="182">
        <f>Main!AH6</f>
        <v>5</v>
      </c>
      <c r="AE4" s="150">
        <f>Main!AI6</f>
        <v>-4</v>
      </c>
      <c r="AF4" s="156">
        <f>Main!AJ6</f>
        <v>1.1000000000000001</v>
      </c>
      <c r="AG4" s="157">
        <f>Main!AK6</f>
        <v>0</v>
      </c>
      <c r="AH4" s="158">
        <f>Main!AL6</f>
        <v>1.1000000000000001</v>
      </c>
      <c r="AI4" s="188" t="str">
        <f>Main!AM6</f>
        <v>train</v>
      </c>
    </row>
    <row r="5" spans="1:35">
      <c r="A5" s="45">
        <f>Main!C7</f>
        <v>41803</v>
      </c>
      <c r="B5" s="50" t="str">
        <f>Main!D7</f>
        <v>Chile</v>
      </c>
      <c r="C5" s="55" t="str">
        <f>Main!E7</f>
        <v>Australia</v>
      </c>
      <c r="D5" s="31">
        <f>Main!F7/(Main!$F7+Main!$G7)*100</f>
        <v>88.888888888888886</v>
      </c>
      <c r="E5" s="7">
        <f>Main!G7/(Main!$F7+Main!$G7)*100</f>
        <v>11.111111111111111</v>
      </c>
      <c r="F5" s="31">
        <f>Main!I7/(Main!$I7+Main!$K7)*100</f>
        <v>78.471337579617838</v>
      </c>
      <c r="G5" s="7">
        <f>Main!K7/(Main!$I7+Main!$K7)*100</f>
        <v>21.528662420382165</v>
      </c>
      <c r="H5" s="31">
        <f>Main!L7</f>
        <v>86.7</v>
      </c>
      <c r="I5" s="7">
        <f>Main!M7</f>
        <v>2.7</v>
      </c>
      <c r="J5" s="32">
        <f>Main!N7</f>
        <v>0.7</v>
      </c>
      <c r="K5" s="16">
        <f>Main!O7</f>
        <v>69.5</v>
      </c>
      <c r="L5" s="7">
        <f>Main!P7</f>
        <v>1.6</v>
      </c>
      <c r="M5" s="61">
        <f>Main!Q7</f>
        <v>1.2</v>
      </c>
      <c r="N5" s="20">
        <f>Main!R7</f>
        <v>4.2</v>
      </c>
      <c r="O5" s="6">
        <f>Main!S7</f>
        <v>2.6</v>
      </c>
      <c r="P5" s="6">
        <f>Main!T7</f>
        <v>3.6</v>
      </c>
      <c r="Q5" s="20">
        <f>Main!U7</f>
        <v>1.8</v>
      </c>
      <c r="R5" s="6">
        <f>Main!V7</f>
        <v>1.3</v>
      </c>
      <c r="S5" s="6">
        <f>Main!W7</f>
        <v>1.5</v>
      </c>
      <c r="T5" s="20">
        <f>Main!X7</f>
        <v>14</v>
      </c>
      <c r="U5" s="99">
        <f>Main!Y7</f>
        <v>8</v>
      </c>
      <c r="V5" s="21">
        <f>Main!Z7</f>
        <v>3</v>
      </c>
      <c r="W5" s="20">
        <f>Main!AA7</f>
        <v>62</v>
      </c>
      <c r="X5" s="99">
        <f>Main!AB7</f>
        <v>3</v>
      </c>
      <c r="Y5" s="21">
        <f>Main!AC7</f>
        <v>16</v>
      </c>
      <c r="Z5" s="167">
        <f>Main!AD7</f>
        <v>1.44</v>
      </c>
      <c r="AA5" s="168">
        <f>Main!AE7</f>
        <v>4.3</v>
      </c>
      <c r="AB5" s="169">
        <f>Main!AF7</f>
        <v>9</v>
      </c>
      <c r="AC5" s="181">
        <f>Main!AG7</f>
        <v>3</v>
      </c>
      <c r="AD5" s="182">
        <f>Main!AH7</f>
        <v>1</v>
      </c>
      <c r="AE5" s="150">
        <f>Main!AI7</f>
        <v>2</v>
      </c>
      <c r="AF5" s="156">
        <f>Main!AJ7</f>
        <v>1.4</v>
      </c>
      <c r="AG5" s="157">
        <f>Main!AK7</f>
        <v>0.3</v>
      </c>
      <c r="AH5" s="158">
        <f>Main!AL7</f>
        <v>1.1000000000000001</v>
      </c>
      <c r="AI5" s="188" t="str">
        <f>Main!AM7</f>
        <v>train</v>
      </c>
    </row>
    <row r="6" spans="1:35">
      <c r="A6" s="46">
        <f>Main!C8</f>
        <v>41804</v>
      </c>
      <c r="B6" s="51" t="str">
        <f>Main!D8</f>
        <v>Colombia</v>
      </c>
      <c r="C6" s="56" t="str">
        <f>Main!E8</f>
        <v>Greece</v>
      </c>
      <c r="D6" s="33">
        <f>Main!F8/(Main!$F8+Main!$G8)*100</f>
        <v>73.972602739726028</v>
      </c>
      <c r="E6" s="11">
        <f>Main!G8/(Main!$F8+Main!$G8)*100</f>
        <v>26.027397260273972</v>
      </c>
      <c r="F6" s="33">
        <f>Main!I8/(Main!$I8+Main!$K8)*100</f>
        <v>65.147058823529406</v>
      </c>
      <c r="G6" s="11">
        <f>Main!K8/(Main!$I8+Main!$K8)*100</f>
        <v>34.852941176470587</v>
      </c>
      <c r="H6" s="33">
        <f>Main!L8</f>
        <v>85.8</v>
      </c>
      <c r="I6" s="11">
        <f>Main!M8</f>
        <v>2.2000000000000002</v>
      </c>
      <c r="J6" s="34">
        <f>Main!N8</f>
        <v>0.5</v>
      </c>
      <c r="K6" s="17">
        <f>Main!O8</f>
        <v>76.8</v>
      </c>
      <c r="L6" s="11">
        <f>Main!P8</f>
        <v>1.3</v>
      </c>
      <c r="M6" s="62">
        <f>Main!Q8</f>
        <v>0.5</v>
      </c>
      <c r="N6" s="22">
        <f>Main!R8</f>
        <v>3.9</v>
      </c>
      <c r="O6" s="10">
        <f>Main!S8</f>
        <v>4</v>
      </c>
      <c r="P6" s="10">
        <f>Main!T8</f>
        <v>4</v>
      </c>
      <c r="Q6" s="22">
        <f>Main!U8</f>
        <v>2.2000000000000002</v>
      </c>
      <c r="R6" s="10">
        <f>Main!V8</f>
        <v>3.8</v>
      </c>
      <c r="S6" s="10">
        <f>Main!W8</f>
        <v>3</v>
      </c>
      <c r="T6" s="22">
        <f>Main!X8</f>
        <v>8</v>
      </c>
      <c r="U6" s="100">
        <f>Main!Y8</f>
        <v>4</v>
      </c>
      <c r="V6" s="23">
        <f>Main!Z8</f>
        <v>16</v>
      </c>
      <c r="W6" s="22">
        <f>Main!AA8</f>
        <v>12</v>
      </c>
      <c r="X6" s="100">
        <f>Main!AB8</f>
        <v>2</v>
      </c>
      <c r="Y6" s="23">
        <f>Main!AC8</f>
        <v>32</v>
      </c>
      <c r="Z6" s="170">
        <f>Main!AD8</f>
        <v>1.85</v>
      </c>
      <c r="AA6" s="171">
        <f>Main!AE8</f>
        <v>3.25</v>
      </c>
      <c r="AB6" s="172">
        <f>Main!AF8</f>
        <v>4.5999999999999996</v>
      </c>
      <c r="AC6" s="183">
        <f>Main!AG8</f>
        <v>3</v>
      </c>
      <c r="AD6" s="184">
        <f>Main!AH8</f>
        <v>0</v>
      </c>
      <c r="AE6" s="151">
        <f>Main!AI8</f>
        <v>3</v>
      </c>
      <c r="AF6" s="156">
        <f>Main!AJ8</f>
        <v>1.02</v>
      </c>
      <c r="AG6" s="157">
        <f>Main!AK8</f>
        <v>0.26</v>
      </c>
      <c r="AH6" s="158">
        <f>Main!AL8</f>
        <v>0.82</v>
      </c>
      <c r="AI6" s="188" t="str">
        <f>Main!AM8</f>
        <v>train</v>
      </c>
    </row>
    <row r="7" spans="1:35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33">
        <f>Main!F9/(Main!$F9+Main!$G9)*100</f>
        <v>73.972602739726028</v>
      </c>
      <c r="E7" s="11">
        <f>Main!G9/(Main!$F9+Main!$G9)*100</f>
        <v>26.027397260273972</v>
      </c>
      <c r="F7" s="33">
        <f>Main!I9/(Main!$I9+Main!$K9)*100</f>
        <v>83.915211970074807</v>
      </c>
      <c r="G7" s="11">
        <f>Main!K9/(Main!$I9+Main!$K9)*100</f>
        <v>16.084788029925186</v>
      </c>
      <c r="H7" s="33">
        <f>Main!L9</f>
        <v>83.3</v>
      </c>
      <c r="I7" s="11">
        <f>Main!M9</f>
        <v>2.2000000000000002</v>
      </c>
      <c r="J7" s="34">
        <f>Main!N9</f>
        <v>0.7</v>
      </c>
      <c r="K7" s="17">
        <f>Main!O9</f>
        <v>74.099999999999994</v>
      </c>
      <c r="L7" s="11">
        <f>Main!P9</f>
        <v>1.3</v>
      </c>
      <c r="M7" s="62">
        <f>Main!Q9</f>
        <v>0.7</v>
      </c>
      <c r="N7" s="22">
        <f>Main!R9</f>
        <v>4.3</v>
      </c>
      <c r="O7" s="10">
        <f>Main!S9</f>
        <v>3.1</v>
      </c>
      <c r="P7" s="10">
        <f>Main!T9</f>
        <v>3.8</v>
      </c>
      <c r="Q7" s="22">
        <f>Main!U9</f>
        <v>1.6</v>
      </c>
      <c r="R7" s="10">
        <f>Main!V9</f>
        <v>1.2</v>
      </c>
      <c r="S7" s="10">
        <f>Main!W9</f>
        <v>1.3</v>
      </c>
      <c r="T7" s="22">
        <f>Main!X9</f>
        <v>7</v>
      </c>
      <c r="U7" s="100">
        <f>Main!Y9</f>
        <v>11</v>
      </c>
      <c r="V7" s="23">
        <f>Main!Z9</f>
        <v>1</v>
      </c>
      <c r="W7" s="22">
        <f>Main!AA9</f>
        <v>28</v>
      </c>
      <c r="X7" s="100">
        <f>Main!AB9</f>
        <v>3</v>
      </c>
      <c r="Y7" s="23">
        <f>Main!AC9</f>
        <v>16</v>
      </c>
      <c r="Z7" s="170">
        <f>Main!AD9</f>
        <v>1.44</v>
      </c>
      <c r="AA7" s="171">
        <f>Main!AE9</f>
        <v>4</v>
      </c>
      <c r="AB7" s="172">
        <f>Main!AF9</f>
        <v>9</v>
      </c>
      <c r="AC7" s="183">
        <f>Main!AG9</f>
        <v>1</v>
      </c>
      <c r="AD7" s="184">
        <f>Main!AH9</f>
        <v>3</v>
      </c>
      <c r="AE7" s="151">
        <f>Main!AI9</f>
        <v>-2</v>
      </c>
      <c r="AF7" s="156">
        <f>Main!AJ9</f>
        <v>1.61</v>
      </c>
      <c r="AG7" s="157">
        <f>Main!AK9</f>
        <v>0.16</v>
      </c>
      <c r="AH7" s="158">
        <f>Main!AL9</f>
        <v>1.46</v>
      </c>
      <c r="AI7" s="188" t="str">
        <f>Main!AM9</f>
        <v>train</v>
      </c>
    </row>
    <row r="8" spans="1:35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33">
        <f>Main!F10/(Main!$F10+Main!$G10)*100</f>
        <v>60.563380281690137</v>
      </c>
      <c r="E8" s="11">
        <f>Main!G10/(Main!$F10+Main!$G10)*100</f>
        <v>39.436619718309856</v>
      </c>
      <c r="F8" s="33">
        <f>Main!I10/(Main!$I10+Main!$K10)*100</f>
        <v>51.466275659824049</v>
      </c>
      <c r="G8" s="11">
        <f>Main!K10/(Main!$I10+Main!$K10)*100</f>
        <v>48.533724340175951</v>
      </c>
      <c r="H8" s="33">
        <f>Main!L10</f>
        <v>83.2</v>
      </c>
      <c r="I8" s="11">
        <f>Main!M10</f>
        <v>2.2000000000000002</v>
      </c>
      <c r="J8" s="34">
        <f>Main!N10</f>
        <v>0.7</v>
      </c>
      <c r="K8" s="17">
        <f>Main!O10</f>
        <v>79.5</v>
      </c>
      <c r="L8" s="11">
        <f>Main!P10</f>
        <v>2</v>
      </c>
      <c r="M8" s="62">
        <f>Main!Q10</f>
        <v>0.8</v>
      </c>
      <c r="N8" s="22">
        <f>Main!R10</f>
        <v>3.2</v>
      </c>
      <c r="O8" s="10">
        <f>Main!S10</f>
        <v>4.0999999999999996</v>
      </c>
      <c r="P8" s="10">
        <f>Main!T10</f>
        <v>3.7</v>
      </c>
      <c r="Q8" s="22">
        <f>Main!U10</f>
        <v>3.9</v>
      </c>
      <c r="R8" s="10">
        <f>Main!V10</f>
        <v>3.7</v>
      </c>
      <c r="S8" s="10">
        <f>Main!W10</f>
        <v>3.9</v>
      </c>
      <c r="T8" s="22">
        <f>Main!X10</f>
        <v>10</v>
      </c>
      <c r="U8" s="100">
        <f>Main!Y10</f>
        <v>13</v>
      </c>
      <c r="V8" s="23">
        <f>Main!Z10</f>
        <v>1</v>
      </c>
      <c r="W8" s="22">
        <f>Main!AA10</f>
        <v>9</v>
      </c>
      <c r="X8" s="100">
        <f>Main!AB10</f>
        <v>17</v>
      </c>
      <c r="Y8" s="23">
        <f>Main!AC10</f>
        <v>1</v>
      </c>
      <c r="Z8" s="170">
        <f>Main!AD10</f>
        <v>2.75</v>
      </c>
      <c r="AA8" s="171">
        <f>Main!AE10</f>
        <v>3.1</v>
      </c>
      <c r="AB8" s="172">
        <f>Main!AF10</f>
        <v>2.7</v>
      </c>
      <c r="AC8" s="183">
        <f>Main!AG10</f>
        <v>1</v>
      </c>
      <c r="AD8" s="184">
        <f>Main!AH10</f>
        <v>2</v>
      </c>
      <c r="AE8" s="151">
        <f>Main!AI10</f>
        <v>-1</v>
      </c>
      <c r="AF8" s="156">
        <f>Main!AJ10</f>
        <v>0.7</v>
      </c>
      <c r="AG8" s="157">
        <f>Main!AK10</f>
        <v>0.63</v>
      </c>
      <c r="AH8" s="158">
        <f>Main!AL10</f>
        <v>0.05</v>
      </c>
      <c r="AI8" s="188" t="str">
        <f>Main!AM10</f>
        <v>train</v>
      </c>
    </row>
    <row r="9" spans="1:35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33">
        <f>Main!F11/(Main!$F11+Main!$G11)*100</f>
        <v>65.277777777777786</v>
      </c>
      <c r="E9" s="11">
        <f>Main!G11/(Main!$F11+Main!$G11)*100</f>
        <v>34.722222222222221</v>
      </c>
      <c r="F9" s="33">
        <f>Main!I11/(Main!$I11+Main!$K11)*100</f>
        <v>48.238482384823847</v>
      </c>
      <c r="G9" s="11">
        <f>Main!K11/(Main!$I11+Main!$K11)*100</f>
        <v>51.761517615176146</v>
      </c>
      <c r="H9" s="33">
        <f>Main!L11</f>
        <v>78.900000000000006</v>
      </c>
      <c r="I9" s="11">
        <f>Main!M11</f>
        <v>2.2000000000000002</v>
      </c>
      <c r="J9" s="34">
        <f>Main!N11</f>
        <v>1</v>
      </c>
      <c r="K9" s="17">
        <f>Main!O11</f>
        <v>73.5</v>
      </c>
      <c r="L9" s="11">
        <f>Main!P11</f>
        <v>2.1</v>
      </c>
      <c r="M9" s="62">
        <f>Main!Q11</f>
        <v>1.3</v>
      </c>
      <c r="N9" s="22">
        <f>Main!R11</f>
        <v>2.9</v>
      </c>
      <c r="O9" s="10">
        <f>Main!S11</f>
        <v>1.6</v>
      </c>
      <c r="P9" s="10">
        <f>Main!T11</f>
        <v>2.1</v>
      </c>
      <c r="Q9" s="22">
        <f>Main!U11</f>
        <v>2.7</v>
      </c>
      <c r="R9" s="10">
        <f>Main!V11</f>
        <v>2.1</v>
      </c>
      <c r="S9" s="10">
        <f>Main!W11</f>
        <v>2.2999999999999998</v>
      </c>
      <c r="T9" s="22">
        <f>Main!X11</f>
        <v>23</v>
      </c>
      <c r="U9" s="100">
        <f>Main!Y11</f>
        <v>2</v>
      </c>
      <c r="V9" s="23">
        <f>Main!Z11</f>
        <v>32</v>
      </c>
      <c r="W9" s="22">
        <f>Main!AA11</f>
        <v>46</v>
      </c>
      <c r="X9" s="100">
        <f>Main!AB11</f>
        <v>4</v>
      </c>
      <c r="Y9" s="23">
        <f>Main!AC11</f>
        <v>16</v>
      </c>
      <c r="Z9" s="170">
        <f>Main!AD11</f>
        <v>2.5</v>
      </c>
      <c r="AA9" s="171">
        <f>Main!AE11</f>
        <v>3.3</v>
      </c>
      <c r="AB9" s="172">
        <f>Main!AF11</f>
        <v>2.8</v>
      </c>
      <c r="AC9" s="183">
        <f>Main!AG11</f>
        <v>2</v>
      </c>
      <c r="AD9" s="184">
        <f>Main!AH11</f>
        <v>1</v>
      </c>
      <c r="AE9" s="151">
        <f>Main!AI11</f>
        <v>1</v>
      </c>
      <c r="AF9" s="156">
        <f>Main!AJ11</f>
        <v>0.8</v>
      </c>
      <c r="AG9" s="157">
        <f>Main!AK11</f>
        <v>0.67</v>
      </c>
      <c r="AH9" s="158">
        <f>Main!AL11</f>
        <v>0.12</v>
      </c>
      <c r="AI9" s="188" t="str">
        <f>Main!AM11</f>
        <v>train</v>
      </c>
    </row>
    <row r="10" spans="1:35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33">
        <f>Main!F12/(Main!$F12+Main!$G12)*100</f>
        <v>43.661971830985912</v>
      </c>
      <c r="E10" s="11">
        <f>Main!G12/(Main!$F12+Main!$G12)*100</f>
        <v>56.338028169014088</v>
      </c>
      <c r="F10" s="33">
        <f>Main!I12/(Main!$I12+Main!$K12)*100</f>
        <v>52.838427947598255</v>
      </c>
      <c r="G10" s="11">
        <f>Main!K12/(Main!$I12+Main!$K12)*100</f>
        <v>47.161572052401752</v>
      </c>
      <c r="H10" s="33">
        <f>Main!L12</f>
        <v>78</v>
      </c>
      <c r="I10" s="11">
        <f>Main!M12</f>
        <v>2</v>
      </c>
      <c r="J10" s="34">
        <f>Main!N12</f>
        <v>0.9</v>
      </c>
      <c r="K10" s="17">
        <f>Main!O12</f>
        <v>80.7</v>
      </c>
      <c r="L10" s="11">
        <f>Main!P12</f>
        <v>2</v>
      </c>
      <c r="M10" s="62">
        <f>Main!Q12</f>
        <v>0.8</v>
      </c>
      <c r="N10" s="22">
        <f>Main!R12</f>
        <v>1.9</v>
      </c>
      <c r="O10" s="10">
        <f>Main!S12</f>
        <v>2.6</v>
      </c>
      <c r="P10" s="10">
        <f>Main!T12</f>
        <v>2.2000000000000002</v>
      </c>
      <c r="Q10" s="22">
        <f>Main!U12</f>
        <v>2.1</v>
      </c>
      <c r="R10" s="10">
        <f>Main!V12</f>
        <v>2.2000000000000002</v>
      </c>
      <c r="S10" s="10">
        <f>Main!W12</f>
        <v>2.1</v>
      </c>
      <c r="T10" s="22">
        <f>Main!X12</f>
        <v>6</v>
      </c>
      <c r="U10" s="100">
        <f>Main!Y12</f>
        <v>9</v>
      </c>
      <c r="V10" s="23">
        <f>Main!Z12</f>
        <v>8</v>
      </c>
      <c r="W10" s="22">
        <f>Main!AA12</f>
        <v>26</v>
      </c>
      <c r="X10" s="100">
        <f>Main!AB12</f>
        <v>2</v>
      </c>
      <c r="Y10" s="23">
        <f>Main!AC12</f>
        <v>16</v>
      </c>
      <c r="Z10" s="170">
        <f>Main!AD12</f>
        <v>2.4</v>
      </c>
      <c r="AA10" s="171">
        <f>Main!AE12</f>
        <v>3.2</v>
      </c>
      <c r="AB10" s="172">
        <f>Main!AF12</f>
        <v>3</v>
      </c>
      <c r="AC10" s="183">
        <f>Main!AG12</f>
        <v>2</v>
      </c>
      <c r="AD10" s="184">
        <f>Main!AH12</f>
        <v>1</v>
      </c>
      <c r="AE10" s="151">
        <f>Main!AI12</f>
        <v>1</v>
      </c>
      <c r="AF10" s="156">
        <f>Main!AJ12</f>
        <v>0.83</v>
      </c>
      <c r="AG10" s="157">
        <f>Main!AK12</f>
        <v>0.83</v>
      </c>
      <c r="AH10" s="158">
        <f>Main!AL12</f>
        <v>0.2</v>
      </c>
      <c r="AI10" s="188" t="str">
        <f>Main!AM12</f>
        <v>train</v>
      </c>
    </row>
    <row r="11" spans="1:35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33">
        <f>Main!F13/(Main!$F13+Main!$G13)*100</f>
        <v>84.810126582278471</v>
      </c>
      <c r="E11" s="11">
        <f>Main!G13/(Main!$F13+Main!$G13)*100</f>
        <v>15.18987341772152</v>
      </c>
      <c r="F11" s="33">
        <f>Main!I13/(Main!$I13+Main!$K13)*100</f>
        <v>83.979328165374667</v>
      </c>
      <c r="G11" s="11">
        <f>Main!K13/(Main!$I13+Main!$K13)*100</f>
        <v>16.020671834625322</v>
      </c>
      <c r="H11" s="33">
        <f>Main!L13</f>
        <v>86.1</v>
      </c>
      <c r="I11" s="11">
        <f>Main!M13</f>
        <v>2.5</v>
      </c>
      <c r="J11" s="34">
        <f>Main!N13</f>
        <v>0.6</v>
      </c>
      <c r="K11" s="17">
        <f>Main!O13</f>
        <v>69.599999999999994</v>
      </c>
      <c r="L11" s="11">
        <f>Main!P13</f>
        <v>1.6</v>
      </c>
      <c r="M11" s="62">
        <f>Main!Q13</f>
        <v>1.2</v>
      </c>
      <c r="N11" s="22">
        <f>Main!R13</f>
        <v>3.3</v>
      </c>
      <c r="O11" s="10">
        <f>Main!S13</f>
        <v>4</v>
      </c>
      <c r="P11" s="10">
        <f>Main!T13</f>
        <v>3.7</v>
      </c>
      <c r="Q11" s="22">
        <f>Main!U13</f>
        <v>1.7</v>
      </c>
      <c r="R11" s="10">
        <f>Main!V13</f>
        <v>1.1000000000000001</v>
      </c>
      <c r="S11" s="10">
        <f>Main!W13</f>
        <v>1.3</v>
      </c>
      <c r="T11" s="22">
        <f>Main!X13</f>
        <v>17</v>
      </c>
      <c r="U11" s="100">
        <f>Main!Y13</f>
        <v>13</v>
      </c>
      <c r="V11" s="23">
        <f>Main!Z13</f>
        <v>1</v>
      </c>
      <c r="W11" s="22">
        <f>Main!AA13</f>
        <v>33</v>
      </c>
      <c r="X11" s="100">
        <f>Main!AB13</f>
        <v>2</v>
      </c>
      <c r="Y11" s="23">
        <f>Main!AC13</f>
        <v>32</v>
      </c>
      <c r="Z11" s="170">
        <f>Main!AD13</f>
        <v>1.3</v>
      </c>
      <c r="AA11" s="171">
        <f>Main!AE13</f>
        <v>5</v>
      </c>
      <c r="AB11" s="172">
        <f>Main!AF13</f>
        <v>11</v>
      </c>
      <c r="AC11" s="183">
        <f>Main!AG13</f>
        <v>3</v>
      </c>
      <c r="AD11" s="184">
        <f>Main!AH13</f>
        <v>0</v>
      </c>
      <c r="AE11" s="151">
        <f>Main!AI13</f>
        <v>3</v>
      </c>
      <c r="AF11" s="156">
        <f>Main!AJ13</f>
        <v>1.9</v>
      </c>
      <c r="AG11" s="157">
        <f>Main!AK13</f>
        <v>0.38</v>
      </c>
      <c r="AH11" s="158">
        <f>Main!AL13</f>
        <v>1.46</v>
      </c>
      <c r="AI11" s="188" t="str">
        <f>Main!AM13</f>
        <v>train</v>
      </c>
    </row>
    <row r="12" spans="1:35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33">
        <f>Main!F14/(Main!$F14+Main!$G14)*100</f>
        <v>80.519480519480524</v>
      </c>
      <c r="E12" s="11">
        <f>Main!G14/(Main!$F14+Main!$G14)*100</f>
        <v>19.480519480519483</v>
      </c>
      <c r="F12" s="33">
        <f>Main!I14/(Main!$I14+Main!$K14)*100</f>
        <v>87.341772151898738</v>
      </c>
      <c r="G12" s="11">
        <f>Main!K14/(Main!$I14+Main!$K14)*100</f>
        <v>12.658227848101266</v>
      </c>
      <c r="H12" s="33">
        <f>Main!L14</f>
        <v>90</v>
      </c>
      <c r="I12" s="11">
        <f>Main!M14</f>
        <v>2.9</v>
      </c>
      <c r="J12" s="34">
        <f>Main!N14</f>
        <v>0.4</v>
      </c>
      <c r="K12" s="17">
        <f>Main!O14</f>
        <v>80.3</v>
      </c>
      <c r="L12" s="11">
        <f>Main!P14</f>
        <v>2.2999999999999998</v>
      </c>
      <c r="M12" s="62">
        <f>Main!Q14</f>
        <v>1</v>
      </c>
      <c r="N12" s="22">
        <f>Main!R14</f>
        <v>4.8</v>
      </c>
      <c r="O12" s="10">
        <f>Main!S14</f>
        <v>4.5</v>
      </c>
      <c r="P12" s="10">
        <f>Main!T14</f>
        <v>4.7</v>
      </c>
      <c r="Q12" s="22">
        <f>Main!U14</f>
        <v>2</v>
      </c>
      <c r="R12" s="10">
        <f>Main!V14</f>
        <v>2.2999999999999998</v>
      </c>
      <c r="S12" s="10">
        <f>Main!W14</f>
        <v>2.1</v>
      </c>
      <c r="T12" s="22">
        <f>Main!X14</f>
        <v>5</v>
      </c>
      <c r="U12" s="100">
        <f>Main!Y14</f>
        <v>15</v>
      </c>
      <c r="V12" s="23">
        <f>Main!Z14</f>
        <v>1</v>
      </c>
      <c r="W12" s="22">
        <f>Main!AA14</f>
        <v>21</v>
      </c>
      <c r="X12" s="100">
        <f>Main!AB14</f>
        <v>0</v>
      </c>
      <c r="Y12" s="23">
        <f>Main!AC14</f>
        <v>32</v>
      </c>
      <c r="Z12" s="170">
        <f>Main!AD14</f>
        <v>1.35</v>
      </c>
      <c r="AA12" s="171">
        <f>Main!AE14</f>
        <v>4.75</v>
      </c>
      <c r="AB12" s="172">
        <f>Main!AF14</f>
        <v>9.5</v>
      </c>
      <c r="AC12" s="183">
        <f>Main!AG14</f>
        <v>2</v>
      </c>
      <c r="AD12" s="184">
        <f>Main!AH14</f>
        <v>1</v>
      </c>
      <c r="AE12" s="151">
        <f>Main!AI14</f>
        <v>1</v>
      </c>
      <c r="AF12" s="156">
        <f>Main!AJ14</f>
        <v>1.79</v>
      </c>
      <c r="AG12" s="157">
        <f>Main!AK14</f>
        <v>0.67</v>
      </c>
      <c r="AH12" s="158">
        <f>Main!AL14</f>
        <v>1.02</v>
      </c>
      <c r="AI12" s="188" t="str">
        <f>Main!AM14</f>
        <v>train</v>
      </c>
    </row>
    <row r="13" spans="1:35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33">
        <f>Main!F15/(Main!$F15+Main!$G15)*100</f>
        <v>77.922077922077932</v>
      </c>
      <c r="E13" s="11">
        <f>Main!G15/(Main!$F15+Main!$G15)*100</f>
        <v>22.077922077922079</v>
      </c>
      <c r="F13" s="33">
        <f>Main!I15/(Main!$I15+Main!$K15)*100</f>
        <v>66.807909604519779</v>
      </c>
      <c r="G13" s="11">
        <f>Main!K15/(Main!$I15+Main!$K15)*100</f>
        <v>33.192090395480228</v>
      </c>
      <c r="H13" s="33">
        <f>Main!L15</f>
        <v>88.9</v>
      </c>
      <c r="I13" s="11">
        <f>Main!M15</f>
        <v>3.2</v>
      </c>
      <c r="J13" s="34">
        <f>Main!N15</f>
        <v>0.8</v>
      </c>
      <c r="K13" s="17">
        <f>Main!O15</f>
        <v>81</v>
      </c>
      <c r="L13" s="11">
        <f>Main!P15</f>
        <v>2.1</v>
      </c>
      <c r="M13" s="62">
        <f>Main!Q15</f>
        <v>0.8</v>
      </c>
      <c r="N13" s="22">
        <f>Main!R15</f>
        <v>4.8</v>
      </c>
      <c r="O13" s="10">
        <f>Main!S15</f>
        <v>4.5</v>
      </c>
      <c r="P13" s="10">
        <f>Main!T15</f>
        <v>4.8</v>
      </c>
      <c r="Q13" s="22">
        <f>Main!U15</f>
        <v>4.0999999999999996</v>
      </c>
      <c r="R13" s="10">
        <f>Main!V15</f>
        <v>4.0999999999999996</v>
      </c>
      <c r="S13" s="10">
        <f>Main!W15</f>
        <v>4.2</v>
      </c>
      <c r="T13" s="22">
        <f>Main!X15</f>
        <v>2</v>
      </c>
      <c r="U13" s="100">
        <f>Main!Y15</f>
        <v>17</v>
      </c>
      <c r="V13" s="23">
        <f>Main!Z15</f>
        <v>1</v>
      </c>
      <c r="W13" s="22">
        <f>Main!AA15</f>
        <v>4</v>
      </c>
      <c r="X13" s="100">
        <f>Main!AB15</f>
        <v>5</v>
      </c>
      <c r="Y13" s="23">
        <f>Main!AC15</f>
        <v>3</v>
      </c>
      <c r="Z13" s="170">
        <f>Main!AD15</f>
        <v>2.1</v>
      </c>
      <c r="AA13" s="171">
        <f>Main!AE15</f>
        <v>3.5</v>
      </c>
      <c r="AB13" s="172">
        <f>Main!AF15</f>
        <v>3.6</v>
      </c>
      <c r="AC13" s="183">
        <f>Main!AG15</f>
        <v>4</v>
      </c>
      <c r="AD13" s="184">
        <f>Main!AH15</f>
        <v>0</v>
      </c>
      <c r="AE13" s="151">
        <f>Main!AI15</f>
        <v>4</v>
      </c>
      <c r="AF13" s="156">
        <f>Main!AJ15</f>
        <v>1.3</v>
      </c>
      <c r="AG13" s="157">
        <f>Main!AK15</f>
        <v>0.73</v>
      </c>
      <c r="AH13" s="158">
        <f>Main!AL15</f>
        <v>0.72</v>
      </c>
      <c r="AI13" s="188" t="str">
        <f>Main!AM15</f>
        <v>train</v>
      </c>
    </row>
    <row r="14" spans="1:35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33">
        <f>Main!F16/(Main!$F16+Main!$G16)*100</f>
        <v>39.130434782608695</v>
      </c>
      <c r="E14" s="11">
        <f>Main!G16/(Main!$F16+Main!$G16)*100</f>
        <v>60.869565217391312</v>
      </c>
      <c r="F14" s="33">
        <f>Main!I16/(Main!$I16+Main!$K16)*100</f>
        <v>42.208774583963695</v>
      </c>
      <c r="G14" s="11">
        <f>Main!K16/(Main!$I16+Main!$K16)*100</f>
        <v>57.791225416036319</v>
      </c>
      <c r="H14" s="33">
        <f>Main!L16</f>
        <v>70.599999999999994</v>
      </c>
      <c r="I14" s="11">
        <f>Main!M16</f>
        <v>1.3</v>
      </c>
      <c r="J14" s="34">
        <f>Main!N16</f>
        <v>0.9</v>
      </c>
      <c r="K14" s="17">
        <f>Main!O16</f>
        <v>75.2</v>
      </c>
      <c r="L14" s="11">
        <f>Main!P16</f>
        <v>1.7</v>
      </c>
      <c r="M14" s="62">
        <f>Main!Q16</f>
        <v>0.9</v>
      </c>
      <c r="N14" s="22">
        <f>Main!R16</f>
        <v>1.5</v>
      </c>
      <c r="O14" s="10">
        <f>Main!S16</f>
        <v>1.3</v>
      </c>
      <c r="P14" s="10">
        <f>Main!T16</f>
        <v>1.3</v>
      </c>
      <c r="Q14" s="22">
        <f>Main!U16</f>
        <v>1.3</v>
      </c>
      <c r="R14" s="10">
        <f>Main!V16</f>
        <v>3</v>
      </c>
      <c r="S14" s="10">
        <f>Main!W16</f>
        <v>1.9</v>
      </c>
      <c r="T14" s="22">
        <f>Main!X16</f>
        <v>43</v>
      </c>
      <c r="U14" s="100">
        <f>Main!Y16</f>
        <v>3</v>
      </c>
      <c r="V14" s="23">
        <f>Main!Z16</f>
        <v>32</v>
      </c>
      <c r="W14" s="22">
        <f>Main!AA16</f>
        <v>44</v>
      </c>
      <c r="X14" s="100">
        <f>Main!AB16</f>
        <v>4</v>
      </c>
      <c r="Y14" s="23">
        <f>Main!AC16</f>
        <v>16</v>
      </c>
      <c r="Z14" s="170">
        <f>Main!AD16</f>
        <v>3.75</v>
      </c>
      <c r="AA14" s="171">
        <f>Main!AE16</f>
        <v>3.3</v>
      </c>
      <c r="AB14" s="172">
        <f>Main!AF16</f>
        <v>2.15</v>
      </c>
      <c r="AC14" s="183">
        <f>Main!AG16</f>
        <v>0</v>
      </c>
      <c r="AD14" s="184">
        <f>Main!AH16</f>
        <v>0</v>
      </c>
      <c r="AE14" s="151">
        <f>Main!AI16</f>
        <v>0</v>
      </c>
      <c r="AF14" s="156">
        <f>Main!AJ16</f>
        <v>0.51</v>
      </c>
      <c r="AG14" s="157">
        <f>Main!AK16</f>
        <v>0.91</v>
      </c>
      <c r="AH14" s="158">
        <f>Main!AL16</f>
        <v>-0.03</v>
      </c>
      <c r="AI14" s="188" t="str">
        <f>Main!AM16</f>
        <v>train</v>
      </c>
    </row>
    <row r="15" spans="1:35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33">
        <f>Main!F17/(Main!$F17+Main!$G17)*100</f>
        <v>49.295774647887328</v>
      </c>
      <c r="E15" s="11">
        <f>Main!G17/(Main!$F17+Main!$G17)*100</f>
        <v>50.704225352112672</v>
      </c>
      <c r="F15" s="33">
        <f>Main!I17/(Main!$I17+Main!$K17)*100</f>
        <v>47.354138398914522</v>
      </c>
      <c r="G15" s="11">
        <f>Main!K17/(Main!$I17+Main!$K17)*100</f>
        <v>52.645861601085485</v>
      </c>
      <c r="H15" s="33">
        <f>Main!L17</f>
        <v>77.2</v>
      </c>
      <c r="I15" s="11">
        <f>Main!M17</f>
        <v>1.9</v>
      </c>
      <c r="J15" s="34">
        <f>Main!N17</f>
        <v>0.9</v>
      </c>
      <c r="K15" s="17">
        <f>Main!O17</f>
        <v>77.400000000000006</v>
      </c>
      <c r="L15" s="11">
        <f>Main!P17</f>
        <v>2</v>
      </c>
      <c r="M15" s="62">
        <f>Main!Q17</f>
        <v>1</v>
      </c>
      <c r="N15" s="22">
        <f>Main!R17</f>
        <v>2.4</v>
      </c>
      <c r="O15" s="10">
        <f>Main!S17</f>
        <v>2.4</v>
      </c>
      <c r="P15" s="10">
        <f>Main!T17</f>
        <v>2.4</v>
      </c>
      <c r="Q15" s="22">
        <f>Main!U17</f>
        <v>3.6</v>
      </c>
      <c r="R15" s="10">
        <f>Main!V17</f>
        <v>1.7</v>
      </c>
      <c r="S15" s="10">
        <f>Main!W17</f>
        <v>2.6</v>
      </c>
      <c r="T15" s="22">
        <f>Main!X17</f>
        <v>37</v>
      </c>
      <c r="U15" s="100">
        <f>Main!Y17</f>
        <v>2</v>
      </c>
      <c r="V15" s="23">
        <f>Main!Z17</f>
        <v>8</v>
      </c>
      <c r="W15" s="22">
        <f>Main!AA17</f>
        <v>13</v>
      </c>
      <c r="X15" s="100">
        <f>Main!AB17</f>
        <v>9</v>
      </c>
      <c r="Y15" s="23">
        <f>Main!AC17</f>
        <v>3</v>
      </c>
      <c r="Z15" s="170">
        <f>Main!AD17</f>
        <v>2.5</v>
      </c>
      <c r="AA15" s="171">
        <f>Main!AE17</f>
        <v>3.3</v>
      </c>
      <c r="AB15" s="172">
        <f>Main!AF17</f>
        <v>3</v>
      </c>
      <c r="AC15" s="183">
        <f>Main!AG17</f>
        <v>1</v>
      </c>
      <c r="AD15" s="184">
        <f>Main!AH17</f>
        <v>2</v>
      </c>
      <c r="AE15" s="151">
        <f>Main!AI17</f>
        <v>-1</v>
      </c>
      <c r="AF15" s="156">
        <f>Main!AJ17</f>
        <v>0.93</v>
      </c>
      <c r="AG15" s="157">
        <f>Main!AK17</f>
        <v>0.85</v>
      </c>
      <c r="AH15" s="158">
        <f>Main!AL17</f>
        <v>0.44</v>
      </c>
      <c r="AI15" s="188" t="str">
        <f>Main!AM17</f>
        <v>train</v>
      </c>
    </row>
    <row r="16" spans="1:35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33">
        <f>Main!F18/(Main!$F18+Main!$G18)*100</f>
        <v>84.210526315789465</v>
      </c>
      <c r="E16" s="11">
        <f>Main!G18/(Main!$F18+Main!$G18)*100</f>
        <v>15.789473684210526</v>
      </c>
      <c r="F16" s="33">
        <f>Main!I18/(Main!$I18+Main!$K18)*100</f>
        <v>88.917525773195877</v>
      </c>
      <c r="G16" s="11">
        <f>Main!K18/(Main!$I18+Main!$K18)*100</f>
        <v>11.082474226804125</v>
      </c>
      <c r="H16" s="33">
        <f>Main!L18</f>
        <v>82</v>
      </c>
      <c r="I16" s="11">
        <f>Main!M18</f>
        <v>2.1</v>
      </c>
      <c r="J16" s="34">
        <f>Main!N18</f>
        <v>0.7</v>
      </c>
      <c r="K16" s="17">
        <f>Main!O18</f>
        <v>63.4</v>
      </c>
      <c r="L16" s="11">
        <f>Main!P18</f>
        <v>1.1000000000000001</v>
      </c>
      <c r="M16" s="62">
        <f>Main!Q18</f>
        <v>1.2</v>
      </c>
      <c r="N16" s="22">
        <f>Main!R18</f>
        <v>3.6</v>
      </c>
      <c r="O16" s="10">
        <f>Main!S18</f>
        <v>4.5999999999999996</v>
      </c>
      <c r="P16" s="10">
        <f>Main!T18</f>
        <v>4.3</v>
      </c>
      <c r="Q16" s="22">
        <f>Main!U18</f>
        <v>1.4</v>
      </c>
      <c r="R16" s="10">
        <f>Main!V18</f>
        <v>1.3</v>
      </c>
      <c r="S16" s="10">
        <f>Main!W18</f>
        <v>1.3</v>
      </c>
      <c r="T16" s="22">
        <f>Main!X18</f>
        <v>11</v>
      </c>
      <c r="U16" s="100">
        <f>Main!Y18</f>
        <v>11</v>
      </c>
      <c r="V16" s="23">
        <f>Main!Z18</f>
        <v>4</v>
      </c>
      <c r="W16" s="22">
        <f>Main!AA18</f>
        <v>22</v>
      </c>
      <c r="X16" s="100">
        <f>Main!AB18</f>
        <v>3</v>
      </c>
      <c r="Y16" s="23">
        <f>Main!AC18</f>
        <v>32</v>
      </c>
      <c r="Z16" s="170">
        <f>Main!AD18</f>
        <v>1.3</v>
      </c>
      <c r="AA16" s="171">
        <f>Main!AE18</f>
        <v>5</v>
      </c>
      <c r="AB16" s="172">
        <f>Main!AF18</f>
        <v>10</v>
      </c>
      <c r="AC16" s="183">
        <f>Main!AG18</f>
        <v>2</v>
      </c>
      <c r="AD16" s="184">
        <f>Main!AH18</f>
        <v>1</v>
      </c>
      <c r="AE16" s="151">
        <f>Main!AI18</f>
        <v>1</v>
      </c>
      <c r="AF16" s="156">
        <f>Main!AJ18</f>
        <v>2.3199999999999998</v>
      </c>
      <c r="AG16" s="157">
        <f>Main!AK18</f>
        <v>1.03</v>
      </c>
      <c r="AH16" s="158">
        <f>Main!AL18</f>
        <v>1.05</v>
      </c>
      <c r="AI16" s="188" t="str">
        <f>Main!AM18</f>
        <v>train</v>
      </c>
    </row>
    <row r="17" spans="1:35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33">
        <f>Main!F19/(Main!$F19+Main!$G19)*100</f>
        <v>96.629213483146074</v>
      </c>
      <c r="E17" s="11">
        <f>Main!G19/(Main!$F19+Main!$G19)*100</f>
        <v>3.3707865168539324</v>
      </c>
      <c r="F17" s="33">
        <f>Main!I19/(Main!$I19+Main!$K19)*100</f>
        <v>91.336633663366342</v>
      </c>
      <c r="G17" s="11">
        <f>Main!K19/(Main!$I19+Main!$K19)*100</f>
        <v>8.6633663366336648</v>
      </c>
      <c r="H17" s="33">
        <f>Main!L19</f>
        <v>91.8</v>
      </c>
      <c r="I17" s="11">
        <f>Main!M19</f>
        <v>3.4</v>
      </c>
      <c r="J17" s="34">
        <f>Main!N19</f>
        <v>0.5</v>
      </c>
      <c r="K17" s="17">
        <f>Main!O19</f>
        <v>77</v>
      </c>
      <c r="L17" s="11">
        <f>Main!P19</f>
        <v>1.6</v>
      </c>
      <c r="M17" s="62">
        <f>Main!Q19</f>
        <v>0.7</v>
      </c>
      <c r="N17" s="22">
        <f>Main!R19</f>
        <v>4.9000000000000004</v>
      </c>
      <c r="O17" s="10">
        <f>Main!S19</f>
        <v>4.8</v>
      </c>
      <c r="P17" s="10">
        <f>Main!T19</f>
        <v>4.9000000000000004</v>
      </c>
      <c r="Q17" s="22">
        <f>Main!U19</f>
        <v>2.2999999999999998</v>
      </c>
      <c r="R17" s="10">
        <f>Main!V19</f>
        <v>3.1</v>
      </c>
      <c r="S17" s="10">
        <f>Main!W19</f>
        <v>2.7</v>
      </c>
      <c r="T17" s="22">
        <f>Main!X19</f>
        <v>3</v>
      </c>
      <c r="U17" s="100">
        <f>Main!Y19</f>
        <v>19</v>
      </c>
      <c r="V17" s="23">
        <f>Main!Z19</f>
        <v>1</v>
      </c>
      <c r="W17" s="22">
        <f>Main!AA19</f>
        <v>20</v>
      </c>
      <c r="X17" s="100">
        <f>Main!AB19</f>
        <v>14</v>
      </c>
      <c r="Y17" s="23">
        <f>Main!AC19</f>
        <v>8</v>
      </c>
      <c r="Z17" s="170">
        <f>Main!AD19</f>
        <v>1.33</v>
      </c>
      <c r="AA17" s="171">
        <f>Main!AE19</f>
        <v>5</v>
      </c>
      <c r="AB17" s="172">
        <f>Main!AF19</f>
        <v>10</v>
      </c>
      <c r="AC17" s="183">
        <f>Main!AG19</f>
        <v>0</v>
      </c>
      <c r="AD17" s="184">
        <f>Main!AH19</f>
        <v>0</v>
      </c>
      <c r="AE17" s="151">
        <f>Main!AI19</f>
        <v>0</v>
      </c>
      <c r="AF17" s="156">
        <f>Main!AJ19</f>
        <v>2.82</v>
      </c>
      <c r="AG17" s="157">
        <f>Main!AK19</f>
        <v>1.3</v>
      </c>
      <c r="AH17" s="158">
        <f>Main!AL19</f>
        <v>1.41</v>
      </c>
      <c r="AI17" s="188" t="str">
        <f>Main!AM19</f>
        <v>train</v>
      </c>
    </row>
    <row r="18" spans="1:35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33">
        <f>Main!F20/(Main!$F20+Main!$G20)*100</f>
        <v>64.285714285714292</v>
      </c>
      <c r="E18" s="11">
        <f>Main!G20/(Main!$F20+Main!$G20)*100</f>
        <v>35.714285714285715</v>
      </c>
      <c r="F18" s="33">
        <f>Main!I20/(Main!$I20+Main!$K20)*100</f>
        <v>66.760563380281695</v>
      </c>
      <c r="G18" s="11">
        <f>Main!K20/(Main!$I20+Main!$K20)*100</f>
        <v>33.239436619718312</v>
      </c>
      <c r="H18" s="33">
        <f>Main!L20</f>
        <v>79</v>
      </c>
      <c r="I18" s="11">
        <f>Main!M20</f>
        <v>1.7</v>
      </c>
      <c r="J18" s="34">
        <f>Main!N20</f>
        <v>0.6</v>
      </c>
      <c r="K18" s="17">
        <f>Main!O20</f>
        <v>72.400000000000006</v>
      </c>
      <c r="L18" s="11">
        <f>Main!P20</f>
        <v>1.7</v>
      </c>
      <c r="M18" s="62">
        <f>Main!Q20</f>
        <v>1.1000000000000001</v>
      </c>
      <c r="N18" s="22">
        <f>Main!R20</f>
        <v>2.1</v>
      </c>
      <c r="O18" s="10">
        <f>Main!S20</f>
        <v>3.1</v>
      </c>
      <c r="P18" s="10">
        <f>Main!T20</f>
        <v>2.6</v>
      </c>
      <c r="Q18" s="22">
        <f>Main!U20</f>
        <v>1.9</v>
      </c>
      <c r="R18" s="10">
        <f>Main!V20</f>
        <v>1.4</v>
      </c>
      <c r="S18" s="10">
        <f>Main!W20</f>
        <v>1.5</v>
      </c>
      <c r="T18" s="22">
        <f>Main!X20</f>
        <v>19</v>
      </c>
      <c r="U18" s="100">
        <f>Main!Y20</f>
        <v>9</v>
      </c>
      <c r="V18" s="23">
        <f>Main!Z20</f>
        <v>4</v>
      </c>
      <c r="W18" s="22">
        <f>Main!AA20</f>
        <v>57</v>
      </c>
      <c r="X18" s="100">
        <f>Main!AB20</f>
        <v>8</v>
      </c>
      <c r="Y18" s="23">
        <f>Main!AC20</f>
        <v>4</v>
      </c>
      <c r="Z18" s="170">
        <f>Main!AD20</f>
        <v>1.72</v>
      </c>
      <c r="AA18" s="171">
        <f>Main!AE20</f>
        <v>3.7</v>
      </c>
      <c r="AB18" s="172">
        <f>Main!AF20</f>
        <v>4.8</v>
      </c>
      <c r="AC18" s="183">
        <f>Main!AG20</f>
        <v>1</v>
      </c>
      <c r="AD18" s="184">
        <f>Main!AH20</f>
        <v>1</v>
      </c>
      <c r="AE18" s="151">
        <f>Main!AI20</f>
        <v>0</v>
      </c>
      <c r="AF18" s="156">
        <f>Main!AJ20</f>
        <v>1.46</v>
      </c>
      <c r="AG18" s="157">
        <f>Main!AK20</f>
        <v>0.9</v>
      </c>
      <c r="AH18" s="158">
        <f>Main!AL20</f>
        <v>0.48</v>
      </c>
      <c r="AI18" s="188" t="str">
        <f>Main!AM20</f>
        <v>train</v>
      </c>
    </row>
    <row r="19" spans="1:35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35">
        <f>Main!F21/(Main!$F21+Main!$G21)*100</f>
        <v>19.736842105263158</v>
      </c>
      <c r="E19" s="13">
        <f>Main!G21/(Main!$F21+Main!$G21)*100</f>
        <v>80.26315789473685</v>
      </c>
      <c r="F19" s="35">
        <f>Main!I21/(Main!$I21+Main!$K21)*100</f>
        <v>15.12820512820513</v>
      </c>
      <c r="G19" s="13">
        <f>Main!K21/(Main!$I21+Main!$K21)*100</f>
        <v>84.871794871794876</v>
      </c>
      <c r="H19" s="35">
        <f>Main!L21</f>
        <v>69.5</v>
      </c>
      <c r="I19" s="13">
        <f>Main!M21</f>
        <v>1.6</v>
      </c>
      <c r="J19" s="36">
        <f>Main!N21</f>
        <v>1.2</v>
      </c>
      <c r="K19" s="18">
        <f>Main!O21</f>
        <v>82.5</v>
      </c>
      <c r="L19" s="13">
        <f>Main!P21</f>
        <v>2.2999999999999998</v>
      </c>
      <c r="M19" s="63">
        <f>Main!Q21</f>
        <v>0.8</v>
      </c>
      <c r="N19" s="24">
        <f>Main!R21</f>
        <v>1.8</v>
      </c>
      <c r="O19" s="12">
        <f>Main!S21</f>
        <v>1.3</v>
      </c>
      <c r="P19" s="12">
        <f>Main!T21</f>
        <v>1.5</v>
      </c>
      <c r="Q19" s="24">
        <f>Main!U21</f>
        <v>3.9</v>
      </c>
      <c r="R19" s="12">
        <f>Main!V21</f>
        <v>4.4000000000000004</v>
      </c>
      <c r="S19" s="12">
        <f>Main!W21</f>
        <v>4.2</v>
      </c>
      <c r="T19" s="24">
        <f>Main!X21</f>
        <v>62</v>
      </c>
      <c r="U19" s="101">
        <f>Main!Y21</f>
        <v>3</v>
      </c>
      <c r="V19" s="25">
        <f>Main!Z21</f>
        <v>16</v>
      </c>
      <c r="W19" s="24">
        <f>Main!AA21</f>
        <v>15</v>
      </c>
      <c r="X19" s="101">
        <f>Main!AB21</f>
        <v>9</v>
      </c>
      <c r="Y19" s="25">
        <f>Main!AC21</f>
        <v>2</v>
      </c>
      <c r="Z19" s="173">
        <f>Main!AD21</f>
        <v>13</v>
      </c>
      <c r="AA19" s="174">
        <f>Main!AE21</f>
        <v>6</v>
      </c>
      <c r="AB19" s="175">
        <f>Main!AF21</f>
        <v>1.2</v>
      </c>
      <c r="AC19" s="183">
        <f>Main!AG21</f>
        <v>2</v>
      </c>
      <c r="AD19" s="184">
        <f>Main!AH21</f>
        <v>3</v>
      </c>
      <c r="AE19" s="151">
        <f>Main!AI21</f>
        <v>-1</v>
      </c>
      <c r="AF19" s="156">
        <f>Main!AJ21</f>
        <v>1.1499999999999999</v>
      </c>
      <c r="AG19" s="157">
        <f>Main!AK21</f>
        <v>2.59</v>
      </c>
      <c r="AH19" s="158">
        <f>Main!AL21</f>
        <v>-0.89</v>
      </c>
      <c r="AI19" s="188" t="str">
        <f>Main!AM21</f>
        <v>train</v>
      </c>
    </row>
    <row r="20" spans="1:35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35">
        <f>Main!F22/(Main!$F22+Main!$G22)*100</f>
        <v>57.534246575342465</v>
      </c>
      <c r="E20" s="13">
        <f>Main!G22/(Main!$F22+Main!$G22)*100</f>
        <v>42.465753424657535</v>
      </c>
      <c r="F20" s="35">
        <f>Main!I22/(Main!$I22+Main!$K22)*100</f>
        <v>76.773296244784419</v>
      </c>
      <c r="G20" s="13">
        <f>Main!K22/(Main!$I22+Main!$K22)*100</f>
        <v>23.226703755215574</v>
      </c>
      <c r="H20" s="35">
        <f>Main!L22</f>
        <v>89.1</v>
      </c>
      <c r="I20" s="13">
        <f>Main!M22</f>
        <v>2.7</v>
      </c>
      <c r="J20" s="36">
        <f>Main!N22</f>
        <v>0.4</v>
      </c>
      <c r="K20" s="18">
        <f>Main!O22</f>
        <v>86.7</v>
      </c>
      <c r="L20" s="13">
        <f>Main!P22</f>
        <v>2.7</v>
      </c>
      <c r="M20" s="63">
        <f>Main!Q22</f>
        <v>0.7</v>
      </c>
      <c r="N20" s="24">
        <f>Main!R22</f>
        <v>3.9</v>
      </c>
      <c r="O20" s="12">
        <f>Main!S22</f>
        <v>4.8</v>
      </c>
      <c r="P20" s="12">
        <f>Main!T22</f>
        <v>4.5999999999999996</v>
      </c>
      <c r="Q20" s="24">
        <f>Main!U22</f>
        <v>4.2</v>
      </c>
      <c r="R20" s="12">
        <f>Main!V22</f>
        <v>2.6</v>
      </c>
      <c r="S20" s="12">
        <f>Main!W22</f>
        <v>3.6</v>
      </c>
      <c r="T20" s="24">
        <f>Main!X22</f>
        <v>1</v>
      </c>
      <c r="U20" s="101">
        <f>Main!Y22</f>
        <v>13</v>
      </c>
      <c r="V20" s="25">
        <f>Main!Z22</f>
        <v>1</v>
      </c>
      <c r="W20" s="24">
        <f>Main!AA22</f>
        <v>14</v>
      </c>
      <c r="X20" s="101">
        <f>Main!AB22</f>
        <v>8</v>
      </c>
      <c r="Y20" s="25">
        <f>Main!AC22</f>
        <v>3</v>
      </c>
      <c r="Z20" s="173">
        <f>Main!AD22</f>
        <v>1.53</v>
      </c>
      <c r="AA20" s="174">
        <f>Main!AE22</f>
        <v>4.2</v>
      </c>
      <c r="AB20" s="175">
        <f>Main!AF22</f>
        <v>6</v>
      </c>
      <c r="AC20" s="183">
        <f>Main!AG22</f>
        <v>0</v>
      </c>
      <c r="AD20" s="184">
        <f>Main!AH22</f>
        <v>2</v>
      </c>
      <c r="AE20" s="151">
        <f>Main!AI22</f>
        <v>-2</v>
      </c>
      <c r="AF20" s="156">
        <f>Main!AJ22</f>
        <v>1.9</v>
      </c>
      <c r="AG20" s="157">
        <f>Main!AK22</f>
        <v>2.5299999999999998</v>
      </c>
      <c r="AH20" s="158">
        <f>Main!AL22</f>
        <v>-0.96</v>
      </c>
      <c r="AI20" s="188" t="str">
        <f>Main!AM22</f>
        <v>train</v>
      </c>
    </row>
    <row r="21" spans="1:35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35">
        <f>Main!F23/(Main!$F23+Main!$G23)*100</f>
        <v>40</v>
      </c>
      <c r="E21" s="13">
        <f>Main!G23/(Main!$F23+Main!$G23)*100</f>
        <v>60</v>
      </c>
      <c r="F21" s="35">
        <f>Main!I23/(Main!$I23+Main!$K23)*100</f>
        <v>34.175334323922733</v>
      </c>
      <c r="G21" s="13">
        <f>Main!K23/(Main!$I23+Main!$K23)*100</f>
        <v>65.824665676077259</v>
      </c>
      <c r="H21" s="35">
        <f>Main!L23</f>
        <v>71.3</v>
      </c>
      <c r="I21" s="13">
        <f>Main!M23</f>
        <v>1.5</v>
      </c>
      <c r="J21" s="36">
        <f>Main!N23</f>
        <v>1</v>
      </c>
      <c r="K21" s="18">
        <f>Main!O23</f>
        <v>75.7</v>
      </c>
      <c r="L21" s="13">
        <f>Main!P23</f>
        <v>1.8</v>
      </c>
      <c r="M21" s="63">
        <f>Main!Q23</f>
        <v>0.9</v>
      </c>
      <c r="N21" s="24">
        <f>Main!R23</f>
        <v>1.2</v>
      </c>
      <c r="O21" s="12">
        <f>Main!S23</f>
        <v>2.4</v>
      </c>
      <c r="P21" s="12">
        <f>Main!T23</f>
        <v>1.5</v>
      </c>
      <c r="Q21" s="24">
        <f>Main!U23</f>
        <v>2.4</v>
      </c>
      <c r="R21" s="12">
        <f>Main!V23</f>
        <v>2.2999999999999998</v>
      </c>
      <c r="S21" s="12">
        <f>Main!W23</f>
        <v>2.2999999999999998</v>
      </c>
      <c r="T21" s="24">
        <f>Main!X23</f>
        <v>56</v>
      </c>
      <c r="U21" s="101">
        <f>Main!Y23</f>
        <v>6</v>
      </c>
      <c r="V21" s="25">
        <f>Main!Z23</f>
        <v>8</v>
      </c>
      <c r="W21" s="24">
        <f>Main!AA23</f>
        <v>18</v>
      </c>
      <c r="X21" s="101">
        <f>Main!AB23</f>
        <v>3</v>
      </c>
      <c r="Y21" s="25">
        <f>Main!AC23</f>
        <v>3</v>
      </c>
      <c r="Z21" s="173">
        <f>Main!AD23</f>
        <v>6</v>
      </c>
      <c r="AA21" s="174">
        <f>Main!AE23</f>
        <v>4</v>
      </c>
      <c r="AB21" s="175">
        <f>Main!AF23</f>
        <v>1.55</v>
      </c>
      <c r="AC21" s="183">
        <f>Main!AG23</f>
        <v>0</v>
      </c>
      <c r="AD21" s="184">
        <f>Main!AH23</f>
        <v>4</v>
      </c>
      <c r="AE21" s="151">
        <f>Main!AI23</f>
        <v>-4</v>
      </c>
      <c r="AF21" s="156">
        <f>Main!AJ23</f>
        <v>0.89</v>
      </c>
      <c r="AG21" s="157">
        <f>Main!AK23</f>
        <v>1</v>
      </c>
      <c r="AH21" s="158">
        <f>Main!AL23</f>
        <v>-7.0000000000000007E-2</v>
      </c>
      <c r="AI21" s="188" t="str">
        <f>Main!AM23</f>
        <v>train</v>
      </c>
    </row>
    <row r="22" spans="1:35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35">
        <f>Main!F24/(Main!$F24+Main!$G24)*100</f>
        <v>67.123287671232873</v>
      </c>
      <c r="E22" s="13">
        <f>Main!G24/(Main!$F24+Main!$G24)*100</f>
        <v>32.87671232876712</v>
      </c>
      <c r="F22" s="35">
        <f>Main!I24/(Main!$I24+Main!$K24)*100</f>
        <v>76.509186351706049</v>
      </c>
      <c r="G22" s="13">
        <f>Main!K24/(Main!$I24+Main!$K24)*100</f>
        <v>23.490813648293965</v>
      </c>
      <c r="H22" s="35">
        <f>Main!L24</f>
        <v>85.8</v>
      </c>
      <c r="I22" s="13">
        <f>Main!M24</f>
        <v>2.2000000000000002</v>
      </c>
      <c r="J22" s="36">
        <f>Main!N24</f>
        <v>0.5</v>
      </c>
      <c r="K22" s="18">
        <f>Main!O24</f>
        <v>78.900000000000006</v>
      </c>
      <c r="L22" s="13">
        <f>Main!P24</f>
        <v>2.2000000000000002</v>
      </c>
      <c r="M22" s="63">
        <f>Main!Q24</f>
        <v>1</v>
      </c>
      <c r="N22" s="24">
        <f>Main!R24</f>
        <v>3.9</v>
      </c>
      <c r="O22" s="12">
        <f>Main!S24</f>
        <v>4</v>
      </c>
      <c r="P22" s="12">
        <f>Main!T24</f>
        <v>4</v>
      </c>
      <c r="Q22" s="24">
        <f>Main!U24</f>
        <v>2.9</v>
      </c>
      <c r="R22" s="12">
        <f>Main!V24</f>
        <v>1.6</v>
      </c>
      <c r="S22" s="12">
        <f>Main!W24</f>
        <v>2.1</v>
      </c>
      <c r="T22" s="24">
        <f>Main!X24</f>
        <v>8</v>
      </c>
      <c r="U22" s="101">
        <f>Main!Y24</f>
        <v>4</v>
      </c>
      <c r="V22" s="25">
        <f>Main!Z24</f>
        <v>16</v>
      </c>
      <c r="W22" s="24">
        <f>Main!AA24</f>
        <v>23</v>
      </c>
      <c r="X22" s="101">
        <f>Main!AB24</f>
        <v>2</v>
      </c>
      <c r="Y22" s="25">
        <f>Main!AC24</f>
        <v>32</v>
      </c>
      <c r="Z22" s="173">
        <f>Main!AD24</f>
        <v>2.15</v>
      </c>
      <c r="AA22" s="174">
        <f>Main!AE24</f>
        <v>3.4</v>
      </c>
      <c r="AB22" s="175">
        <f>Main!AF24</f>
        <v>3.6</v>
      </c>
      <c r="AC22" s="183">
        <f>Main!AG24</f>
        <v>2</v>
      </c>
      <c r="AD22" s="184">
        <f>Main!AH24</f>
        <v>1</v>
      </c>
      <c r="AE22" s="151">
        <f>Main!AI24</f>
        <v>1</v>
      </c>
      <c r="AF22" s="156">
        <f>Main!AJ24</f>
        <v>1.56</v>
      </c>
      <c r="AG22" s="157">
        <f>Main!AK24</f>
        <v>1.28</v>
      </c>
      <c r="AH22" s="158">
        <f>Main!AL24</f>
        <v>0.15</v>
      </c>
      <c r="AI22" s="188" t="str">
        <f>Main!AM24</f>
        <v>train</v>
      </c>
    </row>
    <row r="23" spans="1:35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35">
        <f>Main!F25/(Main!$F25+Main!$G25)*100</f>
        <v>51.388888888888886</v>
      </c>
      <c r="E23" s="13">
        <f>Main!G25/(Main!$F25+Main!$G25)*100</f>
        <v>48.611111111111107</v>
      </c>
      <c r="F23" s="35">
        <f>Main!I25/(Main!$I25+Main!$K25)*100</f>
        <v>49.573863636363633</v>
      </c>
      <c r="G23" s="13">
        <f>Main!K25/(Main!$I25+Main!$K25)*100</f>
        <v>50.426136363636367</v>
      </c>
      <c r="H23" s="35">
        <f>Main!L25</f>
        <v>83.3</v>
      </c>
      <c r="I23" s="13">
        <f>Main!M25</f>
        <v>2.2000000000000002</v>
      </c>
      <c r="J23" s="36">
        <f>Main!N25</f>
        <v>0.7</v>
      </c>
      <c r="K23" s="18">
        <f>Main!O25</f>
        <v>83.2</v>
      </c>
      <c r="L23" s="13">
        <f>Main!P25</f>
        <v>2.2000000000000002</v>
      </c>
      <c r="M23" s="63">
        <f>Main!Q25</f>
        <v>0.7</v>
      </c>
      <c r="N23" s="24">
        <f>Main!R25</f>
        <v>4.3</v>
      </c>
      <c r="O23" s="12">
        <f>Main!S25</f>
        <v>3.1</v>
      </c>
      <c r="P23" s="12">
        <f>Main!T25</f>
        <v>3.8</v>
      </c>
      <c r="Q23" s="24">
        <f>Main!U25</f>
        <v>3.2</v>
      </c>
      <c r="R23" s="12">
        <f>Main!V25</f>
        <v>4.0999999999999996</v>
      </c>
      <c r="S23" s="12">
        <f>Main!W25</f>
        <v>3.7</v>
      </c>
      <c r="T23" s="24">
        <f>Main!X25</f>
        <v>7</v>
      </c>
      <c r="U23" s="101">
        <f>Main!Y25</f>
        <v>11</v>
      </c>
      <c r="V23" s="25">
        <f>Main!Z25</f>
        <v>1</v>
      </c>
      <c r="W23" s="24">
        <f>Main!AA25</f>
        <v>10</v>
      </c>
      <c r="X23" s="101">
        <f>Main!AB25</f>
        <v>13</v>
      </c>
      <c r="Y23" s="25">
        <f>Main!AC25</f>
        <v>1</v>
      </c>
      <c r="Z23" s="173">
        <f>Main!AD25</f>
        <v>3.6</v>
      </c>
      <c r="AA23" s="174">
        <f>Main!AE25</f>
        <v>3.5</v>
      </c>
      <c r="AB23" s="175">
        <f>Main!AF25</f>
        <v>2.15</v>
      </c>
      <c r="AC23" s="183">
        <f>Main!AG25</f>
        <v>2</v>
      </c>
      <c r="AD23" s="184">
        <f>Main!AH25</f>
        <v>1</v>
      </c>
      <c r="AE23" s="151">
        <f>Main!AI25</f>
        <v>1</v>
      </c>
      <c r="AF23" s="156">
        <f>Main!AJ25</f>
        <v>1.42</v>
      </c>
      <c r="AG23" s="157">
        <f>Main!AK25</f>
        <v>1.56</v>
      </c>
      <c r="AH23" s="158">
        <f>Main!AL25</f>
        <v>-0.9</v>
      </c>
      <c r="AI23" s="188" t="str">
        <f>Main!AM25</f>
        <v>train</v>
      </c>
    </row>
    <row r="24" spans="1:35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35">
        <f>Main!F26/(Main!$F26+Main!$G26)*100</f>
        <v>44.285714285714285</v>
      </c>
      <c r="E24" s="13">
        <f>Main!G26/(Main!$F26+Main!$G26)*100</f>
        <v>55.714285714285715</v>
      </c>
      <c r="F24" s="35">
        <f>Main!I26/(Main!$I26+Main!$K26)*100</f>
        <v>42.089985486211901</v>
      </c>
      <c r="G24" s="13">
        <f>Main!K26/(Main!$I26+Main!$K26)*100</f>
        <v>57.910014513788092</v>
      </c>
      <c r="H24" s="35">
        <f>Main!L26</f>
        <v>73.5</v>
      </c>
      <c r="I24" s="13">
        <f>Main!M26</f>
        <v>2.1</v>
      </c>
      <c r="J24" s="36">
        <f>Main!N26</f>
        <v>1.3</v>
      </c>
      <c r="K24" s="18">
        <f>Main!O26</f>
        <v>76.8</v>
      </c>
      <c r="L24" s="13">
        <f>Main!P26</f>
        <v>1.3</v>
      </c>
      <c r="M24" s="63">
        <f>Main!Q26</f>
        <v>0.5</v>
      </c>
      <c r="N24" s="24">
        <f>Main!R26</f>
        <v>2.7</v>
      </c>
      <c r="O24" s="12">
        <f>Main!S26</f>
        <v>2.1</v>
      </c>
      <c r="P24" s="12">
        <f>Main!T26</f>
        <v>2.2999999999999998</v>
      </c>
      <c r="Q24" s="24">
        <f>Main!U26</f>
        <v>2.2000000000000002</v>
      </c>
      <c r="R24" s="12">
        <f>Main!V26</f>
        <v>3.8</v>
      </c>
      <c r="S24" s="12">
        <f>Main!W26</f>
        <v>3</v>
      </c>
      <c r="T24" s="24">
        <f>Main!X26</f>
        <v>46</v>
      </c>
      <c r="U24" s="101">
        <f>Main!Y26</f>
        <v>4</v>
      </c>
      <c r="V24" s="25">
        <f>Main!Z26</f>
        <v>16</v>
      </c>
      <c r="W24" s="24">
        <f>Main!AA26</f>
        <v>12</v>
      </c>
      <c r="X24" s="101">
        <f>Main!AB26</f>
        <v>2</v>
      </c>
      <c r="Y24" s="25">
        <f>Main!AC26</f>
        <v>32</v>
      </c>
      <c r="Z24" s="173">
        <f>Main!AD26</f>
        <v>2.25</v>
      </c>
      <c r="AA24" s="174">
        <f>Main!AE26</f>
        <v>3.4</v>
      </c>
      <c r="AB24" s="175">
        <f>Main!AF26</f>
        <v>3.4</v>
      </c>
      <c r="AC24" s="183">
        <f>Main!AG26</f>
        <v>0</v>
      </c>
      <c r="AD24" s="184">
        <f>Main!AH26</f>
        <v>0</v>
      </c>
      <c r="AE24" s="151">
        <f>Main!AI26</f>
        <v>0</v>
      </c>
      <c r="AF24" s="156">
        <f>Main!AJ26</f>
        <v>1.29</v>
      </c>
      <c r="AG24" s="157">
        <f>Main!AK26</f>
        <v>1.01</v>
      </c>
      <c r="AH24" s="158">
        <f>Main!AL26</f>
        <v>-0.13</v>
      </c>
      <c r="AI24" s="188" t="str">
        <f>Main!AM26</f>
        <v>train</v>
      </c>
    </row>
    <row r="25" spans="1:35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35">
        <f>Main!F27/(Main!$F27+Main!$G27)*100</f>
        <v>63.380281690140848</v>
      </c>
      <c r="E25" s="13">
        <f>Main!G27/(Main!$F27+Main!$G27)*100</f>
        <v>36.619718309859159</v>
      </c>
      <c r="F25" s="35">
        <f>Main!I27/(Main!$I27+Main!$K27)*100</f>
        <v>84.243964421855139</v>
      </c>
      <c r="G25" s="13">
        <f>Main!K27/(Main!$I27+Main!$K27)*100</f>
        <v>15.756035578144854</v>
      </c>
      <c r="H25" s="35">
        <f>Main!L27</f>
        <v>79.5</v>
      </c>
      <c r="I25" s="13">
        <f>Main!M27</f>
        <v>2</v>
      </c>
      <c r="J25" s="36">
        <f>Main!N27</f>
        <v>0.8</v>
      </c>
      <c r="K25" s="18">
        <f>Main!O27</f>
        <v>74.099999999999994</v>
      </c>
      <c r="L25" s="13">
        <f>Main!P27</f>
        <v>1.3</v>
      </c>
      <c r="M25" s="63">
        <f>Main!Q27</f>
        <v>0.7</v>
      </c>
      <c r="N25" s="24">
        <f>Main!R27</f>
        <v>3.9</v>
      </c>
      <c r="O25" s="12">
        <f>Main!S27</f>
        <v>3.7</v>
      </c>
      <c r="P25" s="12">
        <f>Main!T27</f>
        <v>3.9</v>
      </c>
      <c r="Q25" s="24">
        <f>Main!U27</f>
        <v>1.6</v>
      </c>
      <c r="R25" s="12">
        <f>Main!V27</f>
        <v>1.2</v>
      </c>
      <c r="S25" s="12">
        <f>Main!W27</f>
        <v>1.3</v>
      </c>
      <c r="T25" s="24">
        <f>Main!X27</f>
        <v>9</v>
      </c>
      <c r="U25" s="101">
        <f>Main!Y27</f>
        <v>17</v>
      </c>
      <c r="V25" s="25">
        <f>Main!Z27</f>
        <v>1</v>
      </c>
      <c r="W25" s="24">
        <f>Main!AA27</f>
        <v>28</v>
      </c>
      <c r="X25" s="101">
        <f>Main!AB27</f>
        <v>3</v>
      </c>
      <c r="Y25" s="25">
        <f>Main!AC27</f>
        <v>16</v>
      </c>
      <c r="Z25" s="173">
        <f>Main!AD27</f>
        <v>1.5</v>
      </c>
      <c r="AA25" s="174">
        <f>Main!AE27</f>
        <v>4</v>
      </c>
      <c r="AB25" s="175">
        <f>Main!AF27</f>
        <v>7</v>
      </c>
      <c r="AC25" s="183">
        <f>Main!AG27</f>
        <v>0</v>
      </c>
      <c r="AD25" s="184">
        <f>Main!AH27</f>
        <v>1</v>
      </c>
      <c r="AE25" s="151">
        <f>Main!AI27</f>
        <v>-1</v>
      </c>
      <c r="AF25" s="156">
        <f>Main!AJ27</f>
        <v>1.62</v>
      </c>
      <c r="AG25" s="157">
        <f>Main!AK27</f>
        <v>1.03</v>
      </c>
      <c r="AH25" s="158">
        <f>Main!AL27</f>
        <v>-0.42</v>
      </c>
      <c r="AI25" s="188" t="str">
        <f>Main!AM27</f>
        <v>train</v>
      </c>
    </row>
    <row r="26" spans="1:35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35">
        <f>Main!F28/(Main!$F28+Main!$G28)*100</f>
        <v>27.027027027027028</v>
      </c>
      <c r="E26" s="13">
        <f>Main!G28/(Main!$F28+Main!$G28)*100</f>
        <v>72.972972972972968</v>
      </c>
      <c r="F26" s="35">
        <f>Main!I28/(Main!$I28+Main!$K28)*100</f>
        <v>30.691642651296831</v>
      </c>
      <c r="G26" s="13">
        <f>Main!K28/(Main!$I28+Main!$K28)*100</f>
        <v>69.308357348703169</v>
      </c>
      <c r="H26" s="35">
        <f>Main!L28</f>
        <v>78</v>
      </c>
      <c r="I26" s="13">
        <f>Main!M28</f>
        <v>2</v>
      </c>
      <c r="J26" s="36">
        <f>Main!N28</f>
        <v>0.9</v>
      </c>
      <c r="K26" s="18">
        <f>Main!O28</f>
        <v>86.1</v>
      </c>
      <c r="L26" s="13">
        <f>Main!P28</f>
        <v>2.5</v>
      </c>
      <c r="M26" s="63">
        <f>Main!Q28</f>
        <v>0.6</v>
      </c>
      <c r="N26" s="24">
        <f>Main!R28</f>
        <v>1.9</v>
      </c>
      <c r="O26" s="12">
        <f>Main!S28</f>
        <v>2.6</v>
      </c>
      <c r="P26" s="12">
        <f>Main!T28</f>
        <v>2.2000000000000002</v>
      </c>
      <c r="Q26" s="24">
        <f>Main!U28</f>
        <v>3.3</v>
      </c>
      <c r="R26" s="12">
        <f>Main!V28</f>
        <v>4</v>
      </c>
      <c r="S26" s="12">
        <f>Main!W28</f>
        <v>3.7</v>
      </c>
      <c r="T26" s="24">
        <f>Main!X28</f>
        <v>6</v>
      </c>
      <c r="U26" s="101">
        <f>Main!Y28</f>
        <v>9</v>
      </c>
      <c r="V26" s="25">
        <f>Main!Z28</f>
        <v>8</v>
      </c>
      <c r="W26" s="24">
        <f>Main!AA28</f>
        <v>17</v>
      </c>
      <c r="X26" s="101">
        <f>Main!AB28</f>
        <v>13</v>
      </c>
      <c r="Y26" s="25">
        <f>Main!AC28</f>
        <v>1</v>
      </c>
      <c r="Z26" s="173">
        <f>Main!AD28</f>
        <v>4.8</v>
      </c>
      <c r="AA26" s="174">
        <f>Main!AE28</f>
        <v>3.6</v>
      </c>
      <c r="AB26" s="175">
        <f>Main!AF28</f>
        <v>1.75</v>
      </c>
      <c r="AC26" s="183">
        <f>Main!AG28</f>
        <v>2</v>
      </c>
      <c r="AD26" s="184">
        <f>Main!AH28</f>
        <v>5</v>
      </c>
      <c r="AE26" s="151">
        <f>Main!AI28</f>
        <v>-3</v>
      </c>
      <c r="AF26" s="156">
        <f>Main!AJ28</f>
        <v>1.18</v>
      </c>
      <c r="AG26" s="157">
        <f>Main!AK28</f>
        <v>1.99</v>
      </c>
      <c r="AH26" s="158">
        <f>Main!AL28</f>
        <v>-0.8</v>
      </c>
      <c r="AI26" s="188" t="str">
        <f>Main!AM28</f>
        <v>train</v>
      </c>
    </row>
    <row r="27" spans="1:35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35">
        <f>Main!F29/(Main!$F29+Main!$G29)*100</f>
        <v>26.027397260273972</v>
      </c>
      <c r="E27" s="13">
        <f>Main!G29/(Main!$F29+Main!$G29)*100</f>
        <v>73.972602739726028</v>
      </c>
      <c r="F27" s="35">
        <f>Main!I29/(Main!$I29+Main!$K29)*100</f>
        <v>35.812672176308538</v>
      </c>
      <c r="G27" s="13">
        <f>Main!K29/(Main!$I29+Main!$K29)*100</f>
        <v>64.187327823691462</v>
      </c>
      <c r="H27" s="35">
        <f>Main!L29</f>
        <v>69.599999999999994</v>
      </c>
      <c r="I27" s="13">
        <f>Main!M29</f>
        <v>1.6</v>
      </c>
      <c r="J27" s="36">
        <f>Main!N29</f>
        <v>1.2</v>
      </c>
      <c r="K27" s="18">
        <f>Main!O29</f>
        <v>80.7</v>
      </c>
      <c r="L27" s="13">
        <f>Main!P29</f>
        <v>2</v>
      </c>
      <c r="M27" s="63">
        <f>Main!Q29</f>
        <v>0.8</v>
      </c>
      <c r="N27" s="24">
        <f>Main!R29</f>
        <v>1.7</v>
      </c>
      <c r="O27" s="12">
        <f>Main!S29</f>
        <v>1.1000000000000001</v>
      </c>
      <c r="P27" s="12">
        <f>Main!T29</f>
        <v>1.3</v>
      </c>
      <c r="Q27" s="24">
        <f>Main!U29</f>
        <v>2.1</v>
      </c>
      <c r="R27" s="12">
        <f>Main!V29</f>
        <v>2.2000000000000002</v>
      </c>
      <c r="S27" s="12">
        <f>Main!W29</f>
        <v>2.1</v>
      </c>
      <c r="T27" s="24">
        <f>Main!X29</f>
        <v>33</v>
      </c>
      <c r="U27" s="101">
        <f>Main!Y29</f>
        <v>2</v>
      </c>
      <c r="V27" s="25">
        <f>Main!Z29</f>
        <v>32</v>
      </c>
      <c r="W27" s="24">
        <f>Main!AA29</f>
        <v>26</v>
      </c>
      <c r="X27" s="101">
        <f>Main!AB29</f>
        <v>2</v>
      </c>
      <c r="Y27" s="25">
        <f>Main!AC29</f>
        <v>16</v>
      </c>
      <c r="Z27" s="173">
        <f>Main!AD29</f>
        <v>5.8</v>
      </c>
      <c r="AA27" s="174">
        <f>Main!AE29</f>
        <v>3.7</v>
      </c>
      <c r="AB27" s="175">
        <f>Main!AF29</f>
        <v>1.61</v>
      </c>
      <c r="AC27" s="183">
        <f>Main!AG29</f>
        <v>1</v>
      </c>
      <c r="AD27" s="184">
        <f>Main!AH29</f>
        <v>2</v>
      </c>
      <c r="AE27" s="151">
        <f>Main!AI29</f>
        <v>-1</v>
      </c>
      <c r="AF27" s="156">
        <f>Main!AJ29</f>
        <v>1.1200000000000001</v>
      </c>
      <c r="AG27" s="157">
        <f>Main!AK29</f>
        <v>2.25</v>
      </c>
      <c r="AH27" s="158">
        <f>Main!AL29</f>
        <v>-1.0900000000000001</v>
      </c>
      <c r="AI27" s="188" t="str">
        <f>Main!AM29</f>
        <v>train</v>
      </c>
    </row>
    <row r="28" spans="1:35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35">
        <f>Main!F30/(Main!$F30+Main!$G30)*100</f>
        <v>91.666666666666657</v>
      </c>
      <c r="E28" s="13">
        <f>Main!G30/(Main!$F30+Main!$G30)*100</f>
        <v>8.3333333333333321</v>
      </c>
      <c r="F28" s="35">
        <f>Main!I30/(Main!$I30+Main!$K30)*100</f>
        <v>93.317702227432591</v>
      </c>
      <c r="G28" s="13">
        <f>Main!K30/(Main!$I30+Main!$K30)*100</f>
        <v>6.6822977725674093</v>
      </c>
      <c r="H28" s="35">
        <f>Main!L30</f>
        <v>90</v>
      </c>
      <c r="I28" s="13">
        <f>Main!M30</f>
        <v>2.9</v>
      </c>
      <c r="J28" s="36">
        <f>Main!N30</f>
        <v>0.4</v>
      </c>
      <c r="K28" s="18">
        <f>Main!O30</f>
        <v>70.599999999999994</v>
      </c>
      <c r="L28" s="13">
        <f>Main!P30</f>
        <v>1.3</v>
      </c>
      <c r="M28" s="63">
        <f>Main!Q30</f>
        <v>0.9</v>
      </c>
      <c r="N28" s="24">
        <f>Main!R30</f>
        <v>4.8</v>
      </c>
      <c r="O28" s="12">
        <f>Main!S30</f>
        <v>4.5</v>
      </c>
      <c r="P28" s="12">
        <f>Main!T30</f>
        <v>4.7</v>
      </c>
      <c r="Q28" s="24">
        <f>Main!U30</f>
        <v>1.5</v>
      </c>
      <c r="R28" s="12">
        <f>Main!V30</f>
        <v>1.3</v>
      </c>
      <c r="S28" s="12">
        <f>Main!W30</f>
        <v>1.3</v>
      </c>
      <c r="T28" s="24">
        <f>Main!X30</f>
        <v>5</v>
      </c>
      <c r="U28" s="101">
        <f>Main!Y30</f>
        <v>15</v>
      </c>
      <c r="V28" s="25">
        <f>Main!Z30</f>
        <v>1</v>
      </c>
      <c r="W28" s="24">
        <f>Main!AA30</f>
        <v>43</v>
      </c>
      <c r="X28" s="101">
        <f>Main!AB30</f>
        <v>3</v>
      </c>
      <c r="Y28" s="25">
        <f>Main!AC30</f>
        <v>32</v>
      </c>
      <c r="Z28" s="173">
        <f>Main!AD30</f>
        <v>1.1200000000000001</v>
      </c>
      <c r="AA28" s="174">
        <f>Main!AE30</f>
        <v>8</v>
      </c>
      <c r="AB28" s="175">
        <f>Main!AF30</f>
        <v>34</v>
      </c>
      <c r="AC28" s="183">
        <f>Main!AG30</f>
        <v>1</v>
      </c>
      <c r="AD28" s="184">
        <f>Main!AH30</f>
        <v>0</v>
      </c>
      <c r="AE28" s="151">
        <f>Main!AI30</f>
        <v>1</v>
      </c>
      <c r="AF28" s="156">
        <f>Main!AJ30</f>
        <v>1.93</v>
      </c>
      <c r="AG28" s="157">
        <f>Main!AK30</f>
        <v>0.87</v>
      </c>
      <c r="AH28" s="158">
        <f>Main!AL30</f>
        <v>1.24</v>
      </c>
      <c r="AI28" s="188" t="str">
        <f>Main!AM30</f>
        <v>train</v>
      </c>
    </row>
    <row r="29" spans="1:35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35">
        <f>Main!F31/(Main!$F31+Main!$G31)*100</f>
        <v>84.810126582278471</v>
      </c>
      <c r="E29" s="13">
        <f>Main!G31/(Main!$F31+Main!$G31)*100</f>
        <v>15.18987341772152</v>
      </c>
      <c r="F29" s="35">
        <f>Main!I31/(Main!$I31+Main!$K31)*100</f>
        <v>86.075949367088612</v>
      </c>
      <c r="G29" s="13">
        <f>Main!K31/(Main!$I31+Main!$K31)*100</f>
        <v>13.924050632911392</v>
      </c>
      <c r="H29" s="35">
        <f>Main!L31</f>
        <v>88.9</v>
      </c>
      <c r="I29" s="13">
        <f>Main!M31</f>
        <v>3.2</v>
      </c>
      <c r="J29" s="36">
        <f>Main!N31</f>
        <v>0.8</v>
      </c>
      <c r="K29" s="18">
        <f>Main!O31</f>
        <v>77.2</v>
      </c>
      <c r="L29" s="13">
        <f>Main!P31</f>
        <v>1.9</v>
      </c>
      <c r="M29" s="63">
        <f>Main!Q31</f>
        <v>0.9</v>
      </c>
      <c r="N29" s="24">
        <f>Main!R31</f>
        <v>4.8</v>
      </c>
      <c r="O29" s="12">
        <f>Main!S31</f>
        <v>4.5</v>
      </c>
      <c r="P29" s="12">
        <f>Main!T31</f>
        <v>4.8</v>
      </c>
      <c r="Q29" s="24">
        <f>Main!U31</f>
        <v>2.4</v>
      </c>
      <c r="R29" s="12">
        <f>Main!V31</f>
        <v>2.4</v>
      </c>
      <c r="S29" s="12">
        <f>Main!W31</f>
        <v>2.4</v>
      </c>
      <c r="T29" s="24">
        <f>Main!X31</f>
        <v>2</v>
      </c>
      <c r="U29" s="101">
        <f>Main!Y31</f>
        <v>17</v>
      </c>
      <c r="V29" s="25">
        <f>Main!Z31</f>
        <v>1</v>
      </c>
      <c r="W29" s="24">
        <f>Main!AA31</f>
        <v>37</v>
      </c>
      <c r="X29" s="101">
        <f>Main!AB31</f>
        <v>2</v>
      </c>
      <c r="Y29" s="25">
        <f>Main!AC31</f>
        <v>8</v>
      </c>
      <c r="Z29" s="173">
        <f>Main!AD31</f>
        <v>1.3</v>
      </c>
      <c r="AA29" s="174">
        <f>Main!AE31</f>
        <v>5.5</v>
      </c>
      <c r="AB29" s="175">
        <f>Main!AF31</f>
        <v>9.5</v>
      </c>
      <c r="AC29" s="183">
        <f>Main!AG31</f>
        <v>2</v>
      </c>
      <c r="AD29" s="184">
        <f>Main!AH31</f>
        <v>2</v>
      </c>
      <c r="AE29" s="151">
        <f>Main!AI31</f>
        <v>0</v>
      </c>
      <c r="AF29" s="156">
        <f>Main!AJ31</f>
        <v>2.56</v>
      </c>
      <c r="AG29" s="157">
        <f>Main!AK31</f>
        <v>1.35</v>
      </c>
      <c r="AH29" s="158">
        <f>Main!AL31</f>
        <v>1.31</v>
      </c>
      <c r="AI29" s="188" t="str">
        <f>Main!AM31</f>
        <v>train</v>
      </c>
    </row>
    <row r="30" spans="1:35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35">
        <f>Main!F32/(Main!$F32+Main!$G32)*100</f>
        <v>36.111111111111107</v>
      </c>
      <c r="E30" s="13">
        <f>Main!G32/(Main!$F32+Main!$G32)*100</f>
        <v>63.888888888888886</v>
      </c>
      <c r="F30" s="35">
        <f>Main!I32/(Main!$I32+Main!$K32)*100</f>
        <v>46.841294298921412</v>
      </c>
      <c r="G30" s="13">
        <f>Main!K32/(Main!$I32+Main!$K32)*100</f>
        <v>53.158705701078581</v>
      </c>
      <c r="H30" s="35">
        <f>Main!L32</f>
        <v>75.2</v>
      </c>
      <c r="I30" s="13">
        <f>Main!M32</f>
        <v>1.7</v>
      </c>
      <c r="J30" s="36">
        <f>Main!N32</f>
        <v>0.9</v>
      </c>
      <c r="K30" s="18">
        <f>Main!O32</f>
        <v>80.3</v>
      </c>
      <c r="L30" s="13">
        <f>Main!P32</f>
        <v>2.2999999999999998</v>
      </c>
      <c r="M30" s="63">
        <f>Main!Q32</f>
        <v>1</v>
      </c>
      <c r="N30" s="24">
        <f>Main!R32</f>
        <v>1.3</v>
      </c>
      <c r="O30" s="12">
        <f>Main!S32</f>
        <v>3</v>
      </c>
      <c r="P30" s="12">
        <f>Main!T32</f>
        <v>1.9</v>
      </c>
      <c r="Q30" s="24">
        <f>Main!U32</f>
        <v>2</v>
      </c>
      <c r="R30" s="12">
        <f>Main!V32</f>
        <v>2.2999999999999998</v>
      </c>
      <c r="S30" s="12">
        <f>Main!W32</f>
        <v>2.1</v>
      </c>
      <c r="T30" s="24">
        <f>Main!X32</f>
        <v>44</v>
      </c>
      <c r="U30" s="101">
        <f>Main!Y32</f>
        <v>4</v>
      </c>
      <c r="V30" s="25">
        <f>Main!Z32</f>
        <v>16</v>
      </c>
      <c r="W30" s="24">
        <f>Main!AA32</f>
        <v>21</v>
      </c>
      <c r="X30" s="101">
        <f>Main!AB32</f>
        <v>0</v>
      </c>
      <c r="Y30" s="25">
        <f>Main!AC32</f>
        <v>32</v>
      </c>
      <c r="Z30" s="173">
        <f>Main!AD32</f>
        <v>4</v>
      </c>
      <c r="AA30" s="174">
        <f>Main!AE32</f>
        <v>3.5</v>
      </c>
      <c r="AB30" s="175">
        <f>Main!AF32</f>
        <v>1.9</v>
      </c>
      <c r="AC30" s="183">
        <f>Main!AG32</f>
        <v>1</v>
      </c>
      <c r="AD30" s="184">
        <f>Main!AH32</f>
        <v>0</v>
      </c>
      <c r="AE30" s="151">
        <f>Main!AI32</f>
        <v>1</v>
      </c>
      <c r="AF30" s="156">
        <f>Main!AJ32</f>
        <v>1.23</v>
      </c>
      <c r="AG30" s="157">
        <f>Main!AK32</f>
        <v>1.89</v>
      </c>
      <c r="AH30" s="158">
        <f>Main!AL32</f>
        <v>-0.66</v>
      </c>
      <c r="AI30" s="188" t="str">
        <f>Main!AM32</f>
        <v>train</v>
      </c>
    </row>
    <row r="31" spans="1:35">
      <c r="A31" s="47">
        <f>Main!C33</f>
        <v>41812</v>
      </c>
      <c r="B31" s="52" t="str">
        <f>Main!D33</f>
        <v>Belgium</v>
      </c>
      <c r="C31" s="57" t="str">
        <f>Main!E33</f>
        <v>Russia</v>
      </c>
      <c r="D31" s="35">
        <f>Main!F33/(Main!$F33+Main!$G33)*100</f>
        <v>60.563380281690137</v>
      </c>
      <c r="E31" s="13">
        <f>Main!G33/(Main!$F33+Main!$G33)*100</f>
        <v>39.436619718309856</v>
      </c>
      <c r="F31" s="35">
        <f>Main!I33/(Main!$I33+Main!$K33)*100</f>
        <v>75.982532751091696</v>
      </c>
      <c r="G31" s="36">
        <f>Main!K33/(Main!$I33+Main!$K33)*100</f>
        <v>24.017467248908293</v>
      </c>
      <c r="H31" s="35">
        <f>Main!L33</f>
        <v>82</v>
      </c>
      <c r="I31" s="13">
        <f>Main!M33</f>
        <v>2.1</v>
      </c>
      <c r="J31" s="36">
        <f>Main!N33</f>
        <v>0.7</v>
      </c>
      <c r="K31" s="18">
        <f>Main!O33</f>
        <v>79</v>
      </c>
      <c r="L31" s="13">
        <f>Main!P33</f>
        <v>1.7</v>
      </c>
      <c r="M31" s="63">
        <f>Main!Q33</f>
        <v>0.6</v>
      </c>
      <c r="N31" s="24">
        <f>Main!R33</f>
        <v>3.6</v>
      </c>
      <c r="O31" s="12">
        <f>Main!S33</f>
        <v>4.5999999999999996</v>
      </c>
      <c r="P31" s="12">
        <f>Main!T33</f>
        <v>4.3</v>
      </c>
      <c r="Q31" s="24">
        <f>Main!U33</f>
        <v>2.1</v>
      </c>
      <c r="R31" s="12">
        <f>Main!V33</f>
        <v>3.1</v>
      </c>
      <c r="S31" s="12">
        <f>Main!W33</f>
        <v>2.6</v>
      </c>
      <c r="T31" s="24">
        <f>Main!X33</f>
        <v>11</v>
      </c>
      <c r="U31" s="101">
        <f>Main!Y33</f>
        <v>11</v>
      </c>
      <c r="V31" s="25">
        <f>Main!Z33</f>
        <v>4</v>
      </c>
      <c r="W31" s="24">
        <f>Main!AA33</f>
        <v>19</v>
      </c>
      <c r="X31" s="101">
        <f>Main!AB33</f>
        <v>9</v>
      </c>
      <c r="Y31" s="25">
        <f>Main!AC33</f>
        <v>4</v>
      </c>
      <c r="Z31" s="173">
        <f>Main!AD33</f>
        <v>1.9</v>
      </c>
      <c r="AA31" s="174">
        <f>Main!AE33</f>
        <v>3.5</v>
      </c>
      <c r="AB31" s="175">
        <f>Main!AF33</f>
        <v>3.9</v>
      </c>
      <c r="AC31" s="183">
        <f>Main!AG33</f>
        <v>1</v>
      </c>
      <c r="AD31" s="184">
        <f>Main!AH33</f>
        <v>0</v>
      </c>
      <c r="AE31" s="151">
        <f>Main!AI33</f>
        <v>1</v>
      </c>
      <c r="AF31" s="156">
        <f>Main!AJ33</f>
        <v>1.98</v>
      </c>
      <c r="AG31" s="157">
        <f>Main!AK33</f>
        <v>1.3</v>
      </c>
      <c r="AH31" s="158">
        <f>Main!AL33</f>
        <v>0.71</v>
      </c>
      <c r="AI31" s="188" t="str">
        <f>Main!AM33</f>
        <v>train</v>
      </c>
    </row>
    <row r="32" spans="1:35">
      <c r="A32" s="47">
        <f>Main!C34</f>
        <v>41812</v>
      </c>
      <c r="B32" s="52" t="str">
        <f>Main!D34</f>
        <v>S Korea</v>
      </c>
      <c r="C32" s="57" t="str">
        <f>Main!E34</f>
        <v>Algeria</v>
      </c>
      <c r="D32" s="35">
        <f>Main!F34/(Main!$F34+Main!$G34)*100</f>
        <v>64.285714285714292</v>
      </c>
      <c r="E32" s="13">
        <f>Main!G34/(Main!$F34+Main!$G34)*100</f>
        <v>35.714285714285715</v>
      </c>
      <c r="F32" s="35">
        <f>Main!I34/(Main!$I34+Main!$K34)*100</f>
        <v>58.591549295774648</v>
      </c>
      <c r="G32" s="36">
        <f>Main!K34/(Main!$I34+Main!$K34)*100</f>
        <v>41.408450704225352</v>
      </c>
      <c r="H32" s="35">
        <f>Main!L34</f>
        <v>72.400000000000006</v>
      </c>
      <c r="I32" s="13">
        <f>Main!M34</f>
        <v>1.7</v>
      </c>
      <c r="J32" s="36">
        <f>Main!N34</f>
        <v>1.1000000000000001</v>
      </c>
      <c r="K32" s="18">
        <f>Main!O34</f>
        <v>63.4</v>
      </c>
      <c r="L32" s="13">
        <f>Main!P34</f>
        <v>1.1000000000000001</v>
      </c>
      <c r="M32" s="63">
        <f>Main!Q34</f>
        <v>1.2</v>
      </c>
      <c r="N32" s="24">
        <f>Main!R34</f>
        <v>1.9</v>
      </c>
      <c r="O32" s="12">
        <f>Main!S34</f>
        <v>1.4</v>
      </c>
      <c r="P32" s="12">
        <f>Main!T34</f>
        <v>1.5</v>
      </c>
      <c r="Q32" s="24">
        <f>Main!U34</f>
        <v>1.4</v>
      </c>
      <c r="R32" s="12">
        <f>Main!V34</f>
        <v>1.3</v>
      </c>
      <c r="S32" s="12">
        <f>Main!W34</f>
        <v>1.3</v>
      </c>
      <c r="T32" s="24">
        <f>Main!X34</f>
        <v>57</v>
      </c>
      <c r="U32" s="101">
        <f>Main!Y34</f>
        <v>8</v>
      </c>
      <c r="V32" s="25">
        <f>Main!Z34</f>
        <v>4</v>
      </c>
      <c r="W32" s="24">
        <f>Main!AA34</f>
        <v>22</v>
      </c>
      <c r="X32" s="101">
        <f>Main!AB34</f>
        <v>3</v>
      </c>
      <c r="Y32" s="25">
        <f>Main!AC34</f>
        <v>32</v>
      </c>
      <c r="Z32" s="173">
        <f>Main!AD34</f>
        <v>2.4</v>
      </c>
      <c r="AA32" s="174">
        <f>Main!AE34</f>
        <v>3.2</v>
      </c>
      <c r="AB32" s="175">
        <f>Main!AF34</f>
        <v>3.1</v>
      </c>
      <c r="AC32" s="183">
        <f>Main!AG34</f>
        <v>2</v>
      </c>
      <c r="AD32" s="184">
        <f>Main!AH34</f>
        <v>4</v>
      </c>
      <c r="AE32" s="151">
        <f>Main!AI34</f>
        <v>-2</v>
      </c>
      <c r="AF32" s="156">
        <f>Main!AJ34</f>
        <v>1.2</v>
      </c>
      <c r="AG32" s="157">
        <f>Main!AK34</f>
        <v>0.6</v>
      </c>
      <c r="AH32" s="158">
        <f>Main!AL34</f>
        <v>0.55000000000000004</v>
      </c>
      <c r="AI32" s="188" t="str">
        <f>Main!AM34</f>
        <v>train</v>
      </c>
    </row>
    <row r="33" spans="1:35">
      <c r="A33" s="47">
        <f>Main!C35</f>
        <v>41812</v>
      </c>
      <c r="B33" s="52" t="str">
        <f>Main!D35</f>
        <v>USA</v>
      </c>
      <c r="C33" s="57" t="str">
        <f>Main!E35</f>
        <v>Portugal</v>
      </c>
      <c r="D33" s="35">
        <f>Main!F35/(Main!$F35+Main!$G35)*100</f>
        <v>40.845070422535215</v>
      </c>
      <c r="E33" s="13">
        <f>Main!G35/(Main!$F35+Main!$G35)*100</f>
        <v>59.154929577464785</v>
      </c>
      <c r="F33" s="35">
        <f>Main!I35/(Main!$I35+Main!$K35)*100</f>
        <v>28.137384412153239</v>
      </c>
      <c r="G33" s="36">
        <f>Main!K35/(Main!$I35+Main!$K35)*100</f>
        <v>71.862615587846761</v>
      </c>
      <c r="H33" s="35">
        <f>Main!L35</f>
        <v>77.400000000000006</v>
      </c>
      <c r="I33" s="13">
        <f>Main!M35</f>
        <v>2</v>
      </c>
      <c r="J33" s="36">
        <f>Main!N35</f>
        <v>1</v>
      </c>
      <c r="K33" s="18">
        <f>Main!O35</f>
        <v>81</v>
      </c>
      <c r="L33" s="13">
        <f>Main!P35</f>
        <v>2.1</v>
      </c>
      <c r="M33" s="63">
        <f>Main!Q35</f>
        <v>0.8</v>
      </c>
      <c r="N33" s="24">
        <f>Main!R35</f>
        <v>3.6</v>
      </c>
      <c r="O33" s="12">
        <f>Main!S35</f>
        <v>1.7</v>
      </c>
      <c r="P33" s="12">
        <f>Main!T35</f>
        <v>2.6</v>
      </c>
      <c r="Q33" s="24">
        <f>Main!U35</f>
        <v>4.0999999999999996</v>
      </c>
      <c r="R33" s="12">
        <f>Main!V35</f>
        <v>4.0999999999999996</v>
      </c>
      <c r="S33" s="12">
        <f>Main!W35</f>
        <v>4.2</v>
      </c>
      <c r="T33" s="24">
        <f>Main!X35</f>
        <v>13</v>
      </c>
      <c r="U33" s="101">
        <f>Main!Y35</f>
        <v>9</v>
      </c>
      <c r="V33" s="25">
        <f>Main!Z35</f>
        <v>3</v>
      </c>
      <c r="W33" s="24">
        <f>Main!AA35</f>
        <v>4</v>
      </c>
      <c r="X33" s="101">
        <f>Main!AB35</f>
        <v>5</v>
      </c>
      <c r="Y33" s="25">
        <f>Main!AC35</f>
        <v>3</v>
      </c>
      <c r="Z33" s="173">
        <f>Main!AD35</f>
        <v>5</v>
      </c>
      <c r="AA33" s="174">
        <f>Main!AE35</f>
        <v>3.75</v>
      </c>
      <c r="AB33" s="175">
        <f>Main!AF35</f>
        <v>1.7</v>
      </c>
      <c r="AC33" s="183">
        <f>Main!AG35</f>
        <v>2</v>
      </c>
      <c r="AD33" s="184">
        <f>Main!AH35</f>
        <v>2</v>
      </c>
      <c r="AE33" s="151">
        <f>Main!AI35</f>
        <v>0</v>
      </c>
      <c r="AF33" s="156">
        <f>Main!AJ35</f>
        <v>1.68</v>
      </c>
      <c r="AG33" s="157">
        <f>Main!AK35</f>
        <v>1.76</v>
      </c>
      <c r="AH33" s="158">
        <f>Main!AL35</f>
        <v>-0.04</v>
      </c>
      <c r="AI33" s="188" t="str">
        <f>Main!AM35</f>
        <v>train</v>
      </c>
    </row>
    <row r="34" spans="1:35">
      <c r="A34" s="47">
        <f>Main!C36</f>
        <v>41813</v>
      </c>
      <c r="B34" s="52" t="str">
        <f>Main!D36</f>
        <v>Netherlands</v>
      </c>
      <c r="C34" s="57" t="str">
        <f>Main!E36</f>
        <v>Chile</v>
      </c>
      <c r="D34" s="35">
        <f>Main!F36/(Main!$F36+Main!$G36)*100</f>
        <v>35.135135135135137</v>
      </c>
      <c r="E34" s="13">
        <f>Main!G36/(Main!$F36+Main!$G36)*100</f>
        <v>64.86486486486487</v>
      </c>
      <c r="F34" s="35">
        <f>Main!I36/(Main!$I36+Main!$K36)*100</f>
        <v>65.702479338842991</v>
      </c>
      <c r="G34" s="36">
        <f>Main!K36/(Main!$I36+Main!$K36)*100</f>
        <v>34.29752066115703</v>
      </c>
      <c r="H34" s="35">
        <f>Main!L36</f>
        <v>82.5</v>
      </c>
      <c r="I34" s="13">
        <f>Main!M36</f>
        <v>2.2999999999999998</v>
      </c>
      <c r="J34" s="36">
        <f>Main!N36</f>
        <v>0.8</v>
      </c>
      <c r="K34" s="18">
        <f>Main!O36</f>
        <v>86.7</v>
      </c>
      <c r="L34" s="13">
        <f>Main!P36</f>
        <v>2.7</v>
      </c>
      <c r="M34" s="63">
        <f>Main!Q36</f>
        <v>0.7</v>
      </c>
      <c r="N34" s="24">
        <f>Main!R36</f>
        <v>3.9</v>
      </c>
      <c r="O34" s="12">
        <f>Main!S36</f>
        <v>4.4000000000000004</v>
      </c>
      <c r="P34" s="12">
        <f>Main!T36</f>
        <v>4.2</v>
      </c>
      <c r="Q34" s="24">
        <f>Main!U36</f>
        <v>4.2</v>
      </c>
      <c r="R34" s="12">
        <f>Main!V36</f>
        <v>2.6</v>
      </c>
      <c r="S34" s="12">
        <f>Main!W36</f>
        <v>3.6</v>
      </c>
      <c r="T34" s="24">
        <f>Main!X36</f>
        <v>15</v>
      </c>
      <c r="U34" s="101">
        <f>Main!Y36</f>
        <v>9</v>
      </c>
      <c r="V34" s="25">
        <f>Main!Z36</f>
        <v>2</v>
      </c>
      <c r="W34" s="24">
        <f>Main!AA36</f>
        <v>14</v>
      </c>
      <c r="X34" s="101">
        <f>Main!AB36</f>
        <v>8</v>
      </c>
      <c r="Y34" s="25">
        <f>Main!AC36</f>
        <v>3</v>
      </c>
      <c r="Z34" s="173">
        <f>Main!AD36</f>
        <v>2.6</v>
      </c>
      <c r="AA34" s="174">
        <f>Main!AE36</f>
        <v>3.4</v>
      </c>
      <c r="AB34" s="175">
        <f>Main!AF36</f>
        <v>2.7</v>
      </c>
      <c r="AC34" s="183">
        <f>Main!AG36</f>
        <v>2</v>
      </c>
      <c r="AD34" s="184">
        <f>Main!AH36</f>
        <v>0</v>
      </c>
      <c r="AE34" s="151">
        <f>Main!AI36</f>
        <v>2</v>
      </c>
      <c r="AF34" s="156">
        <f>Main!AJ36</f>
        <v>1.56</v>
      </c>
      <c r="AG34" s="157">
        <f>Main!AK36</f>
        <v>1.89</v>
      </c>
      <c r="AH34" s="158">
        <f>Main!AL36</f>
        <v>-0.32</v>
      </c>
      <c r="AI34" s="188" t="str">
        <f>Main!AM36</f>
        <v>train</v>
      </c>
    </row>
    <row r="35" spans="1:35">
      <c r="A35" s="47">
        <f>Main!C37</f>
        <v>41813</v>
      </c>
      <c r="B35" s="52" t="str">
        <f>Main!D37</f>
        <v>Australia</v>
      </c>
      <c r="C35" s="57" t="str">
        <f>Main!E37</f>
        <v>Spain</v>
      </c>
      <c r="D35" s="35">
        <f>Main!F37/(Main!$F37+Main!$G37)*100</f>
        <v>8.4337349397590362</v>
      </c>
      <c r="E35" s="13">
        <f>Main!G37/(Main!$F37+Main!$G37)*100</f>
        <v>91.566265060240966</v>
      </c>
      <c r="F35" s="35">
        <f>Main!I37/(Main!$I37+Main!$K37)*100</f>
        <v>9.8984771573604071</v>
      </c>
      <c r="G35" s="36">
        <f>Main!K37/(Main!$I37+Main!$K37)*100</f>
        <v>90.101522842639596</v>
      </c>
      <c r="H35" s="35">
        <f>Main!L37</f>
        <v>69.5</v>
      </c>
      <c r="I35" s="13">
        <f>Main!M37</f>
        <v>1.6</v>
      </c>
      <c r="J35" s="36">
        <f>Main!N37</f>
        <v>1.2</v>
      </c>
      <c r="K35" s="18">
        <f>Main!O37</f>
        <v>89.1</v>
      </c>
      <c r="L35" s="13">
        <f>Main!P37</f>
        <v>2.7</v>
      </c>
      <c r="M35" s="63">
        <f>Main!Q37</f>
        <v>0.4</v>
      </c>
      <c r="N35" s="24">
        <f>Main!R37</f>
        <v>1.8</v>
      </c>
      <c r="O35" s="12">
        <f>Main!S37</f>
        <v>1.3</v>
      </c>
      <c r="P35" s="12">
        <f>Main!T37</f>
        <v>1.5</v>
      </c>
      <c r="Q35" s="24">
        <f>Main!U37</f>
        <v>3.9</v>
      </c>
      <c r="R35" s="12">
        <f>Main!V37</f>
        <v>4.8</v>
      </c>
      <c r="S35" s="12">
        <f>Main!W37</f>
        <v>4.5999999999999996</v>
      </c>
      <c r="T35" s="24">
        <f>Main!X37</f>
        <v>62</v>
      </c>
      <c r="U35" s="101">
        <f>Main!Y37</f>
        <v>3</v>
      </c>
      <c r="V35" s="25">
        <f>Main!Z37</f>
        <v>16</v>
      </c>
      <c r="W35" s="24">
        <f>Main!AA37</f>
        <v>1</v>
      </c>
      <c r="X35" s="101">
        <f>Main!AB37</f>
        <v>13</v>
      </c>
      <c r="Y35" s="25">
        <f>Main!AC37</f>
        <v>1</v>
      </c>
      <c r="Z35" s="173">
        <f>Main!AD37</f>
        <v>8</v>
      </c>
      <c r="AA35" s="174">
        <f>Main!AE37</f>
        <v>4.75</v>
      </c>
      <c r="AB35" s="175">
        <f>Main!AF37</f>
        <v>1.4</v>
      </c>
      <c r="AC35" s="183">
        <f>Main!AG37</f>
        <v>0</v>
      </c>
      <c r="AD35" s="184">
        <f>Main!AH37</f>
        <v>3</v>
      </c>
      <c r="AE35" s="151">
        <f>Main!AI37</f>
        <v>-3</v>
      </c>
      <c r="AF35" s="156">
        <f>Main!AJ37</f>
        <v>0.89</v>
      </c>
      <c r="AG35" s="157">
        <f>Main!AK37</f>
        <v>1.98</v>
      </c>
      <c r="AH35" s="158">
        <f>Main!AL37</f>
        <v>-0.94</v>
      </c>
      <c r="AI35" s="188" t="str">
        <f>Main!AM37</f>
        <v>train</v>
      </c>
    </row>
    <row r="36" spans="1:35">
      <c r="A36" s="47">
        <f>Main!C38</f>
        <v>41813</v>
      </c>
      <c r="B36" s="52" t="str">
        <f>Main!D38</f>
        <v>Cameroon</v>
      </c>
      <c r="C36" s="57" t="str">
        <f>Main!E38</f>
        <v>Brazil</v>
      </c>
      <c r="D36" s="35">
        <f>Main!F38/(Main!$F38+Main!$G38)*100</f>
        <v>2.1505376344086025</v>
      </c>
      <c r="E36" s="13">
        <f>Main!G38/(Main!$F38+Main!$G38)*100</f>
        <v>97.849462365591393</v>
      </c>
      <c r="F36" s="35">
        <f>Main!I38/(Main!$I38+Main!$K38)*100</f>
        <v>4.2007001166861153</v>
      </c>
      <c r="G36" s="36">
        <f>Main!K38/(Main!$I38+Main!$K38)*100</f>
        <v>95.799299883313893</v>
      </c>
      <c r="H36" s="35">
        <f>Main!L38</f>
        <v>71.3</v>
      </c>
      <c r="I36" s="13">
        <f>Main!M38</f>
        <v>1.5</v>
      </c>
      <c r="J36" s="36">
        <f>Main!N38</f>
        <v>1</v>
      </c>
      <c r="K36" s="18">
        <f>Main!O38</f>
        <v>91.8</v>
      </c>
      <c r="L36" s="13">
        <f>Main!P38</f>
        <v>3.4</v>
      </c>
      <c r="M36" s="63">
        <f>Main!Q38</f>
        <v>0.5</v>
      </c>
      <c r="N36" s="24">
        <f>Main!R38</f>
        <v>1.2</v>
      </c>
      <c r="O36" s="12">
        <f>Main!S38</f>
        <v>2.4</v>
      </c>
      <c r="P36" s="12">
        <f>Main!T38</f>
        <v>1.5</v>
      </c>
      <c r="Q36" s="24">
        <f>Main!U38</f>
        <v>4.9000000000000004</v>
      </c>
      <c r="R36" s="12">
        <f>Main!V38</f>
        <v>4.8</v>
      </c>
      <c r="S36" s="12">
        <f>Main!W38</f>
        <v>4.9000000000000004</v>
      </c>
      <c r="T36" s="24">
        <f>Main!X38</f>
        <v>56</v>
      </c>
      <c r="U36" s="101">
        <f>Main!Y38</f>
        <v>6</v>
      </c>
      <c r="V36" s="25">
        <f>Main!Z38</f>
        <v>8</v>
      </c>
      <c r="W36" s="24">
        <f>Main!AA38</f>
        <v>3</v>
      </c>
      <c r="X36" s="101">
        <f>Main!AB38</f>
        <v>19</v>
      </c>
      <c r="Y36" s="25">
        <f>Main!AC38</f>
        <v>1</v>
      </c>
      <c r="Z36" s="173">
        <f>Main!AD38</f>
        <v>23</v>
      </c>
      <c r="AA36" s="174">
        <f>Main!AE38</f>
        <v>8</v>
      </c>
      <c r="AB36" s="175">
        <f>Main!AF38</f>
        <v>1.1200000000000001</v>
      </c>
      <c r="AC36" s="183">
        <f>Main!AG38</f>
        <v>1</v>
      </c>
      <c r="AD36" s="184">
        <f>Main!AH38</f>
        <v>4</v>
      </c>
      <c r="AE36" s="151">
        <f>Main!AI38</f>
        <v>-3</v>
      </c>
      <c r="AF36" s="156">
        <f>Main!AJ38</f>
        <v>0.61</v>
      </c>
      <c r="AG36" s="157">
        <f>Main!AK38</f>
        <v>1.85</v>
      </c>
      <c r="AH36" s="158">
        <f>Main!AL38</f>
        <v>-1.1399999999999999</v>
      </c>
      <c r="AI36" s="188" t="str">
        <f>Main!AM38</f>
        <v>train</v>
      </c>
    </row>
    <row r="37" spans="1:35">
      <c r="A37" s="47">
        <f>Main!C39</f>
        <v>41813</v>
      </c>
      <c r="B37" s="52" t="str">
        <f>Main!D39</f>
        <v>Croatia</v>
      </c>
      <c r="C37" s="57" t="str">
        <f>Main!E39</f>
        <v>Mexico</v>
      </c>
      <c r="D37" s="35">
        <f>Main!F39/(Main!$F39+Main!$G39)*100</f>
        <v>49.275362318840585</v>
      </c>
      <c r="E37" s="13">
        <f>Main!G39/(Main!$F39+Main!$G39)*100</f>
        <v>50.724637681159422</v>
      </c>
      <c r="F37" s="35">
        <f>Main!I39/(Main!$I39+Main!$K39)*100</f>
        <v>46.743849493487701</v>
      </c>
      <c r="G37" s="36">
        <f>Main!K39/(Main!$I39+Main!$K39)*100</f>
        <v>53.256150506512299</v>
      </c>
      <c r="H37" s="35">
        <f>Main!L39</f>
        <v>75.7</v>
      </c>
      <c r="I37" s="13">
        <f>Main!M39</f>
        <v>1.8</v>
      </c>
      <c r="J37" s="36">
        <f>Main!N39</f>
        <v>0.9</v>
      </c>
      <c r="K37" s="18">
        <f>Main!O39</f>
        <v>77</v>
      </c>
      <c r="L37" s="13">
        <f>Main!P39</f>
        <v>1.6</v>
      </c>
      <c r="M37" s="63">
        <f>Main!Q39</f>
        <v>0.7</v>
      </c>
      <c r="N37" s="24">
        <f>Main!R39</f>
        <v>2.4</v>
      </c>
      <c r="O37" s="12">
        <f>Main!S39</f>
        <v>2.2999999999999998</v>
      </c>
      <c r="P37" s="12">
        <f>Main!T39</f>
        <v>2.2999999999999998</v>
      </c>
      <c r="Q37" s="24">
        <f>Main!U39</f>
        <v>2.2999999999999998</v>
      </c>
      <c r="R37" s="12">
        <f>Main!V39</f>
        <v>3.1</v>
      </c>
      <c r="S37" s="12">
        <f>Main!W39</f>
        <v>2.7</v>
      </c>
      <c r="T37" s="24">
        <f>Main!X39</f>
        <v>18</v>
      </c>
      <c r="U37" s="101">
        <f>Main!Y39</f>
        <v>3</v>
      </c>
      <c r="V37" s="25">
        <f>Main!Z39</f>
        <v>3</v>
      </c>
      <c r="W37" s="24">
        <f>Main!AA39</f>
        <v>20</v>
      </c>
      <c r="X37" s="101">
        <f>Main!AB39</f>
        <v>14</v>
      </c>
      <c r="Y37" s="25">
        <f>Main!AC39</f>
        <v>8</v>
      </c>
      <c r="Z37" s="173">
        <f>Main!AD39</f>
        <v>2.6</v>
      </c>
      <c r="AA37" s="174">
        <f>Main!AE39</f>
        <v>3.3</v>
      </c>
      <c r="AB37" s="175">
        <f>Main!AF39</f>
        <v>2.7</v>
      </c>
      <c r="AC37" s="183">
        <f>Main!AG39</f>
        <v>1</v>
      </c>
      <c r="AD37" s="184">
        <f>Main!AH39</f>
        <v>3</v>
      </c>
      <c r="AE37" s="151">
        <f>Main!AI39</f>
        <v>-2</v>
      </c>
      <c r="AF37" s="156">
        <f>Main!AJ39</f>
        <v>1.06</v>
      </c>
      <c r="AG37" s="157">
        <f>Main!AK39</f>
        <v>0.98</v>
      </c>
      <c r="AH37" s="158">
        <f>Main!AL39</f>
        <v>0</v>
      </c>
      <c r="AI37" s="188" t="str">
        <f>Main!AM39</f>
        <v>train</v>
      </c>
    </row>
    <row r="38" spans="1:35">
      <c r="A38" s="47">
        <f>Main!C40</f>
        <v>41814</v>
      </c>
      <c r="B38" s="52" t="str">
        <f>Main!D40</f>
        <v>Costa Rica</v>
      </c>
      <c r="C38" s="57" t="str">
        <f>Main!E40</f>
        <v>England</v>
      </c>
      <c r="D38" s="35">
        <f>Main!F40/(Main!$F40+Main!$G40)*100</f>
        <v>27.397260273972602</v>
      </c>
      <c r="E38" s="13">
        <f>Main!G40/(Main!$F40+Main!$G40)*100</f>
        <v>72.602739726027394</v>
      </c>
      <c r="F38" s="35">
        <f>Main!I40/(Main!$I40+Main!$K40)*100</f>
        <v>18.073878627968337</v>
      </c>
      <c r="G38" s="36">
        <f>Main!K40/(Main!$I40+Main!$K40)*100</f>
        <v>81.926121372031673</v>
      </c>
      <c r="H38" s="35">
        <f>Main!L40</f>
        <v>74.099999999999994</v>
      </c>
      <c r="I38" s="13">
        <f>Main!M40</f>
        <v>1.3</v>
      </c>
      <c r="J38" s="36">
        <f>Main!N40</f>
        <v>0.7</v>
      </c>
      <c r="K38" s="18">
        <f>Main!O40</f>
        <v>83.2</v>
      </c>
      <c r="L38" s="13">
        <f>Main!P40</f>
        <v>2.2000000000000002</v>
      </c>
      <c r="M38" s="63">
        <f>Main!Q40</f>
        <v>0.7</v>
      </c>
      <c r="N38" s="24">
        <f>Main!R40</f>
        <v>1.6</v>
      </c>
      <c r="O38" s="12">
        <f>Main!S40</f>
        <v>1.2</v>
      </c>
      <c r="P38" s="12">
        <f>Main!T40</f>
        <v>1.3</v>
      </c>
      <c r="Q38" s="24">
        <f>Main!U40</f>
        <v>3.2</v>
      </c>
      <c r="R38" s="12">
        <f>Main!V40</f>
        <v>4.0999999999999996</v>
      </c>
      <c r="S38" s="12">
        <f>Main!W40</f>
        <v>3.7</v>
      </c>
      <c r="T38" s="24">
        <f>Main!X40</f>
        <v>28</v>
      </c>
      <c r="U38" s="101">
        <f>Main!Y40</f>
        <v>3</v>
      </c>
      <c r="V38" s="25">
        <f>Main!Z40</f>
        <v>16</v>
      </c>
      <c r="W38" s="24">
        <f>Main!AA40</f>
        <v>10</v>
      </c>
      <c r="X38" s="101">
        <f>Main!AB40</f>
        <v>13</v>
      </c>
      <c r="Y38" s="25">
        <f>Main!AC40</f>
        <v>1</v>
      </c>
      <c r="Z38" s="173">
        <f>Main!AD40</f>
        <v>4.5999999999999996</v>
      </c>
      <c r="AA38" s="174">
        <f>Main!AE40</f>
        <v>3.4</v>
      </c>
      <c r="AB38" s="175">
        <f>Main!AF40</f>
        <v>1.83</v>
      </c>
      <c r="AC38" s="183">
        <f>Main!AG40</f>
        <v>0</v>
      </c>
      <c r="AD38" s="184">
        <f>Main!AH40</f>
        <v>0</v>
      </c>
      <c r="AE38" s="151">
        <f>Main!AI40</f>
        <v>0</v>
      </c>
      <c r="AF38" s="156">
        <f>Main!AJ40</f>
        <v>1.53</v>
      </c>
      <c r="AG38" s="157">
        <f>Main!AK40</f>
        <v>1.68</v>
      </c>
      <c r="AH38" s="158">
        <f>Main!AL40</f>
        <v>0.01</v>
      </c>
      <c r="AI38" s="188" t="str">
        <f>Main!AM40</f>
        <v>train</v>
      </c>
    </row>
    <row r="39" spans="1:35">
      <c r="A39" s="47">
        <f>Main!C41</f>
        <v>41814</v>
      </c>
      <c r="B39" s="52" t="str">
        <f>Main!D41</f>
        <v>Italy</v>
      </c>
      <c r="C39" s="57" t="str">
        <f>Main!E41</f>
        <v>Uruguay</v>
      </c>
      <c r="D39" s="35">
        <f>Main!F41/(Main!$F41+Main!$G41)*100</f>
        <v>38.028169014084504</v>
      </c>
      <c r="E39" s="13">
        <f>Main!G41/(Main!$F41+Main!$G41)*100</f>
        <v>61.971830985915489</v>
      </c>
      <c r="F39" s="35">
        <f>Main!I41/(Main!$I41+Main!$K41)*100</f>
        <v>52.884615384615387</v>
      </c>
      <c r="G39" s="36">
        <f>Main!K41/(Main!$I41+Main!$K41)*100</f>
        <v>47.115384615384613</v>
      </c>
      <c r="H39" s="35">
        <f>Main!L41</f>
        <v>79.5</v>
      </c>
      <c r="I39" s="13">
        <f>Main!M41</f>
        <v>2</v>
      </c>
      <c r="J39" s="36">
        <f>Main!N41</f>
        <v>0.8</v>
      </c>
      <c r="K39" s="18">
        <f>Main!O41</f>
        <v>83.3</v>
      </c>
      <c r="L39" s="13">
        <f>Main!P41</f>
        <v>2.2000000000000002</v>
      </c>
      <c r="M39" s="63">
        <f>Main!Q41</f>
        <v>0.7</v>
      </c>
      <c r="N39" s="24">
        <f>Main!R41</f>
        <v>3.9</v>
      </c>
      <c r="O39" s="12">
        <f>Main!S41</f>
        <v>3.7</v>
      </c>
      <c r="P39" s="12">
        <f>Main!T41</f>
        <v>3.9</v>
      </c>
      <c r="Q39" s="24">
        <f>Main!U41</f>
        <v>4.3</v>
      </c>
      <c r="R39" s="12">
        <f>Main!V41</f>
        <v>3.1</v>
      </c>
      <c r="S39" s="12">
        <f>Main!W41</f>
        <v>3.8</v>
      </c>
      <c r="T39" s="24">
        <f>Main!X41</f>
        <v>9</v>
      </c>
      <c r="U39" s="101">
        <f>Main!Y41</f>
        <v>17</v>
      </c>
      <c r="V39" s="25">
        <f>Main!Z41</f>
        <v>1</v>
      </c>
      <c r="W39" s="24">
        <f>Main!AA41</f>
        <v>7</v>
      </c>
      <c r="X39" s="101">
        <f>Main!AB41</f>
        <v>11</v>
      </c>
      <c r="Y39" s="25">
        <f>Main!AC41</f>
        <v>1</v>
      </c>
      <c r="Z39" s="173">
        <f>Main!AD41</f>
        <v>2.75</v>
      </c>
      <c r="AA39" s="174">
        <f>Main!AE41</f>
        <v>3.1</v>
      </c>
      <c r="AB39" s="175">
        <f>Main!AF41</f>
        <v>2.7</v>
      </c>
      <c r="AC39" s="183">
        <f>Main!AG41</f>
        <v>0</v>
      </c>
      <c r="AD39" s="184">
        <f>Main!AH41</f>
        <v>1</v>
      </c>
      <c r="AE39" s="151">
        <f>Main!AI41</f>
        <v>-1</v>
      </c>
      <c r="AF39" s="156">
        <f>Main!AJ41</f>
        <v>1.41</v>
      </c>
      <c r="AG39" s="157">
        <f>Main!AK41</f>
        <v>1.43</v>
      </c>
      <c r="AH39" s="158">
        <f>Main!AL41</f>
        <v>0</v>
      </c>
      <c r="AI39" s="188" t="str">
        <f>Main!AM41</f>
        <v>train</v>
      </c>
    </row>
    <row r="40" spans="1:35">
      <c r="A40" s="47">
        <f>Main!C42</f>
        <v>41814</v>
      </c>
      <c r="B40" s="52" t="str">
        <f>Main!D42</f>
        <v>Japan</v>
      </c>
      <c r="C40" s="57" t="str">
        <f>Main!E42</f>
        <v>Colombia</v>
      </c>
      <c r="D40" s="35">
        <f>Main!F42/(Main!$F42+Main!$G42)*100</f>
        <v>21.052631578947366</v>
      </c>
      <c r="E40" s="13">
        <f>Main!G42/(Main!$F42+Main!$G42)*100</f>
        <v>78.94736842105263</v>
      </c>
      <c r="F40" s="35">
        <f>Main!I42/(Main!$I42+Main!$K42)*100</f>
        <v>27.702702702702702</v>
      </c>
      <c r="G40" s="36">
        <f>Main!K42/(Main!$I42+Main!$K42)*100</f>
        <v>72.297297297297305</v>
      </c>
      <c r="H40" s="35">
        <f>Main!L42</f>
        <v>73.5</v>
      </c>
      <c r="I40" s="13">
        <f>Main!M42</f>
        <v>2.1</v>
      </c>
      <c r="J40" s="36">
        <f>Main!N42</f>
        <v>1.3</v>
      </c>
      <c r="K40" s="18">
        <f>Main!O42</f>
        <v>85.8</v>
      </c>
      <c r="L40" s="13">
        <f>Main!P42</f>
        <v>2.2000000000000002</v>
      </c>
      <c r="M40" s="63">
        <f>Main!Q42</f>
        <v>0.5</v>
      </c>
      <c r="N40" s="24">
        <f>Main!R42</f>
        <v>2.7</v>
      </c>
      <c r="O40" s="12">
        <f>Main!S42</f>
        <v>2.1</v>
      </c>
      <c r="P40" s="12">
        <f>Main!T42</f>
        <v>2.2999999999999998</v>
      </c>
      <c r="Q40" s="24">
        <f>Main!U42</f>
        <v>3.9</v>
      </c>
      <c r="R40" s="12">
        <f>Main!V42</f>
        <v>4</v>
      </c>
      <c r="S40" s="12">
        <f>Main!W42</f>
        <v>4</v>
      </c>
      <c r="T40" s="24">
        <f>Main!X42</f>
        <v>46</v>
      </c>
      <c r="U40" s="101">
        <f>Main!Y42</f>
        <v>4</v>
      </c>
      <c r="V40" s="25">
        <f>Main!Z42</f>
        <v>16</v>
      </c>
      <c r="W40" s="24">
        <f>Main!AA42</f>
        <v>8</v>
      </c>
      <c r="X40" s="101">
        <f>Main!AB42</f>
        <v>4</v>
      </c>
      <c r="Y40" s="25">
        <f>Main!AC42</f>
        <v>16</v>
      </c>
      <c r="Z40" s="173">
        <f>Main!AD42</f>
        <v>3</v>
      </c>
      <c r="AA40" s="174">
        <f>Main!AE42</f>
        <v>3.4</v>
      </c>
      <c r="AB40" s="175">
        <f>Main!AF42</f>
        <v>2.37</v>
      </c>
      <c r="AC40" s="183">
        <f>Main!AG42</f>
        <v>1</v>
      </c>
      <c r="AD40" s="184">
        <f>Main!AH42</f>
        <v>4</v>
      </c>
      <c r="AE40" s="151">
        <f>Main!AI42</f>
        <v>-3</v>
      </c>
      <c r="AF40" s="156">
        <f>Main!AJ42</f>
        <v>0.96</v>
      </c>
      <c r="AG40" s="157">
        <f>Main!AK42</f>
        <v>2.0299999999999998</v>
      </c>
      <c r="AH40" s="158">
        <f>Main!AL42</f>
        <v>-0.96</v>
      </c>
      <c r="AI40" s="188" t="str">
        <f>Main!AM42</f>
        <v>train</v>
      </c>
    </row>
    <row r="41" spans="1:35">
      <c r="A41" s="47">
        <f>Main!C43</f>
        <v>41814</v>
      </c>
      <c r="B41" s="52" t="str">
        <f>Main!D43</f>
        <v>Greece</v>
      </c>
      <c r="C41" s="57" t="str">
        <f>Main!E43</f>
        <v>Ivory Coast</v>
      </c>
      <c r="D41" s="35">
        <f>Main!F43/(Main!$F43+Main!$G43)*100</f>
        <v>41.428571428571431</v>
      </c>
      <c r="E41" s="13">
        <f>Main!G43/(Main!$F43+Main!$G43)*100</f>
        <v>58.571428571428577</v>
      </c>
      <c r="F41" s="35">
        <f>Main!I43/(Main!$I43+Main!$K43)*100</f>
        <v>62.957746478873247</v>
      </c>
      <c r="G41" s="36">
        <f>Main!K43/(Main!$I43+Main!$K43)*100</f>
        <v>37.04225352112676</v>
      </c>
      <c r="H41" s="35">
        <f>Main!L43</f>
        <v>76.8</v>
      </c>
      <c r="I41" s="13">
        <f>Main!M43</f>
        <v>1.3</v>
      </c>
      <c r="J41" s="36">
        <f>Main!N43</f>
        <v>0.5</v>
      </c>
      <c r="K41" s="18">
        <f>Main!O43</f>
        <v>78.900000000000006</v>
      </c>
      <c r="L41" s="13">
        <f>Main!P43</f>
        <v>2.2000000000000002</v>
      </c>
      <c r="M41" s="63">
        <f>Main!Q43</f>
        <v>1</v>
      </c>
      <c r="N41" s="24">
        <f>Main!R43</f>
        <v>2.2000000000000002</v>
      </c>
      <c r="O41" s="12">
        <f>Main!S43</f>
        <v>3.8</v>
      </c>
      <c r="P41" s="12">
        <f>Main!T43</f>
        <v>3</v>
      </c>
      <c r="Q41" s="24">
        <f>Main!U43</f>
        <v>2.9</v>
      </c>
      <c r="R41" s="12">
        <f>Main!V43</f>
        <v>1.6</v>
      </c>
      <c r="S41" s="12">
        <f>Main!W43</f>
        <v>2.1</v>
      </c>
      <c r="T41" s="24">
        <f>Main!X43</f>
        <v>12</v>
      </c>
      <c r="U41" s="101">
        <f>Main!Y43</f>
        <v>2</v>
      </c>
      <c r="V41" s="25">
        <f>Main!Z43</f>
        <v>32</v>
      </c>
      <c r="W41" s="24">
        <f>Main!AA43</f>
        <v>23</v>
      </c>
      <c r="X41" s="101">
        <f>Main!AB43</f>
        <v>2</v>
      </c>
      <c r="Y41" s="25">
        <f>Main!AC43</f>
        <v>32</v>
      </c>
      <c r="Z41" s="173">
        <f>Main!AD43</f>
        <v>3.6</v>
      </c>
      <c r="AA41" s="174">
        <f>Main!AE43</f>
        <v>3.4</v>
      </c>
      <c r="AB41" s="175">
        <f>Main!AF43</f>
        <v>2.0499999999999998</v>
      </c>
      <c r="AC41" s="183">
        <f>Main!AG43</f>
        <v>2</v>
      </c>
      <c r="AD41" s="184">
        <f>Main!AH43</f>
        <v>1</v>
      </c>
      <c r="AE41" s="151">
        <f>Main!AI43</f>
        <v>1</v>
      </c>
      <c r="AF41" s="156">
        <f>Main!AJ43</f>
        <v>0.81</v>
      </c>
      <c r="AG41" s="157">
        <f>Main!AK43</f>
        <v>0.85</v>
      </c>
      <c r="AH41" s="158">
        <f>Main!AL43</f>
        <v>0.05</v>
      </c>
      <c r="AI41" s="188" t="str">
        <f>Main!AM43</f>
        <v>train</v>
      </c>
    </row>
    <row r="42" spans="1:35">
      <c r="A42" s="47">
        <f>Main!C44</f>
        <v>41815</v>
      </c>
      <c r="B42" s="52" t="str">
        <f>Main!D44</f>
        <v>Nigeria</v>
      </c>
      <c r="C42" s="57" t="str">
        <f>Main!E44</f>
        <v>Argentina</v>
      </c>
      <c r="D42" s="35">
        <f>Main!F44/(Main!$F44+Main!$G44)*100</f>
        <v>12.345679012345679</v>
      </c>
      <c r="E42" s="13">
        <f>Main!G44/(Main!$F44+Main!$G44)*100</f>
        <v>87.654320987654316</v>
      </c>
      <c r="F42" s="35">
        <f>Main!I44/(Main!$I44+Main!$K44)*100</f>
        <v>12.894736842105264</v>
      </c>
      <c r="G42" s="36">
        <f>Main!K44/(Main!$I44+Main!$K44)*100</f>
        <v>87.10526315789474</v>
      </c>
      <c r="H42" s="35">
        <f>Main!L44</f>
        <v>75.2</v>
      </c>
      <c r="I42" s="13">
        <f>Main!M44</f>
        <v>1.7</v>
      </c>
      <c r="J42" s="36">
        <f>Main!N44</f>
        <v>0.9</v>
      </c>
      <c r="K42" s="18">
        <f>Main!O44</f>
        <v>90</v>
      </c>
      <c r="L42" s="13">
        <f>Main!P44</f>
        <v>2.9</v>
      </c>
      <c r="M42" s="63">
        <f>Main!Q44</f>
        <v>0.4</v>
      </c>
      <c r="N42" s="24">
        <f>Main!R44</f>
        <v>1.3</v>
      </c>
      <c r="O42" s="12">
        <f>Main!S44</f>
        <v>3</v>
      </c>
      <c r="P42" s="12">
        <f>Main!T44</f>
        <v>1.9</v>
      </c>
      <c r="Q42" s="24">
        <f>Main!U44</f>
        <v>4.8</v>
      </c>
      <c r="R42" s="12">
        <f>Main!V44</f>
        <v>4.5</v>
      </c>
      <c r="S42" s="12">
        <f>Main!W44</f>
        <v>4.7</v>
      </c>
      <c r="T42" s="24">
        <f>Main!X44</f>
        <v>44</v>
      </c>
      <c r="U42" s="101">
        <f>Main!Y44</f>
        <v>4</v>
      </c>
      <c r="V42" s="25">
        <f>Main!Z44</f>
        <v>16</v>
      </c>
      <c r="W42" s="24">
        <f>Main!AA44</f>
        <v>5</v>
      </c>
      <c r="X42" s="101">
        <f>Main!AB44</f>
        <v>15</v>
      </c>
      <c r="Y42" s="25">
        <f>Main!AC44</f>
        <v>1</v>
      </c>
      <c r="Z42" s="173">
        <f>Main!AD44</f>
        <v>6.5</v>
      </c>
      <c r="AA42" s="174">
        <f>Main!AE44</f>
        <v>3.8</v>
      </c>
      <c r="AB42" s="175">
        <f>Main!AF44</f>
        <v>1.55</v>
      </c>
      <c r="AC42" s="183">
        <f>Main!AG44</f>
        <v>2</v>
      </c>
      <c r="AD42" s="184">
        <f>Main!AH44</f>
        <v>3</v>
      </c>
      <c r="AE42" s="151">
        <f>Main!AI44</f>
        <v>-1</v>
      </c>
      <c r="AF42" s="156">
        <f>Main!AJ44</f>
        <v>0.98</v>
      </c>
      <c r="AG42" s="157">
        <f>Main!AK44</f>
        <v>2.23</v>
      </c>
      <c r="AH42" s="158">
        <f>Main!AL44</f>
        <v>-1.17</v>
      </c>
      <c r="AI42" s="188" t="str">
        <f>Main!AM44</f>
        <v>train</v>
      </c>
    </row>
    <row r="43" spans="1:35">
      <c r="A43" s="47">
        <f>Main!C45</f>
        <v>41815</v>
      </c>
      <c r="B43" s="52" t="str">
        <f>Main!D45</f>
        <v>Bosnia</v>
      </c>
      <c r="C43" s="57" t="str">
        <f>Main!E45</f>
        <v>Iran</v>
      </c>
      <c r="D43" s="35">
        <f>Main!F45/(Main!$F45+Main!$G45)*100</f>
        <v>73.972602739726028</v>
      </c>
      <c r="E43" s="13">
        <f>Main!G45/(Main!$F45+Main!$G45)*100</f>
        <v>26.027397260273972</v>
      </c>
      <c r="F43" s="35">
        <f>Main!I45/(Main!$I45+Main!$K45)*100</f>
        <v>66.056338028169009</v>
      </c>
      <c r="G43" s="36">
        <f>Main!K45/(Main!$I45+Main!$K45)*100</f>
        <v>33.943661971830991</v>
      </c>
      <c r="H43" s="35">
        <f>Main!L45</f>
        <v>80.3</v>
      </c>
      <c r="I43" s="13">
        <f>Main!M45</f>
        <v>2.2999999999999998</v>
      </c>
      <c r="J43" s="36">
        <f>Main!N45</f>
        <v>1</v>
      </c>
      <c r="K43" s="18">
        <f>Main!O45</f>
        <v>70.599999999999994</v>
      </c>
      <c r="L43" s="13">
        <f>Main!P45</f>
        <v>1.3</v>
      </c>
      <c r="M43" s="63">
        <f>Main!Q45</f>
        <v>0.9</v>
      </c>
      <c r="N43" s="24">
        <f>Main!R45</f>
        <v>2</v>
      </c>
      <c r="O43" s="12">
        <f>Main!S45</f>
        <v>2.2999999999999998</v>
      </c>
      <c r="P43" s="12">
        <f>Main!T45</f>
        <v>2.1</v>
      </c>
      <c r="Q43" s="24">
        <f>Main!U45</f>
        <v>1.5</v>
      </c>
      <c r="R43" s="12">
        <f>Main!V45</f>
        <v>1.3</v>
      </c>
      <c r="S43" s="12">
        <f>Main!W45</f>
        <v>1.3</v>
      </c>
      <c r="T43" s="24">
        <f>Main!X45</f>
        <v>21</v>
      </c>
      <c r="U43" s="101">
        <f>Main!Y45</f>
        <v>0</v>
      </c>
      <c r="V43" s="25">
        <f>Main!Z45</f>
        <v>32</v>
      </c>
      <c r="W43" s="24">
        <f>Main!AA45</f>
        <v>43</v>
      </c>
      <c r="X43" s="101">
        <f>Main!AB45</f>
        <v>3</v>
      </c>
      <c r="Y43" s="25">
        <f>Main!AC45</f>
        <v>32</v>
      </c>
      <c r="Z43" s="173">
        <f>Main!AD45</f>
        <v>2.1</v>
      </c>
      <c r="AA43" s="174">
        <f>Main!AE45</f>
        <v>3.1</v>
      </c>
      <c r="AB43" s="175">
        <f>Main!AF45</f>
        <v>3.6</v>
      </c>
      <c r="AC43" s="183">
        <f>Main!AG45</f>
        <v>3</v>
      </c>
      <c r="AD43" s="184">
        <f>Main!AH45</f>
        <v>1</v>
      </c>
      <c r="AE43" s="151">
        <f>Main!AI45</f>
        <v>2</v>
      </c>
      <c r="AF43" s="156">
        <f>Main!AJ45</f>
        <v>1.28</v>
      </c>
      <c r="AG43" s="157">
        <f>Main!AK45</f>
        <v>1.05</v>
      </c>
      <c r="AH43" s="158">
        <f>Main!AL45</f>
        <v>0.18</v>
      </c>
      <c r="AI43" s="188" t="str">
        <f>Main!AM45</f>
        <v>train</v>
      </c>
    </row>
    <row r="44" spans="1:35">
      <c r="A44" s="47">
        <f>Main!C46</f>
        <v>41815</v>
      </c>
      <c r="B44" s="52" t="str">
        <f>Main!D46</f>
        <v>Ecuador</v>
      </c>
      <c r="C44" s="57" t="str">
        <f>Main!E46</f>
        <v>France</v>
      </c>
      <c r="D44" s="35">
        <f>Main!F46/(Main!$F46+Main!$G46)*100</f>
        <v>32.87671232876712</v>
      </c>
      <c r="E44" s="13">
        <f>Main!G46/(Main!$F46+Main!$G46)*100</f>
        <v>67.123287671232873</v>
      </c>
      <c r="F44" s="35">
        <f>Main!I46/(Main!$I46+Main!$K46)*100</f>
        <v>29.196050775740478</v>
      </c>
      <c r="G44" s="36">
        <f>Main!K46/(Main!$I46+Main!$K46)*100</f>
        <v>70.803949224259526</v>
      </c>
      <c r="H44" s="35">
        <f>Main!L46</f>
        <v>80.7</v>
      </c>
      <c r="I44" s="13">
        <f>Main!M46</f>
        <v>2</v>
      </c>
      <c r="J44" s="36">
        <f>Main!N46</f>
        <v>0.8</v>
      </c>
      <c r="K44" s="18">
        <f>Main!O46</f>
        <v>86.1</v>
      </c>
      <c r="L44" s="13">
        <f>Main!P46</f>
        <v>2.5</v>
      </c>
      <c r="M44" s="63">
        <f>Main!Q46</f>
        <v>0.6</v>
      </c>
      <c r="N44" s="24">
        <f>Main!R46</f>
        <v>2.1</v>
      </c>
      <c r="O44" s="12">
        <f>Main!S46</f>
        <v>2.2000000000000002</v>
      </c>
      <c r="P44" s="12">
        <f>Main!T46</f>
        <v>2.1</v>
      </c>
      <c r="Q44" s="24">
        <f>Main!U46</f>
        <v>3.3</v>
      </c>
      <c r="R44" s="12">
        <f>Main!V46</f>
        <v>4</v>
      </c>
      <c r="S44" s="12">
        <f>Main!W46</f>
        <v>3.7</v>
      </c>
      <c r="T44" s="24">
        <f>Main!X46</f>
        <v>26</v>
      </c>
      <c r="U44" s="101">
        <f>Main!Y46</f>
        <v>2</v>
      </c>
      <c r="V44" s="25">
        <f>Main!Z46</f>
        <v>16</v>
      </c>
      <c r="W44" s="24">
        <f>Main!AA46</f>
        <v>17</v>
      </c>
      <c r="X44" s="101">
        <f>Main!AB46</f>
        <v>13</v>
      </c>
      <c r="Y44" s="25">
        <f>Main!AC46</f>
        <v>1</v>
      </c>
      <c r="Z44" s="173">
        <f>Main!AD46</f>
        <v>4.5</v>
      </c>
      <c r="AA44" s="174">
        <f>Main!AE46</f>
        <v>3.5</v>
      </c>
      <c r="AB44" s="175">
        <f>Main!AF46</f>
        <v>1.8</v>
      </c>
      <c r="AC44" s="183">
        <f>Main!AG46</f>
        <v>0</v>
      </c>
      <c r="AD44" s="184">
        <f>Main!AH46</f>
        <v>0</v>
      </c>
      <c r="AE44" s="151">
        <f>Main!AI46</f>
        <v>0</v>
      </c>
      <c r="AF44" s="156">
        <f>Main!AJ46</f>
        <v>1.1299999999999999</v>
      </c>
      <c r="AG44" s="157">
        <f>Main!AK46</f>
        <v>2.35</v>
      </c>
      <c r="AH44" s="158">
        <f>Main!AL46</f>
        <v>-1.1599999999999999</v>
      </c>
      <c r="AI44" s="188" t="str">
        <f>Main!AM46</f>
        <v>train</v>
      </c>
    </row>
    <row r="45" spans="1:35">
      <c r="A45" s="47">
        <f>Main!C47</f>
        <v>41815</v>
      </c>
      <c r="B45" s="52" t="str">
        <f>Main!D47</f>
        <v>Honduras</v>
      </c>
      <c r="C45" s="57" t="str">
        <f>Main!E47</f>
        <v>Switzerland</v>
      </c>
      <c r="D45" s="35">
        <f>Main!F47/(Main!$F47+Main!$G47)*100</f>
        <v>31.944444444444443</v>
      </c>
      <c r="E45" s="13">
        <f>Main!G47/(Main!$F47+Main!$G47)*100</f>
        <v>68.055555555555557</v>
      </c>
      <c r="F45" s="35">
        <f>Main!I47/(Main!$I47+Main!$K47)*100</f>
        <v>35.055865921787714</v>
      </c>
      <c r="G45" s="36">
        <f>Main!K47/(Main!$I47+Main!$K47)*100</f>
        <v>64.944134078212301</v>
      </c>
      <c r="H45" s="35">
        <f>Main!L47</f>
        <v>69.599999999999994</v>
      </c>
      <c r="I45" s="13">
        <f>Main!M47</f>
        <v>1.6</v>
      </c>
      <c r="J45" s="36">
        <f>Main!N47</f>
        <v>1.2</v>
      </c>
      <c r="K45" s="18">
        <f>Main!O47</f>
        <v>78</v>
      </c>
      <c r="L45" s="13">
        <f>Main!P47</f>
        <v>2</v>
      </c>
      <c r="M45" s="63">
        <f>Main!Q47</f>
        <v>0.9</v>
      </c>
      <c r="N45" s="24">
        <f>Main!R47</f>
        <v>1.7</v>
      </c>
      <c r="O45" s="12">
        <f>Main!S47</f>
        <v>1.1000000000000001</v>
      </c>
      <c r="P45" s="12">
        <f>Main!T47</f>
        <v>1.3</v>
      </c>
      <c r="Q45" s="24">
        <f>Main!U47</f>
        <v>1.9</v>
      </c>
      <c r="R45" s="12">
        <f>Main!V47</f>
        <v>2.6</v>
      </c>
      <c r="S45" s="12">
        <f>Main!W47</f>
        <v>2.2000000000000002</v>
      </c>
      <c r="T45" s="24">
        <f>Main!X47</f>
        <v>33</v>
      </c>
      <c r="U45" s="101">
        <f>Main!Y47</f>
        <v>2</v>
      </c>
      <c r="V45" s="25">
        <f>Main!Z47</f>
        <v>32</v>
      </c>
      <c r="W45" s="24">
        <f>Main!AA47</f>
        <v>6</v>
      </c>
      <c r="X45" s="101">
        <f>Main!AB47</f>
        <v>9</v>
      </c>
      <c r="Y45" s="25">
        <f>Main!AC47</f>
        <v>8</v>
      </c>
      <c r="Z45" s="173">
        <f>Main!AD47</f>
        <v>8.5</v>
      </c>
      <c r="AA45" s="174">
        <f>Main!AE47</f>
        <v>4.2</v>
      </c>
      <c r="AB45" s="175">
        <f>Main!AF47</f>
        <v>1.44</v>
      </c>
      <c r="AC45" s="183">
        <f>Main!AG47</f>
        <v>0</v>
      </c>
      <c r="AD45" s="184">
        <f>Main!AH47</f>
        <v>3</v>
      </c>
      <c r="AE45" s="151">
        <f>Main!AI47</f>
        <v>-3</v>
      </c>
      <c r="AF45" s="156">
        <f>Main!AJ47</f>
        <v>1.02</v>
      </c>
      <c r="AG45" s="157">
        <f>Main!AK47</f>
        <v>1.99</v>
      </c>
      <c r="AH45" s="158">
        <f>Main!AL47</f>
        <v>-1.17</v>
      </c>
      <c r="AI45" s="188" t="str">
        <f>Main!AM47</f>
        <v>train</v>
      </c>
    </row>
    <row r="46" spans="1:35">
      <c r="A46" s="47">
        <f>Main!C48</f>
        <v>41816</v>
      </c>
      <c r="B46" s="52" t="str">
        <f>Main!D48</f>
        <v>Portugal</v>
      </c>
      <c r="C46" s="57" t="str">
        <f>Main!E48</f>
        <v>Ghana</v>
      </c>
      <c r="D46" s="35">
        <f>Main!F48/(Main!$F48+Main!$G48)*100</f>
        <v>60.563380281690137</v>
      </c>
      <c r="E46" s="13">
        <f>Main!G48/(Main!$F48+Main!$G48)*100</f>
        <v>39.436619718309856</v>
      </c>
      <c r="F46" s="35">
        <f>Main!I48/(Main!$I48+Main!$K48)*100</f>
        <v>75.238095238095241</v>
      </c>
      <c r="G46" s="36">
        <f>Main!K48/(Main!$I48+Main!$K48)*100</f>
        <v>24.761904761904759</v>
      </c>
      <c r="H46" s="35">
        <f>Main!L48</f>
        <v>81</v>
      </c>
      <c r="I46" s="13">
        <f>Main!M48</f>
        <v>2.1</v>
      </c>
      <c r="J46" s="36">
        <f>Main!N48</f>
        <v>0.8</v>
      </c>
      <c r="K46" s="18">
        <f>Main!O48</f>
        <v>77.2</v>
      </c>
      <c r="L46" s="13">
        <f>Main!P48</f>
        <v>1.9</v>
      </c>
      <c r="M46" s="63">
        <f>Main!Q48</f>
        <v>0.9</v>
      </c>
      <c r="N46" s="24">
        <f>Main!R48</f>
        <v>4.0999999999999996</v>
      </c>
      <c r="O46" s="12">
        <f>Main!S48</f>
        <v>4.0999999999999996</v>
      </c>
      <c r="P46" s="12">
        <f>Main!T48</f>
        <v>4.2</v>
      </c>
      <c r="Q46" s="24">
        <f>Main!U48</f>
        <v>2.4</v>
      </c>
      <c r="R46" s="12">
        <f>Main!V48</f>
        <v>2.4</v>
      </c>
      <c r="S46" s="12">
        <f>Main!W48</f>
        <v>2.4</v>
      </c>
      <c r="T46" s="24">
        <f>Main!X48</f>
        <v>4</v>
      </c>
      <c r="U46" s="101">
        <f>Main!Y48</f>
        <v>5</v>
      </c>
      <c r="V46" s="25">
        <f>Main!Z48</f>
        <v>3</v>
      </c>
      <c r="W46" s="24">
        <f>Main!AA48</f>
        <v>37</v>
      </c>
      <c r="X46" s="101">
        <f>Main!AB48</f>
        <v>2</v>
      </c>
      <c r="Y46" s="25">
        <f>Main!AC48</f>
        <v>8</v>
      </c>
      <c r="Z46" s="173">
        <f>Main!AD48</f>
        <v>2.15</v>
      </c>
      <c r="AA46" s="174">
        <f>Main!AE48</f>
        <v>4</v>
      </c>
      <c r="AB46" s="175">
        <f>Main!AF48</f>
        <v>3.2</v>
      </c>
      <c r="AC46" s="183">
        <f>Main!AG48</f>
        <v>2</v>
      </c>
      <c r="AD46" s="184">
        <f>Main!AH48</f>
        <v>1</v>
      </c>
      <c r="AE46" s="151">
        <f>Main!AI48</f>
        <v>1</v>
      </c>
      <c r="AF46" s="156">
        <f>Main!AJ48</f>
        <v>1.97</v>
      </c>
      <c r="AG46" s="157">
        <f>Main!AK48</f>
        <v>1.39</v>
      </c>
      <c r="AH46" s="158">
        <f>Main!AL48</f>
        <v>0.52</v>
      </c>
      <c r="AI46" s="188" t="str">
        <f>Main!AM48</f>
        <v>train</v>
      </c>
    </row>
    <row r="47" spans="1:35">
      <c r="A47" s="47">
        <f>Main!C49</f>
        <v>41816</v>
      </c>
      <c r="B47" s="52" t="str">
        <f>Main!D49</f>
        <v>USA</v>
      </c>
      <c r="C47" s="57" t="str">
        <f>Main!E49</f>
        <v>Germany</v>
      </c>
      <c r="D47" s="35">
        <f>Main!F49/(Main!$F49+Main!$G49)*100</f>
        <v>16.25</v>
      </c>
      <c r="E47" s="13">
        <f>Main!G49/(Main!$F49+Main!$G49)*100</f>
        <v>83.75</v>
      </c>
      <c r="F47" s="35">
        <f>Main!I49/(Main!$I49+Main!$K49)*100</f>
        <v>15.679012345679011</v>
      </c>
      <c r="G47" s="36">
        <f>Main!K49/(Main!$I49+Main!$K49)*100</f>
        <v>84.320987654320987</v>
      </c>
      <c r="H47" s="35">
        <f>Main!L49</f>
        <v>77.400000000000006</v>
      </c>
      <c r="I47" s="13">
        <f>Main!M49</f>
        <v>2</v>
      </c>
      <c r="J47" s="36">
        <f>Main!N49</f>
        <v>1</v>
      </c>
      <c r="K47" s="18">
        <f>Main!O49</f>
        <v>88.9</v>
      </c>
      <c r="L47" s="13">
        <f>Main!P49</f>
        <v>3.2</v>
      </c>
      <c r="M47" s="63">
        <f>Main!Q49</f>
        <v>0.8</v>
      </c>
      <c r="N47" s="24">
        <f>Main!R49</f>
        <v>3.6</v>
      </c>
      <c r="O47" s="12">
        <f>Main!S49</f>
        <v>1.7</v>
      </c>
      <c r="P47" s="12">
        <f>Main!T49</f>
        <v>2.6</v>
      </c>
      <c r="Q47" s="24">
        <f>Main!U49</f>
        <v>4.8</v>
      </c>
      <c r="R47" s="12">
        <f>Main!V49</f>
        <v>4.5</v>
      </c>
      <c r="S47" s="12">
        <f>Main!W49</f>
        <v>4.8</v>
      </c>
      <c r="T47" s="24">
        <f>Main!X49</f>
        <v>13</v>
      </c>
      <c r="U47" s="101">
        <f>Main!Y49</f>
        <v>9</v>
      </c>
      <c r="V47" s="25">
        <f>Main!Z49</f>
        <v>3</v>
      </c>
      <c r="W47" s="24">
        <f>Main!AA49</f>
        <v>2</v>
      </c>
      <c r="X47" s="101">
        <f>Main!AB49</f>
        <v>17</v>
      </c>
      <c r="Y47" s="25">
        <f>Main!AC49</f>
        <v>1</v>
      </c>
      <c r="Z47" s="173">
        <f>Main!AD49</f>
        <v>10</v>
      </c>
      <c r="AA47" s="174">
        <f>Main!AE49</f>
        <v>2.75</v>
      </c>
      <c r="AB47" s="175">
        <f>Main!AF49</f>
        <v>1.61</v>
      </c>
      <c r="AC47" s="183">
        <f>Main!AG49</f>
        <v>0</v>
      </c>
      <c r="AD47" s="184">
        <f>Main!AH49</f>
        <v>1</v>
      </c>
      <c r="AE47" s="151">
        <f>Main!AI49</f>
        <v>-1</v>
      </c>
      <c r="AF47" s="156">
        <f>Main!AJ49</f>
        <v>1.1599999999999999</v>
      </c>
      <c r="AG47" s="157">
        <f>Main!AK49</f>
        <v>2.39</v>
      </c>
      <c r="AH47" s="158">
        <f>Main!AL49</f>
        <v>-1.1200000000000001</v>
      </c>
      <c r="AI47" s="188" t="str">
        <f>Main!AM49</f>
        <v>train</v>
      </c>
    </row>
    <row r="48" spans="1:35">
      <c r="A48" s="47">
        <f>Main!C50</f>
        <v>41816</v>
      </c>
      <c r="B48" s="52" t="str">
        <f>Main!D50</f>
        <v>Algeria</v>
      </c>
      <c r="C48" s="57" t="str">
        <f>Main!E50</f>
        <v>Russia</v>
      </c>
      <c r="D48" s="35">
        <f>Main!F50/(Main!$F50+Main!$G50)*100</f>
        <v>23.287671232876711</v>
      </c>
      <c r="E48" s="13">
        <f>Main!G50/(Main!$F50+Main!$G50)*100</f>
        <v>76.712328767123282</v>
      </c>
      <c r="F48" s="35">
        <f>Main!I50/(Main!$I50+Main!$K50)*100</f>
        <v>29.929078014184402</v>
      </c>
      <c r="G48" s="36">
        <f>Main!K50/(Main!$I50+Main!$K50)*100</f>
        <v>70.070921985815602</v>
      </c>
      <c r="H48" s="35">
        <f>Main!L50</f>
        <v>63.4</v>
      </c>
      <c r="I48" s="13">
        <f>Main!M50</f>
        <v>1.1000000000000001</v>
      </c>
      <c r="J48" s="36">
        <f>Main!N50</f>
        <v>1.2</v>
      </c>
      <c r="K48" s="18">
        <f>Main!O50</f>
        <v>79</v>
      </c>
      <c r="L48" s="13">
        <f>Main!P50</f>
        <v>1.7</v>
      </c>
      <c r="M48" s="63">
        <f>Main!Q50</f>
        <v>0.6</v>
      </c>
      <c r="N48" s="24">
        <f>Main!R50</f>
        <v>1.4</v>
      </c>
      <c r="O48" s="12">
        <f>Main!S50</f>
        <v>1.3</v>
      </c>
      <c r="P48" s="12">
        <f>Main!T50</f>
        <v>1.3</v>
      </c>
      <c r="Q48" s="24">
        <f>Main!U50</f>
        <v>2.1</v>
      </c>
      <c r="R48" s="12">
        <f>Main!V50</f>
        <v>3.1</v>
      </c>
      <c r="S48" s="12">
        <f>Main!W50</f>
        <v>2.6</v>
      </c>
      <c r="T48" s="24">
        <f>Main!X50</f>
        <v>22</v>
      </c>
      <c r="U48" s="101">
        <f>Main!Y50</f>
        <v>3</v>
      </c>
      <c r="V48" s="25">
        <f>Main!Z50</f>
        <v>32</v>
      </c>
      <c r="W48" s="24">
        <f>Main!AA50</f>
        <v>19</v>
      </c>
      <c r="X48" s="101">
        <f>Main!AB50</f>
        <v>9</v>
      </c>
      <c r="Y48" s="25">
        <f>Main!AC50</f>
        <v>4</v>
      </c>
      <c r="Z48" s="173">
        <f>Main!AD50</f>
        <v>3.6</v>
      </c>
      <c r="AA48" s="174">
        <f>Main!AE50</f>
        <v>3.6</v>
      </c>
      <c r="AB48" s="175">
        <f>Main!AF50</f>
        <v>2.1</v>
      </c>
      <c r="AC48" s="183">
        <f>Main!AG50</f>
        <v>1</v>
      </c>
      <c r="AD48" s="184">
        <f>Main!AH50</f>
        <v>1</v>
      </c>
      <c r="AE48" s="151">
        <f>Main!AI50</f>
        <v>0</v>
      </c>
      <c r="AF48" s="156">
        <f>Main!AJ50</f>
        <v>1.19</v>
      </c>
      <c r="AG48" s="157">
        <f>Main!AK50</f>
        <v>1.72</v>
      </c>
      <c r="AH48" s="158">
        <f>Main!AL50</f>
        <v>-0.49</v>
      </c>
      <c r="AI48" s="188" t="str">
        <f>Main!AM50</f>
        <v>train</v>
      </c>
    </row>
    <row r="49" spans="1:35" ht="15.75" thickBot="1">
      <c r="A49" s="201">
        <f>Main!C51</f>
        <v>41816</v>
      </c>
      <c r="B49" s="202" t="str">
        <f>Main!D51</f>
        <v>S Korea</v>
      </c>
      <c r="C49" s="203" t="str">
        <f>Main!E51</f>
        <v>Belgium</v>
      </c>
      <c r="D49" s="207">
        <f>Main!F51/(Main!$F51+Main!$G51)*100</f>
        <v>26.027397260273972</v>
      </c>
      <c r="E49" s="208">
        <f>Main!G51/(Main!$F51+Main!$G51)*100</f>
        <v>73.972602739726028</v>
      </c>
      <c r="F49" s="207">
        <f>Main!I51/(Main!$I51+Main!$K51)*100</f>
        <v>15.183246073298431</v>
      </c>
      <c r="G49" s="209">
        <f>Main!K51/(Main!$I51+Main!$K51)*100</f>
        <v>84.816753926701566</v>
      </c>
      <c r="H49" s="207">
        <f>Main!L51</f>
        <v>72.400000000000006</v>
      </c>
      <c r="I49" s="208">
        <f>Main!M51</f>
        <v>1.7</v>
      </c>
      <c r="J49" s="209">
        <f>Main!N51</f>
        <v>1.1000000000000001</v>
      </c>
      <c r="K49" s="210">
        <f>Main!O51</f>
        <v>82</v>
      </c>
      <c r="L49" s="208">
        <f>Main!P51</f>
        <v>2.1</v>
      </c>
      <c r="M49" s="211">
        <f>Main!Q51</f>
        <v>0.7</v>
      </c>
      <c r="N49" s="204">
        <f>Main!R51</f>
        <v>1.9</v>
      </c>
      <c r="O49" s="205">
        <f>Main!S51</f>
        <v>1.4</v>
      </c>
      <c r="P49" s="205">
        <f>Main!T51</f>
        <v>1.5</v>
      </c>
      <c r="Q49" s="204">
        <f>Main!U51</f>
        <v>3.6</v>
      </c>
      <c r="R49" s="205">
        <f>Main!V51</f>
        <v>4.5999999999999996</v>
      </c>
      <c r="S49" s="205">
        <f>Main!W51</f>
        <v>4.3</v>
      </c>
      <c r="T49" s="204">
        <f>Main!X51</f>
        <v>57</v>
      </c>
      <c r="U49" s="212">
        <f>Main!Y51</f>
        <v>8</v>
      </c>
      <c r="V49" s="206">
        <f>Main!Z51</f>
        <v>4</v>
      </c>
      <c r="W49" s="204">
        <f>Main!AA51</f>
        <v>11</v>
      </c>
      <c r="X49" s="212">
        <f>Main!AB51</f>
        <v>11</v>
      </c>
      <c r="Y49" s="206">
        <f>Main!AC51</f>
        <v>4</v>
      </c>
      <c r="Z49" s="176">
        <f>Main!AD51</f>
        <v>5</v>
      </c>
      <c r="AA49" s="177">
        <f>Main!AE51</f>
        <v>3.8</v>
      </c>
      <c r="AB49" s="178">
        <f>Main!AF51</f>
        <v>1.72</v>
      </c>
      <c r="AC49" s="185">
        <f>Main!AG51</f>
        <v>0</v>
      </c>
      <c r="AD49" s="186">
        <f>Main!AH51</f>
        <v>1</v>
      </c>
      <c r="AE49" s="152">
        <f>Main!AI51</f>
        <v>-1</v>
      </c>
      <c r="AF49" s="159">
        <f>Main!AJ51</f>
        <v>1.22</v>
      </c>
      <c r="AG49" s="160">
        <f>Main!AK51</f>
        <v>1.7</v>
      </c>
      <c r="AH49" s="161">
        <f>Main!AL51</f>
        <v>-0.45</v>
      </c>
      <c r="AI49" s="189" t="str">
        <f>Main!AM51</f>
        <v>train</v>
      </c>
    </row>
    <row r="50" spans="1:35">
      <c r="A50" s="48">
        <f>Main!C52</f>
        <v>41818</v>
      </c>
      <c r="B50" s="53" t="str">
        <f>Main!D52</f>
        <v>Brazil</v>
      </c>
      <c r="C50" s="58" t="str">
        <f>Main!E52</f>
        <v>Chile</v>
      </c>
      <c r="D50" s="37">
        <f>Main!F52/(Main!$F52+Main!$G52)*100</f>
        <v>78</v>
      </c>
      <c r="E50" s="9">
        <f>Main!G52/(Main!$F52+Main!$G52)*100</f>
        <v>22</v>
      </c>
      <c r="F50" s="37">
        <f>Main!I52/(Main!$I52+Main!$K52)*100</f>
        <v>81.099999999999994</v>
      </c>
      <c r="G50" s="38">
        <f>Main!K52/(Main!$I52+Main!$K52)*100</f>
        <v>18.900000000000006</v>
      </c>
      <c r="H50" s="37">
        <f>Main!L52</f>
        <v>91.8</v>
      </c>
      <c r="I50" s="9">
        <f>Main!M52</f>
        <v>3.4</v>
      </c>
      <c r="J50" s="38">
        <f>Main!N52</f>
        <v>0.5</v>
      </c>
      <c r="K50" s="19">
        <f>Main!O52</f>
        <v>86.7</v>
      </c>
      <c r="L50" s="9">
        <f>Main!P52</f>
        <v>2.7</v>
      </c>
      <c r="M50" s="64">
        <f>Main!Q52</f>
        <v>0.7</v>
      </c>
      <c r="N50" s="26">
        <f>Main!R52</f>
        <v>4.9000000000000004</v>
      </c>
      <c r="O50" s="8">
        <f>Main!S52</f>
        <v>4.8</v>
      </c>
      <c r="P50" s="8">
        <f>Main!T52</f>
        <v>4.9000000000000004</v>
      </c>
      <c r="Q50" s="26">
        <f>Main!U52</f>
        <v>4.2</v>
      </c>
      <c r="R50" s="8">
        <f>Main!V52</f>
        <v>2.6</v>
      </c>
      <c r="S50" s="8">
        <f>Main!W52</f>
        <v>3.6</v>
      </c>
      <c r="T50" s="26">
        <f>Main!X52</f>
        <v>3</v>
      </c>
      <c r="U50" s="102">
        <f>Main!Y52</f>
        <v>19</v>
      </c>
      <c r="V50" s="27">
        <f>Main!Z52</f>
        <v>1</v>
      </c>
      <c r="W50" s="26">
        <f>Main!AA52</f>
        <v>14</v>
      </c>
      <c r="X50" s="102">
        <f>Main!AB52</f>
        <v>8</v>
      </c>
      <c r="Y50" s="27">
        <f>Main!AC52</f>
        <v>3</v>
      </c>
      <c r="Z50" s="173">
        <v>1.5</v>
      </c>
      <c r="AA50" s="174">
        <v>4.75</v>
      </c>
      <c r="AB50" s="175">
        <v>7</v>
      </c>
      <c r="AC50" s="183">
        <f>Main!AG52</f>
        <v>1</v>
      </c>
      <c r="AD50" s="184">
        <f>Main!AH52</f>
        <v>1</v>
      </c>
      <c r="AE50" s="151">
        <f>Main!AI52</f>
        <v>0</v>
      </c>
      <c r="AF50" s="156">
        <f>Main!AJ52</f>
        <v>1.54</v>
      </c>
      <c r="AG50" s="157">
        <f>Main!AK52</f>
        <v>1.54</v>
      </c>
      <c r="AH50" s="158">
        <f>Main!AL52</f>
        <v>0.02</v>
      </c>
      <c r="AI50" s="188" t="str">
        <f>Main!AM52</f>
        <v>train</v>
      </c>
    </row>
    <row r="51" spans="1:35">
      <c r="A51" s="48">
        <f>Main!C53</f>
        <v>41818</v>
      </c>
      <c r="B51" s="53" t="str">
        <f>Main!D53</f>
        <v>Colombia</v>
      </c>
      <c r="C51" s="58" t="str">
        <f>Main!E53</f>
        <v>Uruguay</v>
      </c>
      <c r="D51" s="37">
        <f>Main!F53/(Main!$F53+Main!$G53)*100</f>
        <v>63</v>
      </c>
      <c r="E51" s="9">
        <f>Main!G53/(Main!$F53+Main!$G53)*100</f>
        <v>37</v>
      </c>
      <c r="F51" s="37">
        <f>Main!I53/(Main!$I53+Main!$K53)*100</f>
        <v>54</v>
      </c>
      <c r="G51" s="38">
        <f>Main!K53/(Main!$I53+Main!$K53)*100</f>
        <v>46</v>
      </c>
      <c r="H51" s="37">
        <f>Main!L53</f>
        <v>85.8</v>
      </c>
      <c r="I51" s="9">
        <f>Main!M53</f>
        <v>2.2000000000000002</v>
      </c>
      <c r="J51" s="38">
        <f>Main!N53</f>
        <v>0.5</v>
      </c>
      <c r="K51" s="19">
        <f>Main!O53</f>
        <v>83.3</v>
      </c>
      <c r="L51" s="9">
        <f>Main!P53</f>
        <v>2.2000000000000002</v>
      </c>
      <c r="M51" s="64">
        <f>Main!Q53</f>
        <v>0.7</v>
      </c>
      <c r="N51" s="26">
        <f>Main!R53</f>
        <v>3.9</v>
      </c>
      <c r="O51" s="8">
        <f>Main!S53</f>
        <v>4</v>
      </c>
      <c r="P51" s="8">
        <f>Main!T53</f>
        <v>4</v>
      </c>
      <c r="Q51" s="26">
        <f>Main!U53</f>
        <v>4.3</v>
      </c>
      <c r="R51" s="8">
        <f>Main!V53</f>
        <v>3.1</v>
      </c>
      <c r="S51" s="8">
        <f>Main!W53</f>
        <v>3.8</v>
      </c>
      <c r="T51" s="26">
        <f>Main!X53</f>
        <v>8</v>
      </c>
      <c r="U51" s="102">
        <f>Main!Y53</f>
        <v>4</v>
      </c>
      <c r="V51" s="27">
        <f>Main!Z53</f>
        <v>16</v>
      </c>
      <c r="W51" s="26">
        <f>Main!AA53</f>
        <v>7</v>
      </c>
      <c r="X51" s="102">
        <f>Main!AB53</f>
        <v>11</v>
      </c>
      <c r="Y51" s="27">
        <f>Main!AC53</f>
        <v>1</v>
      </c>
      <c r="Z51" s="173">
        <f>Main!AD53</f>
        <v>1.95</v>
      </c>
      <c r="AA51" s="174">
        <f>Main!AE53</f>
        <v>3.4</v>
      </c>
      <c r="AB51" s="175">
        <f>Main!AF53</f>
        <v>4</v>
      </c>
      <c r="AC51" s="183">
        <f>Main!AG53</f>
        <v>2</v>
      </c>
      <c r="AD51" s="184">
        <f>Main!AH53</f>
        <v>0</v>
      </c>
      <c r="AE51" s="151">
        <f>Main!AI53</f>
        <v>2</v>
      </c>
      <c r="AF51" s="156">
        <f>Main!AJ53</f>
        <v>1.08</v>
      </c>
      <c r="AG51" s="157">
        <f>Main!AK53</f>
        <v>1.29</v>
      </c>
      <c r="AH51" s="158">
        <f>Main!AL53</f>
        <v>-0.24</v>
      </c>
      <c r="AI51" s="188" t="str">
        <f>Main!AM53</f>
        <v>train</v>
      </c>
    </row>
    <row r="52" spans="1:35">
      <c r="A52" s="48">
        <f>Main!C54</f>
        <v>41819</v>
      </c>
      <c r="B52" s="53" t="str">
        <f>Main!D54</f>
        <v>Netherlands</v>
      </c>
      <c r="C52" s="58" t="str">
        <f>Main!E54</f>
        <v>Mexico</v>
      </c>
      <c r="D52" s="37">
        <f>Main!F54/(Main!$F54+Main!$G54)*100</f>
        <v>69</v>
      </c>
      <c r="E52" s="9">
        <f>Main!G54/(Main!$F54+Main!$G54)*100</f>
        <v>31</v>
      </c>
      <c r="F52" s="37">
        <f>Main!I54/(Main!$I54+Main!$K54)*100</f>
        <v>65.599999999999994</v>
      </c>
      <c r="G52" s="38">
        <f>Main!K54/(Main!$I54+Main!$K54)*100</f>
        <v>34.400000000000006</v>
      </c>
      <c r="H52" s="37">
        <f>Main!L54</f>
        <v>82.5</v>
      </c>
      <c r="I52" s="9">
        <f>Main!M54</f>
        <v>2.2999999999999998</v>
      </c>
      <c r="J52" s="38">
        <f>Main!N54</f>
        <v>0.8</v>
      </c>
      <c r="K52" s="19">
        <f>Main!O54</f>
        <v>77</v>
      </c>
      <c r="L52" s="9">
        <f>Main!P54</f>
        <v>1.6</v>
      </c>
      <c r="M52" s="64">
        <f>Main!Q54</f>
        <v>0.7</v>
      </c>
      <c r="N52" s="26">
        <f>Main!R54</f>
        <v>3.9</v>
      </c>
      <c r="O52" s="8">
        <f>Main!S54</f>
        <v>4.4000000000000004</v>
      </c>
      <c r="P52" s="8">
        <f>Main!T54</f>
        <v>4.2</v>
      </c>
      <c r="Q52" s="26">
        <f>Main!U54</f>
        <v>2.2999999999999998</v>
      </c>
      <c r="R52" s="8">
        <f>Main!V54</f>
        <v>3.1</v>
      </c>
      <c r="S52" s="8">
        <f>Main!W54</f>
        <v>2.7</v>
      </c>
      <c r="T52" s="26">
        <f>Main!X54</f>
        <v>15</v>
      </c>
      <c r="U52" s="102">
        <f>Main!Y54</f>
        <v>9</v>
      </c>
      <c r="V52" s="27">
        <f>Main!Z54</f>
        <v>2</v>
      </c>
      <c r="W52" s="26">
        <f>Main!AA54</f>
        <v>20</v>
      </c>
      <c r="X52" s="102">
        <f>Main!AB54</f>
        <v>14</v>
      </c>
      <c r="Y52" s="27">
        <f>Main!AC54</f>
        <v>8</v>
      </c>
      <c r="Z52" s="173">
        <f>Main!AD54</f>
        <v>1.95</v>
      </c>
      <c r="AA52" s="174">
        <f>Main!AE54</f>
        <v>3.4</v>
      </c>
      <c r="AB52" s="175">
        <f>Main!AF54</f>
        <v>3.8</v>
      </c>
      <c r="AC52" s="183">
        <f>Main!AG54</f>
        <v>2</v>
      </c>
      <c r="AD52" s="184">
        <f>Main!AH54</f>
        <v>1</v>
      </c>
      <c r="AE52" s="151">
        <f>Main!AI54</f>
        <v>1</v>
      </c>
      <c r="AF52" s="156">
        <f>Main!AJ54</f>
        <v>1.78</v>
      </c>
      <c r="AG52" s="157">
        <f>Main!AK54</f>
        <v>0.81</v>
      </c>
      <c r="AH52" s="158">
        <f>Main!AL54</f>
        <v>0.75</v>
      </c>
      <c r="AI52" s="188" t="str">
        <f>Main!AM54</f>
        <v>train</v>
      </c>
    </row>
    <row r="53" spans="1:35">
      <c r="A53" s="48">
        <f>Main!C55</f>
        <v>41819</v>
      </c>
      <c r="B53" s="53" t="str">
        <f>Main!D55</f>
        <v>Costa Rica</v>
      </c>
      <c r="C53" s="58" t="str">
        <f>Main!E55</f>
        <v>Greece</v>
      </c>
      <c r="D53" s="37">
        <f>Main!F55/(Main!$F55+Main!$G55)*100</f>
        <v>56.000000000000007</v>
      </c>
      <c r="E53" s="9">
        <f>Main!G55/(Main!$F55+Main!$G55)*100</f>
        <v>44</v>
      </c>
      <c r="F53" s="37">
        <f>Main!I55/(Main!$I55+Main!$K55)*100</f>
        <v>32.299999999999997</v>
      </c>
      <c r="G53" s="38">
        <f>Main!K55/(Main!$I55+Main!$K55)*100</f>
        <v>67.7</v>
      </c>
      <c r="H53" s="37">
        <f>Main!L55</f>
        <v>74.099999999999994</v>
      </c>
      <c r="I53" s="9">
        <f>Main!M55</f>
        <v>1.3</v>
      </c>
      <c r="J53" s="38">
        <f>Main!N55</f>
        <v>0.7</v>
      </c>
      <c r="K53" s="19">
        <f>Main!O55</f>
        <v>76.8</v>
      </c>
      <c r="L53" s="9">
        <f>Main!P55</f>
        <v>1.3</v>
      </c>
      <c r="M53" s="64">
        <f>Main!Q55</f>
        <v>0.5</v>
      </c>
      <c r="N53" s="26">
        <f>Main!R55</f>
        <v>1.6</v>
      </c>
      <c r="O53" s="8">
        <f>Main!S55</f>
        <v>1.2</v>
      </c>
      <c r="P53" s="8">
        <f>Main!T55</f>
        <v>1.3</v>
      </c>
      <c r="Q53" s="26">
        <f>Main!U55</f>
        <v>2.2000000000000002</v>
      </c>
      <c r="R53" s="8">
        <f>Main!V55</f>
        <v>3.8</v>
      </c>
      <c r="S53" s="8">
        <f>Main!W55</f>
        <v>3</v>
      </c>
      <c r="T53" s="26">
        <f>Main!X55</f>
        <v>28</v>
      </c>
      <c r="U53" s="102">
        <f>Main!Y55</f>
        <v>3</v>
      </c>
      <c r="V53" s="27">
        <f>Main!Z55</f>
        <v>16</v>
      </c>
      <c r="W53" s="26">
        <f>Main!AA55</f>
        <v>12</v>
      </c>
      <c r="X53" s="102">
        <f>Main!AB55</f>
        <v>2</v>
      </c>
      <c r="Y53" s="27">
        <f>Main!AC55</f>
        <v>32</v>
      </c>
      <c r="Z53" s="173">
        <f>Main!AD55</f>
        <v>2.4</v>
      </c>
      <c r="AA53" s="174">
        <f>Main!AE55</f>
        <v>3</v>
      </c>
      <c r="AB53" s="175">
        <f>Main!AF55</f>
        <v>3.2</v>
      </c>
      <c r="AC53" s="183">
        <f>Main!AG55</f>
        <v>1</v>
      </c>
      <c r="AD53" s="184">
        <f>Main!AH55</f>
        <v>1</v>
      </c>
      <c r="AE53" s="151">
        <f>Main!AI55</f>
        <v>0</v>
      </c>
      <c r="AF53" s="156">
        <f>Main!AJ55</f>
        <v>0.74</v>
      </c>
      <c r="AG53" s="157">
        <f>Main!AK55</f>
        <v>1.21</v>
      </c>
      <c r="AH53" s="158">
        <f>Main!AL55</f>
        <v>-0.55000000000000004</v>
      </c>
      <c r="AI53" s="188" t="str">
        <f>Main!AM55</f>
        <v>train</v>
      </c>
    </row>
    <row r="54" spans="1:35">
      <c r="A54" s="48">
        <f>Main!C56</f>
        <v>41820</v>
      </c>
      <c r="B54" s="53" t="str">
        <f>Main!D56</f>
        <v>France</v>
      </c>
      <c r="C54" s="58" t="str">
        <f>Main!E56</f>
        <v>Nigeria</v>
      </c>
      <c r="D54" s="37">
        <f>Main!F56/(Main!$F56+Main!$G56)*100</f>
        <v>72</v>
      </c>
      <c r="E54" s="9">
        <f>Main!G56/(Main!$F56+Main!$G56)*100</f>
        <v>28.000000000000004</v>
      </c>
      <c r="F54" s="37">
        <f>Main!I56/(Main!$I56+Main!$K56)*100</f>
        <v>66.8</v>
      </c>
      <c r="G54" s="38">
        <f>Main!K56/(Main!$I56+Main!$K56)*100</f>
        <v>33.200000000000003</v>
      </c>
      <c r="H54" s="37">
        <f>Main!L56</f>
        <v>86.1</v>
      </c>
      <c r="I54" s="9">
        <f>Main!M56</f>
        <v>2.5</v>
      </c>
      <c r="J54" s="38">
        <f>Main!N56</f>
        <v>0.6</v>
      </c>
      <c r="K54" s="19">
        <f>Main!O56</f>
        <v>75.2</v>
      </c>
      <c r="L54" s="9">
        <f>Main!P56</f>
        <v>1.7</v>
      </c>
      <c r="M54" s="64">
        <f>Main!Q56</f>
        <v>0.9</v>
      </c>
      <c r="N54" s="26">
        <f>Main!R56</f>
        <v>3.3</v>
      </c>
      <c r="O54" s="8">
        <f>Main!S56</f>
        <v>4</v>
      </c>
      <c r="P54" s="8">
        <f>Main!T56</f>
        <v>3.7</v>
      </c>
      <c r="Q54" s="26">
        <f>Main!U56</f>
        <v>1.3</v>
      </c>
      <c r="R54" s="8">
        <f>Main!V56</f>
        <v>3</v>
      </c>
      <c r="S54" s="8">
        <f>Main!W56</f>
        <v>1.9</v>
      </c>
      <c r="T54" s="26">
        <f>Main!X56</f>
        <v>17</v>
      </c>
      <c r="U54" s="102">
        <f>Main!Y56</f>
        <v>13</v>
      </c>
      <c r="V54" s="27">
        <f>Main!Z56</f>
        <v>1</v>
      </c>
      <c r="W54" s="26">
        <f>Main!AA56</f>
        <v>44</v>
      </c>
      <c r="X54" s="102">
        <f>Main!AB56</f>
        <v>4</v>
      </c>
      <c r="Y54" s="27">
        <f>Main!AC56</f>
        <v>16</v>
      </c>
      <c r="Z54" s="173">
        <f>Main!AD56</f>
        <v>1.44</v>
      </c>
      <c r="AA54" s="174">
        <f>Main!AE56</f>
        <v>4.5</v>
      </c>
      <c r="AB54" s="175">
        <f>Main!AF56</f>
        <v>8</v>
      </c>
      <c r="AC54" s="183">
        <f>Main!AG56</f>
        <v>2</v>
      </c>
      <c r="AD54" s="184">
        <f>Main!AH56</f>
        <v>0</v>
      </c>
      <c r="AE54" s="151">
        <f>Main!AI56</f>
        <v>2</v>
      </c>
      <c r="AF54" s="156">
        <f>Main!AJ56</f>
        <v>1.99</v>
      </c>
      <c r="AG54" s="157">
        <f>Main!AK56</f>
        <v>1.05</v>
      </c>
      <c r="AH54" s="158">
        <f>Main!AL56</f>
        <v>0.81</v>
      </c>
      <c r="AI54" s="188" t="str">
        <f>Main!AM56</f>
        <v>train</v>
      </c>
    </row>
    <row r="55" spans="1:35">
      <c r="A55" s="48">
        <f>Main!C57</f>
        <v>41820</v>
      </c>
      <c r="B55" s="53" t="str">
        <f>Main!D57</f>
        <v>Germany</v>
      </c>
      <c r="C55" s="58" t="str">
        <f>Main!E57</f>
        <v>Algeria</v>
      </c>
      <c r="D55" s="37">
        <f>Main!F57/(Main!$F57+Main!$G57)*100</f>
        <v>82</v>
      </c>
      <c r="E55" s="9">
        <f>Main!G57/(Main!$F57+Main!$G57)*100</f>
        <v>18</v>
      </c>
      <c r="F55" s="37">
        <f>Main!I57/(Main!$I57+Main!$K57)*100</f>
        <v>87.1</v>
      </c>
      <c r="G55" s="38">
        <f>Main!K57/(Main!$I57+Main!$K57)*100</f>
        <v>12.900000000000006</v>
      </c>
      <c r="H55" s="37">
        <f>Main!L57</f>
        <v>88.9</v>
      </c>
      <c r="I55" s="9">
        <f>Main!M57</f>
        <v>3.2</v>
      </c>
      <c r="J55" s="38">
        <f>Main!N57</f>
        <v>0.8</v>
      </c>
      <c r="K55" s="19">
        <f>Main!O57</f>
        <v>63.4</v>
      </c>
      <c r="L55" s="9">
        <f>Main!P57</f>
        <v>1.1000000000000001</v>
      </c>
      <c r="M55" s="64">
        <f>Main!Q57</f>
        <v>1.2</v>
      </c>
      <c r="N55" s="26">
        <f>Main!R57</f>
        <v>4.8</v>
      </c>
      <c r="O55" s="8">
        <f>Main!S57</f>
        <v>4.5</v>
      </c>
      <c r="P55" s="8">
        <f>Main!T57</f>
        <v>4.8</v>
      </c>
      <c r="Q55" s="26">
        <f>Main!U57</f>
        <v>1.4</v>
      </c>
      <c r="R55" s="8">
        <f>Main!V57</f>
        <v>1.3</v>
      </c>
      <c r="S55" s="8">
        <f>Main!W57</f>
        <v>1.3</v>
      </c>
      <c r="T55" s="26">
        <f>Main!X57</f>
        <v>2</v>
      </c>
      <c r="U55" s="102">
        <f>Main!Y57</f>
        <v>17</v>
      </c>
      <c r="V55" s="27">
        <f>Main!Z57</f>
        <v>1</v>
      </c>
      <c r="W55" s="26">
        <f>Main!AA57</f>
        <v>22</v>
      </c>
      <c r="X55" s="102">
        <f>Main!AB57</f>
        <v>3</v>
      </c>
      <c r="Y55" s="27">
        <f>Main!AC57</f>
        <v>32</v>
      </c>
      <c r="Z55" s="173">
        <f>Main!AD57</f>
        <v>1.28</v>
      </c>
      <c r="AA55" s="174">
        <f>Main!AE57</f>
        <v>6</v>
      </c>
      <c r="AB55" s="175">
        <f>Main!AF57</f>
        <v>13</v>
      </c>
      <c r="AC55" s="183">
        <f>Main!AG57</f>
        <v>0</v>
      </c>
      <c r="AD55" s="184">
        <f>Main!AH57</f>
        <v>0</v>
      </c>
      <c r="AE55" s="151">
        <f>Main!AI57</f>
        <v>0</v>
      </c>
      <c r="AF55" s="156">
        <f>Main!AJ57</f>
        <v>2.19</v>
      </c>
      <c r="AG55" s="157">
        <f>Main!AK57</f>
        <v>0.89</v>
      </c>
      <c r="AH55" s="158">
        <f>Main!AL57</f>
        <v>1.48</v>
      </c>
      <c r="AI55" s="188" t="str">
        <f>Main!AM57</f>
        <v>train</v>
      </c>
    </row>
    <row r="56" spans="1:35">
      <c r="A56" s="48">
        <f>Main!C58</f>
        <v>41821</v>
      </c>
      <c r="B56" s="53" t="str">
        <f>Main!D58</f>
        <v>Argentina</v>
      </c>
      <c r="C56" s="58" t="str">
        <f>Main!E58</f>
        <v>Switzerland</v>
      </c>
      <c r="D56" s="37">
        <f>Main!F58/(Main!$F58+Main!$G58)*100</f>
        <v>75</v>
      </c>
      <c r="E56" s="9">
        <f>Main!G58/(Main!$F58+Main!$G58)*100</f>
        <v>25</v>
      </c>
      <c r="F56" s="37">
        <f>Main!I58/(Main!$I58+Main!$K58)*100</f>
        <v>77.7</v>
      </c>
      <c r="G56" s="38">
        <f>Main!K58/(Main!$I58+Main!$K58)*100</f>
        <v>22.299999999999997</v>
      </c>
      <c r="H56" s="37">
        <f>Main!L58</f>
        <v>90</v>
      </c>
      <c r="I56" s="9">
        <f>Main!M58</f>
        <v>2.9</v>
      </c>
      <c r="J56" s="38">
        <f>Main!N58</f>
        <v>0.4</v>
      </c>
      <c r="K56" s="19">
        <f>Main!O58</f>
        <v>78</v>
      </c>
      <c r="L56" s="9">
        <f>Main!P58</f>
        <v>2</v>
      </c>
      <c r="M56" s="64">
        <f>Main!Q58</f>
        <v>0.9</v>
      </c>
      <c r="N56" s="26">
        <f>Main!R58</f>
        <v>4.8</v>
      </c>
      <c r="O56" s="8">
        <f>Main!S58</f>
        <v>4.5</v>
      </c>
      <c r="P56" s="8">
        <f>Main!T58</f>
        <v>4.7</v>
      </c>
      <c r="Q56" s="26">
        <f>Main!U58</f>
        <v>1.9</v>
      </c>
      <c r="R56" s="8">
        <f>Main!V58</f>
        <v>2.6</v>
      </c>
      <c r="S56" s="8">
        <f>Main!W58</f>
        <v>2.2000000000000002</v>
      </c>
      <c r="T56" s="26">
        <f>Main!X58</f>
        <v>5</v>
      </c>
      <c r="U56" s="102">
        <f>Main!Y58</f>
        <v>15</v>
      </c>
      <c r="V56" s="27">
        <f>Main!Z58</f>
        <v>1</v>
      </c>
      <c r="W56" s="26">
        <f>Main!AA58</f>
        <v>6</v>
      </c>
      <c r="X56" s="102">
        <f>Main!AB58</f>
        <v>9</v>
      </c>
      <c r="Y56" s="27">
        <f>Main!AC58</f>
        <v>8</v>
      </c>
      <c r="Z56" s="173">
        <f>Main!AD58</f>
        <v>1.57</v>
      </c>
      <c r="AA56" s="174">
        <f>Main!AE58</f>
        <v>4.2</v>
      </c>
      <c r="AB56" s="175">
        <f>Main!AF58</f>
        <v>7</v>
      </c>
      <c r="AC56" s="183">
        <f>Main!AG58</f>
        <v>0</v>
      </c>
      <c r="AD56" s="184">
        <f>Main!AH58</f>
        <v>0</v>
      </c>
      <c r="AE56" s="151">
        <f>Main!AI58</f>
        <v>0</v>
      </c>
      <c r="AF56" s="156">
        <f>Main!AJ58</f>
        <v>2.6</v>
      </c>
      <c r="AG56" s="157">
        <f>Main!AK58</f>
        <v>1.35</v>
      </c>
      <c r="AH56" s="158">
        <f>Main!AL58</f>
        <v>1.19</v>
      </c>
      <c r="AI56" s="188" t="str">
        <f>Main!AM58</f>
        <v>train</v>
      </c>
    </row>
    <row r="57" spans="1:35">
      <c r="A57" s="48">
        <f>Main!C59</f>
        <v>41821</v>
      </c>
      <c r="B57" s="53" t="str">
        <f>Main!D59</f>
        <v>Belgium</v>
      </c>
      <c r="C57" s="58" t="str">
        <f>Main!E59</f>
        <v>USA</v>
      </c>
      <c r="D57" s="37">
        <f>Main!F59/(Main!$F59+Main!$G59)*100</f>
        <v>59</v>
      </c>
      <c r="E57" s="9">
        <f>Main!G59/(Main!$F59+Main!$G59)*100</f>
        <v>41</v>
      </c>
      <c r="F57" s="37">
        <f>Main!I59/(Main!$I59+Main!$K59)*100</f>
        <v>69.2</v>
      </c>
      <c r="G57" s="38">
        <f>Main!K59/(Main!$I59+Main!$K59)*100</f>
        <v>30.8</v>
      </c>
      <c r="H57" s="37">
        <f>Main!L59</f>
        <v>82</v>
      </c>
      <c r="I57" s="9">
        <f>Main!M59</f>
        <v>2.1</v>
      </c>
      <c r="J57" s="38">
        <f>Main!N59</f>
        <v>0.7</v>
      </c>
      <c r="K57" s="19">
        <f>Main!O59</f>
        <v>77.400000000000006</v>
      </c>
      <c r="L57" s="9">
        <f>Main!P59</f>
        <v>2</v>
      </c>
      <c r="M57" s="64">
        <f>Main!Q59</f>
        <v>1</v>
      </c>
      <c r="N57" s="26">
        <f>Main!R59</f>
        <v>3.6</v>
      </c>
      <c r="O57" s="8">
        <f>Main!S59</f>
        <v>4.5999999999999996</v>
      </c>
      <c r="P57" s="8">
        <f>Main!T59</f>
        <v>4.3</v>
      </c>
      <c r="Q57" s="26">
        <f>Main!U59</f>
        <v>3.6</v>
      </c>
      <c r="R57" s="8">
        <f>Main!V59</f>
        <v>1.7</v>
      </c>
      <c r="S57" s="8">
        <f>Main!W59</f>
        <v>2.6</v>
      </c>
      <c r="T57" s="26">
        <f>Main!X59</f>
        <v>11</v>
      </c>
      <c r="U57" s="102">
        <f>Main!Y59</f>
        <v>11</v>
      </c>
      <c r="V57" s="27">
        <f>Main!Z59</f>
        <v>4</v>
      </c>
      <c r="W57" s="26">
        <f>Main!AA59</f>
        <v>13</v>
      </c>
      <c r="X57" s="102">
        <f>Main!AB59</f>
        <v>9</v>
      </c>
      <c r="Y57" s="27">
        <f>Main!AC59</f>
        <v>3</v>
      </c>
      <c r="Z57" s="173">
        <f>Main!AD59</f>
        <v>2</v>
      </c>
      <c r="AA57" s="174">
        <f>Main!AE59</f>
        <v>3.4</v>
      </c>
      <c r="AB57" s="175">
        <f>Main!AF59</f>
        <v>4.2</v>
      </c>
      <c r="AC57" s="183">
        <f>Main!AG59</f>
        <v>0</v>
      </c>
      <c r="AD57" s="184">
        <f>Main!AH59</f>
        <v>0</v>
      </c>
      <c r="AE57" s="151">
        <f>Main!AI59</f>
        <v>0</v>
      </c>
      <c r="AF57" s="156">
        <f>Main!AJ59</f>
        <v>1.75</v>
      </c>
      <c r="AG57" s="157">
        <f>Main!AK59</f>
        <v>0.97</v>
      </c>
      <c r="AH57" s="158">
        <f>Main!AL59</f>
        <v>0.85</v>
      </c>
      <c r="AI57" s="188" t="str">
        <f>Main!AM59</f>
        <v>train</v>
      </c>
    </row>
    <row r="58" spans="1:35">
      <c r="A58" s="48">
        <f>Main!C60</f>
        <v>41824</v>
      </c>
      <c r="B58" s="53" t="str">
        <f>Main!D60</f>
        <v>France</v>
      </c>
      <c r="C58" s="58" t="str">
        <f>Main!E60</f>
        <v>Germany</v>
      </c>
      <c r="D58" s="37">
        <f>Main!F60/(Main!$F60+Main!$G60)*100</f>
        <v>47</v>
      </c>
      <c r="E58" s="9">
        <f>Main!G60/(Main!$F60+Main!$G60)*100</f>
        <v>53</v>
      </c>
      <c r="F58" s="37">
        <f>Main!I60/(Main!$I60+Main!$K60)*100</f>
        <v>30.8</v>
      </c>
      <c r="G58" s="38">
        <f>Main!K60/(Main!$I60+Main!$K60)*100</f>
        <v>69.2</v>
      </c>
      <c r="H58" s="37">
        <f>Main!L60</f>
        <v>86.1</v>
      </c>
      <c r="I58" s="9">
        <f>Main!M60</f>
        <v>2.5</v>
      </c>
      <c r="J58" s="38">
        <f>Main!N60</f>
        <v>0.6</v>
      </c>
      <c r="K58" s="19">
        <f>Main!O60</f>
        <v>88.9</v>
      </c>
      <c r="L58" s="9">
        <f>Main!P60</f>
        <v>3.2</v>
      </c>
      <c r="M58" s="64">
        <f>Main!Q60</f>
        <v>0.8</v>
      </c>
      <c r="N58" s="26">
        <f>Main!R60</f>
        <v>3.3</v>
      </c>
      <c r="O58" s="8">
        <f>Main!S60</f>
        <v>4</v>
      </c>
      <c r="P58" s="8">
        <f>Main!T60</f>
        <v>3.7</v>
      </c>
      <c r="Q58" s="26">
        <f>Main!U60</f>
        <v>4.8</v>
      </c>
      <c r="R58" s="8">
        <f>Main!V60</f>
        <v>4.5</v>
      </c>
      <c r="S58" s="8">
        <f>Main!W60</f>
        <v>4.8</v>
      </c>
      <c r="T58" s="26">
        <f>Main!X60</f>
        <v>17</v>
      </c>
      <c r="U58" s="102">
        <f>Main!Y60</f>
        <v>13</v>
      </c>
      <c r="V58" s="27">
        <f>Main!Z60</f>
        <v>1</v>
      </c>
      <c r="W58" s="26">
        <f>Main!AA60</f>
        <v>2</v>
      </c>
      <c r="X58" s="102">
        <f>Main!AB60</f>
        <v>17</v>
      </c>
      <c r="Y58" s="27">
        <f>Main!AC60</f>
        <v>1</v>
      </c>
      <c r="Z58" s="173">
        <f>Main!AD60</f>
        <v>3</v>
      </c>
      <c r="AA58" s="174">
        <f>Main!AE60</f>
        <v>3</v>
      </c>
      <c r="AB58" s="175">
        <f>Main!AF60</f>
        <v>2.5</v>
      </c>
      <c r="AC58" s="183">
        <f>Main!AG60</f>
        <v>0</v>
      </c>
      <c r="AD58" s="184">
        <f>Main!AH60</f>
        <v>1</v>
      </c>
      <c r="AE58" s="151">
        <f>Main!AI60</f>
        <v>-1</v>
      </c>
      <c r="AF58" s="156">
        <f>Main!AJ60</f>
        <v>0.88</v>
      </c>
      <c r="AG58" s="157">
        <f>Main!AK60</f>
        <v>1.71</v>
      </c>
      <c r="AH58" s="158">
        <f>Main!AL60</f>
        <v>-0.72</v>
      </c>
      <c r="AI58" s="188" t="str">
        <f>Main!AM60</f>
        <v>train</v>
      </c>
    </row>
    <row r="59" spans="1:35">
      <c r="A59" s="48">
        <f>Main!C61</f>
        <v>41824</v>
      </c>
      <c r="B59" s="53" t="str">
        <f>Main!D61</f>
        <v>Brazil</v>
      </c>
      <c r="C59" s="58" t="str">
        <f>Main!E61</f>
        <v>Colombia</v>
      </c>
      <c r="D59" s="37">
        <f>Main!F61/(Main!$F61+Main!$G61)*100</f>
        <v>72</v>
      </c>
      <c r="E59" s="9">
        <f>Main!G61/(Main!$F61+Main!$G61)*100</f>
        <v>28.000000000000004</v>
      </c>
      <c r="F59" s="37">
        <f>Main!I61/(Main!$I61+Main!$K61)*100</f>
        <v>71.400000000000006</v>
      </c>
      <c r="G59" s="38">
        <f>Main!K61/(Main!$I61+Main!$K61)*100</f>
        <v>28.599999999999991</v>
      </c>
      <c r="H59" s="37">
        <f>Main!L61</f>
        <v>91.8</v>
      </c>
      <c r="I59" s="9">
        <f>Main!M61</f>
        <v>3.4</v>
      </c>
      <c r="J59" s="38">
        <f>Main!N61</f>
        <v>0.5</v>
      </c>
      <c r="K59" s="19">
        <f>Main!O61</f>
        <v>85.8</v>
      </c>
      <c r="L59" s="9">
        <f>Main!P61</f>
        <v>2.2000000000000002</v>
      </c>
      <c r="M59" s="64">
        <f>Main!Q61</f>
        <v>0.5</v>
      </c>
      <c r="N59" s="26">
        <f>Main!R61</f>
        <v>4.9000000000000004</v>
      </c>
      <c r="O59" s="8">
        <f>Main!S61</f>
        <v>4.8</v>
      </c>
      <c r="P59" s="8">
        <f>Main!T61</f>
        <v>4.9000000000000004</v>
      </c>
      <c r="Q59" s="26">
        <f>Main!U61</f>
        <v>3.9</v>
      </c>
      <c r="R59" s="8">
        <f>Main!V61</f>
        <v>4</v>
      </c>
      <c r="S59" s="8">
        <f>Main!W61</f>
        <v>4</v>
      </c>
      <c r="T59" s="26">
        <f>Main!X61</f>
        <v>3</v>
      </c>
      <c r="U59" s="102">
        <f>Main!Y61</f>
        <v>19</v>
      </c>
      <c r="V59" s="27">
        <f>Main!Z61</f>
        <v>1</v>
      </c>
      <c r="W59" s="26">
        <f>Main!AA61</f>
        <v>8</v>
      </c>
      <c r="X59" s="102">
        <f>Main!AB61</f>
        <v>4</v>
      </c>
      <c r="Y59" s="27">
        <f>Main!AC61</f>
        <v>16</v>
      </c>
      <c r="Z59" s="173">
        <f>Main!AD61</f>
        <v>1.83</v>
      </c>
      <c r="AA59" s="174">
        <f>Main!AE61</f>
        <v>3.6</v>
      </c>
      <c r="AB59" s="175">
        <f>Main!AF61</f>
        <v>4.2</v>
      </c>
      <c r="AC59" s="183">
        <f>Main!AG61</f>
        <v>2</v>
      </c>
      <c r="AD59" s="184">
        <f>Main!AH61</f>
        <v>1</v>
      </c>
      <c r="AE59" s="151">
        <f>Main!AI61</f>
        <v>1</v>
      </c>
      <c r="AF59" s="156">
        <f>Main!AJ61</f>
        <v>1.44</v>
      </c>
      <c r="AG59" s="157">
        <f>Main!AK61</f>
        <v>0.91</v>
      </c>
      <c r="AH59" s="158">
        <f>Main!AL61</f>
        <v>0.61</v>
      </c>
      <c r="AI59" s="188" t="str">
        <f>Main!AM61</f>
        <v>train</v>
      </c>
    </row>
    <row r="60" spans="1:35">
      <c r="A60" s="48">
        <f>Main!C62</f>
        <v>41825</v>
      </c>
      <c r="B60" s="53" t="str">
        <f>Main!D62</f>
        <v>Argentina</v>
      </c>
      <c r="C60" s="58" t="str">
        <f>Main!E62</f>
        <v>Belgium</v>
      </c>
      <c r="D60" s="37">
        <f>Main!F62/(Main!$F62+Main!$G62)*100</f>
        <v>72</v>
      </c>
      <c r="E60" s="9">
        <f>Main!G62/(Main!$F62+Main!$G62)*100</f>
        <v>28.000000000000004</v>
      </c>
      <c r="F60" s="37">
        <f>Main!I62/(Main!$I62+Main!$K62)*100</f>
        <v>58.20000000000001</v>
      </c>
      <c r="G60" s="38">
        <f>Main!K62/(Main!$I62+Main!$K62)*100</f>
        <v>41.8</v>
      </c>
      <c r="H60" s="37">
        <f>Main!L62</f>
        <v>90</v>
      </c>
      <c r="I60" s="9">
        <f>Main!M62</f>
        <v>2.9</v>
      </c>
      <c r="J60" s="38">
        <f>Main!N62</f>
        <v>0.4</v>
      </c>
      <c r="K60" s="19">
        <f>Main!O62</f>
        <v>82</v>
      </c>
      <c r="L60" s="9">
        <f>Main!P62</f>
        <v>2.1</v>
      </c>
      <c r="M60" s="64">
        <f>Main!Q62</f>
        <v>0.7</v>
      </c>
      <c r="N60" s="26">
        <f>Main!R62</f>
        <v>4.8</v>
      </c>
      <c r="O60" s="8">
        <f>Main!S62</f>
        <v>4.5</v>
      </c>
      <c r="P60" s="8">
        <f>Main!T62</f>
        <v>4.7</v>
      </c>
      <c r="Q60" s="26">
        <f>Main!U62</f>
        <v>3.6</v>
      </c>
      <c r="R60" s="8">
        <f>Main!V62</f>
        <v>4.5999999999999996</v>
      </c>
      <c r="S60" s="8">
        <f>Main!W62</f>
        <v>4.3</v>
      </c>
      <c r="T60" s="26">
        <f>Main!X62</f>
        <v>5</v>
      </c>
      <c r="U60" s="102">
        <f>Main!Y62</f>
        <v>15</v>
      </c>
      <c r="V60" s="27">
        <f>Main!Z62</f>
        <v>1</v>
      </c>
      <c r="W60" s="26">
        <f>Main!AA62</f>
        <v>11</v>
      </c>
      <c r="X60" s="102">
        <f>Main!AB62</f>
        <v>11</v>
      </c>
      <c r="Y60" s="27">
        <f>Main!AC62</f>
        <v>4</v>
      </c>
      <c r="Z60" s="173">
        <f>Main!AD62</f>
        <v>2.1</v>
      </c>
      <c r="AA60" s="174">
        <f>Main!AE62</f>
        <v>3.3</v>
      </c>
      <c r="AB60" s="175">
        <f>Main!AF62</f>
        <v>4</v>
      </c>
      <c r="AC60" s="183">
        <f>Main!AG62</f>
        <v>1</v>
      </c>
      <c r="AD60" s="184">
        <f>Main!AH62</f>
        <v>0</v>
      </c>
      <c r="AE60" s="151">
        <f>Main!AI62</f>
        <v>1</v>
      </c>
      <c r="AF60" s="156">
        <f>Main!AJ62</f>
        <v>1.78</v>
      </c>
      <c r="AG60" s="157">
        <f>Main!AK62</f>
        <v>1.07</v>
      </c>
      <c r="AH60" s="158">
        <f>Main!AL62</f>
        <v>0.24</v>
      </c>
      <c r="AI60" s="188" t="str">
        <f>Main!AM62</f>
        <v>train</v>
      </c>
    </row>
    <row r="61" spans="1:35">
      <c r="A61" s="48">
        <f>Main!C63</f>
        <v>41825</v>
      </c>
      <c r="B61" s="53" t="str">
        <f>Main!D63</f>
        <v>Netherlands</v>
      </c>
      <c r="C61" s="58" t="str">
        <f>Main!E63</f>
        <v>Costa Rica</v>
      </c>
      <c r="D61" s="37">
        <f>Main!F63/(Main!$F63+Main!$G63)*100</f>
        <v>76</v>
      </c>
      <c r="E61" s="9">
        <f>Main!G63/(Main!$F63+Main!$G63)*100</f>
        <v>24</v>
      </c>
      <c r="F61" s="37">
        <f>Main!I63/(Main!$I63+Main!$K63)*100</f>
        <v>85.3</v>
      </c>
      <c r="G61" s="38">
        <f>Main!K63/(Main!$I63+Main!$K63)*100</f>
        <v>14.700000000000003</v>
      </c>
      <c r="H61" s="37">
        <f>Main!L63</f>
        <v>82.5</v>
      </c>
      <c r="I61" s="9">
        <f>Main!M63</f>
        <v>2.2999999999999998</v>
      </c>
      <c r="J61" s="38">
        <f>Main!N63</f>
        <v>0.8</v>
      </c>
      <c r="K61" s="19">
        <f>Main!O63</f>
        <v>74.099999999999994</v>
      </c>
      <c r="L61" s="9">
        <f>Main!P63</f>
        <v>1.3</v>
      </c>
      <c r="M61" s="64">
        <f>Main!Q63</f>
        <v>0.7</v>
      </c>
      <c r="N61" s="26">
        <f>Main!R63</f>
        <v>3.9</v>
      </c>
      <c r="O61" s="8">
        <f>Main!S63</f>
        <v>4.4000000000000004</v>
      </c>
      <c r="P61" s="8">
        <f>Main!T63</f>
        <v>4.2</v>
      </c>
      <c r="Q61" s="26">
        <f>Main!U63</f>
        <v>1.6</v>
      </c>
      <c r="R61" s="8">
        <f>Main!V63</f>
        <v>1.2</v>
      </c>
      <c r="S61" s="8">
        <f>Main!W63</f>
        <v>1.3</v>
      </c>
      <c r="T61" s="26">
        <f>Main!X63</f>
        <v>15</v>
      </c>
      <c r="U61" s="102">
        <f>Main!Y63</f>
        <v>9</v>
      </c>
      <c r="V61" s="27">
        <f>Main!Z63</f>
        <v>2</v>
      </c>
      <c r="W61" s="26">
        <f>Main!AA63</f>
        <v>28</v>
      </c>
      <c r="X61" s="102">
        <f>Main!AB63</f>
        <v>3</v>
      </c>
      <c r="Y61" s="27">
        <f>Main!AC63</f>
        <v>16</v>
      </c>
      <c r="Z61" s="173">
        <f>Main!AD63</f>
        <v>1.53</v>
      </c>
      <c r="AA61" s="174">
        <f>Main!AE63</f>
        <v>4.2</v>
      </c>
      <c r="AB61" s="175">
        <f>Main!AF63</f>
        <v>8</v>
      </c>
      <c r="AC61" s="183">
        <f>Main!AG63</f>
        <v>0</v>
      </c>
      <c r="AD61" s="184">
        <f>Main!AH63</f>
        <v>0</v>
      </c>
      <c r="AE61" s="151">
        <f>Main!AI63</f>
        <v>0</v>
      </c>
      <c r="AF61" s="156">
        <f>Main!AJ63</f>
        <v>1.29</v>
      </c>
      <c r="AG61" s="157">
        <f>Main!AK63</f>
        <v>1.0900000000000001</v>
      </c>
      <c r="AH61" s="158">
        <f>Main!AL63</f>
        <v>7.0000000000000007E-2</v>
      </c>
      <c r="AI61" s="188" t="str">
        <f>Main!AM63</f>
        <v>train</v>
      </c>
    </row>
    <row r="62" spans="1:35">
      <c r="A62" s="48">
        <f>Main!C64</f>
        <v>41828</v>
      </c>
      <c r="B62" s="53" t="str">
        <f>Main!D64</f>
        <v>Brazil</v>
      </c>
      <c r="C62" s="58" t="str">
        <f>Main!E64</f>
        <v>Germany</v>
      </c>
      <c r="D62" s="37">
        <f>Main!F64/(Main!$F64+Main!$G64)*100</f>
        <v>73</v>
      </c>
      <c r="E62" s="9">
        <f>Main!G64/(Main!$F64+Main!$G64)*100</f>
        <v>27</v>
      </c>
      <c r="F62" s="37">
        <f>Main!I64/(Main!$I64+Main!$K64)*100</f>
        <v>49.2</v>
      </c>
      <c r="G62" s="38">
        <f>Main!K64/(Main!$I64+Main!$K64)*100</f>
        <v>50.8</v>
      </c>
      <c r="H62" s="37">
        <f>Main!L64</f>
        <v>91.8</v>
      </c>
      <c r="I62" s="9">
        <f>Main!M64</f>
        <v>3.4</v>
      </c>
      <c r="J62" s="38">
        <f>Main!N64</f>
        <v>0.5</v>
      </c>
      <c r="K62" s="19">
        <f>Main!O64</f>
        <v>88.9</v>
      </c>
      <c r="L62" s="9">
        <f>Main!P64</f>
        <v>3.2</v>
      </c>
      <c r="M62" s="64">
        <f>Main!Q64</f>
        <v>0.8</v>
      </c>
      <c r="N62" s="26">
        <f>Main!R64</f>
        <v>4.9000000000000004</v>
      </c>
      <c r="O62" s="8">
        <f>Main!S64</f>
        <v>4.8</v>
      </c>
      <c r="P62" s="8">
        <f>Main!T64</f>
        <v>4.9000000000000004</v>
      </c>
      <c r="Q62" s="26">
        <f>Main!U64</f>
        <v>4.8</v>
      </c>
      <c r="R62" s="8">
        <f>Main!V64</f>
        <v>4.5</v>
      </c>
      <c r="S62" s="8">
        <f>Main!W64</f>
        <v>4.8</v>
      </c>
      <c r="T62" s="26">
        <f>Main!X64</f>
        <v>3</v>
      </c>
      <c r="U62" s="102">
        <f>Main!Y64</f>
        <v>19</v>
      </c>
      <c r="V62" s="27">
        <f>Main!Z64</f>
        <v>1</v>
      </c>
      <c r="W62" s="26">
        <f>Main!AA64</f>
        <v>2</v>
      </c>
      <c r="X62" s="102">
        <f>Main!AB64</f>
        <v>17</v>
      </c>
      <c r="Y62" s="27">
        <f>Main!AC64</f>
        <v>1</v>
      </c>
      <c r="Z62" s="173">
        <f>Main!AD64</f>
        <v>2.75</v>
      </c>
      <c r="AA62" s="174">
        <f>Main!AE64</f>
        <v>3.1</v>
      </c>
      <c r="AB62" s="175">
        <f>Main!AF64</f>
        <v>2.87</v>
      </c>
      <c r="AC62" s="183">
        <f>Main!AG64</f>
        <v>1</v>
      </c>
      <c r="AD62" s="184">
        <f>Main!AH64</f>
        <v>7</v>
      </c>
      <c r="AE62" s="151">
        <f>Main!AI64</f>
        <v>-6</v>
      </c>
      <c r="AF62" s="156">
        <f>Main!AJ64</f>
        <v>1.4</v>
      </c>
      <c r="AG62" s="157">
        <f>Main!AK64</f>
        <v>0.87</v>
      </c>
      <c r="AH62" s="158">
        <f>Main!AL64</f>
        <v>0.5</v>
      </c>
      <c r="AI62" s="188" t="str">
        <f>Main!AM64</f>
        <v>train</v>
      </c>
    </row>
    <row r="63" spans="1:35">
      <c r="A63" s="48">
        <f>Main!C65</f>
        <v>41829</v>
      </c>
      <c r="B63" s="53" t="str">
        <f>Main!D65</f>
        <v>Netherlands</v>
      </c>
      <c r="C63" s="58" t="str">
        <f>Main!E65</f>
        <v>Argentina</v>
      </c>
      <c r="D63" s="37">
        <f>Main!F65/(Main!$F65+Main!$G65)*100</f>
        <v>43</v>
      </c>
      <c r="E63" s="9">
        <f>Main!G65/(Main!$F65+Main!$G65)*100</f>
        <v>56.999999999999993</v>
      </c>
      <c r="F63" s="37">
        <f>Main!I65/(Main!$I65+Main!$K65)*100</f>
        <v>39.299999999999997</v>
      </c>
      <c r="G63" s="38">
        <f>Main!K65/(Main!$I65+Main!$K65)*100</f>
        <v>60.699999999999996</v>
      </c>
      <c r="H63" s="37">
        <f>Main!L65</f>
        <v>82.5</v>
      </c>
      <c r="I63" s="9">
        <f>Main!M65</f>
        <v>2.2999999999999998</v>
      </c>
      <c r="J63" s="38">
        <f>Main!N65</f>
        <v>0.8</v>
      </c>
      <c r="K63" s="19">
        <f>Main!O65</f>
        <v>90</v>
      </c>
      <c r="L63" s="9">
        <f>Main!P65</f>
        <v>2.9</v>
      </c>
      <c r="M63" s="64">
        <f>Main!Q65</f>
        <v>0.4</v>
      </c>
      <c r="N63" s="26">
        <f>Main!R65</f>
        <v>3.9</v>
      </c>
      <c r="O63" s="8">
        <f>Main!S65</f>
        <v>4.4000000000000004</v>
      </c>
      <c r="P63" s="8">
        <f>Main!T65</f>
        <v>4.2</v>
      </c>
      <c r="Q63" s="26">
        <f>Main!U65</f>
        <v>4.8</v>
      </c>
      <c r="R63" s="8">
        <f>Main!V65</f>
        <v>4.5</v>
      </c>
      <c r="S63" s="8">
        <f>Main!W65</f>
        <v>4.7</v>
      </c>
      <c r="T63" s="26">
        <f>Main!X65</f>
        <v>15</v>
      </c>
      <c r="U63" s="102">
        <f>Main!Y65</f>
        <v>9</v>
      </c>
      <c r="V63" s="27">
        <f>Main!Z65</f>
        <v>2</v>
      </c>
      <c r="W63" s="26">
        <f>Main!AA65</f>
        <v>5</v>
      </c>
      <c r="X63" s="102">
        <f>Main!AB65</f>
        <v>15</v>
      </c>
      <c r="Y63" s="27">
        <f>Main!AC65</f>
        <v>1</v>
      </c>
      <c r="Z63" s="173">
        <f>Main!AD65</f>
        <v>3.1</v>
      </c>
      <c r="AA63" s="174">
        <f>Main!AE65</f>
        <v>3.2</v>
      </c>
      <c r="AB63" s="175">
        <f>Main!AF65</f>
        <v>2.37</v>
      </c>
      <c r="AC63" s="183">
        <f>Main!AG65</f>
        <v>0</v>
      </c>
      <c r="AD63" s="184">
        <f>Main!AH65</f>
        <v>0</v>
      </c>
      <c r="AE63" s="151">
        <f>Main!AI65</f>
        <v>0</v>
      </c>
      <c r="AF63" s="156">
        <f>Main!AJ65</f>
        <v>1.01</v>
      </c>
      <c r="AG63" s="157">
        <f>Main!AK65</f>
        <v>1.37</v>
      </c>
      <c r="AH63" s="158">
        <f>Main!AL65</f>
        <v>-0.11</v>
      </c>
      <c r="AI63" s="188" t="str">
        <f>Main!AM65</f>
        <v>predict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2014-07-09T07:39:09Z</dcterms:modified>
  <dc:language>en-GB</dc:language>
</cp:coreProperties>
</file>