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538" sheetId="1" r:id="rId1"/>
    <sheet name="Main" sheetId="2" r:id="rId2"/>
    <sheet name="Data" sheetId="3" r:id="rId3"/>
  </sheets>
  <definedNames>
    <definedName name="_xlnm._FilterDatabase" localSheetId="0" hidden="1">'538'!$B$2:$F$2</definedName>
  </definedNames>
  <calcPr calcId="144525"/>
</workbook>
</file>

<file path=xl/calcChain.xml><?xml version="1.0" encoding="utf-8"?>
<calcChain xmlns="http://schemas.openxmlformats.org/spreadsheetml/2006/main">
  <c r="T19" i="3" l="1"/>
  <c r="S19" i="3"/>
  <c r="R19" i="3"/>
  <c r="T18" i="3"/>
  <c r="S18" i="3"/>
  <c r="R18" i="3"/>
  <c r="T17" i="3"/>
  <c r="S17" i="3"/>
  <c r="R17" i="3"/>
  <c r="T16" i="3"/>
  <c r="S16" i="3"/>
  <c r="R16" i="3"/>
  <c r="T15" i="3"/>
  <c r="S15" i="3"/>
  <c r="R15" i="3"/>
  <c r="T14" i="3"/>
  <c r="S14" i="3"/>
  <c r="R14" i="3"/>
  <c r="T13" i="3"/>
  <c r="S13" i="3"/>
  <c r="R13" i="3"/>
  <c r="T12" i="3"/>
  <c r="S12" i="3"/>
  <c r="R12" i="3"/>
  <c r="T11" i="3"/>
  <c r="S11" i="3"/>
  <c r="R11" i="3"/>
  <c r="T10" i="3"/>
  <c r="S10" i="3"/>
  <c r="R10" i="3"/>
  <c r="T9" i="3"/>
  <c r="S9" i="3"/>
  <c r="R9" i="3"/>
  <c r="T8" i="3"/>
  <c r="S8" i="3"/>
  <c r="R8" i="3"/>
  <c r="T7" i="3"/>
  <c r="S7" i="3"/>
  <c r="R7" i="3"/>
  <c r="T6" i="3"/>
  <c r="S6" i="3"/>
  <c r="R6" i="3"/>
  <c r="T5" i="3"/>
  <c r="S5" i="3"/>
  <c r="R5" i="3"/>
  <c r="T4" i="3"/>
  <c r="S4" i="3"/>
  <c r="R4" i="3"/>
  <c r="T3" i="3"/>
  <c r="S3" i="3"/>
  <c r="R3" i="3"/>
  <c r="T2" i="3"/>
  <c r="S2" i="3"/>
  <c r="R2" i="3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S28" i="2" l="1"/>
  <c r="S27" i="2"/>
  <c r="S26" i="2"/>
  <c r="S25" i="2"/>
  <c r="S24" i="2"/>
  <c r="S23" i="2"/>
  <c r="S22" i="2"/>
  <c r="S17" i="2"/>
  <c r="Q15" i="3" s="1"/>
  <c r="P19" i="3"/>
  <c r="O19" i="3"/>
  <c r="P18" i="3"/>
  <c r="S20" i="2"/>
  <c r="Q18" i="3" s="1"/>
  <c r="P17" i="3"/>
  <c r="O17" i="3"/>
  <c r="P16" i="3"/>
  <c r="O16" i="3"/>
  <c r="P14" i="3"/>
  <c r="S16" i="2"/>
  <c r="Q14" i="3" s="1"/>
  <c r="P13" i="3"/>
  <c r="O13" i="3"/>
  <c r="P12" i="3"/>
  <c r="O12" i="3"/>
  <c r="P11" i="3"/>
  <c r="O11" i="3"/>
  <c r="P10" i="3"/>
  <c r="S12" i="2"/>
  <c r="Q10" i="3" s="1"/>
  <c r="P9" i="3"/>
  <c r="S11" i="2"/>
  <c r="Q9" i="3" s="1"/>
  <c r="P8" i="3"/>
  <c r="O8" i="3"/>
  <c r="O7" i="3"/>
  <c r="P6" i="3"/>
  <c r="S8" i="2"/>
  <c r="Q6" i="3" s="1"/>
  <c r="P5" i="3"/>
  <c r="P4" i="3"/>
  <c r="P3" i="3"/>
  <c r="O3" i="3"/>
  <c r="P2" i="3"/>
  <c r="O2" i="3"/>
  <c r="P15" i="3"/>
  <c r="O15" i="3"/>
  <c r="P7" i="3"/>
  <c r="O5" i="3"/>
  <c r="O4" i="3"/>
  <c r="O9" i="3" l="1"/>
  <c r="S10" i="2"/>
  <c r="Q8" i="3" s="1"/>
  <c r="S18" i="2"/>
  <c r="Q16" i="3" s="1"/>
  <c r="S19" i="2"/>
  <c r="Q17" i="3" s="1"/>
  <c r="S6" i="2"/>
  <c r="Q4" i="3" s="1"/>
  <c r="S14" i="2"/>
  <c r="Q12" i="3" s="1"/>
  <c r="S9" i="2"/>
  <c r="Q7" i="3" s="1"/>
  <c r="S7" i="2"/>
  <c r="Q5" i="3" s="1"/>
  <c r="S15" i="2"/>
  <c r="Q13" i="3" s="1"/>
  <c r="S5" i="2"/>
  <c r="Q3" i="3" s="1"/>
  <c r="S21" i="2"/>
  <c r="Q19" i="3" s="1"/>
  <c r="O6" i="3"/>
  <c r="O14" i="3"/>
  <c r="O10" i="3"/>
  <c r="O18" i="3"/>
  <c r="S13" i="2"/>
  <c r="Q11" i="3" s="1"/>
  <c r="C12" i="3"/>
  <c r="D12" i="3"/>
  <c r="E12" i="3"/>
  <c r="F12" i="3"/>
  <c r="G12" i="3"/>
  <c r="H12" i="3"/>
  <c r="J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N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K18" i="3"/>
  <c r="C19" i="3"/>
  <c r="D19" i="3"/>
  <c r="E19" i="3"/>
  <c r="F19" i="3"/>
  <c r="G19" i="3"/>
  <c r="H19" i="3"/>
  <c r="M19" i="3"/>
  <c r="N19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L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J9" i="3"/>
  <c r="C10" i="3"/>
  <c r="D10" i="3"/>
  <c r="E10" i="3"/>
  <c r="F10" i="3"/>
  <c r="G10" i="3"/>
  <c r="H10" i="3"/>
  <c r="C11" i="3"/>
  <c r="D11" i="3"/>
  <c r="E11" i="3"/>
  <c r="F11" i="3"/>
  <c r="G11" i="3"/>
  <c r="H11" i="3"/>
  <c r="H4" i="3"/>
  <c r="G4" i="3"/>
  <c r="F4" i="3"/>
  <c r="E4" i="3"/>
  <c r="D4" i="3"/>
  <c r="C4" i="3"/>
  <c r="H3" i="3"/>
  <c r="G3" i="3"/>
  <c r="F3" i="3"/>
  <c r="E3" i="3"/>
  <c r="D3" i="3"/>
  <c r="C3" i="3"/>
  <c r="H2" i="3"/>
  <c r="G2" i="3"/>
  <c r="F2" i="3"/>
  <c r="E2" i="3"/>
  <c r="D2" i="3"/>
  <c r="C2" i="3"/>
  <c r="S4" i="2"/>
  <c r="Q2" i="3" s="1"/>
  <c r="P28" i="2"/>
  <c r="O28" i="2"/>
  <c r="N28" i="2"/>
  <c r="M28" i="2"/>
  <c r="L28" i="2"/>
  <c r="K28" i="2"/>
  <c r="P27" i="2"/>
  <c r="O27" i="2"/>
  <c r="N27" i="2"/>
  <c r="M27" i="2"/>
  <c r="L27" i="2"/>
  <c r="K27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P22" i="2"/>
  <c r="O22" i="2"/>
  <c r="N22" i="2"/>
  <c r="M22" i="2"/>
  <c r="L22" i="2"/>
  <c r="K22" i="2"/>
  <c r="P21" i="2"/>
  <c r="O21" i="2"/>
  <c r="N21" i="2"/>
  <c r="L19" i="3" s="1"/>
  <c r="M21" i="2"/>
  <c r="K19" i="3" s="1"/>
  <c r="L21" i="2"/>
  <c r="J19" i="3" s="1"/>
  <c r="K21" i="2"/>
  <c r="I19" i="3" s="1"/>
  <c r="P20" i="2"/>
  <c r="N18" i="3" s="1"/>
  <c r="O20" i="2"/>
  <c r="M18" i="3" s="1"/>
  <c r="N20" i="2"/>
  <c r="L18" i="3" s="1"/>
  <c r="M20" i="2"/>
  <c r="L20" i="2"/>
  <c r="J18" i="3" s="1"/>
  <c r="K20" i="2"/>
  <c r="I18" i="3" s="1"/>
  <c r="P19" i="2"/>
  <c r="N17" i="3" s="1"/>
  <c r="O19" i="2"/>
  <c r="M17" i="3" s="1"/>
  <c r="N19" i="2"/>
  <c r="L17" i="3" s="1"/>
  <c r="M19" i="2"/>
  <c r="K17" i="3" s="1"/>
  <c r="L19" i="2"/>
  <c r="J17" i="3" s="1"/>
  <c r="K19" i="2"/>
  <c r="I17" i="3" s="1"/>
  <c r="P18" i="2"/>
  <c r="N16" i="3" s="1"/>
  <c r="O18" i="2"/>
  <c r="M16" i="3" s="1"/>
  <c r="N18" i="2"/>
  <c r="L16" i="3" s="1"/>
  <c r="M18" i="2"/>
  <c r="K16" i="3" s="1"/>
  <c r="L18" i="2"/>
  <c r="J16" i="3" s="1"/>
  <c r="K18" i="2"/>
  <c r="I16" i="3" s="1"/>
  <c r="P17" i="2"/>
  <c r="O17" i="2"/>
  <c r="M15" i="3" s="1"/>
  <c r="N17" i="2"/>
  <c r="L15" i="3" s="1"/>
  <c r="M17" i="2"/>
  <c r="K15" i="3" s="1"/>
  <c r="L17" i="2"/>
  <c r="J15" i="3" s="1"/>
  <c r="K17" i="2"/>
  <c r="I15" i="3" s="1"/>
  <c r="P16" i="2"/>
  <c r="N14" i="3" s="1"/>
  <c r="O16" i="2"/>
  <c r="M14" i="3" s="1"/>
  <c r="N16" i="2"/>
  <c r="L14" i="3" s="1"/>
  <c r="M16" i="2"/>
  <c r="K14" i="3" s="1"/>
  <c r="L16" i="2"/>
  <c r="J14" i="3" s="1"/>
  <c r="K16" i="2"/>
  <c r="I14" i="3" s="1"/>
  <c r="P15" i="2"/>
  <c r="N13" i="3" s="1"/>
  <c r="O15" i="2"/>
  <c r="M13" i="3" s="1"/>
  <c r="N15" i="2"/>
  <c r="L13" i="3" s="1"/>
  <c r="M15" i="2"/>
  <c r="K13" i="3" s="1"/>
  <c r="L15" i="2"/>
  <c r="J13" i="3" s="1"/>
  <c r="K15" i="2"/>
  <c r="I13" i="3" s="1"/>
  <c r="P14" i="2"/>
  <c r="N12" i="3" s="1"/>
  <c r="O14" i="2"/>
  <c r="M12" i="3" s="1"/>
  <c r="N14" i="2"/>
  <c r="L12" i="3" s="1"/>
  <c r="M14" i="2"/>
  <c r="K12" i="3" s="1"/>
  <c r="L14" i="2"/>
  <c r="K14" i="2"/>
  <c r="I12" i="3" s="1"/>
  <c r="P13" i="2"/>
  <c r="N11" i="3" s="1"/>
  <c r="O13" i="2"/>
  <c r="M11" i="3" s="1"/>
  <c r="N13" i="2"/>
  <c r="L11" i="3" s="1"/>
  <c r="M13" i="2"/>
  <c r="K11" i="3" s="1"/>
  <c r="L13" i="2"/>
  <c r="J11" i="3" s="1"/>
  <c r="K13" i="2"/>
  <c r="I11" i="3" s="1"/>
  <c r="P12" i="2"/>
  <c r="N10" i="3" s="1"/>
  <c r="O12" i="2"/>
  <c r="M10" i="3" s="1"/>
  <c r="N12" i="2"/>
  <c r="L10" i="3" s="1"/>
  <c r="M12" i="2"/>
  <c r="K10" i="3" s="1"/>
  <c r="L12" i="2"/>
  <c r="J10" i="3" s="1"/>
  <c r="K12" i="2"/>
  <c r="I10" i="3" s="1"/>
  <c r="P11" i="2"/>
  <c r="N9" i="3" s="1"/>
  <c r="O11" i="2"/>
  <c r="M9" i="3" s="1"/>
  <c r="N11" i="2"/>
  <c r="L9" i="3" s="1"/>
  <c r="M11" i="2"/>
  <c r="K9" i="3" s="1"/>
  <c r="L11" i="2"/>
  <c r="K11" i="2"/>
  <c r="I9" i="3" s="1"/>
  <c r="P10" i="2"/>
  <c r="N8" i="3" s="1"/>
  <c r="O10" i="2"/>
  <c r="M8" i="3" s="1"/>
  <c r="N10" i="2"/>
  <c r="L8" i="3" s="1"/>
  <c r="M10" i="2"/>
  <c r="K8" i="3" s="1"/>
  <c r="L10" i="2"/>
  <c r="J8" i="3" s="1"/>
  <c r="K10" i="2"/>
  <c r="I8" i="3" s="1"/>
  <c r="P9" i="2"/>
  <c r="N7" i="3" s="1"/>
  <c r="O9" i="2"/>
  <c r="M7" i="3" s="1"/>
  <c r="N9" i="2"/>
  <c r="L7" i="3" s="1"/>
  <c r="M9" i="2"/>
  <c r="K7" i="3" s="1"/>
  <c r="L9" i="2"/>
  <c r="J7" i="3" s="1"/>
  <c r="K9" i="2"/>
  <c r="I7" i="3" s="1"/>
  <c r="P8" i="2"/>
  <c r="N6" i="3" s="1"/>
  <c r="O8" i="2"/>
  <c r="M6" i="3" s="1"/>
  <c r="N8" i="2"/>
  <c r="M8" i="2"/>
  <c r="K6" i="3" s="1"/>
  <c r="L8" i="2"/>
  <c r="J6" i="3" s="1"/>
  <c r="K8" i="2"/>
  <c r="I6" i="3" s="1"/>
  <c r="P7" i="2"/>
  <c r="N5" i="3" s="1"/>
  <c r="O7" i="2"/>
  <c r="M5" i="3" s="1"/>
  <c r="N7" i="2"/>
  <c r="L5" i="3" s="1"/>
  <c r="M7" i="2"/>
  <c r="K5" i="3" s="1"/>
  <c r="L7" i="2"/>
  <c r="K7" i="2"/>
  <c r="P6" i="2"/>
  <c r="N4" i="3" s="1"/>
  <c r="O6" i="2"/>
  <c r="M4" i="3" s="1"/>
  <c r="N6" i="2"/>
  <c r="L4" i="3" s="1"/>
  <c r="M6" i="2"/>
  <c r="K4" i="3" s="1"/>
  <c r="L6" i="2"/>
  <c r="J4" i="3" s="1"/>
  <c r="K6" i="2"/>
  <c r="I4" i="3" s="1"/>
  <c r="P5" i="2"/>
  <c r="N3" i="3" s="1"/>
  <c r="O5" i="2"/>
  <c r="M3" i="3" s="1"/>
  <c r="N5" i="2"/>
  <c r="L3" i="3" s="1"/>
  <c r="M5" i="2"/>
  <c r="K3" i="3" s="1"/>
  <c r="L5" i="2"/>
  <c r="J3" i="3" s="1"/>
  <c r="K5" i="2"/>
  <c r="I3" i="3" s="1"/>
  <c r="P4" i="2"/>
  <c r="N2" i="3" s="1"/>
  <c r="O4" i="2"/>
  <c r="M2" i="3" s="1"/>
  <c r="M4" i="2"/>
  <c r="K2" i="3" s="1"/>
  <c r="L4" i="2"/>
  <c r="J2" i="3" s="1"/>
  <c r="N4" i="2"/>
  <c r="L2" i="3" s="1"/>
  <c r="K4" i="2"/>
  <c r="I2" i="3" s="1"/>
</calcChain>
</file>

<file path=xl/sharedStrings.xml><?xml version="1.0" encoding="utf-8"?>
<sst xmlns="http://schemas.openxmlformats.org/spreadsheetml/2006/main" count="148" uniqueCount="68">
  <si>
    <t>Argentina</t>
  </si>
  <si>
    <t>Australia</t>
  </si>
  <si>
    <t>Belgium</t>
  </si>
  <si>
    <t>Bosnia-Herzegovina</t>
  </si>
  <si>
    <t>Brazil</t>
  </si>
  <si>
    <t>Switzerland</t>
  </si>
  <si>
    <t>Ivory Cost</t>
  </si>
  <si>
    <t>Cameroon</t>
  </si>
  <si>
    <t>Colombia</t>
  </si>
  <si>
    <t>Costa Rica</t>
  </si>
  <si>
    <t>Germany</t>
  </si>
  <si>
    <t>Algeria</t>
  </si>
  <si>
    <t>Ecuador</t>
  </si>
  <si>
    <t>England</t>
  </si>
  <si>
    <t>Spain</t>
  </si>
  <si>
    <t>France</t>
  </si>
  <si>
    <t>Ghana</t>
  </si>
  <si>
    <t>Greece</t>
  </si>
  <si>
    <t>Honduras</t>
  </si>
  <si>
    <t>Croatia</t>
  </si>
  <si>
    <t>Iran</t>
  </si>
  <si>
    <t>Italy</t>
  </si>
  <si>
    <t>Japan</t>
  </si>
  <si>
    <t>S Korea</t>
  </si>
  <si>
    <t>Mexico</t>
  </si>
  <si>
    <t>Nigeria</t>
  </si>
  <si>
    <t>Netherlands</t>
  </si>
  <si>
    <t>Portugal</t>
  </si>
  <si>
    <t>Chile</t>
  </si>
  <si>
    <t>Russia</t>
  </si>
  <si>
    <t>Uruguay</t>
  </si>
  <si>
    <t>USA</t>
  </si>
  <si>
    <t>Team</t>
  </si>
  <si>
    <t>Group</t>
  </si>
  <si>
    <t>SPI</t>
  </si>
  <si>
    <t>A</t>
  </si>
  <si>
    <t>Offense</t>
  </si>
  <si>
    <t>Defense</t>
  </si>
  <si>
    <t>D</t>
  </si>
  <si>
    <t>FTE_W</t>
  </si>
  <si>
    <t>FTE_L</t>
  </si>
  <si>
    <t>FTE_D</t>
  </si>
  <si>
    <t>BF_W</t>
  </si>
  <si>
    <t>BF_L</t>
  </si>
  <si>
    <t>BF_D</t>
  </si>
  <si>
    <t>SPI_H</t>
  </si>
  <si>
    <t>OFF_H</t>
  </si>
  <si>
    <t>DEF_H</t>
  </si>
  <si>
    <t>SPI_A</t>
  </si>
  <si>
    <t>OFF_A</t>
  </si>
  <si>
    <t>DEF_A</t>
  </si>
  <si>
    <t>TEAM_H</t>
  </si>
  <si>
    <t>TEAM_A</t>
  </si>
  <si>
    <t>Date</t>
  </si>
  <si>
    <t>B</t>
  </si>
  <si>
    <t>C</t>
  </si>
  <si>
    <t>F</t>
  </si>
  <si>
    <t>E</t>
  </si>
  <si>
    <t>G</t>
  </si>
  <si>
    <t>H</t>
  </si>
  <si>
    <t>RES_H</t>
  </si>
  <si>
    <t>RES_A</t>
  </si>
  <si>
    <t>DIFF</t>
  </si>
  <si>
    <t>Initial Training Set</t>
  </si>
  <si>
    <t>PRED_A</t>
  </si>
  <si>
    <t>PRED_H</t>
  </si>
  <si>
    <t>PRED_DIFF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</si>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</sst>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textRotation="90"/>
    </xf>
    <xf numFmtId="0" fontId="0" fillId="3" borderId="0" xfId="0" applyFill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0" fontId="0" fillId="0" borderId="1" xfId="0" applyBorder="1"/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textRotation="90"/>
    </xf>
    <xf numFmtId="0" fontId="0" fillId="3" borderId="0" xfId="0" applyFill="1" applyAlignment="1">
      <alignment horizontal="center" textRotation="90"/>
    </xf>
    <xf numFmtId="164" fontId="1" fillId="2" borderId="1" xfId="0" applyNumberFormat="1" applyFont="1" applyFill="1" applyBorder="1" applyAlignment="1">
      <alignment horizontal="center" textRotation="90"/>
    </xf>
    <xf numFmtId="164" fontId="0" fillId="4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0" xfId="0" applyFill="1" applyAlignment="1">
      <alignment horizontal="center" vertical="center" wrapText="1" shrinkToFi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textRotation="90"/>
    </xf>
    <xf numFmtId="0" fontId="0" fillId="6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workbookViewId="0">
      <selection activeCell="G3" sqref="G3"/>
    </sheetView>
  </sheetViews>
  <sheetFormatPr defaultRowHeight="15" x14ac:dyDescent="0.25"/>
  <cols>
    <col min="1" max="1" width="9.140625" style="3"/>
    <col min="2" max="2" width="18.85546875" style="6" bestFit="1" customWidth="1"/>
    <col min="3" max="6" width="10.7109375" style="6" customWidth="1"/>
    <col min="7" max="16384" width="9.140625" style="3"/>
  </cols>
  <sheetData>
    <row r="2" spans="2:6" s="2" customFormat="1" x14ac:dyDescent="0.25">
      <c r="B2" s="1" t="s">
        <v>32</v>
      </c>
      <c r="C2" s="1" t="s">
        <v>33</v>
      </c>
      <c r="D2" s="1" t="s">
        <v>34</v>
      </c>
      <c r="E2" s="1" t="s">
        <v>36</v>
      </c>
      <c r="F2" s="1" t="s">
        <v>37</v>
      </c>
    </row>
    <row r="3" spans="2:6" x14ac:dyDescent="0.25">
      <c r="B3" s="4" t="s">
        <v>4</v>
      </c>
      <c r="C3" s="4" t="s">
        <v>35</v>
      </c>
      <c r="D3" s="5">
        <v>91.8</v>
      </c>
      <c r="E3" s="5">
        <v>3.4</v>
      </c>
      <c r="F3" s="5">
        <v>0.5</v>
      </c>
    </row>
    <row r="4" spans="2:6" x14ac:dyDescent="0.25">
      <c r="B4" s="4" t="s">
        <v>0</v>
      </c>
      <c r="C4" s="4" t="s">
        <v>56</v>
      </c>
      <c r="D4" s="5">
        <v>90</v>
      </c>
      <c r="E4" s="5">
        <v>2.9</v>
      </c>
      <c r="F4" s="5">
        <v>0.4</v>
      </c>
    </row>
    <row r="5" spans="2:6" x14ac:dyDescent="0.25">
      <c r="B5" s="4" t="s">
        <v>14</v>
      </c>
      <c r="C5" s="4" t="s">
        <v>54</v>
      </c>
      <c r="D5" s="5">
        <v>89.1</v>
      </c>
      <c r="E5" s="5">
        <v>2.7</v>
      </c>
      <c r="F5" s="5">
        <v>0.4</v>
      </c>
    </row>
    <row r="6" spans="2:6" x14ac:dyDescent="0.25">
      <c r="B6" s="4" t="s">
        <v>10</v>
      </c>
      <c r="C6" s="4" t="s">
        <v>58</v>
      </c>
      <c r="D6" s="5">
        <v>88.9</v>
      </c>
      <c r="E6" s="5">
        <v>3.2</v>
      </c>
      <c r="F6" s="5">
        <v>0.8</v>
      </c>
    </row>
    <row r="7" spans="2:6" x14ac:dyDescent="0.25">
      <c r="B7" s="4" t="s">
        <v>28</v>
      </c>
      <c r="C7" s="4" t="s">
        <v>54</v>
      </c>
      <c r="D7" s="5">
        <v>86.7</v>
      </c>
      <c r="E7" s="5">
        <v>2.7</v>
      </c>
      <c r="F7" s="5">
        <v>0.7</v>
      </c>
    </row>
    <row r="8" spans="2:6" x14ac:dyDescent="0.25">
      <c r="B8" s="4" t="s">
        <v>15</v>
      </c>
      <c r="C8" s="4" t="s">
        <v>57</v>
      </c>
      <c r="D8" s="5">
        <v>86.1</v>
      </c>
      <c r="E8" s="5">
        <v>2.5</v>
      </c>
      <c r="F8" s="5">
        <v>0.6</v>
      </c>
    </row>
    <row r="9" spans="2:6" x14ac:dyDescent="0.25">
      <c r="B9" s="4" t="s">
        <v>8</v>
      </c>
      <c r="C9" s="4" t="s">
        <v>55</v>
      </c>
      <c r="D9" s="5">
        <v>85.8</v>
      </c>
      <c r="E9" s="5">
        <v>2.2000000000000002</v>
      </c>
      <c r="F9" s="5">
        <v>0.5</v>
      </c>
    </row>
    <row r="10" spans="2:6" x14ac:dyDescent="0.25">
      <c r="B10" s="4" t="s">
        <v>30</v>
      </c>
      <c r="C10" s="4" t="s">
        <v>38</v>
      </c>
      <c r="D10" s="5">
        <v>83.3</v>
      </c>
      <c r="E10" s="5">
        <v>2.2000000000000002</v>
      </c>
      <c r="F10" s="5">
        <v>0.7</v>
      </c>
    </row>
    <row r="11" spans="2:6" x14ac:dyDescent="0.25">
      <c r="B11" s="4" t="s">
        <v>13</v>
      </c>
      <c r="C11" s="4" t="s">
        <v>38</v>
      </c>
      <c r="D11" s="5">
        <v>83.2</v>
      </c>
      <c r="E11" s="5">
        <v>2.2000000000000002</v>
      </c>
      <c r="F11" s="5">
        <v>0.7</v>
      </c>
    </row>
    <row r="12" spans="2:6" x14ac:dyDescent="0.25">
      <c r="B12" s="4" t="s">
        <v>26</v>
      </c>
      <c r="C12" s="4" t="s">
        <v>54</v>
      </c>
      <c r="D12" s="5">
        <v>82.5</v>
      </c>
      <c r="E12" s="5">
        <v>2.2999999999999998</v>
      </c>
      <c r="F12" s="5">
        <v>0.8</v>
      </c>
    </row>
    <row r="13" spans="2:6" x14ac:dyDescent="0.25">
      <c r="B13" s="4" t="s">
        <v>2</v>
      </c>
      <c r="C13" s="4" t="s">
        <v>59</v>
      </c>
      <c r="D13" s="5">
        <v>82</v>
      </c>
      <c r="E13" s="5">
        <v>2.1</v>
      </c>
      <c r="F13" s="5">
        <v>0.7</v>
      </c>
    </row>
    <row r="14" spans="2:6" x14ac:dyDescent="0.25">
      <c r="B14" s="4" t="s">
        <v>27</v>
      </c>
      <c r="C14" s="4" t="s">
        <v>58</v>
      </c>
      <c r="D14" s="5">
        <v>81</v>
      </c>
      <c r="E14" s="5">
        <v>2.1</v>
      </c>
      <c r="F14" s="5">
        <v>0.8</v>
      </c>
    </row>
    <row r="15" spans="2:6" x14ac:dyDescent="0.25">
      <c r="B15" s="4" t="s">
        <v>12</v>
      </c>
      <c r="C15" s="4" t="s">
        <v>57</v>
      </c>
      <c r="D15" s="5">
        <v>80.7</v>
      </c>
      <c r="E15" s="5">
        <v>2</v>
      </c>
      <c r="F15" s="5">
        <v>0.8</v>
      </c>
    </row>
    <row r="16" spans="2:6" x14ac:dyDescent="0.25">
      <c r="B16" s="4" t="s">
        <v>3</v>
      </c>
      <c r="C16" s="4" t="s">
        <v>56</v>
      </c>
      <c r="D16" s="5">
        <v>80.3</v>
      </c>
      <c r="E16" s="5">
        <v>2.2999999999999998</v>
      </c>
      <c r="F16" s="5">
        <v>1</v>
      </c>
    </row>
    <row r="17" spans="2:6" x14ac:dyDescent="0.25">
      <c r="B17" s="4" t="s">
        <v>21</v>
      </c>
      <c r="C17" s="4" t="s">
        <v>38</v>
      </c>
      <c r="D17" s="5">
        <v>79.5</v>
      </c>
      <c r="E17" s="5">
        <v>2</v>
      </c>
      <c r="F17" s="5">
        <v>0.8</v>
      </c>
    </row>
    <row r="18" spans="2:6" x14ac:dyDescent="0.25">
      <c r="B18" s="4" t="s">
        <v>29</v>
      </c>
      <c r="C18" s="4" t="s">
        <v>59</v>
      </c>
      <c r="D18" s="5">
        <v>79</v>
      </c>
      <c r="E18" s="5">
        <v>1.7</v>
      </c>
      <c r="F18" s="5">
        <v>0.6</v>
      </c>
    </row>
    <row r="19" spans="2:6" x14ac:dyDescent="0.25">
      <c r="B19" s="4" t="s">
        <v>6</v>
      </c>
      <c r="C19" s="4" t="s">
        <v>55</v>
      </c>
      <c r="D19" s="5">
        <v>78.900000000000006</v>
      </c>
      <c r="E19" s="5">
        <v>2.2000000000000002</v>
      </c>
      <c r="F19" s="5">
        <v>1</v>
      </c>
    </row>
    <row r="20" spans="2:6" x14ac:dyDescent="0.25">
      <c r="B20" s="4" t="s">
        <v>5</v>
      </c>
      <c r="C20" s="4" t="s">
        <v>57</v>
      </c>
      <c r="D20" s="5">
        <v>78</v>
      </c>
      <c r="E20" s="5">
        <v>2</v>
      </c>
      <c r="F20" s="5">
        <v>0.9</v>
      </c>
    </row>
    <row r="21" spans="2:6" x14ac:dyDescent="0.25">
      <c r="B21" s="4" t="s">
        <v>31</v>
      </c>
      <c r="C21" s="4" t="s">
        <v>58</v>
      </c>
      <c r="D21" s="5">
        <v>77.400000000000006</v>
      </c>
      <c r="E21" s="5">
        <v>2</v>
      </c>
      <c r="F21" s="5">
        <v>1</v>
      </c>
    </row>
    <row r="22" spans="2:6" x14ac:dyDescent="0.25">
      <c r="B22" s="4" t="s">
        <v>16</v>
      </c>
      <c r="C22" s="4" t="s">
        <v>58</v>
      </c>
      <c r="D22" s="5">
        <v>77.2</v>
      </c>
      <c r="E22" s="5">
        <v>1.9</v>
      </c>
      <c r="F22" s="5">
        <v>0.9</v>
      </c>
    </row>
    <row r="23" spans="2:6" x14ac:dyDescent="0.25">
      <c r="B23" s="4" t="s">
        <v>24</v>
      </c>
      <c r="C23" s="4" t="s">
        <v>35</v>
      </c>
      <c r="D23" s="5">
        <v>77</v>
      </c>
      <c r="E23" s="5">
        <v>1.6</v>
      </c>
      <c r="F23" s="5">
        <v>0.7</v>
      </c>
    </row>
    <row r="24" spans="2:6" x14ac:dyDescent="0.25">
      <c r="B24" s="4" t="s">
        <v>17</v>
      </c>
      <c r="C24" s="4" t="s">
        <v>55</v>
      </c>
      <c r="D24" s="5">
        <v>76.8</v>
      </c>
      <c r="E24" s="5">
        <v>1.3</v>
      </c>
      <c r="F24" s="5">
        <v>0.5</v>
      </c>
    </row>
    <row r="25" spans="2:6" x14ac:dyDescent="0.25">
      <c r="B25" s="4" t="s">
        <v>19</v>
      </c>
      <c r="C25" s="4" t="s">
        <v>35</v>
      </c>
      <c r="D25" s="5">
        <v>75.7</v>
      </c>
      <c r="E25" s="5">
        <v>1.8</v>
      </c>
      <c r="F25" s="5">
        <v>0.9</v>
      </c>
    </row>
    <row r="26" spans="2:6" x14ac:dyDescent="0.25">
      <c r="B26" s="4" t="s">
        <v>25</v>
      </c>
      <c r="C26" s="4" t="s">
        <v>56</v>
      </c>
      <c r="D26" s="5">
        <v>75.2</v>
      </c>
      <c r="E26" s="5">
        <v>1.7</v>
      </c>
      <c r="F26" s="5">
        <v>0.9</v>
      </c>
    </row>
    <row r="27" spans="2:6" x14ac:dyDescent="0.25">
      <c r="B27" s="4" t="s">
        <v>9</v>
      </c>
      <c r="C27" s="4" t="s">
        <v>38</v>
      </c>
      <c r="D27" s="5">
        <v>74.099999999999994</v>
      </c>
      <c r="E27" s="5">
        <v>1.3</v>
      </c>
      <c r="F27" s="5">
        <v>0.7</v>
      </c>
    </row>
    <row r="28" spans="2:6" x14ac:dyDescent="0.25">
      <c r="B28" s="4" t="s">
        <v>22</v>
      </c>
      <c r="C28" s="4" t="s">
        <v>55</v>
      </c>
      <c r="D28" s="5">
        <v>73.5</v>
      </c>
      <c r="E28" s="5">
        <v>2.1</v>
      </c>
      <c r="F28" s="5">
        <v>1.3</v>
      </c>
    </row>
    <row r="29" spans="2:6" x14ac:dyDescent="0.25">
      <c r="B29" s="4" t="s">
        <v>23</v>
      </c>
      <c r="C29" s="4" t="s">
        <v>59</v>
      </c>
      <c r="D29" s="5">
        <v>72.400000000000006</v>
      </c>
      <c r="E29" s="5">
        <v>1.7</v>
      </c>
      <c r="F29" s="5">
        <v>1.1000000000000001</v>
      </c>
    </row>
    <row r="30" spans="2:6" x14ac:dyDescent="0.25">
      <c r="B30" s="4" t="s">
        <v>7</v>
      </c>
      <c r="C30" s="4" t="s">
        <v>35</v>
      </c>
      <c r="D30" s="5">
        <v>71.3</v>
      </c>
      <c r="E30" s="5">
        <v>1.5</v>
      </c>
      <c r="F30" s="5">
        <v>1</v>
      </c>
    </row>
    <row r="31" spans="2:6" x14ac:dyDescent="0.25">
      <c r="B31" s="4" t="s">
        <v>20</v>
      </c>
      <c r="C31" s="4" t="s">
        <v>56</v>
      </c>
      <c r="D31" s="5">
        <v>70.599999999999994</v>
      </c>
      <c r="E31" s="5">
        <v>1.3</v>
      </c>
      <c r="F31" s="5">
        <v>0.9</v>
      </c>
    </row>
    <row r="32" spans="2:6" x14ac:dyDescent="0.25">
      <c r="B32" s="4" t="s">
        <v>18</v>
      </c>
      <c r="C32" s="4" t="s">
        <v>57</v>
      </c>
      <c r="D32" s="5">
        <v>69.599999999999994</v>
      </c>
      <c r="E32" s="5">
        <v>1.6</v>
      </c>
      <c r="F32" s="5">
        <v>1.2</v>
      </c>
    </row>
    <row r="33" spans="2:6" x14ac:dyDescent="0.25">
      <c r="B33" s="4" t="s">
        <v>1</v>
      </c>
      <c r="C33" s="4" t="s">
        <v>54</v>
      </c>
      <c r="D33" s="5">
        <v>69.5</v>
      </c>
      <c r="E33" s="5">
        <v>1.6</v>
      </c>
      <c r="F33" s="5">
        <v>1.2</v>
      </c>
    </row>
    <row r="34" spans="2:6" x14ac:dyDescent="0.25">
      <c r="B34" s="4" t="s">
        <v>11</v>
      </c>
      <c r="C34" s="4" t="s">
        <v>59</v>
      </c>
      <c r="D34" s="5">
        <v>63.4</v>
      </c>
      <c r="E34" s="5">
        <v>1.1000000000000001</v>
      </c>
      <c r="F34" s="5">
        <v>1.2</v>
      </c>
    </row>
    <row r="35" spans="2:6" x14ac:dyDescent="0.25">
      <c r="D35" s="7"/>
      <c r="E35" s="7"/>
      <c r="F35" s="7"/>
    </row>
    <row r="36" spans="2:6" x14ac:dyDescent="0.25">
      <c r="D36" s="7"/>
      <c r="E36" s="7"/>
      <c r="F36" s="7"/>
    </row>
    <row r="37" spans="2:6" x14ac:dyDescent="0.25">
      <c r="D37" s="7"/>
      <c r="E37" s="7"/>
      <c r="F37" s="7"/>
    </row>
    <row r="38" spans="2:6" x14ac:dyDescent="0.25">
      <c r="D38" s="7"/>
      <c r="E38" s="7"/>
      <c r="F38" s="7"/>
    </row>
    <row r="39" spans="2:6" x14ac:dyDescent="0.25">
      <c r="D39" s="7"/>
      <c r="E39" s="7"/>
      <c r="F39" s="7"/>
    </row>
    <row r="40" spans="2:6" x14ac:dyDescent="0.25">
      <c r="D40" s="7"/>
      <c r="E40" s="7"/>
      <c r="F40" s="7"/>
    </row>
    <row r="41" spans="2:6" x14ac:dyDescent="0.25">
      <c r="D41" s="7"/>
      <c r="E41" s="7"/>
      <c r="F41" s="7"/>
    </row>
    <row r="42" spans="2:6" x14ac:dyDescent="0.25">
      <c r="D42" s="7"/>
      <c r="E42" s="7"/>
      <c r="F42" s="7"/>
    </row>
    <row r="43" spans="2:6" x14ac:dyDescent="0.25">
      <c r="D43" s="7"/>
      <c r="E43" s="7"/>
      <c r="F43" s="7"/>
    </row>
    <row r="44" spans="2:6" x14ac:dyDescent="0.25">
      <c r="D44" s="7"/>
      <c r="E44" s="7"/>
      <c r="F44" s="7"/>
    </row>
    <row r="45" spans="2:6" x14ac:dyDescent="0.25">
      <c r="D45" s="7"/>
      <c r="E45" s="7"/>
      <c r="F45" s="7"/>
    </row>
    <row r="46" spans="2:6" x14ac:dyDescent="0.25">
      <c r="D46" s="7"/>
      <c r="E46" s="7"/>
      <c r="F46" s="7"/>
    </row>
    <row r="47" spans="2:6" x14ac:dyDescent="0.25">
      <c r="D47" s="7"/>
      <c r="E47" s="7"/>
      <c r="F47" s="7"/>
    </row>
  </sheetData>
  <autoFilter ref="B2:F2">
    <sortState ref="B3:F34">
      <sortCondition descending="1" ref="D2"/>
    </sortState>
  </autoFilter>
  <sortState ref="B6:C37">
    <sortCondition ref="B6:B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8"/>
  <sheetViews>
    <sheetView tabSelected="1" zoomScale="85" zoomScaleNormal="85" workbookViewId="0">
      <selection activeCell="Z12" sqref="Z12"/>
    </sheetView>
  </sheetViews>
  <sheetFormatPr defaultRowHeight="15" x14ac:dyDescent="0.25"/>
  <cols>
    <col min="1" max="1" width="9.140625" style="6"/>
    <col min="2" max="2" width="10.85546875" style="6" bestFit="1" customWidth="1"/>
    <col min="3" max="3" width="11.85546875" style="6" bestFit="1" customWidth="1"/>
    <col min="4" max="4" width="19.85546875" style="6" bestFit="1" customWidth="1"/>
    <col min="5" max="7" width="4.28515625" style="6" bestFit="1" customWidth="1"/>
    <col min="8" max="8" width="5.7109375" style="7" bestFit="1" customWidth="1"/>
    <col min="9" max="9" width="4.7109375" style="7" bestFit="1" customWidth="1"/>
    <col min="10" max="11" width="5.7109375" style="7" bestFit="1" customWidth="1"/>
    <col min="12" max="13" width="5.5703125" style="7" bestFit="1" customWidth="1"/>
    <col min="14" max="14" width="5.7109375" style="7" bestFit="1" customWidth="1"/>
    <col min="15" max="16" width="5.5703125" style="7" bestFit="1" customWidth="1"/>
    <col min="17" max="19" width="4.28515625" style="6" bestFit="1" customWidth="1"/>
    <col min="20" max="22" width="4.28515625" style="6" customWidth="1"/>
    <col min="23" max="23" width="2.7109375" style="6" customWidth="1"/>
    <col min="24" max="24" width="10" style="6" customWidth="1"/>
    <col min="25" max="16384" width="9.140625" style="6"/>
  </cols>
  <sheetData>
    <row r="3" spans="2:25" s="16" customFormat="1" ht="54.75" x14ac:dyDescent="0.25">
      <c r="B3" s="15" t="s">
        <v>53</v>
      </c>
      <c r="C3" s="15" t="s">
        <v>51</v>
      </c>
      <c r="D3" s="15" t="s">
        <v>52</v>
      </c>
      <c r="E3" s="15" t="s">
        <v>39</v>
      </c>
      <c r="F3" s="15" t="s">
        <v>40</v>
      </c>
      <c r="G3" s="15" t="s">
        <v>41</v>
      </c>
      <c r="H3" s="17" t="s">
        <v>42</v>
      </c>
      <c r="I3" s="17" t="s">
        <v>43</v>
      </c>
      <c r="J3" s="17" t="s">
        <v>44</v>
      </c>
      <c r="K3" s="17" t="s">
        <v>45</v>
      </c>
      <c r="L3" s="17" t="s">
        <v>46</v>
      </c>
      <c r="M3" s="17" t="s">
        <v>47</v>
      </c>
      <c r="N3" s="17" t="s">
        <v>48</v>
      </c>
      <c r="O3" s="17" t="s">
        <v>49</v>
      </c>
      <c r="P3" s="17" t="s">
        <v>50</v>
      </c>
      <c r="Q3" s="15" t="s">
        <v>60</v>
      </c>
      <c r="R3" s="15" t="s">
        <v>61</v>
      </c>
      <c r="S3" s="15" t="s">
        <v>62</v>
      </c>
      <c r="T3" s="15" t="s">
        <v>65</v>
      </c>
      <c r="U3" s="15" t="s">
        <v>64</v>
      </c>
      <c r="V3" s="15" t="s">
        <v>66</v>
      </c>
    </row>
    <row r="4" spans="2:25" ht="15" customHeight="1" x14ac:dyDescent="0.25">
      <c r="B4" s="12">
        <v>41802</v>
      </c>
      <c r="C4" s="13" t="s">
        <v>4</v>
      </c>
      <c r="D4" s="13" t="s">
        <v>19</v>
      </c>
      <c r="E4" s="14">
        <v>88</v>
      </c>
      <c r="F4" s="14">
        <v>3</v>
      </c>
      <c r="G4" s="14">
        <v>10</v>
      </c>
      <c r="H4" s="18">
        <v>1.33</v>
      </c>
      <c r="I4" s="18">
        <v>5</v>
      </c>
      <c r="J4" s="18">
        <v>13</v>
      </c>
      <c r="K4" s="18">
        <f>VLOOKUP($C4,'538'!$B$3:$F$34,3,FALSE)</f>
        <v>91.8</v>
      </c>
      <c r="L4" s="18">
        <f>VLOOKUP($C4,'538'!$B$3:$F$34,4,FALSE)</f>
        <v>3.4</v>
      </c>
      <c r="M4" s="18">
        <f>VLOOKUP($C4,'538'!$B$3:$F$34,5,FALSE)</f>
        <v>0.5</v>
      </c>
      <c r="N4" s="18">
        <f>VLOOKUP($D4,'538'!$B$3:$F$34,3,FALSE)</f>
        <v>75.7</v>
      </c>
      <c r="O4" s="18">
        <f>VLOOKUP($D4,'538'!$B$3:$F$34,4,FALSE)</f>
        <v>1.8</v>
      </c>
      <c r="P4" s="18">
        <f>VLOOKUP($D4,'538'!$B$3:$F$34,5,FALSE)</f>
        <v>0.9</v>
      </c>
      <c r="Q4" s="14">
        <v>3</v>
      </c>
      <c r="R4" s="14">
        <v>1</v>
      </c>
      <c r="S4" s="14">
        <f>Q4-R4</f>
        <v>2</v>
      </c>
      <c r="T4" s="20">
        <v>4</v>
      </c>
      <c r="U4" s="20">
        <v>0</v>
      </c>
      <c r="V4" s="14">
        <f>T4-U4</f>
        <v>4</v>
      </c>
      <c r="X4" s="21" t="s">
        <v>63</v>
      </c>
      <c r="Y4" s="22" t="s">
        <v>67</v>
      </c>
    </row>
    <row r="5" spans="2:25" x14ac:dyDescent="0.25">
      <c r="B5" s="12">
        <v>41803</v>
      </c>
      <c r="C5" s="13" t="s">
        <v>24</v>
      </c>
      <c r="D5" s="13" t="s">
        <v>7</v>
      </c>
      <c r="E5" s="14">
        <v>43</v>
      </c>
      <c r="F5" s="14">
        <v>27</v>
      </c>
      <c r="G5" s="14">
        <v>30</v>
      </c>
      <c r="H5" s="18">
        <v>2.25</v>
      </c>
      <c r="I5" s="18">
        <v>3.2</v>
      </c>
      <c r="J5" s="18">
        <v>3.75</v>
      </c>
      <c r="K5" s="18">
        <f>VLOOKUP($C5,'538'!$B$3:$F$34,3,FALSE)</f>
        <v>77</v>
      </c>
      <c r="L5" s="18">
        <f>VLOOKUP($C5,'538'!$B$3:$F$34,4,FALSE)</f>
        <v>1.6</v>
      </c>
      <c r="M5" s="18">
        <f>VLOOKUP($C5,'538'!$B$3:$F$34,5,FALSE)</f>
        <v>0.7</v>
      </c>
      <c r="N5" s="18">
        <f>VLOOKUP($D5,'538'!$B$3:$F$34,3,FALSE)</f>
        <v>71.3</v>
      </c>
      <c r="O5" s="18">
        <f>VLOOKUP($D5,'538'!$B$3:$F$34,4,FALSE)</f>
        <v>1.5</v>
      </c>
      <c r="P5" s="18">
        <f>VLOOKUP($D5,'538'!$B$3:$F$34,5,FALSE)</f>
        <v>1</v>
      </c>
      <c r="Q5" s="14">
        <v>0</v>
      </c>
      <c r="R5" s="14">
        <v>0</v>
      </c>
      <c r="S5" s="14">
        <f t="shared" ref="S5:S28" si="0">Q5-R5</f>
        <v>0</v>
      </c>
      <c r="T5" s="20">
        <v>1</v>
      </c>
      <c r="U5" s="20">
        <v>0</v>
      </c>
      <c r="V5" s="14">
        <f t="shared" ref="V5:V28" si="1">T5-U5</f>
        <v>1</v>
      </c>
      <c r="X5" s="21"/>
      <c r="Y5" s="22"/>
    </row>
    <row r="6" spans="2:25" x14ac:dyDescent="0.25">
      <c r="B6" s="12">
        <v>41803</v>
      </c>
      <c r="C6" s="13" t="s">
        <v>14</v>
      </c>
      <c r="D6" s="13" t="s">
        <v>26</v>
      </c>
      <c r="E6" s="14">
        <v>53</v>
      </c>
      <c r="F6" s="14">
        <v>21</v>
      </c>
      <c r="G6" s="14">
        <v>25</v>
      </c>
      <c r="H6" s="18">
        <v>1.8</v>
      </c>
      <c r="I6" s="18">
        <v>3.4</v>
      </c>
      <c r="J6" s="18">
        <v>5.5</v>
      </c>
      <c r="K6" s="18">
        <f>VLOOKUP($C6,'538'!$B$3:$F$34,3,FALSE)</f>
        <v>89.1</v>
      </c>
      <c r="L6" s="18">
        <f>VLOOKUP($C6,'538'!$B$3:$F$34,4,FALSE)</f>
        <v>2.7</v>
      </c>
      <c r="M6" s="18">
        <f>VLOOKUP($C6,'538'!$B$3:$F$34,5,FALSE)</f>
        <v>0.4</v>
      </c>
      <c r="N6" s="18">
        <f>VLOOKUP($D6,'538'!$B$3:$F$34,3,FALSE)</f>
        <v>82.5</v>
      </c>
      <c r="O6" s="18">
        <f>VLOOKUP($D6,'538'!$B$3:$F$34,4,FALSE)</f>
        <v>2.2999999999999998</v>
      </c>
      <c r="P6" s="18">
        <f>VLOOKUP($D6,'538'!$B$3:$F$34,5,FALSE)</f>
        <v>0.8</v>
      </c>
      <c r="Q6" s="14">
        <v>2</v>
      </c>
      <c r="R6" s="14">
        <v>2</v>
      </c>
      <c r="S6" s="14">
        <f t="shared" si="0"/>
        <v>0</v>
      </c>
      <c r="T6" s="20">
        <v>1</v>
      </c>
      <c r="U6" s="20">
        <v>0</v>
      </c>
      <c r="V6" s="14">
        <f t="shared" si="1"/>
        <v>1</v>
      </c>
      <c r="X6" s="21"/>
      <c r="Y6" s="22"/>
    </row>
    <row r="7" spans="2:25" x14ac:dyDescent="0.25">
      <c r="B7" s="12">
        <v>41803</v>
      </c>
      <c r="C7" s="13" t="s">
        <v>28</v>
      </c>
      <c r="D7" s="13" t="s">
        <v>1</v>
      </c>
      <c r="E7" s="14">
        <v>72</v>
      </c>
      <c r="F7" s="14">
        <v>9</v>
      </c>
      <c r="G7" s="14">
        <v>19</v>
      </c>
      <c r="H7" s="18">
        <v>1.44</v>
      </c>
      <c r="I7" s="18">
        <v>4.5</v>
      </c>
      <c r="J7" s="18">
        <v>10</v>
      </c>
      <c r="K7" s="18">
        <f>VLOOKUP($C7,'538'!$B$3:$F$34,3,FALSE)</f>
        <v>86.7</v>
      </c>
      <c r="L7" s="18">
        <f>VLOOKUP($C7,'538'!$B$3:$F$34,4,FALSE)</f>
        <v>2.7</v>
      </c>
      <c r="M7" s="18">
        <f>VLOOKUP($C7,'538'!$B$3:$F$34,5,FALSE)</f>
        <v>0.7</v>
      </c>
      <c r="N7" s="18">
        <f>VLOOKUP($D7,'538'!$B$3:$F$34,3,FALSE)</f>
        <v>69.5</v>
      </c>
      <c r="O7" s="18">
        <f>VLOOKUP($D7,'538'!$B$3:$F$34,4,FALSE)</f>
        <v>1.6</v>
      </c>
      <c r="P7" s="18">
        <f>VLOOKUP($D7,'538'!$B$3:$F$34,5,FALSE)</f>
        <v>1.2</v>
      </c>
      <c r="Q7" s="14">
        <v>3</v>
      </c>
      <c r="R7" s="14">
        <v>0</v>
      </c>
      <c r="S7" s="14">
        <f t="shared" si="0"/>
        <v>3</v>
      </c>
      <c r="T7" s="20">
        <v>2</v>
      </c>
      <c r="U7" s="20">
        <v>0</v>
      </c>
      <c r="V7" s="14">
        <f t="shared" si="1"/>
        <v>2</v>
      </c>
      <c r="X7" s="21"/>
      <c r="Y7" s="22"/>
    </row>
    <row r="8" spans="2:25" x14ac:dyDescent="0.25">
      <c r="B8" s="8">
        <v>41804</v>
      </c>
      <c r="C8" s="4" t="s">
        <v>8</v>
      </c>
      <c r="D8" s="4" t="s">
        <v>17</v>
      </c>
      <c r="E8" s="9">
        <v>54</v>
      </c>
      <c r="F8" s="9">
        <v>19</v>
      </c>
      <c r="G8" s="9">
        <v>27</v>
      </c>
      <c r="H8" s="19">
        <v>1.85</v>
      </c>
      <c r="I8" s="19">
        <v>3.3</v>
      </c>
      <c r="J8" s="19">
        <v>5</v>
      </c>
      <c r="K8" s="19">
        <f>VLOOKUP($C8,'538'!$B$3:$F$34,3,FALSE)</f>
        <v>85.8</v>
      </c>
      <c r="L8" s="19">
        <f>VLOOKUP($C8,'538'!$B$3:$F$34,4,FALSE)</f>
        <v>2.2000000000000002</v>
      </c>
      <c r="M8" s="19">
        <f>VLOOKUP($C8,'538'!$B$3:$F$34,5,FALSE)</f>
        <v>0.5</v>
      </c>
      <c r="N8" s="19">
        <f>VLOOKUP($D8,'538'!$B$3:$F$34,3,FALSE)</f>
        <v>76.8</v>
      </c>
      <c r="O8" s="19">
        <f>VLOOKUP($D8,'538'!$B$3:$F$34,4,FALSE)</f>
        <v>1.3</v>
      </c>
      <c r="P8" s="19">
        <f>VLOOKUP($D8,'538'!$B$3:$F$34,5,FALSE)</f>
        <v>0.5</v>
      </c>
      <c r="Q8" s="9">
        <v>1</v>
      </c>
      <c r="R8" s="9">
        <v>0</v>
      </c>
      <c r="S8" s="9">
        <f t="shared" si="0"/>
        <v>1</v>
      </c>
      <c r="T8" s="24">
        <v>1</v>
      </c>
      <c r="U8" s="24">
        <v>0</v>
      </c>
      <c r="V8" s="9">
        <f t="shared" si="1"/>
        <v>1</v>
      </c>
    </row>
    <row r="9" spans="2:25" x14ac:dyDescent="0.25">
      <c r="B9" s="8">
        <v>41804</v>
      </c>
      <c r="C9" s="4" t="s">
        <v>30</v>
      </c>
      <c r="D9" s="4" t="s">
        <v>9</v>
      </c>
      <c r="E9" s="9">
        <v>54</v>
      </c>
      <c r="F9" s="9">
        <v>19</v>
      </c>
      <c r="G9" s="9">
        <v>27</v>
      </c>
      <c r="H9" s="19">
        <v>1.44</v>
      </c>
      <c r="I9" s="19">
        <v>4.5</v>
      </c>
      <c r="J9" s="19">
        <v>9</v>
      </c>
      <c r="K9" s="19">
        <f>VLOOKUP($C9,'538'!$B$3:$F$34,3,FALSE)</f>
        <v>83.3</v>
      </c>
      <c r="L9" s="19">
        <f>VLOOKUP($C9,'538'!$B$3:$F$34,4,FALSE)</f>
        <v>2.2000000000000002</v>
      </c>
      <c r="M9" s="19">
        <f>VLOOKUP($C9,'538'!$B$3:$F$34,5,FALSE)</f>
        <v>0.7</v>
      </c>
      <c r="N9" s="19">
        <f>VLOOKUP($D9,'538'!$B$3:$F$34,3,FALSE)</f>
        <v>74.099999999999994</v>
      </c>
      <c r="O9" s="19">
        <f>VLOOKUP($D9,'538'!$B$3:$F$34,4,FALSE)</f>
        <v>1.3</v>
      </c>
      <c r="P9" s="19">
        <f>VLOOKUP($D9,'538'!$B$3:$F$34,5,FALSE)</f>
        <v>0.7</v>
      </c>
      <c r="Q9" s="9">
        <v>2</v>
      </c>
      <c r="R9" s="9">
        <v>0</v>
      </c>
      <c r="S9" s="9">
        <f t="shared" si="0"/>
        <v>2</v>
      </c>
      <c r="T9" s="24">
        <v>2</v>
      </c>
      <c r="U9" s="24">
        <v>0</v>
      </c>
      <c r="V9" s="9">
        <f t="shared" si="1"/>
        <v>2</v>
      </c>
    </row>
    <row r="10" spans="2:25" x14ac:dyDescent="0.25">
      <c r="B10" s="8">
        <v>41804</v>
      </c>
      <c r="C10" s="4" t="s">
        <v>13</v>
      </c>
      <c r="D10" s="4" t="s">
        <v>21</v>
      </c>
      <c r="E10" s="9">
        <v>43</v>
      </c>
      <c r="F10" s="9">
        <v>28</v>
      </c>
      <c r="G10" s="9">
        <v>29</v>
      </c>
      <c r="H10" s="19">
        <v>2.9</v>
      </c>
      <c r="I10" s="19">
        <v>3</v>
      </c>
      <c r="J10" s="19">
        <v>2.8</v>
      </c>
      <c r="K10" s="19">
        <f>VLOOKUP($C10,'538'!$B$3:$F$34,3,FALSE)</f>
        <v>83.2</v>
      </c>
      <c r="L10" s="19">
        <f>VLOOKUP($C10,'538'!$B$3:$F$34,4,FALSE)</f>
        <v>2.2000000000000002</v>
      </c>
      <c r="M10" s="19">
        <f>VLOOKUP($C10,'538'!$B$3:$F$34,5,FALSE)</f>
        <v>0.7</v>
      </c>
      <c r="N10" s="19">
        <f>VLOOKUP($D10,'538'!$B$3:$F$34,3,FALSE)</f>
        <v>79.5</v>
      </c>
      <c r="O10" s="19">
        <f>VLOOKUP($D10,'538'!$B$3:$F$34,4,FALSE)</f>
        <v>2</v>
      </c>
      <c r="P10" s="19">
        <f>VLOOKUP($D10,'538'!$B$3:$F$34,5,FALSE)</f>
        <v>0.8</v>
      </c>
      <c r="Q10" s="9">
        <v>0</v>
      </c>
      <c r="R10" s="9">
        <v>0</v>
      </c>
      <c r="S10" s="9">
        <f t="shared" si="0"/>
        <v>0</v>
      </c>
      <c r="T10" s="24">
        <v>0</v>
      </c>
      <c r="U10" s="24">
        <v>0</v>
      </c>
      <c r="V10" s="9">
        <f t="shared" si="1"/>
        <v>0</v>
      </c>
    </row>
    <row r="11" spans="2:25" x14ac:dyDescent="0.25">
      <c r="B11" s="8">
        <v>41805</v>
      </c>
      <c r="C11" s="4" t="s">
        <v>6</v>
      </c>
      <c r="D11" s="4" t="s">
        <v>22</v>
      </c>
      <c r="E11" s="9">
        <v>47</v>
      </c>
      <c r="F11" s="9">
        <v>25</v>
      </c>
      <c r="G11" s="9">
        <v>27</v>
      </c>
      <c r="H11" s="19">
        <v>2.5</v>
      </c>
      <c r="I11" s="19">
        <v>3</v>
      </c>
      <c r="J11" s="19">
        <v>3</v>
      </c>
      <c r="K11" s="19">
        <f>VLOOKUP($C11,'538'!$B$3:$F$34,3,FALSE)</f>
        <v>78.900000000000006</v>
      </c>
      <c r="L11" s="19">
        <f>VLOOKUP($C11,'538'!$B$3:$F$34,4,FALSE)</f>
        <v>2.2000000000000002</v>
      </c>
      <c r="M11" s="19">
        <f>VLOOKUP($C11,'538'!$B$3:$F$34,5,FALSE)</f>
        <v>1</v>
      </c>
      <c r="N11" s="19">
        <f>VLOOKUP($D11,'538'!$B$3:$F$34,3,FALSE)</f>
        <v>73.5</v>
      </c>
      <c r="O11" s="19">
        <f>VLOOKUP($D11,'538'!$B$3:$F$34,4,FALSE)</f>
        <v>2.1</v>
      </c>
      <c r="P11" s="19">
        <f>VLOOKUP($D11,'538'!$B$3:$F$34,5,FALSE)</f>
        <v>1.3</v>
      </c>
      <c r="Q11" s="9">
        <v>1</v>
      </c>
      <c r="R11" s="9">
        <v>1</v>
      </c>
      <c r="S11" s="9">
        <f t="shared" si="0"/>
        <v>0</v>
      </c>
      <c r="T11" s="24">
        <v>1</v>
      </c>
      <c r="U11" s="24">
        <v>1</v>
      </c>
      <c r="V11" s="9">
        <f t="shared" si="1"/>
        <v>0</v>
      </c>
    </row>
    <row r="12" spans="2:25" x14ac:dyDescent="0.25">
      <c r="B12" s="8">
        <v>41805</v>
      </c>
      <c r="C12" s="4" t="s">
        <v>5</v>
      </c>
      <c r="D12" s="4" t="s">
        <v>12</v>
      </c>
      <c r="E12" s="9">
        <v>31</v>
      </c>
      <c r="F12" s="9">
        <v>40</v>
      </c>
      <c r="G12" s="9">
        <v>29</v>
      </c>
      <c r="H12" s="19">
        <v>2.5</v>
      </c>
      <c r="I12" s="19">
        <v>3.1</v>
      </c>
      <c r="J12" s="19">
        <v>3.2</v>
      </c>
      <c r="K12" s="19">
        <f>VLOOKUP($C12,'538'!$B$3:$F$34,3,FALSE)</f>
        <v>78</v>
      </c>
      <c r="L12" s="19">
        <f>VLOOKUP($C12,'538'!$B$3:$F$34,4,FALSE)</f>
        <v>2</v>
      </c>
      <c r="M12" s="19">
        <f>VLOOKUP($C12,'538'!$B$3:$F$34,5,FALSE)</f>
        <v>0.9</v>
      </c>
      <c r="N12" s="19">
        <f>VLOOKUP($D12,'538'!$B$3:$F$34,3,FALSE)</f>
        <v>80.7</v>
      </c>
      <c r="O12" s="19">
        <f>VLOOKUP($D12,'538'!$B$3:$F$34,4,FALSE)</f>
        <v>2</v>
      </c>
      <c r="P12" s="19">
        <f>VLOOKUP($D12,'538'!$B$3:$F$34,5,FALSE)</f>
        <v>0.8</v>
      </c>
      <c r="Q12" s="9">
        <v>1</v>
      </c>
      <c r="R12" s="9">
        <v>1</v>
      </c>
      <c r="S12" s="9">
        <f t="shared" si="0"/>
        <v>0</v>
      </c>
      <c r="T12" s="24">
        <v>1</v>
      </c>
      <c r="U12" s="24">
        <v>1</v>
      </c>
      <c r="V12" s="9">
        <f t="shared" si="1"/>
        <v>0</v>
      </c>
    </row>
    <row r="13" spans="2:25" x14ac:dyDescent="0.25">
      <c r="B13" s="8">
        <v>41805</v>
      </c>
      <c r="C13" s="4" t="s">
        <v>15</v>
      </c>
      <c r="D13" s="4" t="s">
        <v>18</v>
      </c>
      <c r="E13" s="9">
        <v>67</v>
      </c>
      <c r="F13" s="9">
        <v>12</v>
      </c>
      <c r="G13" s="9">
        <v>21</v>
      </c>
      <c r="H13" s="19">
        <v>1.36</v>
      </c>
      <c r="I13" s="19">
        <v>4.8</v>
      </c>
      <c r="J13" s="19">
        <v>13</v>
      </c>
      <c r="K13" s="19">
        <f>VLOOKUP($C13,'538'!$B$3:$F$34,3,FALSE)</f>
        <v>86.1</v>
      </c>
      <c r="L13" s="19">
        <f>VLOOKUP($C13,'538'!$B$3:$F$34,4,FALSE)</f>
        <v>2.5</v>
      </c>
      <c r="M13" s="19">
        <f>VLOOKUP($C13,'538'!$B$3:$F$34,5,FALSE)</f>
        <v>0.6</v>
      </c>
      <c r="N13" s="19">
        <f>VLOOKUP($D13,'538'!$B$3:$F$34,3,FALSE)</f>
        <v>69.599999999999994</v>
      </c>
      <c r="O13" s="19">
        <f>VLOOKUP($D13,'538'!$B$3:$F$34,4,FALSE)</f>
        <v>1.6</v>
      </c>
      <c r="P13" s="19">
        <f>VLOOKUP($D13,'538'!$B$3:$F$34,5,FALSE)</f>
        <v>1.2</v>
      </c>
      <c r="Q13" s="9">
        <v>1</v>
      </c>
      <c r="R13" s="9">
        <v>0</v>
      </c>
      <c r="S13" s="9">
        <f t="shared" si="0"/>
        <v>1</v>
      </c>
      <c r="T13" s="24">
        <v>1</v>
      </c>
      <c r="U13" s="24">
        <v>0</v>
      </c>
      <c r="V13" s="9">
        <f t="shared" si="1"/>
        <v>1</v>
      </c>
    </row>
    <row r="14" spans="2:25" x14ac:dyDescent="0.25">
      <c r="B14" s="8">
        <v>41805</v>
      </c>
      <c r="C14" s="4" t="s">
        <v>0</v>
      </c>
      <c r="D14" s="4" t="s">
        <v>3</v>
      </c>
      <c r="E14" s="9">
        <v>62</v>
      </c>
      <c r="F14" s="9">
        <v>15</v>
      </c>
      <c r="G14" s="9">
        <v>22</v>
      </c>
      <c r="H14" s="19">
        <v>1.44</v>
      </c>
      <c r="I14" s="19">
        <v>4.5999999999999996</v>
      </c>
      <c r="J14" s="19">
        <v>8.5</v>
      </c>
      <c r="K14" s="19">
        <f>VLOOKUP($C14,'538'!$B$3:$F$34,3,FALSE)</f>
        <v>90</v>
      </c>
      <c r="L14" s="19">
        <f>VLOOKUP($C14,'538'!$B$3:$F$34,4,FALSE)</f>
        <v>2.9</v>
      </c>
      <c r="M14" s="19">
        <f>VLOOKUP($C14,'538'!$B$3:$F$34,5,FALSE)</f>
        <v>0.4</v>
      </c>
      <c r="N14" s="19">
        <f>VLOOKUP($D14,'538'!$B$3:$F$34,3,FALSE)</f>
        <v>80.3</v>
      </c>
      <c r="O14" s="19">
        <f>VLOOKUP($D14,'538'!$B$3:$F$34,4,FALSE)</f>
        <v>2.2999999999999998</v>
      </c>
      <c r="P14" s="19">
        <f>VLOOKUP($D14,'538'!$B$3:$F$34,5,FALSE)</f>
        <v>1</v>
      </c>
      <c r="Q14" s="9">
        <v>2</v>
      </c>
      <c r="R14" s="9">
        <v>0</v>
      </c>
      <c r="S14" s="9">
        <f t="shared" si="0"/>
        <v>2</v>
      </c>
      <c r="T14" s="24">
        <v>2</v>
      </c>
      <c r="U14" s="24">
        <v>0</v>
      </c>
      <c r="V14" s="9">
        <f t="shared" si="1"/>
        <v>2</v>
      </c>
    </row>
    <row r="15" spans="2:25" x14ac:dyDescent="0.25">
      <c r="B15" s="8">
        <v>41806</v>
      </c>
      <c r="C15" s="4" t="s">
        <v>10</v>
      </c>
      <c r="D15" s="4" t="s">
        <v>27</v>
      </c>
      <c r="E15" s="9">
        <v>60</v>
      </c>
      <c r="F15" s="9">
        <v>17</v>
      </c>
      <c r="G15" s="9">
        <v>23</v>
      </c>
      <c r="H15" s="19">
        <v>2.15</v>
      </c>
      <c r="I15" s="19">
        <v>3.3</v>
      </c>
      <c r="J15" s="19">
        <v>3.75</v>
      </c>
      <c r="K15" s="19">
        <f>VLOOKUP($C15,'538'!$B$3:$F$34,3,FALSE)</f>
        <v>88.9</v>
      </c>
      <c r="L15" s="19">
        <f>VLOOKUP($C15,'538'!$B$3:$F$34,4,FALSE)</f>
        <v>3.2</v>
      </c>
      <c r="M15" s="19">
        <f>VLOOKUP($C15,'538'!$B$3:$F$34,5,FALSE)</f>
        <v>0.8</v>
      </c>
      <c r="N15" s="19">
        <f>VLOOKUP($D15,'538'!$B$3:$F$34,3,FALSE)</f>
        <v>81</v>
      </c>
      <c r="O15" s="19">
        <f>VLOOKUP($D15,'538'!$B$3:$F$34,4,FALSE)</f>
        <v>2.1</v>
      </c>
      <c r="P15" s="19">
        <f>VLOOKUP($D15,'538'!$B$3:$F$34,5,FALSE)</f>
        <v>0.8</v>
      </c>
      <c r="Q15" s="9">
        <v>1</v>
      </c>
      <c r="R15" s="9">
        <v>0</v>
      </c>
      <c r="S15" s="9">
        <f t="shared" si="0"/>
        <v>1</v>
      </c>
      <c r="T15" s="24">
        <v>1</v>
      </c>
      <c r="U15" s="24">
        <v>0</v>
      </c>
      <c r="V15" s="9">
        <f t="shared" si="1"/>
        <v>1</v>
      </c>
    </row>
    <row r="16" spans="2:25" x14ac:dyDescent="0.25">
      <c r="B16" s="8">
        <v>41806</v>
      </c>
      <c r="C16" s="4" t="s">
        <v>20</v>
      </c>
      <c r="D16" s="4" t="s">
        <v>25</v>
      </c>
      <c r="E16" s="9">
        <v>27</v>
      </c>
      <c r="F16" s="9">
        <v>42</v>
      </c>
      <c r="G16" s="9">
        <v>31</v>
      </c>
      <c r="H16" s="19">
        <v>3.6</v>
      </c>
      <c r="I16" s="19">
        <v>3.1</v>
      </c>
      <c r="J16" s="19">
        <v>2.25</v>
      </c>
      <c r="K16" s="19">
        <f>VLOOKUP($C16,'538'!$B$3:$F$34,3,FALSE)</f>
        <v>70.599999999999994</v>
      </c>
      <c r="L16" s="19">
        <f>VLOOKUP($C16,'538'!$B$3:$F$34,4,FALSE)</f>
        <v>1.3</v>
      </c>
      <c r="M16" s="19">
        <f>VLOOKUP($C16,'538'!$B$3:$F$34,5,FALSE)</f>
        <v>0.9</v>
      </c>
      <c r="N16" s="19">
        <f>VLOOKUP($D16,'538'!$B$3:$F$34,3,FALSE)</f>
        <v>75.2</v>
      </c>
      <c r="O16" s="19">
        <f>VLOOKUP($D16,'538'!$B$3:$F$34,4,FALSE)</f>
        <v>1.7</v>
      </c>
      <c r="P16" s="19">
        <f>VLOOKUP($D16,'538'!$B$3:$F$34,5,FALSE)</f>
        <v>0.9</v>
      </c>
      <c r="Q16" s="9">
        <v>0</v>
      </c>
      <c r="R16" s="9">
        <v>0</v>
      </c>
      <c r="S16" s="9">
        <f t="shared" si="0"/>
        <v>0</v>
      </c>
      <c r="T16" s="24">
        <v>0</v>
      </c>
      <c r="U16" s="24">
        <v>0</v>
      </c>
      <c r="V16" s="9">
        <f t="shared" si="1"/>
        <v>0</v>
      </c>
    </row>
    <row r="17" spans="2:22" x14ac:dyDescent="0.25">
      <c r="B17" s="8">
        <v>41806</v>
      </c>
      <c r="C17" s="4" t="s">
        <v>16</v>
      </c>
      <c r="D17" s="4" t="s">
        <v>31</v>
      </c>
      <c r="E17" s="9">
        <v>35</v>
      </c>
      <c r="F17" s="9">
        <v>36</v>
      </c>
      <c r="G17" s="9">
        <v>29</v>
      </c>
      <c r="H17" s="19">
        <v>2.6</v>
      </c>
      <c r="I17" s="19">
        <v>3.1</v>
      </c>
      <c r="J17" s="19">
        <v>3.1</v>
      </c>
      <c r="K17" s="19">
        <f>VLOOKUP($C17,'538'!$B$3:$F$34,3,FALSE)</f>
        <v>77.2</v>
      </c>
      <c r="L17" s="19">
        <f>VLOOKUP($C17,'538'!$B$3:$F$34,4,FALSE)</f>
        <v>1.9</v>
      </c>
      <c r="M17" s="19">
        <f>VLOOKUP($C17,'538'!$B$3:$F$34,5,FALSE)</f>
        <v>0.9</v>
      </c>
      <c r="N17" s="19">
        <f>VLOOKUP($D17,'538'!$B$3:$F$34,3,FALSE)</f>
        <v>77.400000000000006</v>
      </c>
      <c r="O17" s="19">
        <f>VLOOKUP($D17,'538'!$B$3:$F$34,4,FALSE)</f>
        <v>2</v>
      </c>
      <c r="P17" s="19">
        <f>VLOOKUP($D17,'538'!$B$3:$F$34,5,FALSE)</f>
        <v>1</v>
      </c>
      <c r="Q17" s="9">
        <v>1</v>
      </c>
      <c r="R17" s="9">
        <v>1</v>
      </c>
      <c r="S17" s="9">
        <f t="shared" si="0"/>
        <v>0</v>
      </c>
      <c r="T17" s="24">
        <v>1</v>
      </c>
      <c r="U17" s="24">
        <v>1</v>
      </c>
      <c r="V17" s="9">
        <f t="shared" si="1"/>
        <v>0</v>
      </c>
    </row>
    <row r="18" spans="2:22" x14ac:dyDescent="0.25">
      <c r="B18" s="8">
        <v>41807</v>
      </c>
      <c r="C18" s="4" t="s">
        <v>2</v>
      </c>
      <c r="D18" s="4" t="s">
        <v>11</v>
      </c>
      <c r="E18" s="9">
        <v>64</v>
      </c>
      <c r="F18" s="9">
        <v>12</v>
      </c>
      <c r="G18" s="9">
        <v>23</v>
      </c>
      <c r="H18" s="19">
        <v>1.5</v>
      </c>
      <c r="I18" s="19">
        <v>4.3</v>
      </c>
      <c r="J18" s="19">
        <v>8</v>
      </c>
      <c r="K18" s="19">
        <f>VLOOKUP($C18,'538'!$B$3:$F$34,3,FALSE)</f>
        <v>82</v>
      </c>
      <c r="L18" s="19">
        <f>VLOOKUP($C18,'538'!$B$3:$F$34,4,FALSE)</f>
        <v>2.1</v>
      </c>
      <c r="M18" s="19">
        <f>VLOOKUP($C18,'538'!$B$3:$F$34,5,FALSE)</f>
        <v>0.7</v>
      </c>
      <c r="N18" s="19">
        <f>VLOOKUP($D18,'538'!$B$3:$F$34,3,FALSE)</f>
        <v>63.4</v>
      </c>
      <c r="O18" s="19">
        <f>VLOOKUP($D18,'538'!$B$3:$F$34,4,FALSE)</f>
        <v>1.1000000000000001</v>
      </c>
      <c r="P18" s="19">
        <f>VLOOKUP($D18,'538'!$B$3:$F$34,5,FALSE)</f>
        <v>1.2</v>
      </c>
      <c r="Q18" s="9">
        <v>1</v>
      </c>
      <c r="R18" s="9">
        <v>0</v>
      </c>
      <c r="S18" s="9">
        <f t="shared" si="0"/>
        <v>1</v>
      </c>
      <c r="T18" s="24">
        <v>1</v>
      </c>
      <c r="U18" s="24">
        <v>0</v>
      </c>
      <c r="V18" s="9">
        <f t="shared" si="1"/>
        <v>1</v>
      </c>
    </row>
    <row r="19" spans="2:22" x14ac:dyDescent="0.25">
      <c r="B19" s="8">
        <v>41807</v>
      </c>
      <c r="C19" s="4" t="s">
        <v>29</v>
      </c>
      <c r="D19" s="4" t="s">
        <v>23</v>
      </c>
      <c r="E19" s="9">
        <v>46</v>
      </c>
      <c r="F19" s="9">
        <v>25</v>
      </c>
      <c r="G19" s="9">
        <v>29</v>
      </c>
      <c r="H19" s="19">
        <v>2.2999999999999998</v>
      </c>
      <c r="I19" s="19">
        <v>3.1</v>
      </c>
      <c r="J19" s="19">
        <v>3.6</v>
      </c>
      <c r="K19" s="19">
        <f>VLOOKUP($C19,'538'!$B$3:$F$34,3,FALSE)</f>
        <v>79</v>
      </c>
      <c r="L19" s="19">
        <f>VLOOKUP($C19,'538'!$B$3:$F$34,4,FALSE)</f>
        <v>1.7</v>
      </c>
      <c r="M19" s="19">
        <f>VLOOKUP($C19,'538'!$B$3:$F$34,5,FALSE)</f>
        <v>0.6</v>
      </c>
      <c r="N19" s="19">
        <f>VLOOKUP($D19,'538'!$B$3:$F$34,3,FALSE)</f>
        <v>72.400000000000006</v>
      </c>
      <c r="O19" s="19">
        <f>VLOOKUP($D19,'538'!$B$3:$F$34,4,FALSE)</f>
        <v>1.7</v>
      </c>
      <c r="P19" s="19">
        <f>VLOOKUP($D19,'538'!$B$3:$F$34,5,FALSE)</f>
        <v>1.1000000000000001</v>
      </c>
      <c r="Q19" s="9">
        <v>1</v>
      </c>
      <c r="R19" s="9">
        <v>0</v>
      </c>
      <c r="S19" s="9">
        <f t="shared" si="0"/>
        <v>1</v>
      </c>
      <c r="T19" s="24">
        <v>1</v>
      </c>
      <c r="U19" s="24">
        <v>0</v>
      </c>
      <c r="V19" s="9">
        <f t="shared" si="1"/>
        <v>1</v>
      </c>
    </row>
    <row r="20" spans="2:22" x14ac:dyDescent="0.25">
      <c r="B20" s="8">
        <v>41808</v>
      </c>
      <c r="C20" s="4" t="s">
        <v>1</v>
      </c>
      <c r="D20" s="4" t="s">
        <v>26</v>
      </c>
      <c r="E20" s="9">
        <v>15</v>
      </c>
      <c r="F20" s="9">
        <v>61</v>
      </c>
      <c r="G20" s="9">
        <v>24</v>
      </c>
      <c r="H20" s="19">
        <v>10</v>
      </c>
      <c r="I20" s="19">
        <v>5</v>
      </c>
      <c r="J20" s="19">
        <v>1.3</v>
      </c>
      <c r="K20" s="19">
        <f>VLOOKUP($C20,'538'!$B$3:$F$34,3,FALSE)</f>
        <v>69.5</v>
      </c>
      <c r="L20" s="19">
        <f>VLOOKUP($C20,'538'!$B$3:$F$34,4,FALSE)</f>
        <v>1.6</v>
      </c>
      <c r="M20" s="19">
        <f>VLOOKUP($C20,'538'!$B$3:$F$34,5,FALSE)</f>
        <v>1.2</v>
      </c>
      <c r="N20" s="19">
        <f>VLOOKUP($D20,'538'!$B$3:$F$34,3,FALSE)</f>
        <v>82.5</v>
      </c>
      <c r="O20" s="19">
        <f>VLOOKUP($D20,'538'!$B$3:$F$34,4,FALSE)</f>
        <v>2.2999999999999998</v>
      </c>
      <c r="P20" s="19">
        <f>VLOOKUP($D20,'538'!$B$3:$F$34,5,FALSE)</f>
        <v>0.8</v>
      </c>
      <c r="Q20" s="9">
        <v>0</v>
      </c>
      <c r="R20" s="9">
        <v>2</v>
      </c>
      <c r="S20" s="9">
        <f t="shared" si="0"/>
        <v>-2</v>
      </c>
      <c r="T20" s="24">
        <v>0</v>
      </c>
      <c r="U20" s="24">
        <v>2</v>
      </c>
      <c r="V20" s="9">
        <f t="shared" si="1"/>
        <v>-2</v>
      </c>
    </row>
    <row r="21" spans="2:22" x14ac:dyDescent="0.25">
      <c r="B21" s="8">
        <v>41808</v>
      </c>
      <c r="C21" s="4" t="s">
        <v>14</v>
      </c>
      <c r="D21" s="4" t="s">
        <v>28</v>
      </c>
      <c r="E21" s="9">
        <v>42</v>
      </c>
      <c r="F21" s="9">
        <v>31</v>
      </c>
      <c r="G21" s="9">
        <v>27</v>
      </c>
      <c r="H21" s="19">
        <v>1.72</v>
      </c>
      <c r="I21" s="19">
        <v>3.5</v>
      </c>
      <c r="J21" s="19">
        <v>5</v>
      </c>
      <c r="K21" s="19">
        <f>VLOOKUP($C21,'538'!$B$3:$F$34,3,FALSE)</f>
        <v>89.1</v>
      </c>
      <c r="L21" s="19">
        <f>VLOOKUP($C21,'538'!$B$3:$F$34,4,FALSE)</f>
        <v>2.7</v>
      </c>
      <c r="M21" s="19">
        <f>VLOOKUP($C21,'538'!$B$3:$F$34,5,FALSE)</f>
        <v>0.4</v>
      </c>
      <c r="N21" s="19">
        <f>VLOOKUP($D21,'538'!$B$3:$F$34,3,FALSE)</f>
        <v>86.7</v>
      </c>
      <c r="O21" s="19">
        <f>VLOOKUP($D21,'538'!$B$3:$F$34,4,FALSE)</f>
        <v>2.7</v>
      </c>
      <c r="P21" s="19">
        <f>VLOOKUP($D21,'538'!$B$3:$F$34,5,FALSE)</f>
        <v>0.7</v>
      </c>
      <c r="Q21" s="9">
        <v>1</v>
      </c>
      <c r="R21" s="9">
        <v>0</v>
      </c>
      <c r="S21" s="9">
        <f t="shared" si="0"/>
        <v>1</v>
      </c>
      <c r="T21" s="24">
        <v>1</v>
      </c>
      <c r="U21" s="24">
        <v>0</v>
      </c>
      <c r="V21" s="9">
        <f t="shared" si="1"/>
        <v>1</v>
      </c>
    </row>
    <row r="22" spans="2:22" x14ac:dyDescent="0.25">
      <c r="B22" s="8"/>
      <c r="C22" s="4"/>
      <c r="D22" s="4"/>
      <c r="E22" s="9"/>
      <c r="F22" s="9"/>
      <c r="G22" s="9"/>
      <c r="H22" s="19"/>
      <c r="I22" s="19"/>
      <c r="J22" s="19"/>
      <c r="K22" s="19" t="e">
        <f>VLOOKUP($C22,'538'!$B$3:$F$34,3,FALSE)</f>
        <v>#N/A</v>
      </c>
      <c r="L22" s="19" t="e">
        <f>VLOOKUP($C22,'538'!$B$3:$F$34,4,FALSE)</f>
        <v>#N/A</v>
      </c>
      <c r="M22" s="19" t="e">
        <f>VLOOKUP($C22,'538'!$B$3:$F$34,5,FALSE)</f>
        <v>#N/A</v>
      </c>
      <c r="N22" s="19" t="e">
        <f>VLOOKUP($D22,'538'!$B$3:$F$34,3,FALSE)</f>
        <v>#N/A</v>
      </c>
      <c r="O22" s="19" t="e">
        <f>VLOOKUP($D22,'538'!$B$3:$F$34,4,FALSE)</f>
        <v>#N/A</v>
      </c>
      <c r="P22" s="19" t="e">
        <f>VLOOKUP($D22,'538'!$B$3:$F$34,5,FALSE)</f>
        <v>#N/A</v>
      </c>
      <c r="Q22" s="9"/>
      <c r="R22" s="9"/>
      <c r="S22" s="9">
        <f t="shared" si="0"/>
        <v>0</v>
      </c>
      <c r="T22" s="24"/>
      <c r="U22" s="24"/>
      <c r="V22" s="9">
        <f t="shared" si="1"/>
        <v>0</v>
      </c>
    </row>
    <row r="23" spans="2:22" x14ac:dyDescent="0.25">
      <c r="B23" s="8"/>
      <c r="C23" s="4"/>
      <c r="D23" s="4"/>
      <c r="E23" s="9"/>
      <c r="F23" s="9"/>
      <c r="G23" s="9"/>
      <c r="H23" s="19"/>
      <c r="I23" s="19"/>
      <c r="J23" s="19"/>
      <c r="K23" s="19" t="e">
        <f>VLOOKUP($C23,'538'!$B$3:$F$34,3,FALSE)</f>
        <v>#N/A</v>
      </c>
      <c r="L23" s="19" t="e">
        <f>VLOOKUP($C23,'538'!$B$3:$F$34,4,FALSE)</f>
        <v>#N/A</v>
      </c>
      <c r="M23" s="19" t="e">
        <f>VLOOKUP($C23,'538'!$B$3:$F$34,5,FALSE)</f>
        <v>#N/A</v>
      </c>
      <c r="N23" s="19" t="e">
        <f>VLOOKUP($D23,'538'!$B$3:$F$34,3,FALSE)</f>
        <v>#N/A</v>
      </c>
      <c r="O23" s="19" t="e">
        <f>VLOOKUP($D23,'538'!$B$3:$F$34,4,FALSE)</f>
        <v>#N/A</v>
      </c>
      <c r="P23" s="19" t="e">
        <f>VLOOKUP($D23,'538'!$B$3:$F$34,5,FALSE)</f>
        <v>#N/A</v>
      </c>
      <c r="Q23" s="9"/>
      <c r="R23" s="9"/>
      <c r="S23" s="9">
        <f t="shared" si="0"/>
        <v>0</v>
      </c>
      <c r="T23" s="24"/>
      <c r="U23" s="24"/>
      <c r="V23" s="9">
        <f t="shared" si="1"/>
        <v>0</v>
      </c>
    </row>
    <row r="24" spans="2:22" x14ac:dyDescent="0.25">
      <c r="B24" s="8"/>
      <c r="C24" s="4"/>
      <c r="D24" s="4"/>
      <c r="E24" s="9"/>
      <c r="F24" s="9"/>
      <c r="G24" s="9"/>
      <c r="H24" s="19"/>
      <c r="I24" s="19"/>
      <c r="J24" s="19"/>
      <c r="K24" s="19" t="e">
        <f>VLOOKUP($C24,'538'!$B$3:$F$34,3,FALSE)</f>
        <v>#N/A</v>
      </c>
      <c r="L24" s="19" t="e">
        <f>VLOOKUP($C24,'538'!$B$3:$F$34,4,FALSE)</f>
        <v>#N/A</v>
      </c>
      <c r="M24" s="19" t="e">
        <f>VLOOKUP($C24,'538'!$B$3:$F$34,5,FALSE)</f>
        <v>#N/A</v>
      </c>
      <c r="N24" s="19" t="e">
        <f>VLOOKUP($D24,'538'!$B$3:$F$34,3,FALSE)</f>
        <v>#N/A</v>
      </c>
      <c r="O24" s="19" t="e">
        <f>VLOOKUP($D24,'538'!$B$3:$F$34,4,FALSE)</f>
        <v>#N/A</v>
      </c>
      <c r="P24" s="19" t="e">
        <f>VLOOKUP($D24,'538'!$B$3:$F$34,5,FALSE)</f>
        <v>#N/A</v>
      </c>
      <c r="Q24" s="9"/>
      <c r="R24" s="9"/>
      <c r="S24" s="9">
        <f t="shared" si="0"/>
        <v>0</v>
      </c>
      <c r="T24" s="24"/>
      <c r="U24" s="24"/>
      <c r="V24" s="9">
        <f t="shared" si="1"/>
        <v>0</v>
      </c>
    </row>
    <row r="25" spans="2:22" x14ac:dyDescent="0.25">
      <c r="B25" s="8"/>
      <c r="C25" s="4"/>
      <c r="D25" s="4"/>
      <c r="E25" s="9"/>
      <c r="F25" s="9"/>
      <c r="G25" s="9"/>
      <c r="H25" s="19"/>
      <c r="I25" s="19"/>
      <c r="J25" s="19"/>
      <c r="K25" s="19" t="e">
        <f>VLOOKUP($C25,'538'!$B$3:$F$34,3,FALSE)</f>
        <v>#N/A</v>
      </c>
      <c r="L25" s="19" t="e">
        <f>VLOOKUP($C25,'538'!$B$3:$F$34,4,FALSE)</f>
        <v>#N/A</v>
      </c>
      <c r="M25" s="19" t="e">
        <f>VLOOKUP($C25,'538'!$B$3:$F$34,5,FALSE)</f>
        <v>#N/A</v>
      </c>
      <c r="N25" s="19" t="e">
        <f>VLOOKUP($D25,'538'!$B$3:$F$34,3,FALSE)</f>
        <v>#N/A</v>
      </c>
      <c r="O25" s="19" t="e">
        <f>VLOOKUP($D25,'538'!$B$3:$F$34,4,FALSE)</f>
        <v>#N/A</v>
      </c>
      <c r="P25" s="19" t="e">
        <f>VLOOKUP($D25,'538'!$B$3:$F$34,5,FALSE)</f>
        <v>#N/A</v>
      </c>
      <c r="Q25" s="9"/>
      <c r="R25" s="9"/>
      <c r="S25" s="9">
        <f t="shared" si="0"/>
        <v>0</v>
      </c>
      <c r="T25" s="24"/>
      <c r="U25" s="24"/>
      <c r="V25" s="9">
        <f t="shared" si="1"/>
        <v>0</v>
      </c>
    </row>
    <row r="26" spans="2:22" x14ac:dyDescent="0.25">
      <c r="B26" s="8"/>
      <c r="C26" s="4"/>
      <c r="D26" s="4"/>
      <c r="E26" s="9"/>
      <c r="F26" s="9"/>
      <c r="G26" s="9"/>
      <c r="H26" s="19"/>
      <c r="I26" s="19"/>
      <c r="J26" s="19"/>
      <c r="K26" s="19" t="e">
        <f>VLOOKUP($C26,'538'!$B$3:$F$34,3,FALSE)</f>
        <v>#N/A</v>
      </c>
      <c r="L26" s="19" t="e">
        <f>VLOOKUP($C26,'538'!$B$3:$F$34,4,FALSE)</f>
        <v>#N/A</v>
      </c>
      <c r="M26" s="19" t="e">
        <f>VLOOKUP($C26,'538'!$B$3:$F$34,5,FALSE)</f>
        <v>#N/A</v>
      </c>
      <c r="N26" s="19" t="e">
        <f>VLOOKUP($D26,'538'!$B$3:$F$34,3,FALSE)</f>
        <v>#N/A</v>
      </c>
      <c r="O26" s="19" t="e">
        <f>VLOOKUP($D26,'538'!$B$3:$F$34,4,FALSE)</f>
        <v>#N/A</v>
      </c>
      <c r="P26" s="19" t="e">
        <f>VLOOKUP($D26,'538'!$B$3:$F$34,5,FALSE)</f>
        <v>#N/A</v>
      </c>
      <c r="Q26" s="9"/>
      <c r="R26" s="9"/>
      <c r="S26" s="9">
        <f t="shared" si="0"/>
        <v>0</v>
      </c>
      <c r="T26" s="24"/>
      <c r="U26" s="24"/>
      <c r="V26" s="9">
        <f t="shared" si="1"/>
        <v>0</v>
      </c>
    </row>
    <row r="27" spans="2:22" x14ac:dyDescent="0.25">
      <c r="B27" s="8"/>
      <c r="C27" s="4"/>
      <c r="D27" s="4"/>
      <c r="E27" s="9"/>
      <c r="F27" s="9"/>
      <c r="G27" s="9"/>
      <c r="H27" s="19"/>
      <c r="I27" s="19"/>
      <c r="J27" s="19"/>
      <c r="K27" s="19" t="e">
        <f>VLOOKUP($C27,'538'!$B$3:$F$34,3,FALSE)</f>
        <v>#N/A</v>
      </c>
      <c r="L27" s="19" t="e">
        <f>VLOOKUP($C27,'538'!$B$3:$F$34,4,FALSE)</f>
        <v>#N/A</v>
      </c>
      <c r="M27" s="19" t="e">
        <f>VLOOKUP($C27,'538'!$B$3:$F$34,5,FALSE)</f>
        <v>#N/A</v>
      </c>
      <c r="N27" s="19" t="e">
        <f>VLOOKUP($D27,'538'!$B$3:$F$34,3,FALSE)</f>
        <v>#N/A</v>
      </c>
      <c r="O27" s="19" t="e">
        <f>VLOOKUP($D27,'538'!$B$3:$F$34,4,FALSE)</f>
        <v>#N/A</v>
      </c>
      <c r="P27" s="19" t="e">
        <f>VLOOKUP($D27,'538'!$B$3:$F$34,5,FALSE)</f>
        <v>#N/A</v>
      </c>
      <c r="Q27" s="9"/>
      <c r="R27" s="9"/>
      <c r="S27" s="9">
        <f t="shared" si="0"/>
        <v>0</v>
      </c>
      <c r="T27" s="24"/>
      <c r="U27" s="24"/>
      <c r="V27" s="9">
        <f t="shared" si="1"/>
        <v>0</v>
      </c>
    </row>
    <row r="28" spans="2:22" x14ac:dyDescent="0.25">
      <c r="B28" s="8"/>
      <c r="C28" s="4"/>
      <c r="D28" s="4"/>
      <c r="E28" s="9"/>
      <c r="F28" s="9"/>
      <c r="G28" s="9"/>
      <c r="H28" s="19"/>
      <c r="I28" s="19"/>
      <c r="J28" s="19"/>
      <c r="K28" s="19" t="e">
        <f>VLOOKUP($C28,'538'!$B$3:$F$34,3,FALSE)</f>
        <v>#N/A</v>
      </c>
      <c r="L28" s="19" t="e">
        <f>VLOOKUP($C28,'538'!$B$3:$F$34,4,FALSE)</f>
        <v>#N/A</v>
      </c>
      <c r="M28" s="19" t="e">
        <f>VLOOKUP($C28,'538'!$B$3:$F$34,5,FALSE)</f>
        <v>#N/A</v>
      </c>
      <c r="N28" s="19" t="e">
        <f>VLOOKUP($D28,'538'!$B$3:$F$34,3,FALSE)</f>
        <v>#N/A</v>
      </c>
      <c r="O28" s="19" t="e">
        <f>VLOOKUP($D28,'538'!$B$3:$F$34,4,FALSE)</f>
        <v>#N/A</v>
      </c>
      <c r="P28" s="19" t="e">
        <f>VLOOKUP($D28,'538'!$B$3:$F$34,5,FALSE)</f>
        <v>#N/A</v>
      </c>
      <c r="Q28" s="9"/>
      <c r="R28" s="9"/>
      <c r="S28" s="9">
        <f t="shared" si="0"/>
        <v>0</v>
      </c>
      <c r="T28" s="24"/>
      <c r="U28" s="24"/>
      <c r="V28" s="9">
        <f t="shared" si="1"/>
        <v>0</v>
      </c>
    </row>
  </sheetData>
  <mergeCells count="2">
    <mergeCell ref="X4:X7"/>
    <mergeCell ref="Y4:Y7"/>
  </mergeCell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'538'!$B$3:$B$34</xm:f>
          </x14:formula1>
          <xm:sqref>C4:D28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I5" sqref="I5"/>
    </sheetView>
  </sheetViews>
  <sheetFormatPr defaultRowHeight="15" x14ac:dyDescent="0.25"/>
  <cols>
    <col min="1" max="1" width="11.28515625" bestFit="1" customWidth="1"/>
    <col min="2" max="2" width="18.85546875" bestFit="1" customWidth="1"/>
    <col min="3" max="5" width="3.7109375" bestFit="1" customWidth="1"/>
    <col min="6" max="6" width="5.5703125" bestFit="1" customWidth="1"/>
    <col min="7" max="7" width="4.5703125" bestFit="1" customWidth="1"/>
    <col min="8" max="9" width="5.5703125" bestFit="1" customWidth="1"/>
    <col min="10" max="11" width="4.5703125" bestFit="1" customWidth="1"/>
    <col min="12" max="12" width="5.5703125" bestFit="1" customWidth="1"/>
    <col min="13" max="14" width="4.5703125" bestFit="1" customWidth="1"/>
    <col min="15" max="20" width="3.7109375" bestFit="1" customWidth="1"/>
  </cols>
  <sheetData>
    <row r="1" spans="1:20" s="23" customFormat="1" ht="54.75" x14ac:dyDescent="0.25">
      <c r="A1" s="15" t="s">
        <v>51</v>
      </c>
      <c r="B1" s="15" t="s">
        <v>52</v>
      </c>
      <c r="C1" s="15" t="s">
        <v>39</v>
      </c>
      <c r="D1" s="15" t="s">
        <v>40</v>
      </c>
      <c r="E1" s="15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15" t="s">
        <v>46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60</v>
      </c>
      <c r="P1" s="15" t="s">
        <v>61</v>
      </c>
      <c r="Q1" s="15" t="s">
        <v>62</v>
      </c>
      <c r="R1" s="15" t="s">
        <v>65</v>
      </c>
      <c r="S1" s="15" t="s">
        <v>64</v>
      </c>
      <c r="T1" s="15" t="s">
        <v>66</v>
      </c>
    </row>
    <row r="2" spans="1:20" x14ac:dyDescent="0.25">
      <c r="A2" s="4" t="str">
        <f>Main!C4</f>
        <v>Brazil</v>
      </c>
      <c r="B2" s="4" t="str">
        <f>Main!D4</f>
        <v>Croatia</v>
      </c>
      <c r="C2" s="9">
        <f>Main!E4</f>
        <v>88</v>
      </c>
      <c r="D2" s="9">
        <f>Main!F4</f>
        <v>3</v>
      </c>
      <c r="E2" s="9">
        <f>Main!G4</f>
        <v>10</v>
      </c>
      <c r="F2" s="10">
        <f>Main!H4</f>
        <v>1.33</v>
      </c>
      <c r="G2" s="10">
        <f>Main!I4</f>
        <v>5</v>
      </c>
      <c r="H2" s="10">
        <f>Main!J4</f>
        <v>13</v>
      </c>
      <c r="I2" s="10">
        <f>Main!K4</f>
        <v>91.8</v>
      </c>
      <c r="J2" s="10">
        <f>Main!L4</f>
        <v>3.4</v>
      </c>
      <c r="K2" s="10">
        <f>Main!M4</f>
        <v>0.5</v>
      </c>
      <c r="L2" s="10">
        <f>Main!N4</f>
        <v>75.7</v>
      </c>
      <c r="M2" s="10">
        <f>Main!O4</f>
        <v>1.8</v>
      </c>
      <c r="N2" s="10">
        <f>Main!P4</f>
        <v>0.9</v>
      </c>
      <c r="O2" s="9">
        <f>Main!Q4</f>
        <v>3</v>
      </c>
      <c r="P2" s="9">
        <f>Main!R4</f>
        <v>1</v>
      </c>
      <c r="Q2" s="9">
        <f>Main!S4</f>
        <v>2</v>
      </c>
      <c r="R2" s="9">
        <f>Main!T4</f>
        <v>4</v>
      </c>
      <c r="S2" s="9">
        <f>Main!U4</f>
        <v>0</v>
      </c>
      <c r="T2" s="9">
        <f>Main!V4</f>
        <v>4</v>
      </c>
    </row>
    <row r="3" spans="1:20" x14ac:dyDescent="0.25">
      <c r="A3" s="4" t="str">
        <f>Main!C5</f>
        <v>Mexico</v>
      </c>
      <c r="B3" s="4" t="str">
        <f>Main!D5</f>
        <v>Cameroon</v>
      </c>
      <c r="C3" s="9">
        <f>Main!E5</f>
        <v>43</v>
      </c>
      <c r="D3" s="9">
        <f>Main!F5</f>
        <v>27</v>
      </c>
      <c r="E3" s="9">
        <f>Main!G5</f>
        <v>30</v>
      </c>
      <c r="F3" s="10">
        <f>Main!H5</f>
        <v>2.25</v>
      </c>
      <c r="G3" s="10">
        <f>Main!I5</f>
        <v>3.2</v>
      </c>
      <c r="H3" s="10">
        <f>Main!J5</f>
        <v>3.75</v>
      </c>
      <c r="I3" s="10">
        <f>Main!K5</f>
        <v>77</v>
      </c>
      <c r="J3" s="10">
        <f>Main!L5</f>
        <v>1.6</v>
      </c>
      <c r="K3" s="10">
        <f>Main!M5</f>
        <v>0.7</v>
      </c>
      <c r="L3" s="10">
        <f>Main!N5</f>
        <v>71.3</v>
      </c>
      <c r="M3" s="10">
        <f>Main!O5</f>
        <v>1.5</v>
      </c>
      <c r="N3" s="10">
        <f>Main!P5</f>
        <v>1</v>
      </c>
      <c r="O3" s="9">
        <f>Main!Q5</f>
        <v>0</v>
      </c>
      <c r="P3" s="9">
        <f>Main!R5</f>
        <v>0</v>
      </c>
      <c r="Q3" s="9">
        <f>Main!S5</f>
        <v>0</v>
      </c>
      <c r="R3" s="9">
        <f>Main!T5</f>
        <v>1</v>
      </c>
      <c r="S3" s="9">
        <f>Main!U5</f>
        <v>0</v>
      </c>
      <c r="T3" s="9">
        <f>Main!V5</f>
        <v>1</v>
      </c>
    </row>
    <row r="4" spans="1:20" x14ac:dyDescent="0.25">
      <c r="A4" s="4" t="str">
        <f>Main!C6</f>
        <v>Spain</v>
      </c>
      <c r="B4" s="4" t="str">
        <f>Main!D6</f>
        <v>Netherlands</v>
      </c>
      <c r="C4" s="9">
        <f>Main!E6</f>
        <v>53</v>
      </c>
      <c r="D4" s="9">
        <f>Main!F6</f>
        <v>21</v>
      </c>
      <c r="E4" s="9">
        <f>Main!G6</f>
        <v>25</v>
      </c>
      <c r="F4" s="10">
        <f>Main!H6</f>
        <v>1.8</v>
      </c>
      <c r="G4" s="10">
        <f>Main!I6</f>
        <v>3.4</v>
      </c>
      <c r="H4" s="10">
        <f>Main!J6</f>
        <v>5.5</v>
      </c>
      <c r="I4" s="10">
        <f>Main!K6</f>
        <v>89.1</v>
      </c>
      <c r="J4" s="10">
        <f>Main!L6</f>
        <v>2.7</v>
      </c>
      <c r="K4" s="10">
        <f>Main!M6</f>
        <v>0.4</v>
      </c>
      <c r="L4" s="10">
        <f>Main!N6</f>
        <v>82.5</v>
      </c>
      <c r="M4" s="10">
        <f>Main!O6</f>
        <v>2.2999999999999998</v>
      </c>
      <c r="N4" s="10">
        <f>Main!P6</f>
        <v>0.8</v>
      </c>
      <c r="O4" s="9">
        <f>Main!Q6</f>
        <v>2</v>
      </c>
      <c r="P4" s="9">
        <f>Main!R6</f>
        <v>2</v>
      </c>
      <c r="Q4" s="9">
        <f>Main!S6</f>
        <v>0</v>
      </c>
      <c r="R4" s="9">
        <f>Main!T6</f>
        <v>1</v>
      </c>
      <c r="S4" s="9">
        <f>Main!U6</f>
        <v>0</v>
      </c>
      <c r="T4" s="9">
        <f>Main!V6</f>
        <v>1</v>
      </c>
    </row>
    <row r="5" spans="1:20" x14ac:dyDescent="0.25">
      <c r="A5" s="4" t="str">
        <f>Main!C7</f>
        <v>Chile</v>
      </c>
      <c r="B5" s="4" t="str">
        <f>Main!D7</f>
        <v>Australia</v>
      </c>
      <c r="C5" s="9">
        <f>Main!E7</f>
        <v>72</v>
      </c>
      <c r="D5" s="9">
        <f>Main!F7</f>
        <v>9</v>
      </c>
      <c r="E5" s="9">
        <f>Main!G7</f>
        <v>19</v>
      </c>
      <c r="F5" s="10">
        <f>Main!H7</f>
        <v>1.44</v>
      </c>
      <c r="G5" s="10">
        <f>Main!I7</f>
        <v>4.5</v>
      </c>
      <c r="H5" s="10">
        <f>Main!J7</f>
        <v>10</v>
      </c>
      <c r="I5" s="10">
        <f>Main!K7</f>
        <v>86.7</v>
      </c>
      <c r="J5" s="10">
        <f>Main!L7</f>
        <v>2.7</v>
      </c>
      <c r="K5" s="10">
        <f>Main!M7</f>
        <v>0.7</v>
      </c>
      <c r="L5" s="10">
        <f>Main!N7</f>
        <v>69.5</v>
      </c>
      <c r="M5" s="10">
        <f>Main!O7</f>
        <v>1.6</v>
      </c>
      <c r="N5" s="10">
        <f>Main!P7</f>
        <v>1.2</v>
      </c>
      <c r="O5" s="9">
        <f>Main!Q7</f>
        <v>3</v>
      </c>
      <c r="P5" s="9">
        <f>Main!R7</f>
        <v>0</v>
      </c>
      <c r="Q5" s="9">
        <f>Main!S7</f>
        <v>3</v>
      </c>
      <c r="R5" s="9">
        <f>Main!T7</f>
        <v>2</v>
      </c>
      <c r="S5" s="9">
        <f>Main!U7</f>
        <v>0</v>
      </c>
      <c r="T5" s="9">
        <f>Main!V7</f>
        <v>2</v>
      </c>
    </row>
    <row r="6" spans="1:20" x14ac:dyDescent="0.25">
      <c r="A6" s="4" t="str">
        <f>Main!C8</f>
        <v>Colombia</v>
      </c>
      <c r="B6" s="4" t="str">
        <f>Main!D8</f>
        <v>Greece</v>
      </c>
      <c r="C6" s="9">
        <f>Main!E8</f>
        <v>54</v>
      </c>
      <c r="D6" s="9">
        <f>Main!F8</f>
        <v>19</v>
      </c>
      <c r="E6" s="9">
        <f>Main!G8</f>
        <v>27</v>
      </c>
      <c r="F6" s="10">
        <f>Main!H8</f>
        <v>1.85</v>
      </c>
      <c r="G6" s="10">
        <f>Main!I8</f>
        <v>3.3</v>
      </c>
      <c r="H6" s="10">
        <f>Main!J8</f>
        <v>5</v>
      </c>
      <c r="I6" s="10">
        <f>Main!K8</f>
        <v>85.8</v>
      </c>
      <c r="J6" s="10">
        <f>Main!L8</f>
        <v>2.2000000000000002</v>
      </c>
      <c r="K6" s="10">
        <f>Main!M8</f>
        <v>0.5</v>
      </c>
      <c r="L6" s="10">
        <f>Main!N8</f>
        <v>76.8</v>
      </c>
      <c r="M6" s="10">
        <f>Main!O8</f>
        <v>1.3</v>
      </c>
      <c r="N6" s="10">
        <f>Main!P8</f>
        <v>0.5</v>
      </c>
      <c r="O6" s="9">
        <f>Main!Q8</f>
        <v>1</v>
      </c>
      <c r="P6" s="9">
        <f>Main!R8</f>
        <v>0</v>
      </c>
      <c r="Q6" s="9">
        <f>Main!S8</f>
        <v>1</v>
      </c>
      <c r="R6" s="9">
        <f>Main!T8</f>
        <v>1</v>
      </c>
      <c r="S6" s="9">
        <f>Main!U8</f>
        <v>0</v>
      </c>
      <c r="T6" s="9">
        <f>Main!V8</f>
        <v>1</v>
      </c>
    </row>
    <row r="7" spans="1:20" x14ac:dyDescent="0.25">
      <c r="A7" s="4" t="str">
        <f>Main!C9</f>
        <v>Uruguay</v>
      </c>
      <c r="B7" s="4" t="str">
        <f>Main!D9</f>
        <v>Costa Rica</v>
      </c>
      <c r="C7" s="9">
        <f>Main!E9</f>
        <v>54</v>
      </c>
      <c r="D7" s="9">
        <f>Main!F9</f>
        <v>19</v>
      </c>
      <c r="E7" s="9">
        <f>Main!G9</f>
        <v>27</v>
      </c>
      <c r="F7" s="10">
        <f>Main!H9</f>
        <v>1.44</v>
      </c>
      <c r="G7" s="10">
        <f>Main!I9</f>
        <v>4.5</v>
      </c>
      <c r="H7" s="10">
        <f>Main!J9</f>
        <v>9</v>
      </c>
      <c r="I7" s="10">
        <f>Main!K9</f>
        <v>83.3</v>
      </c>
      <c r="J7" s="10">
        <f>Main!L9</f>
        <v>2.2000000000000002</v>
      </c>
      <c r="K7" s="10">
        <f>Main!M9</f>
        <v>0.7</v>
      </c>
      <c r="L7" s="10">
        <f>Main!N9</f>
        <v>74.099999999999994</v>
      </c>
      <c r="M7" s="10">
        <f>Main!O9</f>
        <v>1.3</v>
      </c>
      <c r="N7" s="10">
        <f>Main!P9</f>
        <v>0.7</v>
      </c>
      <c r="O7" s="9">
        <f>Main!Q9</f>
        <v>2</v>
      </c>
      <c r="P7" s="9">
        <f>Main!R9</f>
        <v>0</v>
      </c>
      <c r="Q7" s="9">
        <f>Main!S9</f>
        <v>2</v>
      </c>
      <c r="R7" s="9">
        <f>Main!T9</f>
        <v>2</v>
      </c>
      <c r="S7" s="9">
        <f>Main!U9</f>
        <v>0</v>
      </c>
      <c r="T7" s="9">
        <f>Main!V9</f>
        <v>2</v>
      </c>
    </row>
    <row r="8" spans="1:20" x14ac:dyDescent="0.25">
      <c r="A8" s="4" t="str">
        <f>Main!C10</f>
        <v>England</v>
      </c>
      <c r="B8" s="4" t="str">
        <f>Main!D10</f>
        <v>Italy</v>
      </c>
      <c r="C8" s="9">
        <f>Main!E10</f>
        <v>43</v>
      </c>
      <c r="D8" s="9">
        <f>Main!F10</f>
        <v>28</v>
      </c>
      <c r="E8" s="9">
        <f>Main!G10</f>
        <v>29</v>
      </c>
      <c r="F8" s="10">
        <f>Main!H10</f>
        <v>2.9</v>
      </c>
      <c r="G8" s="10">
        <f>Main!I10</f>
        <v>3</v>
      </c>
      <c r="H8" s="10">
        <f>Main!J10</f>
        <v>2.8</v>
      </c>
      <c r="I8" s="10">
        <f>Main!K10</f>
        <v>83.2</v>
      </c>
      <c r="J8" s="10">
        <f>Main!L10</f>
        <v>2.2000000000000002</v>
      </c>
      <c r="K8" s="10">
        <f>Main!M10</f>
        <v>0.7</v>
      </c>
      <c r="L8" s="10">
        <f>Main!N10</f>
        <v>79.5</v>
      </c>
      <c r="M8" s="10">
        <f>Main!O10</f>
        <v>2</v>
      </c>
      <c r="N8" s="10">
        <f>Main!P10</f>
        <v>0.8</v>
      </c>
      <c r="O8" s="9">
        <f>Main!Q10</f>
        <v>0</v>
      </c>
      <c r="P8" s="9">
        <f>Main!R10</f>
        <v>0</v>
      </c>
      <c r="Q8" s="9">
        <f>Main!S10</f>
        <v>0</v>
      </c>
      <c r="R8" s="9">
        <f>Main!T10</f>
        <v>0</v>
      </c>
      <c r="S8" s="9">
        <f>Main!U10</f>
        <v>0</v>
      </c>
      <c r="T8" s="9">
        <f>Main!V10</f>
        <v>0</v>
      </c>
    </row>
    <row r="9" spans="1:20" x14ac:dyDescent="0.25">
      <c r="A9" s="4" t="str">
        <f>Main!C11</f>
        <v>Ivory Cost</v>
      </c>
      <c r="B9" s="4" t="str">
        <f>Main!D11</f>
        <v>Japan</v>
      </c>
      <c r="C9" s="9">
        <f>Main!E11</f>
        <v>47</v>
      </c>
      <c r="D9" s="9">
        <f>Main!F11</f>
        <v>25</v>
      </c>
      <c r="E9" s="9">
        <f>Main!G11</f>
        <v>27</v>
      </c>
      <c r="F9" s="10">
        <f>Main!H11</f>
        <v>2.5</v>
      </c>
      <c r="G9" s="10">
        <f>Main!I11</f>
        <v>3</v>
      </c>
      <c r="H9" s="10">
        <f>Main!J11</f>
        <v>3</v>
      </c>
      <c r="I9" s="10">
        <f>Main!K11</f>
        <v>78.900000000000006</v>
      </c>
      <c r="J9" s="10">
        <f>Main!L11</f>
        <v>2.2000000000000002</v>
      </c>
      <c r="K9" s="10">
        <f>Main!M11</f>
        <v>1</v>
      </c>
      <c r="L9" s="10">
        <f>Main!N11</f>
        <v>73.5</v>
      </c>
      <c r="M9" s="10">
        <f>Main!O11</f>
        <v>2.1</v>
      </c>
      <c r="N9" s="10">
        <f>Main!P11</f>
        <v>1.3</v>
      </c>
      <c r="O9" s="9">
        <f>Main!Q11</f>
        <v>1</v>
      </c>
      <c r="P9" s="9">
        <f>Main!R11</f>
        <v>1</v>
      </c>
      <c r="Q9" s="9">
        <f>Main!S11</f>
        <v>0</v>
      </c>
      <c r="R9" s="9">
        <f>Main!T11</f>
        <v>1</v>
      </c>
      <c r="S9" s="9">
        <f>Main!U11</f>
        <v>1</v>
      </c>
      <c r="T9" s="9">
        <f>Main!V11</f>
        <v>0</v>
      </c>
    </row>
    <row r="10" spans="1:20" x14ac:dyDescent="0.25">
      <c r="A10" s="4" t="str">
        <f>Main!C12</f>
        <v>Switzerland</v>
      </c>
      <c r="B10" s="4" t="str">
        <f>Main!D12</f>
        <v>Ecuador</v>
      </c>
      <c r="C10" s="9">
        <f>Main!E12</f>
        <v>31</v>
      </c>
      <c r="D10" s="9">
        <f>Main!F12</f>
        <v>40</v>
      </c>
      <c r="E10" s="9">
        <f>Main!G12</f>
        <v>29</v>
      </c>
      <c r="F10" s="10">
        <f>Main!H12</f>
        <v>2.5</v>
      </c>
      <c r="G10" s="10">
        <f>Main!I12</f>
        <v>3.1</v>
      </c>
      <c r="H10" s="10">
        <f>Main!J12</f>
        <v>3.2</v>
      </c>
      <c r="I10" s="10">
        <f>Main!K12</f>
        <v>78</v>
      </c>
      <c r="J10" s="10">
        <f>Main!L12</f>
        <v>2</v>
      </c>
      <c r="K10" s="10">
        <f>Main!M12</f>
        <v>0.9</v>
      </c>
      <c r="L10" s="10">
        <f>Main!N12</f>
        <v>80.7</v>
      </c>
      <c r="M10" s="10">
        <f>Main!O12</f>
        <v>2</v>
      </c>
      <c r="N10" s="10">
        <f>Main!P12</f>
        <v>0.8</v>
      </c>
      <c r="O10" s="9">
        <f>Main!Q12</f>
        <v>1</v>
      </c>
      <c r="P10" s="9">
        <f>Main!R12</f>
        <v>1</v>
      </c>
      <c r="Q10" s="9">
        <f>Main!S12</f>
        <v>0</v>
      </c>
      <c r="R10" s="9">
        <f>Main!T12</f>
        <v>1</v>
      </c>
      <c r="S10" s="9">
        <f>Main!U12</f>
        <v>1</v>
      </c>
      <c r="T10" s="9">
        <f>Main!V12</f>
        <v>0</v>
      </c>
    </row>
    <row r="11" spans="1:20" x14ac:dyDescent="0.25">
      <c r="A11" s="4" t="str">
        <f>Main!C13</f>
        <v>France</v>
      </c>
      <c r="B11" s="4" t="str">
        <f>Main!D13</f>
        <v>Honduras</v>
      </c>
      <c r="C11" s="9">
        <f>Main!E13</f>
        <v>67</v>
      </c>
      <c r="D11" s="9">
        <f>Main!F13</f>
        <v>12</v>
      </c>
      <c r="E11" s="9">
        <f>Main!G13</f>
        <v>21</v>
      </c>
      <c r="F11" s="10">
        <f>Main!H13</f>
        <v>1.36</v>
      </c>
      <c r="G11" s="10">
        <f>Main!I13</f>
        <v>4.8</v>
      </c>
      <c r="H11" s="10">
        <f>Main!J13</f>
        <v>13</v>
      </c>
      <c r="I11" s="10">
        <f>Main!K13</f>
        <v>86.1</v>
      </c>
      <c r="J11" s="10">
        <f>Main!L13</f>
        <v>2.5</v>
      </c>
      <c r="K11" s="10">
        <f>Main!M13</f>
        <v>0.6</v>
      </c>
      <c r="L11" s="10">
        <f>Main!N13</f>
        <v>69.599999999999994</v>
      </c>
      <c r="M11" s="10">
        <f>Main!O13</f>
        <v>1.6</v>
      </c>
      <c r="N11" s="10">
        <f>Main!P13</f>
        <v>1.2</v>
      </c>
      <c r="O11" s="9">
        <f>Main!Q13</f>
        <v>1</v>
      </c>
      <c r="P11" s="9">
        <f>Main!R13</f>
        <v>0</v>
      </c>
      <c r="Q11" s="9">
        <f>Main!S13</f>
        <v>1</v>
      </c>
      <c r="R11" s="9">
        <f>Main!T13</f>
        <v>1</v>
      </c>
      <c r="S11" s="9">
        <f>Main!U13</f>
        <v>0</v>
      </c>
      <c r="T11" s="9">
        <f>Main!V13</f>
        <v>1</v>
      </c>
    </row>
    <row r="12" spans="1:20" x14ac:dyDescent="0.25">
      <c r="A12" s="11" t="str">
        <f>Main!C14</f>
        <v>Argentina</v>
      </c>
      <c r="B12" s="11" t="str">
        <f>Main!D14</f>
        <v>Bosnia-Herzegovina</v>
      </c>
      <c r="C12" s="9">
        <f>Main!E14</f>
        <v>62</v>
      </c>
      <c r="D12" s="9">
        <f>Main!F14</f>
        <v>15</v>
      </c>
      <c r="E12" s="9">
        <f>Main!G14</f>
        <v>22</v>
      </c>
      <c r="F12" s="10">
        <f>Main!H14</f>
        <v>1.44</v>
      </c>
      <c r="G12" s="10">
        <f>Main!I14</f>
        <v>4.5999999999999996</v>
      </c>
      <c r="H12" s="10">
        <f>Main!J14</f>
        <v>8.5</v>
      </c>
      <c r="I12" s="10">
        <f>Main!K14</f>
        <v>90</v>
      </c>
      <c r="J12" s="10">
        <f>Main!L14</f>
        <v>2.9</v>
      </c>
      <c r="K12" s="10">
        <f>Main!M14</f>
        <v>0.4</v>
      </c>
      <c r="L12" s="10">
        <f>Main!N14</f>
        <v>80.3</v>
      </c>
      <c r="M12" s="10">
        <f>Main!O14</f>
        <v>2.2999999999999998</v>
      </c>
      <c r="N12" s="10">
        <f>Main!P14</f>
        <v>1</v>
      </c>
      <c r="O12" s="9">
        <f>Main!Q14</f>
        <v>2</v>
      </c>
      <c r="P12" s="9">
        <f>Main!R14</f>
        <v>0</v>
      </c>
      <c r="Q12" s="9">
        <f>Main!S14</f>
        <v>2</v>
      </c>
      <c r="R12" s="9">
        <f>Main!T14</f>
        <v>2</v>
      </c>
      <c r="S12" s="9">
        <f>Main!U14</f>
        <v>0</v>
      </c>
      <c r="T12" s="9">
        <f>Main!V14</f>
        <v>2</v>
      </c>
    </row>
    <row r="13" spans="1:20" x14ac:dyDescent="0.25">
      <c r="A13" s="11" t="str">
        <f>Main!C15</f>
        <v>Germany</v>
      </c>
      <c r="B13" s="11" t="str">
        <f>Main!D15</f>
        <v>Portugal</v>
      </c>
      <c r="C13" s="9">
        <f>Main!E15</f>
        <v>60</v>
      </c>
      <c r="D13" s="9">
        <f>Main!F15</f>
        <v>17</v>
      </c>
      <c r="E13" s="9">
        <f>Main!G15</f>
        <v>23</v>
      </c>
      <c r="F13" s="10">
        <f>Main!H15</f>
        <v>2.15</v>
      </c>
      <c r="G13" s="10">
        <f>Main!I15</f>
        <v>3.3</v>
      </c>
      <c r="H13" s="10">
        <f>Main!J15</f>
        <v>3.75</v>
      </c>
      <c r="I13" s="10">
        <f>Main!K15</f>
        <v>88.9</v>
      </c>
      <c r="J13" s="10">
        <f>Main!L15</f>
        <v>3.2</v>
      </c>
      <c r="K13" s="10">
        <f>Main!M15</f>
        <v>0.8</v>
      </c>
      <c r="L13" s="10">
        <f>Main!N15</f>
        <v>81</v>
      </c>
      <c r="M13" s="10">
        <f>Main!O15</f>
        <v>2.1</v>
      </c>
      <c r="N13" s="10">
        <f>Main!P15</f>
        <v>0.8</v>
      </c>
      <c r="O13" s="9">
        <f>Main!Q15</f>
        <v>1</v>
      </c>
      <c r="P13" s="9">
        <f>Main!R15</f>
        <v>0</v>
      </c>
      <c r="Q13" s="9">
        <f>Main!S15</f>
        <v>1</v>
      </c>
      <c r="R13" s="9">
        <f>Main!T15</f>
        <v>1</v>
      </c>
      <c r="S13" s="9">
        <f>Main!U15</f>
        <v>0</v>
      </c>
      <c r="T13" s="9">
        <f>Main!V15</f>
        <v>1</v>
      </c>
    </row>
    <row r="14" spans="1:20" x14ac:dyDescent="0.25">
      <c r="A14" s="11" t="str">
        <f>Main!C16</f>
        <v>Iran</v>
      </c>
      <c r="B14" s="11" t="str">
        <f>Main!D16</f>
        <v>Nigeria</v>
      </c>
      <c r="C14" s="9">
        <f>Main!E16</f>
        <v>27</v>
      </c>
      <c r="D14" s="9">
        <f>Main!F16</f>
        <v>42</v>
      </c>
      <c r="E14" s="9">
        <f>Main!G16</f>
        <v>31</v>
      </c>
      <c r="F14" s="10">
        <f>Main!H16</f>
        <v>3.6</v>
      </c>
      <c r="G14" s="10">
        <f>Main!I16</f>
        <v>3.1</v>
      </c>
      <c r="H14" s="10">
        <f>Main!J16</f>
        <v>2.25</v>
      </c>
      <c r="I14" s="10">
        <f>Main!K16</f>
        <v>70.599999999999994</v>
      </c>
      <c r="J14" s="10">
        <f>Main!L16</f>
        <v>1.3</v>
      </c>
      <c r="K14" s="10">
        <f>Main!M16</f>
        <v>0.9</v>
      </c>
      <c r="L14" s="10">
        <f>Main!N16</f>
        <v>75.2</v>
      </c>
      <c r="M14" s="10">
        <f>Main!O16</f>
        <v>1.7</v>
      </c>
      <c r="N14" s="10">
        <f>Main!P16</f>
        <v>0.9</v>
      </c>
      <c r="O14" s="9">
        <f>Main!Q16</f>
        <v>0</v>
      </c>
      <c r="P14" s="9">
        <f>Main!R16</f>
        <v>0</v>
      </c>
      <c r="Q14" s="9">
        <f>Main!S16</f>
        <v>0</v>
      </c>
      <c r="R14" s="9">
        <f>Main!T16</f>
        <v>0</v>
      </c>
      <c r="S14" s="9">
        <f>Main!U16</f>
        <v>0</v>
      </c>
      <c r="T14" s="9">
        <f>Main!V16</f>
        <v>0</v>
      </c>
    </row>
    <row r="15" spans="1:20" x14ac:dyDescent="0.25">
      <c r="A15" s="11" t="str">
        <f>Main!C17</f>
        <v>Ghana</v>
      </c>
      <c r="B15" s="11" t="str">
        <f>Main!D17</f>
        <v>USA</v>
      </c>
      <c r="C15" s="9">
        <f>Main!E17</f>
        <v>35</v>
      </c>
      <c r="D15" s="9">
        <f>Main!F17</f>
        <v>36</v>
      </c>
      <c r="E15" s="9">
        <f>Main!G17</f>
        <v>29</v>
      </c>
      <c r="F15" s="10">
        <f>Main!H17</f>
        <v>2.6</v>
      </c>
      <c r="G15" s="10">
        <f>Main!I17</f>
        <v>3.1</v>
      </c>
      <c r="H15" s="10">
        <f>Main!J17</f>
        <v>3.1</v>
      </c>
      <c r="I15" s="10">
        <f>Main!K17</f>
        <v>77.2</v>
      </c>
      <c r="J15" s="10">
        <f>Main!L17</f>
        <v>1.9</v>
      </c>
      <c r="K15" s="10">
        <f>Main!M17</f>
        <v>0.9</v>
      </c>
      <c r="L15" s="10">
        <f>Main!N17</f>
        <v>77.400000000000006</v>
      </c>
      <c r="M15" s="10">
        <f>Main!O17</f>
        <v>2</v>
      </c>
      <c r="N15" s="10">
        <f>Main!P17</f>
        <v>1</v>
      </c>
      <c r="O15" s="9">
        <f>Main!Q17</f>
        <v>1</v>
      </c>
      <c r="P15" s="9">
        <f>Main!R17</f>
        <v>1</v>
      </c>
      <c r="Q15" s="9">
        <f>Main!S17</f>
        <v>0</v>
      </c>
      <c r="R15" s="9">
        <f>Main!T17</f>
        <v>1</v>
      </c>
      <c r="S15" s="9">
        <f>Main!U17</f>
        <v>1</v>
      </c>
      <c r="T15" s="9">
        <f>Main!V17</f>
        <v>0</v>
      </c>
    </row>
    <row r="16" spans="1:20" x14ac:dyDescent="0.25">
      <c r="A16" s="11" t="str">
        <f>Main!C18</f>
        <v>Belgium</v>
      </c>
      <c r="B16" s="11" t="str">
        <f>Main!D18</f>
        <v>Algeria</v>
      </c>
      <c r="C16" s="9">
        <f>Main!E18</f>
        <v>64</v>
      </c>
      <c r="D16" s="9">
        <f>Main!F18</f>
        <v>12</v>
      </c>
      <c r="E16" s="9">
        <f>Main!G18</f>
        <v>23</v>
      </c>
      <c r="F16" s="10">
        <f>Main!H18</f>
        <v>1.5</v>
      </c>
      <c r="G16" s="10">
        <f>Main!I18</f>
        <v>4.3</v>
      </c>
      <c r="H16" s="10">
        <f>Main!J18</f>
        <v>8</v>
      </c>
      <c r="I16" s="10">
        <f>Main!K18</f>
        <v>82</v>
      </c>
      <c r="J16" s="10">
        <f>Main!L18</f>
        <v>2.1</v>
      </c>
      <c r="K16" s="10">
        <f>Main!M18</f>
        <v>0.7</v>
      </c>
      <c r="L16" s="10">
        <f>Main!N18</f>
        <v>63.4</v>
      </c>
      <c r="M16" s="10">
        <f>Main!O18</f>
        <v>1.1000000000000001</v>
      </c>
      <c r="N16" s="10">
        <f>Main!P18</f>
        <v>1.2</v>
      </c>
      <c r="O16" s="9">
        <f>Main!Q18</f>
        <v>1</v>
      </c>
      <c r="P16" s="9">
        <f>Main!R18</f>
        <v>0</v>
      </c>
      <c r="Q16" s="9">
        <f>Main!S18</f>
        <v>1</v>
      </c>
      <c r="R16" s="9">
        <f>Main!T18</f>
        <v>1</v>
      </c>
      <c r="S16" s="9">
        <f>Main!U18</f>
        <v>0</v>
      </c>
      <c r="T16" s="9">
        <f>Main!V18</f>
        <v>1</v>
      </c>
    </row>
    <row r="17" spans="1:20" x14ac:dyDescent="0.25">
      <c r="A17" s="11" t="str">
        <f>Main!C19</f>
        <v>Russia</v>
      </c>
      <c r="B17" s="11" t="str">
        <f>Main!D19</f>
        <v>S Korea</v>
      </c>
      <c r="C17" s="9">
        <f>Main!E19</f>
        <v>46</v>
      </c>
      <c r="D17" s="9">
        <f>Main!F19</f>
        <v>25</v>
      </c>
      <c r="E17" s="9">
        <f>Main!G19</f>
        <v>29</v>
      </c>
      <c r="F17" s="10">
        <f>Main!H19</f>
        <v>2.2999999999999998</v>
      </c>
      <c r="G17" s="10">
        <f>Main!I19</f>
        <v>3.1</v>
      </c>
      <c r="H17" s="10">
        <f>Main!J19</f>
        <v>3.6</v>
      </c>
      <c r="I17" s="10">
        <f>Main!K19</f>
        <v>79</v>
      </c>
      <c r="J17" s="10">
        <f>Main!L19</f>
        <v>1.7</v>
      </c>
      <c r="K17" s="10">
        <f>Main!M19</f>
        <v>0.6</v>
      </c>
      <c r="L17" s="10">
        <f>Main!N19</f>
        <v>72.400000000000006</v>
      </c>
      <c r="M17" s="10">
        <f>Main!O19</f>
        <v>1.7</v>
      </c>
      <c r="N17" s="10">
        <f>Main!P19</f>
        <v>1.1000000000000001</v>
      </c>
      <c r="O17" s="9">
        <f>Main!Q19</f>
        <v>1</v>
      </c>
      <c r="P17" s="9">
        <f>Main!R19</f>
        <v>0</v>
      </c>
      <c r="Q17" s="9">
        <f>Main!S19</f>
        <v>1</v>
      </c>
      <c r="R17" s="9">
        <f>Main!T19</f>
        <v>1</v>
      </c>
      <c r="S17" s="9">
        <f>Main!U19</f>
        <v>0</v>
      </c>
      <c r="T17" s="9">
        <f>Main!V19</f>
        <v>1</v>
      </c>
    </row>
    <row r="18" spans="1:20" x14ac:dyDescent="0.25">
      <c r="A18" s="11" t="str">
        <f>Main!C20</f>
        <v>Australia</v>
      </c>
      <c r="B18" s="11" t="str">
        <f>Main!D20</f>
        <v>Netherlands</v>
      </c>
      <c r="C18" s="9">
        <f>Main!E20</f>
        <v>15</v>
      </c>
      <c r="D18" s="9">
        <f>Main!F20</f>
        <v>61</v>
      </c>
      <c r="E18" s="9">
        <f>Main!G20</f>
        <v>24</v>
      </c>
      <c r="F18" s="10">
        <f>Main!H20</f>
        <v>10</v>
      </c>
      <c r="G18" s="10">
        <f>Main!I20</f>
        <v>5</v>
      </c>
      <c r="H18" s="10">
        <f>Main!J20</f>
        <v>1.3</v>
      </c>
      <c r="I18" s="10">
        <f>Main!K20</f>
        <v>69.5</v>
      </c>
      <c r="J18" s="10">
        <f>Main!L20</f>
        <v>1.6</v>
      </c>
      <c r="K18" s="10">
        <f>Main!M20</f>
        <v>1.2</v>
      </c>
      <c r="L18" s="10">
        <f>Main!N20</f>
        <v>82.5</v>
      </c>
      <c r="M18" s="10">
        <f>Main!O20</f>
        <v>2.2999999999999998</v>
      </c>
      <c r="N18" s="10">
        <f>Main!P20</f>
        <v>0.8</v>
      </c>
      <c r="O18" s="9">
        <f>Main!Q20</f>
        <v>0</v>
      </c>
      <c r="P18" s="9">
        <f>Main!R20</f>
        <v>2</v>
      </c>
      <c r="Q18" s="9">
        <f>Main!S20</f>
        <v>-2</v>
      </c>
      <c r="R18" s="9">
        <f>Main!T20</f>
        <v>0</v>
      </c>
      <c r="S18" s="9">
        <f>Main!U20</f>
        <v>2</v>
      </c>
      <c r="T18" s="9">
        <f>Main!V20</f>
        <v>-2</v>
      </c>
    </row>
    <row r="19" spans="1:20" x14ac:dyDescent="0.25">
      <c r="A19" s="11" t="str">
        <f>Main!C21</f>
        <v>Spain</v>
      </c>
      <c r="B19" s="11" t="str">
        <f>Main!D21</f>
        <v>Chile</v>
      </c>
      <c r="C19" s="9">
        <f>Main!E21</f>
        <v>42</v>
      </c>
      <c r="D19" s="9">
        <f>Main!F21</f>
        <v>31</v>
      </c>
      <c r="E19" s="9">
        <f>Main!G21</f>
        <v>27</v>
      </c>
      <c r="F19" s="10">
        <f>Main!H21</f>
        <v>1.72</v>
      </c>
      <c r="G19" s="10">
        <f>Main!I21</f>
        <v>3.5</v>
      </c>
      <c r="H19" s="10">
        <f>Main!J21</f>
        <v>5</v>
      </c>
      <c r="I19" s="10">
        <f>Main!K21</f>
        <v>89.1</v>
      </c>
      <c r="J19" s="10">
        <f>Main!L21</f>
        <v>2.7</v>
      </c>
      <c r="K19" s="10">
        <f>Main!M21</f>
        <v>0.4</v>
      </c>
      <c r="L19" s="10">
        <f>Main!N21</f>
        <v>86.7</v>
      </c>
      <c r="M19" s="10">
        <f>Main!O21</f>
        <v>2.7</v>
      </c>
      <c r="N19" s="10">
        <f>Main!P21</f>
        <v>0.7</v>
      </c>
      <c r="O19" s="9">
        <f>Main!Q21</f>
        <v>1</v>
      </c>
      <c r="P19" s="9">
        <f>Main!R21</f>
        <v>0</v>
      </c>
      <c r="Q19" s="9">
        <f>Main!S21</f>
        <v>1</v>
      </c>
      <c r="R19" s="9">
        <f>Main!T21</f>
        <v>1</v>
      </c>
      <c r="S19" s="9">
        <f>Main!U21</f>
        <v>0</v>
      </c>
      <c r="T19" s="9">
        <f>Main!V21</f>
        <v>1</v>
      </c>
    </row>
  </sheetData>
  <conditionalFormatting sqref="C2:E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'538'!$B$3:$B$34</xm:f>
          </x14:formula1>
          <xm:sqref>A2:B11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538</vt:lpstr>
      <vt:lpstr>Main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2014-06-13T00:05:40Z</dcterms:modified>
</cp:coreProperties>
</file>