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74" activeTab="1"/>
  </bookViews>
  <sheets>
    <sheet name="538" sheetId="1" r:id="rId1"/>
    <sheet name="Main" sheetId="2" r:id="rId2"/>
    <sheet name="Data" sheetId="4" r:id="rId3"/>
  </sheets>
  <definedNames>
    <definedName name="_xlnm._FilterDatabase" localSheetId="0">'538'!$B$3:$F$3</definedName>
    <definedName name="_FilterDatabase_0" localSheetId="0">'538'!$B$3:$F$3</definedName>
    <definedName name="_FilterDatabase_0_0" localSheetId="0">'538'!$B$3:$F$3</definedName>
    <definedName name="_FilterDatabase_0_0_0" localSheetId="0">'538'!$B$3:$F$3</definedName>
    <definedName name="_FilterDatabase_0_0_0_0" localSheetId="0">'538'!$B$3:$F$3</definedName>
    <definedName name="_FilterDatabase_0_0_0_0_0" localSheetId="0">'538'!$B$3:$F$3</definedName>
    <definedName name="_FilterDatabase_0_0_0_0_0_0" localSheetId="0">'538'!$B$3:$F$3</definedName>
    <definedName name="_xlnm.Print_Area" localSheetId="0">#REF!</definedName>
    <definedName name="_xlnm.Print_Area" localSheetId="1">#REF!</definedName>
    <definedName name="_xlnm.Sheet_Title" localSheetId="0">"538"</definedName>
    <definedName name="_xlnm.Sheet_Title" localSheetId="1">"Main"</definedName>
  </definedNames>
  <calcPr calcId="144525" iterate="1" iterateDelta="1E-4"/>
</workbook>
</file>

<file path=xl/calcChain.xml><?xml version="1.0" encoding="utf-8"?>
<calcChain xmlns="http://schemas.openxmlformats.org/spreadsheetml/2006/main">
  <c r="AK48" i="4" l="1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J33" i="4"/>
  <c r="AJ31" i="4"/>
  <c r="AL4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C51" i="2"/>
  <c r="AB51" i="2"/>
  <c r="AA51" i="2"/>
  <c r="Z51" i="2"/>
  <c r="Y51" i="2"/>
  <c r="X51" i="2"/>
  <c r="AC50" i="2"/>
  <c r="AB50" i="2"/>
  <c r="AA50" i="2"/>
  <c r="Z50" i="2"/>
  <c r="Y50" i="2"/>
  <c r="X50" i="2"/>
  <c r="AC49" i="2"/>
  <c r="AB49" i="2"/>
  <c r="AA49" i="2"/>
  <c r="Z49" i="2"/>
  <c r="Y49" i="2"/>
  <c r="X49" i="2"/>
  <c r="AC48" i="2"/>
  <c r="AB48" i="2"/>
  <c r="AA48" i="2"/>
  <c r="Z48" i="2"/>
  <c r="Y48" i="2"/>
  <c r="X48" i="2"/>
  <c r="AC47" i="2"/>
  <c r="AB47" i="2"/>
  <c r="AA47" i="2"/>
  <c r="Z47" i="2"/>
  <c r="Y47" i="2"/>
  <c r="X47" i="2"/>
  <c r="AC46" i="2"/>
  <c r="AB46" i="2"/>
  <c r="AA46" i="2"/>
  <c r="Z46" i="2"/>
  <c r="Y46" i="2"/>
  <c r="X46" i="2"/>
  <c r="AC45" i="2"/>
  <c r="AB45" i="2"/>
  <c r="AA45" i="2"/>
  <c r="Z45" i="2"/>
  <c r="Y45" i="2"/>
  <c r="X45" i="2"/>
  <c r="AC44" i="2"/>
  <c r="AB44" i="2"/>
  <c r="AA44" i="2"/>
  <c r="Z44" i="2"/>
  <c r="Y44" i="2"/>
  <c r="X44" i="2"/>
  <c r="AC43" i="2"/>
  <c r="AB43" i="2"/>
  <c r="AA43" i="2"/>
  <c r="Z43" i="2"/>
  <c r="Y43" i="2"/>
  <c r="X43" i="2"/>
  <c r="AC42" i="2"/>
  <c r="AB42" i="2"/>
  <c r="AA42" i="2"/>
  <c r="Z42" i="2"/>
  <c r="Y42" i="2"/>
  <c r="X42" i="2"/>
  <c r="AC41" i="2"/>
  <c r="AB41" i="2"/>
  <c r="AA41" i="2"/>
  <c r="Z41" i="2"/>
  <c r="Y41" i="2"/>
  <c r="X41" i="2"/>
  <c r="AC40" i="2"/>
  <c r="AB40" i="2"/>
  <c r="AA40" i="2"/>
  <c r="Z40" i="2"/>
  <c r="Y40" i="2"/>
  <c r="X40" i="2"/>
  <c r="AC39" i="2"/>
  <c r="AB39" i="2"/>
  <c r="AA39" i="2"/>
  <c r="Z39" i="2"/>
  <c r="Y39" i="2"/>
  <c r="X39" i="2"/>
  <c r="AC38" i="2"/>
  <c r="AB38" i="2"/>
  <c r="AA38" i="2"/>
  <c r="Z38" i="2"/>
  <c r="Y38" i="2"/>
  <c r="X38" i="2"/>
  <c r="AC37" i="2"/>
  <c r="AB37" i="2"/>
  <c r="AA37" i="2"/>
  <c r="Z37" i="2"/>
  <c r="Y37" i="2"/>
  <c r="X37" i="2"/>
  <c r="AC36" i="2"/>
  <c r="AB36" i="2"/>
  <c r="AA36" i="2"/>
  <c r="Z36" i="2"/>
  <c r="Y36" i="2"/>
  <c r="X36" i="2"/>
  <c r="AC35" i="2"/>
  <c r="AB35" i="2"/>
  <c r="AA35" i="2"/>
  <c r="Z35" i="2"/>
  <c r="Y35" i="2"/>
  <c r="X35" i="2"/>
  <c r="AC34" i="2"/>
  <c r="AB34" i="2"/>
  <c r="AA34" i="2"/>
  <c r="Z34" i="2"/>
  <c r="Y34" i="2"/>
  <c r="X34" i="2"/>
  <c r="AC33" i="2"/>
  <c r="AB33" i="2"/>
  <c r="AA33" i="2"/>
  <c r="Z33" i="2"/>
  <c r="Y33" i="2"/>
  <c r="X33" i="2"/>
  <c r="AC32" i="2"/>
  <c r="AB32" i="2"/>
  <c r="AA32" i="2"/>
  <c r="Z32" i="2"/>
  <c r="Y32" i="2"/>
  <c r="X32" i="2"/>
  <c r="AC31" i="2"/>
  <c r="AB31" i="2"/>
  <c r="AA31" i="2"/>
  <c r="Z31" i="2"/>
  <c r="Y31" i="2"/>
  <c r="X31" i="2"/>
  <c r="AC30" i="2"/>
  <c r="AB30" i="2"/>
  <c r="AA30" i="2"/>
  <c r="Z30" i="2"/>
  <c r="Y30" i="2"/>
  <c r="X30" i="2"/>
  <c r="AC29" i="2"/>
  <c r="AB29" i="2"/>
  <c r="AA29" i="2"/>
  <c r="Z29" i="2"/>
  <c r="Y29" i="2"/>
  <c r="X29" i="2"/>
  <c r="AC28" i="2"/>
  <c r="AB28" i="2"/>
  <c r="AA28" i="2"/>
  <c r="Z28" i="2"/>
  <c r="Y28" i="2"/>
  <c r="X28" i="2"/>
  <c r="AC27" i="2"/>
  <c r="AB27" i="2"/>
  <c r="AA27" i="2"/>
  <c r="Z27" i="2"/>
  <c r="Y27" i="2"/>
  <c r="X27" i="2"/>
  <c r="AC26" i="2"/>
  <c r="AB26" i="2"/>
  <c r="AA26" i="2"/>
  <c r="Z26" i="2"/>
  <c r="Y26" i="2"/>
  <c r="X26" i="2"/>
  <c r="AC25" i="2"/>
  <c r="AB25" i="2"/>
  <c r="AA25" i="2"/>
  <c r="Z25" i="2"/>
  <c r="Y25" i="2"/>
  <c r="X25" i="2"/>
  <c r="AC24" i="2"/>
  <c r="AB24" i="2"/>
  <c r="AA24" i="2"/>
  <c r="Z24" i="2"/>
  <c r="Y24" i="2"/>
  <c r="X24" i="2"/>
  <c r="AC23" i="2"/>
  <c r="AB23" i="2"/>
  <c r="AA23" i="2"/>
  <c r="Z23" i="2"/>
  <c r="Y23" i="2"/>
  <c r="X23" i="2"/>
  <c r="AC22" i="2"/>
  <c r="AB22" i="2"/>
  <c r="AA22" i="2"/>
  <c r="Z22" i="2"/>
  <c r="Y22" i="2"/>
  <c r="X22" i="2"/>
  <c r="AC21" i="2"/>
  <c r="AB21" i="2"/>
  <c r="AA21" i="2"/>
  <c r="Z21" i="2"/>
  <c r="Y21" i="2"/>
  <c r="X21" i="2"/>
  <c r="AC20" i="2"/>
  <c r="AB20" i="2"/>
  <c r="AA20" i="2"/>
  <c r="Z20" i="2"/>
  <c r="Y20" i="2"/>
  <c r="X20" i="2"/>
  <c r="AC19" i="2"/>
  <c r="AB19" i="2"/>
  <c r="AA19" i="2"/>
  <c r="Z19" i="2"/>
  <c r="Y19" i="2"/>
  <c r="X19" i="2"/>
  <c r="AC18" i="2"/>
  <c r="AB18" i="2"/>
  <c r="AA18" i="2"/>
  <c r="Z18" i="2"/>
  <c r="Y18" i="2"/>
  <c r="X18" i="2"/>
  <c r="AC17" i="2"/>
  <c r="AB17" i="2"/>
  <c r="AA17" i="2"/>
  <c r="Z17" i="2"/>
  <c r="Y17" i="2"/>
  <c r="X17" i="2"/>
  <c r="AC16" i="2"/>
  <c r="AB16" i="2"/>
  <c r="AA16" i="2"/>
  <c r="Z16" i="2"/>
  <c r="Y16" i="2"/>
  <c r="X16" i="2"/>
  <c r="AC15" i="2"/>
  <c r="AB15" i="2"/>
  <c r="AA15" i="2"/>
  <c r="Z15" i="2"/>
  <c r="Y15" i="2"/>
  <c r="X15" i="2"/>
  <c r="AC14" i="2"/>
  <c r="AB14" i="2"/>
  <c r="AA14" i="2"/>
  <c r="Z14" i="2"/>
  <c r="Y14" i="2"/>
  <c r="X14" i="2"/>
  <c r="AC13" i="2"/>
  <c r="AB13" i="2"/>
  <c r="AA13" i="2"/>
  <c r="Z13" i="2"/>
  <c r="Y13" i="2"/>
  <c r="X13" i="2"/>
  <c r="AC12" i="2"/>
  <c r="AB12" i="2"/>
  <c r="AA12" i="2"/>
  <c r="Z12" i="2"/>
  <c r="Y12" i="2"/>
  <c r="X12" i="2"/>
  <c r="AC11" i="2"/>
  <c r="AB11" i="2"/>
  <c r="AA11" i="2"/>
  <c r="Z11" i="2"/>
  <c r="Y11" i="2"/>
  <c r="X11" i="2"/>
  <c r="AC10" i="2"/>
  <c r="AB10" i="2"/>
  <c r="AA10" i="2"/>
  <c r="Z10" i="2"/>
  <c r="Y10" i="2"/>
  <c r="X10" i="2"/>
  <c r="AC9" i="2"/>
  <c r="AB9" i="2"/>
  <c r="AA9" i="2"/>
  <c r="Z9" i="2"/>
  <c r="Y9" i="2"/>
  <c r="X9" i="2"/>
  <c r="AC8" i="2"/>
  <c r="AB8" i="2"/>
  <c r="AA8" i="2"/>
  <c r="Z8" i="2"/>
  <c r="Y8" i="2"/>
  <c r="X8" i="2"/>
  <c r="AC7" i="2"/>
  <c r="AB7" i="2"/>
  <c r="AA7" i="2"/>
  <c r="Z7" i="2"/>
  <c r="Y7" i="2"/>
  <c r="X7" i="2"/>
  <c r="AC6" i="2"/>
  <c r="AB6" i="2"/>
  <c r="AA6" i="2"/>
  <c r="Z6" i="2"/>
  <c r="Y6" i="2"/>
  <c r="X6" i="2"/>
  <c r="AC5" i="2"/>
  <c r="AB5" i="2"/>
  <c r="AA5" i="2"/>
  <c r="Z5" i="2"/>
  <c r="Y5" i="2"/>
  <c r="X5" i="2"/>
  <c r="AC4" i="2"/>
  <c r="AB4" i="2"/>
  <c r="AA4" i="2"/>
  <c r="Z4" i="2"/>
  <c r="Y4" i="2"/>
  <c r="X4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W51" i="2"/>
  <c r="V51" i="2"/>
  <c r="U51" i="2"/>
  <c r="T51" i="2"/>
  <c r="S51" i="2"/>
  <c r="R51" i="2"/>
  <c r="W50" i="2"/>
  <c r="V50" i="2"/>
  <c r="U50" i="2"/>
  <c r="T50" i="2"/>
  <c r="S50" i="2"/>
  <c r="R50" i="2"/>
  <c r="W49" i="2"/>
  <c r="V49" i="2"/>
  <c r="U49" i="2"/>
  <c r="T49" i="2"/>
  <c r="S49" i="2"/>
  <c r="R49" i="2"/>
  <c r="W48" i="2"/>
  <c r="V48" i="2"/>
  <c r="U48" i="2"/>
  <c r="T48" i="2"/>
  <c r="S48" i="2"/>
  <c r="R48" i="2"/>
  <c r="W47" i="2"/>
  <c r="V47" i="2"/>
  <c r="U47" i="2"/>
  <c r="T47" i="2"/>
  <c r="S47" i="2"/>
  <c r="R47" i="2"/>
  <c r="W46" i="2"/>
  <c r="V46" i="2"/>
  <c r="U46" i="2"/>
  <c r="T46" i="2"/>
  <c r="S46" i="2"/>
  <c r="R46" i="2"/>
  <c r="W45" i="2"/>
  <c r="V45" i="2"/>
  <c r="U45" i="2"/>
  <c r="T45" i="2"/>
  <c r="S45" i="2"/>
  <c r="R45" i="2"/>
  <c r="W44" i="2"/>
  <c r="V44" i="2"/>
  <c r="U44" i="2"/>
  <c r="T44" i="2"/>
  <c r="S44" i="2"/>
  <c r="R44" i="2"/>
  <c r="W43" i="2"/>
  <c r="V43" i="2"/>
  <c r="U43" i="2"/>
  <c r="T43" i="2"/>
  <c r="S43" i="2"/>
  <c r="R43" i="2"/>
  <c r="W42" i="2"/>
  <c r="V42" i="2"/>
  <c r="U42" i="2"/>
  <c r="T42" i="2"/>
  <c r="S42" i="2"/>
  <c r="R42" i="2"/>
  <c r="W41" i="2"/>
  <c r="V41" i="2"/>
  <c r="U41" i="2"/>
  <c r="T41" i="2"/>
  <c r="S41" i="2"/>
  <c r="R41" i="2"/>
  <c r="W40" i="2"/>
  <c r="V40" i="2"/>
  <c r="U40" i="2"/>
  <c r="T40" i="2"/>
  <c r="S40" i="2"/>
  <c r="R40" i="2"/>
  <c r="W39" i="2"/>
  <c r="V39" i="2"/>
  <c r="U39" i="2"/>
  <c r="T39" i="2"/>
  <c r="S39" i="2"/>
  <c r="R39" i="2"/>
  <c r="W38" i="2"/>
  <c r="V38" i="2"/>
  <c r="U38" i="2"/>
  <c r="T38" i="2"/>
  <c r="S38" i="2"/>
  <c r="R38" i="2"/>
  <c r="W37" i="2"/>
  <c r="V37" i="2"/>
  <c r="U37" i="2"/>
  <c r="T37" i="2"/>
  <c r="S37" i="2"/>
  <c r="R37" i="2"/>
  <c r="W36" i="2"/>
  <c r="V36" i="2"/>
  <c r="U36" i="2"/>
  <c r="T36" i="2"/>
  <c r="S36" i="2"/>
  <c r="R36" i="2"/>
  <c r="W35" i="2"/>
  <c r="V35" i="2"/>
  <c r="U35" i="2"/>
  <c r="T35" i="2"/>
  <c r="S35" i="2"/>
  <c r="R35" i="2"/>
  <c r="W34" i="2"/>
  <c r="V34" i="2"/>
  <c r="U34" i="2"/>
  <c r="T34" i="2"/>
  <c r="S34" i="2"/>
  <c r="R34" i="2"/>
  <c r="W33" i="2"/>
  <c r="V33" i="2"/>
  <c r="U33" i="2"/>
  <c r="T33" i="2"/>
  <c r="S33" i="2"/>
  <c r="R33" i="2"/>
  <c r="W32" i="2"/>
  <c r="V32" i="2"/>
  <c r="U32" i="2"/>
  <c r="T32" i="2"/>
  <c r="S32" i="2"/>
  <c r="R32" i="2"/>
  <c r="W31" i="2"/>
  <c r="V31" i="2"/>
  <c r="U31" i="2"/>
  <c r="T31" i="2"/>
  <c r="S31" i="2"/>
  <c r="R31" i="2"/>
  <c r="W30" i="2"/>
  <c r="V30" i="2"/>
  <c r="U30" i="2"/>
  <c r="T30" i="2"/>
  <c r="S30" i="2"/>
  <c r="R30" i="2"/>
  <c r="W29" i="2"/>
  <c r="V29" i="2"/>
  <c r="U29" i="2"/>
  <c r="T29" i="2"/>
  <c r="S29" i="2"/>
  <c r="R29" i="2"/>
  <c r="W28" i="2"/>
  <c r="V28" i="2"/>
  <c r="U28" i="2"/>
  <c r="T28" i="2"/>
  <c r="S28" i="2"/>
  <c r="R28" i="2"/>
  <c r="W27" i="2"/>
  <c r="V27" i="2"/>
  <c r="U27" i="2"/>
  <c r="T27" i="2"/>
  <c r="S27" i="2"/>
  <c r="R27" i="2"/>
  <c r="W26" i="2"/>
  <c r="V26" i="2"/>
  <c r="U26" i="2"/>
  <c r="T26" i="2"/>
  <c r="S26" i="2"/>
  <c r="R26" i="2"/>
  <c r="W25" i="2"/>
  <c r="V25" i="2"/>
  <c r="U25" i="2"/>
  <c r="T25" i="2"/>
  <c r="S25" i="2"/>
  <c r="R25" i="2"/>
  <c r="W24" i="2"/>
  <c r="V24" i="2"/>
  <c r="U24" i="2"/>
  <c r="T24" i="2"/>
  <c r="S24" i="2"/>
  <c r="R24" i="2"/>
  <c r="W23" i="2"/>
  <c r="V23" i="2"/>
  <c r="U23" i="2"/>
  <c r="T23" i="2"/>
  <c r="S23" i="2"/>
  <c r="R23" i="2"/>
  <c r="W22" i="2"/>
  <c r="V22" i="2"/>
  <c r="U22" i="2"/>
  <c r="T22" i="2"/>
  <c r="S22" i="2"/>
  <c r="R22" i="2"/>
  <c r="W21" i="2"/>
  <c r="V21" i="2"/>
  <c r="U21" i="2"/>
  <c r="T21" i="2"/>
  <c r="S21" i="2"/>
  <c r="R21" i="2"/>
  <c r="W20" i="2"/>
  <c r="V20" i="2"/>
  <c r="U20" i="2"/>
  <c r="T20" i="2"/>
  <c r="S20" i="2"/>
  <c r="R20" i="2"/>
  <c r="W19" i="2"/>
  <c r="V19" i="2"/>
  <c r="U19" i="2"/>
  <c r="T19" i="2"/>
  <c r="S19" i="2"/>
  <c r="R19" i="2"/>
  <c r="W18" i="2"/>
  <c r="V18" i="2"/>
  <c r="U18" i="2"/>
  <c r="T18" i="2"/>
  <c r="S18" i="2"/>
  <c r="R18" i="2"/>
  <c r="W17" i="2"/>
  <c r="V17" i="2"/>
  <c r="U17" i="2"/>
  <c r="T17" i="2"/>
  <c r="S17" i="2"/>
  <c r="R17" i="2"/>
  <c r="W16" i="2"/>
  <c r="V16" i="2"/>
  <c r="U16" i="2"/>
  <c r="T16" i="2"/>
  <c r="S16" i="2"/>
  <c r="R16" i="2"/>
  <c r="W15" i="2"/>
  <c r="V15" i="2"/>
  <c r="U15" i="2"/>
  <c r="T15" i="2"/>
  <c r="S15" i="2"/>
  <c r="R15" i="2"/>
  <c r="W14" i="2"/>
  <c r="V14" i="2"/>
  <c r="U14" i="2"/>
  <c r="T14" i="2"/>
  <c r="S14" i="2"/>
  <c r="R14" i="2"/>
  <c r="W13" i="2"/>
  <c r="V13" i="2"/>
  <c r="U13" i="2"/>
  <c r="T13" i="2"/>
  <c r="S13" i="2"/>
  <c r="R13" i="2"/>
  <c r="W12" i="2"/>
  <c r="V12" i="2"/>
  <c r="U12" i="2"/>
  <c r="T12" i="2"/>
  <c r="S12" i="2"/>
  <c r="R12" i="2"/>
  <c r="W11" i="2"/>
  <c r="V11" i="2"/>
  <c r="U11" i="2"/>
  <c r="T11" i="2"/>
  <c r="S11" i="2"/>
  <c r="R11" i="2"/>
  <c r="W10" i="2"/>
  <c r="V10" i="2"/>
  <c r="U10" i="2"/>
  <c r="T10" i="2"/>
  <c r="S10" i="2"/>
  <c r="R10" i="2"/>
  <c r="W9" i="2"/>
  <c r="V9" i="2"/>
  <c r="U9" i="2"/>
  <c r="T9" i="2"/>
  <c r="S9" i="2"/>
  <c r="R9" i="2"/>
  <c r="W8" i="2"/>
  <c r="V8" i="2"/>
  <c r="U8" i="2"/>
  <c r="T8" i="2"/>
  <c r="S8" i="2"/>
  <c r="R8" i="2"/>
  <c r="W7" i="2"/>
  <c r="V7" i="2"/>
  <c r="U7" i="2"/>
  <c r="T7" i="2"/>
  <c r="S7" i="2"/>
  <c r="R7" i="2"/>
  <c r="W6" i="2"/>
  <c r="V6" i="2"/>
  <c r="U6" i="2"/>
  <c r="T6" i="2"/>
  <c r="S6" i="2"/>
  <c r="R6" i="2"/>
  <c r="W5" i="2"/>
  <c r="V5" i="2"/>
  <c r="U5" i="2"/>
  <c r="T5" i="2"/>
  <c r="S5" i="2"/>
  <c r="R5" i="2"/>
  <c r="W4" i="2"/>
  <c r="V4" i="2"/>
  <c r="U4" i="2"/>
  <c r="T4" i="2"/>
  <c r="S4" i="2"/>
  <c r="R4" i="2"/>
  <c r="AO2" i="2" l="1"/>
  <c r="AP2" i="2"/>
  <c r="AP1" i="2"/>
  <c r="AO1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Q6" i="2"/>
  <c r="P6" i="2"/>
  <c r="O6" i="2"/>
  <c r="N6" i="2"/>
  <c r="M6" i="2"/>
  <c r="L6" i="2"/>
  <c r="Q5" i="2"/>
  <c r="P5" i="2"/>
  <c r="O5" i="2"/>
  <c r="N5" i="2"/>
  <c r="M5" i="2"/>
  <c r="L5" i="2"/>
  <c r="Q4" i="2"/>
  <c r="P4" i="2"/>
  <c r="O4" i="2"/>
  <c r="N4" i="2"/>
  <c r="M4" i="2"/>
  <c r="L4" i="2"/>
</calcChain>
</file>

<file path=xl/sharedStrings.xml><?xml version="1.0" encoding="utf-8"?>
<sst xmlns="http://schemas.openxmlformats.org/spreadsheetml/2006/main" count="268" uniqueCount="97">
  <si>
    <t>Team</t>
  </si>
  <si>
    <t>Group</t>
  </si>
  <si>
    <t>SPI</t>
  </si>
  <si>
    <t>Offense</t>
  </si>
  <si>
    <t>Defense</t>
  </si>
  <si>
    <t>Brazil</t>
  </si>
  <si>
    <t>A</t>
  </si>
  <si>
    <t>Argentina</t>
  </si>
  <si>
    <t>F</t>
  </si>
  <si>
    <t>Spain</t>
  </si>
  <si>
    <t>B</t>
  </si>
  <si>
    <t>Germany</t>
  </si>
  <si>
    <t>G</t>
  </si>
  <si>
    <t>Chile</t>
  </si>
  <si>
    <t>France</t>
  </si>
  <si>
    <t>E</t>
  </si>
  <si>
    <t>Colombia</t>
  </si>
  <si>
    <t>C</t>
  </si>
  <si>
    <t>Uruguay</t>
  </si>
  <si>
    <t>D</t>
  </si>
  <si>
    <t>England</t>
  </si>
  <si>
    <t>Netherlands</t>
  </si>
  <si>
    <t>Belgium</t>
  </si>
  <si>
    <t>H</t>
  </si>
  <si>
    <t>Portugal</t>
  </si>
  <si>
    <t>Ecuador</t>
  </si>
  <si>
    <t>Italy</t>
  </si>
  <si>
    <t>Russia</t>
  </si>
  <si>
    <t>Ivory Coast</t>
  </si>
  <si>
    <t>Switzerland</t>
  </si>
  <si>
    <t>USA</t>
  </si>
  <si>
    <t>Ghana</t>
  </si>
  <si>
    <t>Mexico</t>
  </si>
  <si>
    <t>Greece</t>
  </si>
  <si>
    <t>Croatia</t>
  </si>
  <si>
    <t>Nigeria</t>
  </si>
  <si>
    <t>Costa Rica</t>
  </si>
  <si>
    <t>Japan</t>
  </si>
  <si>
    <t>S Korea</t>
  </si>
  <si>
    <t>Cameroon</t>
  </si>
  <si>
    <t>Iran</t>
  </si>
  <si>
    <t>Honduras</t>
  </si>
  <si>
    <t>Australia</t>
  </si>
  <si>
    <t>Algeria</t>
  </si>
  <si>
    <t>Match</t>
  </si>
  <si>
    <t>Date</t>
  </si>
  <si>
    <t>TEAM_H</t>
  </si>
  <si>
    <t>TEAM_A</t>
  </si>
  <si>
    <t>FTE_D</t>
  </si>
  <si>
    <t>SPI_H</t>
  </si>
  <si>
    <t>OFF_H</t>
  </si>
  <si>
    <t>DEF_H</t>
  </si>
  <si>
    <t>SPI_A</t>
  </si>
  <si>
    <t>OFF_A</t>
  </si>
  <si>
    <t>DEF_A</t>
  </si>
  <si>
    <t>RES_H</t>
  </si>
  <si>
    <t>RES_A</t>
  </si>
  <si>
    <t>PRED_H</t>
  </si>
  <si>
    <t>PRED_A</t>
  </si>
  <si>
    <t>PRED_DIFF</t>
  </si>
  <si>
    <t>Type</t>
  </si>
  <si>
    <t>train</t>
  </si>
  <si>
    <t>predict</t>
  </si>
  <si>
    <t>future</t>
  </si>
  <si>
    <t>Bosnia</t>
  </si>
  <si>
    <t>Overall</t>
  </si>
  <si>
    <t>WC Appear</t>
  </si>
  <si>
    <t>Best</t>
  </si>
  <si>
    <t>BLM_A</t>
  </si>
  <si>
    <t>FTE_A</t>
  </si>
  <si>
    <t>Bloomberg</t>
  </si>
  <si>
    <t>Rank</t>
  </si>
  <si>
    <t>BLM_OFF_H</t>
  </si>
  <si>
    <t>BLM_DEF_H</t>
  </si>
  <si>
    <t>BLM_OVR_H</t>
  </si>
  <si>
    <t>RNK_H</t>
  </si>
  <si>
    <t>APP_H</t>
  </si>
  <si>
    <t>BEST_H</t>
  </si>
  <si>
    <t>RNK_A</t>
  </si>
  <si>
    <t>APP_A</t>
  </si>
  <si>
    <t>BEST_A</t>
  </si>
  <si>
    <t>Betfair</t>
  </si>
  <si>
    <t>Source:</t>
  </si>
  <si>
    <t>http://www.bloomberg.com/visual-data/world-cup/#0,0,-1,4gi19gkh,18lplv1fh,3vtv,59fgel135fe15eg5,pu4s8mtr9gl3g11e</t>
  </si>
  <si>
    <t>http://fivethirtyeight.com/interactives/world-cup/</t>
  </si>
  <si>
    <t>Results</t>
  </si>
  <si>
    <t>Predictions</t>
  </si>
  <si>
    <t>BF_H</t>
  </si>
  <si>
    <t>BF_A</t>
  </si>
  <si>
    <t>FTE_H</t>
  </si>
  <si>
    <t>BLM_H</t>
  </si>
  <si>
    <t>BLM_D</t>
  </si>
  <si>
    <t>BLM_OFF_A</t>
  </si>
  <si>
    <t>BLM_DEF_A</t>
  </si>
  <si>
    <t>BLM_OVR_A</t>
  </si>
  <si>
    <t>BF_D</t>
  </si>
  <si>
    <t>RES_DIFF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</si>
</sst>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rgb="FF000000"/>
      <name val="Sans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Sans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AF1DC"/>
      </patternFill>
    </fill>
    <fill>
      <patternFill patternType="solid">
        <fgColor rgb="FFEEECE1"/>
        <bgColor rgb="FFEAF1DC"/>
      </patternFill>
    </fill>
    <fill>
      <patternFill patternType="solid">
        <fgColor rgb="FFD99694"/>
        <bgColor rgb="FFB3A2C7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EAF1DC"/>
      </patternFill>
    </fill>
    <fill>
      <patternFill patternType="solid">
        <fgColor theme="3" tint="0.79998168889431442"/>
        <bgColor rgb="FFC5D8F1"/>
      </patternFill>
    </fill>
    <fill>
      <patternFill patternType="solid">
        <fgColor theme="3" tint="0.79998168889431442"/>
        <bgColor rgb="FFFCD5B4"/>
      </patternFill>
    </fill>
    <fill>
      <patternFill patternType="solid">
        <fgColor theme="3" tint="0.79998168889431442"/>
        <bgColor rgb="FFC0D69A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rgb="FFB3A2C7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0" tint="-4.9989318521683403E-2"/>
        <bgColor rgb="FFEAF1DC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2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textRotation="90"/>
    </xf>
    <xf numFmtId="2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right"/>
    </xf>
    <xf numFmtId="164" fontId="1" fillId="5" borderId="5" xfId="0" applyNumberFormat="1" applyFont="1" applyFill="1" applyBorder="1" applyAlignment="1">
      <alignment horizontal="right"/>
    </xf>
    <xf numFmtId="164" fontId="1" fillId="6" borderId="5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5" borderId="7" xfId="0" applyFont="1" applyFill="1" applyBorder="1" applyAlignment="1">
      <alignment horizontal="right"/>
    </xf>
    <xf numFmtId="0" fontId="1" fillId="5" borderId="8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6" borderId="8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right"/>
    </xf>
    <xf numFmtId="164" fontId="1" fillId="4" borderId="8" xfId="0" applyNumberFormat="1" applyFont="1" applyFill="1" applyBorder="1" applyAlignment="1">
      <alignment horizontal="right"/>
    </xf>
    <xf numFmtId="164" fontId="1" fillId="5" borderId="7" xfId="0" applyNumberFormat="1" applyFont="1" applyFill="1" applyBorder="1" applyAlignment="1">
      <alignment horizontal="right"/>
    </xf>
    <xf numFmtId="164" fontId="1" fillId="5" borderId="8" xfId="0" applyNumberFormat="1" applyFont="1" applyFill="1" applyBorder="1" applyAlignment="1">
      <alignment horizontal="right"/>
    </xf>
    <xf numFmtId="164" fontId="1" fillId="6" borderId="7" xfId="0" applyNumberFormat="1" applyFont="1" applyFill="1" applyBorder="1" applyAlignment="1">
      <alignment horizontal="right"/>
    </xf>
    <xf numFmtId="164" fontId="1" fillId="6" borderId="8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14" fontId="1" fillId="4" borderId="16" xfId="0" applyNumberFormat="1" applyFont="1" applyFill="1" applyBorder="1" applyAlignment="1">
      <alignment horizontal="center"/>
    </xf>
    <xf numFmtId="14" fontId="1" fillId="5" borderId="16" xfId="0" applyNumberFormat="1" applyFont="1" applyFill="1" applyBorder="1" applyAlignment="1">
      <alignment horizontal="center"/>
    </xf>
    <xf numFmtId="14" fontId="1" fillId="6" borderId="16" xfId="0" applyNumberFormat="1" applyFont="1" applyFill="1" applyBorder="1" applyAlignment="1">
      <alignment horizontal="center"/>
    </xf>
    <xf numFmtId="14" fontId="1" fillId="2" borderId="16" xfId="0" applyNumberFormat="1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164" fontId="1" fillId="5" borderId="4" xfId="0" applyNumberFormat="1" applyFont="1" applyFill="1" applyBorder="1" applyAlignment="1">
      <alignment horizontal="right"/>
    </xf>
    <xf numFmtId="164" fontId="1" fillId="6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right"/>
    </xf>
    <xf numFmtId="14" fontId="1" fillId="4" borderId="23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25" xfId="0" applyFont="1" applyFill="1" applyBorder="1" applyAlignment="1">
      <alignment horizontal="right"/>
    </xf>
    <xf numFmtId="164" fontId="1" fillId="4" borderId="24" xfId="0" applyNumberFormat="1" applyFont="1" applyFill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164" fontId="1" fillId="4" borderId="25" xfId="0" applyNumberFormat="1" applyFont="1" applyFill="1" applyBorder="1" applyAlignment="1">
      <alignment horizontal="right"/>
    </xf>
    <xf numFmtId="164" fontId="1" fillId="4" borderId="26" xfId="0" applyNumberFormat="1" applyFont="1" applyFill="1" applyBorder="1" applyAlignment="1">
      <alignment horizontal="right"/>
    </xf>
    <xf numFmtId="164" fontId="1" fillId="4" borderId="27" xfId="0" applyNumberFormat="1" applyFont="1" applyFill="1" applyBorder="1" applyAlignment="1">
      <alignment horizontal="right"/>
    </xf>
    <xf numFmtId="0" fontId="1" fillId="3" borderId="28" xfId="0" applyFont="1" applyFill="1" applyBorder="1" applyAlignment="1">
      <alignment horizontal="right"/>
    </xf>
    <xf numFmtId="0" fontId="2" fillId="3" borderId="29" xfId="0" applyFont="1" applyFill="1" applyBorder="1" applyAlignment="1">
      <alignment horizontal="center" textRotation="90"/>
    </xf>
    <xf numFmtId="0" fontId="2" fillId="3" borderId="3" xfId="0" applyFont="1" applyFill="1" applyBorder="1" applyAlignment="1">
      <alignment horizontal="center" textRotation="90"/>
    </xf>
    <xf numFmtId="0" fontId="2" fillId="3" borderId="30" xfId="0" applyFont="1" applyFill="1" applyBorder="1" applyAlignment="1">
      <alignment horizontal="center" textRotation="90"/>
    </xf>
    <xf numFmtId="0" fontId="2" fillId="3" borderId="31" xfId="0" applyFont="1" applyFill="1" applyBorder="1" applyAlignment="1">
      <alignment horizontal="center" textRotation="90"/>
    </xf>
    <xf numFmtId="0" fontId="2" fillId="3" borderId="32" xfId="0" applyFont="1" applyFill="1" applyBorder="1" applyAlignment="1">
      <alignment horizontal="center" textRotation="90"/>
    </xf>
    <xf numFmtId="0" fontId="2" fillId="3" borderId="33" xfId="0" applyFont="1" applyFill="1" applyBorder="1" applyAlignment="1">
      <alignment horizontal="center" textRotation="90"/>
    </xf>
    <xf numFmtId="164" fontId="2" fillId="3" borderId="31" xfId="0" applyNumberFormat="1" applyFont="1" applyFill="1" applyBorder="1" applyAlignment="1">
      <alignment horizontal="center" textRotation="90"/>
    </xf>
    <xf numFmtId="164" fontId="2" fillId="3" borderId="32" xfId="0" applyNumberFormat="1" applyFont="1" applyFill="1" applyBorder="1" applyAlignment="1">
      <alignment horizontal="center" textRotation="90"/>
    </xf>
    <xf numFmtId="164" fontId="2" fillId="3" borderId="33" xfId="0" applyNumberFormat="1" applyFont="1" applyFill="1" applyBorder="1" applyAlignment="1">
      <alignment horizontal="center" textRotation="90"/>
    </xf>
    <xf numFmtId="2" fontId="2" fillId="3" borderId="31" xfId="0" applyNumberFormat="1" applyFont="1" applyFill="1" applyBorder="1" applyAlignment="1">
      <alignment horizontal="center" textRotation="90"/>
    </xf>
    <xf numFmtId="2" fontId="2" fillId="3" borderId="32" xfId="0" applyNumberFormat="1" applyFont="1" applyFill="1" applyBorder="1" applyAlignment="1">
      <alignment horizontal="center" textRotation="90"/>
    </xf>
    <xf numFmtId="2" fontId="2" fillId="3" borderId="33" xfId="0" applyNumberFormat="1" applyFont="1" applyFill="1" applyBorder="1" applyAlignment="1">
      <alignment horizontal="center" textRotation="90"/>
    </xf>
    <xf numFmtId="164" fontId="2" fillId="3" borderId="34" xfId="0" applyNumberFormat="1" applyFont="1" applyFill="1" applyBorder="1" applyAlignment="1">
      <alignment horizontal="center" textRotation="90"/>
    </xf>
    <xf numFmtId="164" fontId="2" fillId="3" borderId="35" xfId="0" applyNumberFormat="1" applyFont="1" applyFill="1" applyBorder="1" applyAlignment="1">
      <alignment horizontal="center" textRotation="90"/>
    </xf>
    <xf numFmtId="0" fontId="2" fillId="3" borderId="36" xfId="0" applyFont="1" applyFill="1" applyBorder="1" applyAlignment="1">
      <alignment horizontal="center" textRotation="90"/>
    </xf>
    <xf numFmtId="0" fontId="2" fillId="3" borderId="35" xfId="0" applyFont="1" applyFill="1" applyBorder="1" applyAlignment="1">
      <alignment horizontal="center" textRotation="90"/>
    </xf>
    <xf numFmtId="0" fontId="1" fillId="4" borderId="27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2" fontId="2" fillId="3" borderId="34" xfId="0" applyNumberFormat="1" applyFont="1" applyFill="1" applyBorder="1" applyAlignment="1">
      <alignment horizontal="center" textRotation="90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25" xfId="0" applyNumberFormat="1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2" fillId="3" borderId="32" xfId="0" applyNumberFormat="1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64" fontId="2" fillId="3" borderId="31" xfId="0" applyNumberFormat="1" applyFont="1" applyFill="1" applyBorder="1" applyAlignment="1">
      <alignment horizontal="center"/>
    </xf>
    <xf numFmtId="164" fontId="2" fillId="3" borderId="32" xfId="0" applyNumberFormat="1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" fontId="2" fillId="3" borderId="31" xfId="0" applyNumberFormat="1" applyFont="1" applyFill="1" applyBorder="1" applyAlignment="1">
      <alignment horizontal="center"/>
    </xf>
    <xf numFmtId="1" fontId="1" fillId="2" borderId="24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64" fontId="2" fillId="3" borderId="35" xfId="0" applyNumberFormat="1" applyFont="1" applyFill="1" applyBorder="1" applyAlignment="1">
      <alignment horizontal="center"/>
    </xf>
    <xf numFmtId="164" fontId="1" fillId="2" borderId="27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" fontId="2" fillId="3" borderId="31" xfId="0" applyNumberFormat="1" applyFont="1" applyFill="1" applyBorder="1" applyAlignment="1">
      <alignment horizontal="center" textRotation="90"/>
    </xf>
    <xf numFmtId="1" fontId="2" fillId="3" borderId="32" xfId="0" applyNumberFormat="1" applyFont="1" applyFill="1" applyBorder="1" applyAlignment="1">
      <alignment horizontal="center" textRotation="90"/>
    </xf>
    <xf numFmtId="1" fontId="2" fillId="3" borderId="33" xfId="0" applyNumberFormat="1" applyFont="1" applyFill="1" applyBorder="1" applyAlignment="1">
      <alignment horizontal="center" textRotation="90"/>
    </xf>
    <xf numFmtId="1" fontId="1" fillId="7" borderId="25" xfId="0" applyNumberFormat="1" applyFont="1" applyFill="1" applyBorder="1" applyAlignment="1">
      <alignment horizontal="right"/>
    </xf>
    <xf numFmtId="1" fontId="1" fillId="8" borderId="8" xfId="0" applyNumberFormat="1" applyFont="1" applyFill="1" applyBorder="1" applyAlignment="1">
      <alignment horizontal="right"/>
    </xf>
    <xf numFmtId="1" fontId="1" fillId="9" borderId="8" xfId="0" applyNumberFormat="1" applyFont="1" applyFill="1" applyBorder="1" applyAlignment="1">
      <alignment horizontal="right"/>
    </xf>
    <xf numFmtId="1" fontId="1" fillId="9" borderId="11" xfId="0" applyNumberFormat="1" applyFont="1" applyFill="1" applyBorder="1" applyAlignment="1">
      <alignment horizontal="right"/>
    </xf>
    <xf numFmtId="2" fontId="1" fillId="10" borderId="26" xfId="0" applyNumberFormat="1" applyFont="1" applyFill="1" applyBorder="1" applyAlignment="1">
      <alignment horizontal="right"/>
    </xf>
    <xf numFmtId="2" fontId="1" fillId="10" borderId="6" xfId="0" applyNumberFormat="1" applyFont="1" applyFill="1" applyBorder="1" applyAlignment="1">
      <alignment horizontal="right"/>
    </xf>
    <xf numFmtId="2" fontId="1" fillId="10" borderId="25" xfId="0" applyNumberFormat="1" applyFont="1" applyFill="1" applyBorder="1" applyAlignment="1">
      <alignment horizontal="right"/>
    </xf>
    <xf numFmtId="2" fontId="1" fillId="10" borderId="5" xfId="0" applyNumberFormat="1" applyFont="1" applyFill="1" applyBorder="1" applyAlignment="1">
      <alignment horizontal="right"/>
    </xf>
    <xf numFmtId="2" fontId="1" fillId="10" borderId="1" xfId="0" applyNumberFormat="1" applyFont="1" applyFill="1" applyBorder="1" applyAlignment="1">
      <alignment horizontal="right"/>
    </xf>
    <xf numFmtId="2" fontId="1" fillId="10" borderId="8" xfId="0" applyNumberFormat="1" applyFont="1" applyFill="1" applyBorder="1" applyAlignment="1">
      <alignment horizontal="right"/>
    </xf>
    <xf numFmtId="2" fontId="1" fillId="10" borderId="13" xfId="0" applyNumberFormat="1" applyFont="1" applyFill="1" applyBorder="1" applyAlignment="1">
      <alignment horizontal="right"/>
    </xf>
    <xf numFmtId="2" fontId="1" fillId="10" borderId="10" xfId="0" applyNumberFormat="1" applyFont="1" applyFill="1" applyBorder="1" applyAlignment="1">
      <alignment horizontal="right"/>
    </xf>
    <xf numFmtId="2" fontId="1" fillId="10" borderId="11" xfId="0" applyNumberFormat="1" applyFont="1" applyFill="1" applyBorder="1" applyAlignment="1">
      <alignment horizontal="right"/>
    </xf>
    <xf numFmtId="0" fontId="3" fillId="0" borderId="0" xfId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11" borderId="24" xfId="0" applyNumberFormat="1" applyFont="1" applyFill="1" applyBorder="1" applyAlignment="1">
      <alignment horizontal="right"/>
    </xf>
    <xf numFmtId="2" fontId="1" fillId="11" borderId="6" xfId="0" applyNumberFormat="1" applyFont="1" applyFill="1" applyBorder="1" applyAlignment="1">
      <alignment horizontal="right"/>
    </xf>
    <xf numFmtId="2" fontId="1" fillId="11" borderId="25" xfId="0" applyNumberFormat="1" applyFont="1" applyFill="1" applyBorder="1" applyAlignment="1">
      <alignment horizontal="right"/>
    </xf>
    <xf numFmtId="2" fontId="1" fillId="11" borderId="7" xfId="0" applyNumberFormat="1" applyFont="1" applyFill="1" applyBorder="1" applyAlignment="1">
      <alignment horizontal="right"/>
    </xf>
    <xf numFmtId="2" fontId="1" fillId="11" borderId="1" xfId="0" applyNumberFormat="1" applyFont="1" applyFill="1" applyBorder="1" applyAlignment="1">
      <alignment horizontal="right"/>
    </xf>
    <xf numFmtId="2" fontId="1" fillId="11" borderId="8" xfId="0" applyNumberFormat="1" applyFont="1" applyFill="1" applyBorder="1" applyAlignment="1">
      <alignment horizontal="right"/>
    </xf>
    <xf numFmtId="2" fontId="1" fillId="12" borderId="7" xfId="0" applyNumberFormat="1" applyFont="1" applyFill="1" applyBorder="1" applyAlignment="1">
      <alignment horizontal="right"/>
    </xf>
    <xf numFmtId="2" fontId="1" fillId="12" borderId="1" xfId="0" applyNumberFormat="1" applyFont="1" applyFill="1" applyBorder="1" applyAlignment="1">
      <alignment horizontal="right"/>
    </xf>
    <xf numFmtId="2" fontId="1" fillId="12" borderId="8" xfId="0" applyNumberFormat="1" applyFont="1" applyFill="1" applyBorder="1" applyAlignment="1">
      <alignment horizontal="right"/>
    </xf>
    <xf numFmtId="2" fontId="1" fillId="13" borderId="7" xfId="0" applyNumberFormat="1" applyFont="1" applyFill="1" applyBorder="1" applyAlignment="1">
      <alignment horizontal="right"/>
    </xf>
    <xf numFmtId="2" fontId="1" fillId="13" borderId="1" xfId="0" applyNumberFormat="1" applyFont="1" applyFill="1" applyBorder="1" applyAlignment="1">
      <alignment horizontal="right"/>
    </xf>
    <xf numFmtId="2" fontId="1" fillId="13" borderId="8" xfId="0" applyNumberFormat="1" applyFont="1" applyFill="1" applyBorder="1" applyAlignment="1">
      <alignment horizontal="right"/>
    </xf>
    <xf numFmtId="2" fontId="1" fillId="13" borderId="9" xfId="0" applyNumberFormat="1" applyFont="1" applyFill="1" applyBorder="1" applyAlignment="1">
      <alignment horizontal="right"/>
    </xf>
    <xf numFmtId="2" fontId="1" fillId="13" borderId="10" xfId="0" applyNumberFormat="1" applyFont="1" applyFill="1" applyBorder="1" applyAlignment="1">
      <alignment horizontal="right"/>
    </xf>
    <xf numFmtId="2" fontId="1" fillId="13" borderId="11" xfId="0" applyNumberFormat="1" applyFont="1" applyFill="1" applyBorder="1" applyAlignment="1">
      <alignment horizontal="right"/>
    </xf>
    <xf numFmtId="1" fontId="1" fillId="7" borderId="24" xfId="0" applyNumberFormat="1" applyFont="1" applyFill="1" applyBorder="1" applyAlignment="1">
      <alignment horizontal="right"/>
    </xf>
    <xf numFmtId="1" fontId="1" fillId="7" borderId="6" xfId="0" applyNumberFormat="1" applyFont="1" applyFill="1" applyBorder="1" applyAlignment="1">
      <alignment horizontal="right"/>
    </xf>
    <xf numFmtId="1" fontId="1" fillId="8" borderId="7" xfId="0" applyNumberFormat="1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right"/>
    </xf>
    <xf numFmtId="1" fontId="1" fillId="9" borderId="7" xfId="0" applyNumberFormat="1" applyFont="1" applyFill="1" applyBorder="1" applyAlignment="1">
      <alignment horizontal="right"/>
    </xf>
    <xf numFmtId="1" fontId="1" fillId="9" borderId="1" xfId="0" applyNumberFormat="1" applyFont="1" applyFill="1" applyBorder="1" applyAlignment="1">
      <alignment horizontal="right"/>
    </xf>
    <xf numFmtId="1" fontId="1" fillId="9" borderId="9" xfId="0" applyNumberFormat="1" applyFont="1" applyFill="1" applyBorder="1" applyAlignment="1">
      <alignment horizontal="right"/>
    </xf>
    <xf numFmtId="1" fontId="1" fillId="9" borderId="10" xfId="0" applyNumberFormat="1" applyFont="1" applyFill="1" applyBorder="1" applyAlignment="1">
      <alignment horizontal="right"/>
    </xf>
    <xf numFmtId="0" fontId="1" fillId="14" borderId="28" xfId="0" applyFont="1" applyFill="1" applyBorder="1" applyAlignment="1">
      <alignment horizontal="right"/>
    </xf>
    <xf numFmtId="0" fontId="1" fillId="14" borderId="20" xfId="0" applyFont="1" applyFill="1" applyBorder="1" applyAlignment="1">
      <alignment horizontal="right"/>
    </xf>
    <xf numFmtId="0" fontId="1" fillId="14" borderId="21" xfId="0" applyFont="1" applyFill="1" applyBorder="1" applyAlignment="1">
      <alignment horizontal="righ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6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AF1DC"/>
      <rgbColor rgb="FFF2DCDB"/>
      <rgbColor rgb="FF660066"/>
      <rgbColor rgb="FFD99694"/>
      <rgbColor rgb="FF0066CC"/>
      <rgbColor rgb="FFC5D8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D69B"/>
      <rgbColor rgb="FFEEECE1"/>
      <rgbColor rgb="FFFFFF66"/>
      <rgbColor rgb="FFC6D9F1"/>
      <rgbColor rgb="FFCCC1DA"/>
      <rgbColor rgb="FFB3A2C7"/>
      <rgbColor rgb="FFFCD5B4"/>
      <rgbColor rgb="FF3366FF"/>
      <rgbColor rgb="FF33CCCC"/>
      <rgbColor rgb="FF99CC00"/>
      <rgbColor rgb="FFFCD5B5"/>
      <rgbColor rgb="FFFF9900"/>
      <rgbColor rgb="FFFF6600"/>
      <rgbColor rgb="FF666699"/>
      <rgbColor rgb="FFC0D69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loomberg.com/visual-data/world-cu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Normal="100" workbookViewId="0"/>
  </sheetViews>
  <sheetFormatPr defaultRowHeight="15"/>
  <cols>
    <col min="1" max="1" width="2.75" style="1"/>
    <col min="2" max="2" width="18.875" style="2"/>
    <col min="3" max="6" width="8.625" style="2" customWidth="1"/>
    <col min="7" max="9" width="8.625" style="14" customWidth="1"/>
    <col min="10" max="12" width="8.625" style="121" customWidth="1"/>
    <col min="13" max="1025" width="9.125" style="1"/>
  </cols>
  <sheetData>
    <row r="1" spans="1:1024" ht="15.75" thickBo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024" ht="15.75" thickBot="1">
      <c r="A2"/>
      <c r="B2"/>
      <c r="C2"/>
      <c r="D2" s="190">
        <v>538</v>
      </c>
      <c r="E2" s="191"/>
      <c r="F2" s="192"/>
      <c r="G2" s="193" t="s">
        <v>70</v>
      </c>
      <c r="H2" s="194"/>
      <c r="I2" s="194"/>
      <c r="J2" s="194"/>
      <c r="K2" s="194"/>
      <c r="L2" s="195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3" customFormat="1" ht="15.75" thickBot="1">
      <c r="B3" s="117" t="s">
        <v>0</v>
      </c>
      <c r="C3" s="118" t="s">
        <v>1</v>
      </c>
      <c r="D3" s="117" t="s">
        <v>2</v>
      </c>
      <c r="E3" s="119" t="s">
        <v>3</v>
      </c>
      <c r="F3" s="120" t="s">
        <v>4</v>
      </c>
      <c r="G3" s="130" t="s">
        <v>3</v>
      </c>
      <c r="H3" s="131" t="s">
        <v>4</v>
      </c>
      <c r="I3" s="142" t="s">
        <v>65</v>
      </c>
      <c r="J3" s="138" t="s">
        <v>71</v>
      </c>
      <c r="K3" s="122" t="s">
        <v>66</v>
      </c>
      <c r="L3" s="123" t="s">
        <v>67</v>
      </c>
    </row>
    <row r="4" spans="1:1024">
      <c r="B4" s="112" t="s">
        <v>5</v>
      </c>
      <c r="C4" s="113" t="s">
        <v>6</v>
      </c>
      <c r="D4" s="114">
        <v>91.8</v>
      </c>
      <c r="E4" s="115">
        <v>3.4</v>
      </c>
      <c r="F4" s="116">
        <v>0.5</v>
      </c>
      <c r="G4" s="132">
        <v>4.9000000000000004</v>
      </c>
      <c r="H4" s="133">
        <v>4.8</v>
      </c>
      <c r="I4" s="143">
        <v>4.9000000000000004</v>
      </c>
      <c r="J4" s="139">
        <v>3</v>
      </c>
      <c r="K4" s="124">
        <v>19</v>
      </c>
      <c r="L4" s="125">
        <v>1</v>
      </c>
    </row>
    <row r="5" spans="1:1024">
      <c r="B5" s="110" t="s">
        <v>32</v>
      </c>
      <c r="C5" s="15" t="s">
        <v>6</v>
      </c>
      <c r="D5" s="105">
        <v>77</v>
      </c>
      <c r="E5" s="4">
        <v>1.6</v>
      </c>
      <c r="F5" s="106">
        <v>0.7</v>
      </c>
      <c r="G5" s="134">
        <v>2.2999999999999998</v>
      </c>
      <c r="H5" s="135">
        <v>3.1</v>
      </c>
      <c r="I5" s="144">
        <v>2.7</v>
      </c>
      <c r="J5" s="140">
        <v>20</v>
      </c>
      <c r="K5" s="126">
        <v>14</v>
      </c>
      <c r="L5" s="127">
        <v>8</v>
      </c>
    </row>
    <row r="6" spans="1:1024">
      <c r="B6" s="110" t="s">
        <v>34</v>
      </c>
      <c r="C6" s="15" t="s">
        <v>6</v>
      </c>
      <c r="D6" s="105">
        <v>75.7</v>
      </c>
      <c r="E6" s="4">
        <v>1.8</v>
      </c>
      <c r="F6" s="106">
        <v>0.9</v>
      </c>
      <c r="G6" s="134">
        <v>2.4</v>
      </c>
      <c r="H6" s="135">
        <v>2.2999999999999998</v>
      </c>
      <c r="I6" s="144">
        <v>2.2999999999999998</v>
      </c>
      <c r="J6" s="140">
        <v>18</v>
      </c>
      <c r="K6" s="126">
        <v>3</v>
      </c>
      <c r="L6" s="127">
        <v>3</v>
      </c>
    </row>
    <row r="7" spans="1:1024">
      <c r="B7" s="110" t="s">
        <v>39</v>
      </c>
      <c r="C7" s="15" t="s">
        <v>6</v>
      </c>
      <c r="D7" s="105">
        <v>71.3</v>
      </c>
      <c r="E7" s="4">
        <v>1.5</v>
      </c>
      <c r="F7" s="106">
        <v>1</v>
      </c>
      <c r="G7" s="134">
        <v>1.2</v>
      </c>
      <c r="H7" s="135">
        <v>2.4</v>
      </c>
      <c r="I7" s="144">
        <v>1.5</v>
      </c>
      <c r="J7" s="140">
        <v>56</v>
      </c>
      <c r="K7" s="126">
        <v>6</v>
      </c>
      <c r="L7" s="127">
        <v>8</v>
      </c>
    </row>
    <row r="8" spans="1:1024">
      <c r="B8" s="110" t="s">
        <v>9</v>
      </c>
      <c r="C8" s="15" t="s">
        <v>10</v>
      </c>
      <c r="D8" s="105">
        <v>89.1</v>
      </c>
      <c r="E8" s="4">
        <v>2.7</v>
      </c>
      <c r="F8" s="106">
        <v>0.4</v>
      </c>
      <c r="G8" s="134">
        <v>3.9</v>
      </c>
      <c r="H8" s="135">
        <v>4.8</v>
      </c>
      <c r="I8" s="144">
        <v>4.5999999999999996</v>
      </c>
      <c r="J8" s="140">
        <v>1</v>
      </c>
      <c r="K8" s="126">
        <v>13</v>
      </c>
      <c r="L8" s="127">
        <v>1</v>
      </c>
    </row>
    <row r="9" spans="1:1024">
      <c r="B9" s="110" t="s">
        <v>13</v>
      </c>
      <c r="C9" s="15" t="s">
        <v>10</v>
      </c>
      <c r="D9" s="105">
        <v>86.7</v>
      </c>
      <c r="E9" s="4">
        <v>2.7</v>
      </c>
      <c r="F9" s="106">
        <v>0.7</v>
      </c>
      <c r="G9" s="134">
        <v>4.2</v>
      </c>
      <c r="H9" s="135">
        <v>2.6</v>
      </c>
      <c r="I9" s="144">
        <v>3.6</v>
      </c>
      <c r="J9" s="140">
        <v>14</v>
      </c>
      <c r="K9" s="126">
        <v>8</v>
      </c>
      <c r="L9" s="127">
        <v>3</v>
      </c>
    </row>
    <row r="10" spans="1:1024">
      <c r="B10" s="110" t="s">
        <v>21</v>
      </c>
      <c r="C10" s="15" t="s">
        <v>10</v>
      </c>
      <c r="D10" s="105">
        <v>82.5</v>
      </c>
      <c r="E10" s="4">
        <v>2.2999999999999998</v>
      </c>
      <c r="F10" s="106">
        <v>0.8</v>
      </c>
      <c r="G10" s="134">
        <v>3.9</v>
      </c>
      <c r="H10" s="135">
        <v>4.4000000000000004</v>
      </c>
      <c r="I10" s="144">
        <v>4.2</v>
      </c>
      <c r="J10" s="140">
        <v>15</v>
      </c>
      <c r="K10" s="126">
        <v>9</v>
      </c>
      <c r="L10" s="127">
        <v>2</v>
      </c>
    </row>
    <row r="11" spans="1:1024">
      <c r="B11" s="110" t="s">
        <v>42</v>
      </c>
      <c r="C11" s="15" t="s">
        <v>10</v>
      </c>
      <c r="D11" s="105">
        <v>69.5</v>
      </c>
      <c r="E11" s="4">
        <v>1.6</v>
      </c>
      <c r="F11" s="106">
        <v>1.2</v>
      </c>
      <c r="G11" s="134">
        <v>1.8</v>
      </c>
      <c r="H11" s="135">
        <v>1.3</v>
      </c>
      <c r="I11" s="144">
        <v>1.5</v>
      </c>
      <c r="J11" s="140">
        <v>62</v>
      </c>
      <c r="K11" s="126">
        <v>3</v>
      </c>
      <c r="L11" s="127">
        <v>16</v>
      </c>
    </row>
    <row r="12" spans="1:1024">
      <c r="B12" s="110" t="s">
        <v>16</v>
      </c>
      <c r="C12" s="15" t="s">
        <v>17</v>
      </c>
      <c r="D12" s="105">
        <v>85.8</v>
      </c>
      <c r="E12" s="4">
        <v>2.2000000000000002</v>
      </c>
      <c r="F12" s="106">
        <v>0.5</v>
      </c>
      <c r="G12" s="134">
        <v>3.9</v>
      </c>
      <c r="H12" s="135">
        <v>4</v>
      </c>
      <c r="I12" s="144">
        <v>4</v>
      </c>
      <c r="J12" s="140">
        <v>8</v>
      </c>
      <c r="K12" s="126">
        <v>4</v>
      </c>
      <c r="L12" s="127">
        <v>16</v>
      </c>
    </row>
    <row r="13" spans="1:1024">
      <c r="B13" s="110" t="s">
        <v>28</v>
      </c>
      <c r="C13" s="15" t="s">
        <v>17</v>
      </c>
      <c r="D13" s="105">
        <v>78.900000000000006</v>
      </c>
      <c r="E13" s="4">
        <v>2.2000000000000002</v>
      </c>
      <c r="F13" s="106">
        <v>1</v>
      </c>
      <c r="G13" s="134">
        <v>2.9</v>
      </c>
      <c r="H13" s="135">
        <v>1.6</v>
      </c>
      <c r="I13" s="144">
        <v>2.1</v>
      </c>
      <c r="J13" s="140">
        <v>23</v>
      </c>
      <c r="K13" s="126">
        <v>2</v>
      </c>
      <c r="L13" s="127">
        <v>32</v>
      </c>
    </row>
    <row r="14" spans="1:1024">
      <c r="B14" s="110" t="s">
        <v>33</v>
      </c>
      <c r="C14" s="15" t="s">
        <v>17</v>
      </c>
      <c r="D14" s="105">
        <v>76.8</v>
      </c>
      <c r="E14" s="4">
        <v>1.3</v>
      </c>
      <c r="F14" s="106">
        <v>0.5</v>
      </c>
      <c r="G14" s="134">
        <v>2.2000000000000002</v>
      </c>
      <c r="H14" s="135">
        <v>3.8</v>
      </c>
      <c r="I14" s="144">
        <v>3</v>
      </c>
      <c r="J14" s="140">
        <v>12</v>
      </c>
      <c r="K14" s="126">
        <v>2</v>
      </c>
      <c r="L14" s="127">
        <v>32</v>
      </c>
    </row>
    <row r="15" spans="1:1024">
      <c r="B15" s="110" t="s">
        <v>37</v>
      </c>
      <c r="C15" s="15" t="s">
        <v>17</v>
      </c>
      <c r="D15" s="105">
        <v>73.5</v>
      </c>
      <c r="E15" s="4">
        <v>2.1</v>
      </c>
      <c r="F15" s="106">
        <v>1.3</v>
      </c>
      <c r="G15" s="134">
        <v>2.7</v>
      </c>
      <c r="H15" s="135">
        <v>2.1</v>
      </c>
      <c r="I15" s="144">
        <v>2.2999999999999998</v>
      </c>
      <c r="J15" s="140">
        <v>46</v>
      </c>
      <c r="K15" s="126">
        <v>4</v>
      </c>
      <c r="L15" s="127">
        <v>16</v>
      </c>
    </row>
    <row r="16" spans="1:1024">
      <c r="B16" s="110" t="s">
        <v>18</v>
      </c>
      <c r="C16" s="15" t="s">
        <v>19</v>
      </c>
      <c r="D16" s="105">
        <v>83.3</v>
      </c>
      <c r="E16" s="4">
        <v>2.2000000000000002</v>
      </c>
      <c r="F16" s="106">
        <v>0.7</v>
      </c>
      <c r="G16" s="134">
        <v>4.3</v>
      </c>
      <c r="H16" s="135">
        <v>3.1</v>
      </c>
      <c r="I16" s="144">
        <v>3.8</v>
      </c>
      <c r="J16" s="140">
        <v>7</v>
      </c>
      <c r="K16" s="126">
        <v>11</v>
      </c>
      <c r="L16" s="127">
        <v>1</v>
      </c>
    </row>
    <row r="17" spans="2:12">
      <c r="B17" s="110" t="s">
        <v>20</v>
      </c>
      <c r="C17" s="15" t="s">
        <v>19</v>
      </c>
      <c r="D17" s="105">
        <v>83.2</v>
      </c>
      <c r="E17" s="4">
        <v>2.2000000000000002</v>
      </c>
      <c r="F17" s="106">
        <v>0.7</v>
      </c>
      <c r="G17" s="134">
        <v>3.2</v>
      </c>
      <c r="H17" s="135">
        <v>4.0999999999999996</v>
      </c>
      <c r="I17" s="144">
        <v>3.7</v>
      </c>
      <c r="J17" s="140">
        <v>10</v>
      </c>
      <c r="K17" s="126">
        <v>13</v>
      </c>
      <c r="L17" s="127">
        <v>1</v>
      </c>
    </row>
    <row r="18" spans="2:12">
      <c r="B18" s="110" t="s">
        <v>26</v>
      </c>
      <c r="C18" s="15" t="s">
        <v>19</v>
      </c>
      <c r="D18" s="105">
        <v>79.5</v>
      </c>
      <c r="E18" s="4">
        <v>2</v>
      </c>
      <c r="F18" s="106">
        <v>0.8</v>
      </c>
      <c r="G18" s="134">
        <v>3.9</v>
      </c>
      <c r="H18" s="135">
        <v>3.7</v>
      </c>
      <c r="I18" s="144">
        <v>3.9</v>
      </c>
      <c r="J18" s="140">
        <v>9</v>
      </c>
      <c r="K18" s="126">
        <v>17</v>
      </c>
      <c r="L18" s="127">
        <v>1</v>
      </c>
    </row>
    <row r="19" spans="2:12">
      <c r="B19" s="110" t="s">
        <v>36</v>
      </c>
      <c r="C19" s="15" t="s">
        <v>19</v>
      </c>
      <c r="D19" s="105">
        <v>74.099999999999994</v>
      </c>
      <c r="E19" s="4">
        <v>1.3</v>
      </c>
      <c r="F19" s="106">
        <v>0.7</v>
      </c>
      <c r="G19" s="134">
        <v>1.6</v>
      </c>
      <c r="H19" s="135">
        <v>1.2</v>
      </c>
      <c r="I19" s="144">
        <v>1.3</v>
      </c>
      <c r="J19" s="140">
        <v>28</v>
      </c>
      <c r="K19" s="126">
        <v>3</v>
      </c>
      <c r="L19" s="127">
        <v>16</v>
      </c>
    </row>
    <row r="20" spans="2:12">
      <c r="B20" s="110" t="s">
        <v>14</v>
      </c>
      <c r="C20" s="15" t="s">
        <v>15</v>
      </c>
      <c r="D20" s="105">
        <v>86.1</v>
      </c>
      <c r="E20" s="4">
        <v>2.5</v>
      </c>
      <c r="F20" s="106">
        <v>0.6</v>
      </c>
      <c r="G20" s="134">
        <v>3.3</v>
      </c>
      <c r="H20" s="135">
        <v>4</v>
      </c>
      <c r="I20" s="144">
        <v>3.7</v>
      </c>
      <c r="J20" s="140">
        <v>17</v>
      </c>
      <c r="K20" s="126">
        <v>13</v>
      </c>
      <c r="L20" s="127">
        <v>1</v>
      </c>
    </row>
    <row r="21" spans="2:12">
      <c r="B21" s="110" t="s">
        <v>25</v>
      </c>
      <c r="C21" s="15" t="s">
        <v>15</v>
      </c>
      <c r="D21" s="105">
        <v>80.7</v>
      </c>
      <c r="E21" s="4">
        <v>2</v>
      </c>
      <c r="F21" s="106">
        <v>0.8</v>
      </c>
      <c r="G21" s="134">
        <v>2.1</v>
      </c>
      <c r="H21" s="135">
        <v>2.2000000000000002</v>
      </c>
      <c r="I21" s="144">
        <v>2.1</v>
      </c>
      <c r="J21" s="140">
        <v>26</v>
      </c>
      <c r="K21" s="126">
        <v>2</v>
      </c>
      <c r="L21" s="127">
        <v>16</v>
      </c>
    </row>
    <row r="22" spans="2:12">
      <c r="B22" s="110" t="s">
        <v>29</v>
      </c>
      <c r="C22" s="15" t="s">
        <v>15</v>
      </c>
      <c r="D22" s="105">
        <v>78</v>
      </c>
      <c r="E22" s="4">
        <v>2</v>
      </c>
      <c r="F22" s="106">
        <v>0.9</v>
      </c>
      <c r="G22" s="134">
        <v>1.9</v>
      </c>
      <c r="H22" s="135">
        <v>2.6</v>
      </c>
      <c r="I22" s="144">
        <v>2.2000000000000002</v>
      </c>
      <c r="J22" s="140">
        <v>6</v>
      </c>
      <c r="K22" s="126">
        <v>9</v>
      </c>
      <c r="L22" s="127">
        <v>8</v>
      </c>
    </row>
    <row r="23" spans="2:12">
      <c r="B23" s="110" t="s">
        <v>41</v>
      </c>
      <c r="C23" s="15" t="s">
        <v>15</v>
      </c>
      <c r="D23" s="105">
        <v>69.599999999999994</v>
      </c>
      <c r="E23" s="4">
        <v>1.6</v>
      </c>
      <c r="F23" s="106">
        <v>1.2</v>
      </c>
      <c r="G23" s="134">
        <v>1.7</v>
      </c>
      <c r="H23" s="135">
        <v>1.1000000000000001</v>
      </c>
      <c r="I23" s="144">
        <v>1.3</v>
      </c>
      <c r="J23" s="140">
        <v>33</v>
      </c>
      <c r="K23" s="126">
        <v>2</v>
      </c>
      <c r="L23" s="127">
        <v>32</v>
      </c>
    </row>
    <row r="24" spans="2:12">
      <c r="B24" s="110" t="s">
        <v>7</v>
      </c>
      <c r="C24" s="15" t="s">
        <v>8</v>
      </c>
      <c r="D24" s="105">
        <v>90</v>
      </c>
      <c r="E24" s="4">
        <v>2.9</v>
      </c>
      <c r="F24" s="106">
        <v>0.4</v>
      </c>
      <c r="G24" s="134">
        <v>4.8</v>
      </c>
      <c r="H24" s="135">
        <v>4.5</v>
      </c>
      <c r="I24" s="144">
        <v>4.7</v>
      </c>
      <c r="J24" s="140">
        <v>5</v>
      </c>
      <c r="K24" s="126">
        <v>15</v>
      </c>
      <c r="L24" s="127">
        <v>1</v>
      </c>
    </row>
    <row r="25" spans="2:12">
      <c r="B25" s="110" t="s">
        <v>64</v>
      </c>
      <c r="C25" s="15" t="s">
        <v>8</v>
      </c>
      <c r="D25" s="105">
        <v>80.3</v>
      </c>
      <c r="E25" s="4">
        <v>2.2999999999999998</v>
      </c>
      <c r="F25" s="106">
        <v>1</v>
      </c>
      <c r="G25" s="134">
        <v>2</v>
      </c>
      <c r="H25" s="135">
        <v>2.2999999999999998</v>
      </c>
      <c r="I25" s="144">
        <v>2.1</v>
      </c>
      <c r="J25" s="140">
        <v>21</v>
      </c>
      <c r="K25" s="126">
        <v>0</v>
      </c>
      <c r="L25" s="127">
        <v>32</v>
      </c>
    </row>
    <row r="26" spans="2:12">
      <c r="B26" s="110" t="s">
        <v>35</v>
      </c>
      <c r="C26" s="15" t="s">
        <v>8</v>
      </c>
      <c r="D26" s="105">
        <v>75.2</v>
      </c>
      <c r="E26" s="4">
        <v>1.7</v>
      </c>
      <c r="F26" s="106">
        <v>0.9</v>
      </c>
      <c r="G26" s="134">
        <v>1.3</v>
      </c>
      <c r="H26" s="135">
        <v>3</v>
      </c>
      <c r="I26" s="144">
        <v>1.9</v>
      </c>
      <c r="J26" s="140">
        <v>44</v>
      </c>
      <c r="K26" s="126">
        <v>4</v>
      </c>
      <c r="L26" s="127">
        <v>16</v>
      </c>
    </row>
    <row r="27" spans="2:12">
      <c r="B27" s="110" t="s">
        <v>40</v>
      </c>
      <c r="C27" s="15" t="s">
        <v>8</v>
      </c>
      <c r="D27" s="105">
        <v>70.599999999999994</v>
      </c>
      <c r="E27" s="4">
        <v>1.3</v>
      </c>
      <c r="F27" s="106">
        <v>0.9</v>
      </c>
      <c r="G27" s="134">
        <v>1.5</v>
      </c>
      <c r="H27" s="135">
        <v>1.3</v>
      </c>
      <c r="I27" s="144">
        <v>1.3</v>
      </c>
      <c r="J27" s="140">
        <v>43</v>
      </c>
      <c r="K27" s="126">
        <v>3</v>
      </c>
      <c r="L27" s="127">
        <v>32</v>
      </c>
    </row>
    <row r="28" spans="2:12">
      <c r="B28" s="110" t="s">
        <v>11</v>
      </c>
      <c r="C28" s="15" t="s">
        <v>12</v>
      </c>
      <c r="D28" s="105">
        <v>88.9</v>
      </c>
      <c r="E28" s="4">
        <v>3.2</v>
      </c>
      <c r="F28" s="106">
        <v>0.8</v>
      </c>
      <c r="G28" s="134">
        <v>4.8</v>
      </c>
      <c r="H28" s="135">
        <v>4.5</v>
      </c>
      <c r="I28" s="144">
        <v>4.8</v>
      </c>
      <c r="J28" s="140">
        <v>2</v>
      </c>
      <c r="K28" s="126">
        <v>17</v>
      </c>
      <c r="L28" s="127">
        <v>1</v>
      </c>
    </row>
    <row r="29" spans="2:12">
      <c r="B29" s="110" t="s">
        <v>24</v>
      </c>
      <c r="C29" s="15" t="s">
        <v>12</v>
      </c>
      <c r="D29" s="105">
        <v>81</v>
      </c>
      <c r="E29" s="4">
        <v>2.1</v>
      </c>
      <c r="F29" s="106">
        <v>0.8</v>
      </c>
      <c r="G29" s="134">
        <v>4.0999999999999996</v>
      </c>
      <c r="H29" s="135">
        <v>4.0999999999999996</v>
      </c>
      <c r="I29" s="144">
        <v>4.2</v>
      </c>
      <c r="J29" s="140">
        <v>4</v>
      </c>
      <c r="K29" s="126">
        <v>5</v>
      </c>
      <c r="L29" s="127">
        <v>3</v>
      </c>
    </row>
    <row r="30" spans="2:12">
      <c r="B30" s="110" t="s">
        <v>30</v>
      </c>
      <c r="C30" s="15" t="s">
        <v>12</v>
      </c>
      <c r="D30" s="105">
        <v>77.400000000000006</v>
      </c>
      <c r="E30" s="4">
        <v>2</v>
      </c>
      <c r="F30" s="106">
        <v>1</v>
      </c>
      <c r="G30" s="134">
        <v>3.6</v>
      </c>
      <c r="H30" s="135">
        <v>1.7</v>
      </c>
      <c r="I30" s="144">
        <v>2.6</v>
      </c>
      <c r="J30" s="140">
        <v>13</v>
      </c>
      <c r="K30" s="126">
        <v>9</v>
      </c>
      <c r="L30" s="127">
        <v>3</v>
      </c>
    </row>
    <row r="31" spans="2:12">
      <c r="B31" s="110" t="s">
        <v>31</v>
      </c>
      <c r="C31" s="15" t="s">
        <v>12</v>
      </c>
      <c r="D31" s="105">
        <v>77.2</v>
      </c>
      <c r="E31" s="4">
        <v>1.9</v>
      </c>
      <c r="F31" s="106">
        <v>0.9</v>
      </c>
      <c r="G31" s="134">
        <v>2.4</v>
      </c>
      <c r="H31" s="135">
        <v>2.4</v>
      </c>
      <c r="I31" s="144">
        <v>2.4</v>
      </c>
      <c r="J31" s="140">
        <v>37</v>
      </c>
      <c r="K31" s="126">
        <v>2</v>
      </c>
      <c r="L31" s="127">
        <v>8</v>
      </c>
    </row>
    <row r="32" spans="2:12">
      <c r="B32" s="110" t="s">
        <v>22</v>
      </c>
      <c r="C32" s="15" t="s">
        <v>23</v>
      </c>
      <c r="D32" s="105">
        <v>82</v>
      </c>
      <c r="E32" s="4">
        <v>2.1</v>
      </c>
      <c r="F32" s="106">
        <v>0.7</v>
      </c>
      <c r="G32" s="134">
        <v>3.6</v>
      </c>
      <c r="H32" s="135">
        <v>4.5999999999999996</v>
      </c>
      <c r="I32" s="144">
        <v>4.3</v>
      </c>
      <c r="J32" s="140">
        <v>11</v>
      </c>
      <c r="K32" s="126">
        <v>11</v>
      </c>
      <c r="L32" s="127">
        <v>4</v>
      </c>
    </row>
    <row r="33" spans="2:12">
      <c r="B33" s="110" t="s">
        <v>27</v>
      </c>
      <c r="C33" s="15" t="s">
        <v>23</v>
      </c>
      <c r="D33" s="105">
        <v>79</v>
      </c>
      <c r="E33" s="4">
        <v>1.7</v>
      </c>
      <c r="F33" s="106">
        <v>0.6</v>
      </c>
      <c r="G33" s="134">
        <v>2.1</v>
      </c>
      <c r="H33" s="135">
        <v>3.1</v>
      </c>
      <c r="I33" s="144">
        <v>2.6</v>
      </c>
      <c r="J33" s="140">
        <v>19</v>
      </c>
      <c r="K33" s="126">
        <v>9</v>
      </c>
      <c r="L33" s="127">
        <v>4</v>
      </c>
    </row>
    <row r="34" spans="2:12">
      <c r="B34" s="110" t="s">
        <v>38</v>
      </c>
      <c r="C34" s="15" t="s">
        <v>23</v>
      </c>
      <c r="D34" s="105">
        <v>72.400000000000006</v>
      </c>
      <c r="E34" s="4">
        <v>1.7</v>
      </c>
      <c r="F34" s="106">
        <v>1.1000000000000001</v>
      </c>
      <c r="G34" s="134">
        <v>1.9</v>
      </c>
      <c r="H34" s="135">
        <v>1.4</v>
      </c>
      <c r="I34" s="144">
        <v>1.5</v>
      </c>
      <c r="J34" s="140">
        <v>57</v>
      </c>
      <c r="K34" s="126">
        <v>8</v>
      </c>
      <c r="L34" s="127">
        <v>4</v>
      </c>
    </row>
    <row r="35" spans="2:12" ht="15.75" thickBot="1">
      <c r="B35" s="111" t="s">
        <v>43</v>
      </c>
      <c r="C35" s="42" t="s">
        <v>23</v>
      </c>
      <c r="D35" s="107">
        <v>63.4</v>
      </c>
      <c r="E35" s="108">
        <v>1.1000000000000001</v>
      </c>
      <c r="F35" s="109">
        <v>1.2</v>
      </c>
      <c r="G35" s="136">
        <v>1.4</v>
      </c>
      <c r="H35" s="137">
        <v>1.3</v>
      </c>
      <c r="I35" s="145">
        <v>1.3</v>
      </c>
      <c r="J35" s="141">
        <v>22</v>
      </c>
      <c r="K35" s="128">
        <v>3</v>
      </c>
      <c r="L35" s="129">
        <v>32</v>
      </c>
    </row>
    <row r="37" spans="2:12">
      <c r="B37" s="2" t="s">
        <v>82</v>
      </c>
    </row>
    <row r="38" spans="2:12">
      <c r="B38" s="162" t="s">
        <v>83</v>
      </c>
    </row>
    <row r="39" spans="2:12">
      <c r="B39" s="163" t="s">
        <v>84</v>
      </c>
    </row>
  </sheetData>
  <sortState ref="B3:I34">
    <sortCondition ref="C3:C34"/>
  </sortState>
  <mergeCells count="2">
    <mergeCell ref="D2:F2"/>
    <mergeCell ref="G2:L2"/>
  </mergeCells>
  <hyperlinks>
    <hyperlink ref="B38" r:id="rId1" location="0,0,-1,4gi19gkh,18lplv1fh,3vtv,59fgel135fe15eg5,pu4s8mtr9gl3g11e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1"/>
  <sheetViews>
    <sheetView tabSelected="1" zoomScale="130" zoomScaleNormal="130" workbookViewId="0">
      <pane xSplit="5" ySplit="3" topLeftCell="O28" activePane="bottomRight" state="frozen"/>
      <selection pane="topRight" activeCell="F1" sqref="F1"/>
      <selection pane="bottomLeft" activeCell="A4" sqref="A4"/>
      <selection pane="bottomRight" activeCell="V35" sqref="V35"/>
    </sheetView>
  </sheetViews>
  <sheetFormatPr defaultRowHeight="15"/>
  <cols>
    <col min="1" max="1" width="2.75" style="2"/>
    <col min="2" max="2" width="3.25" style="2"/>
    <col min="3" max="3" width="13.125" style="2"/>
    <col min="4" max="4" width="11.875" style="2"/>
    <col min="5" max="5" width="14.125" style="2"/>
    <col min="6" max="8" width="4.625" style="2" customWidth="1"/>
    <col min="9" max="11" width="4.625" style="14" customWidth="1"/>
    <col min="12" max="29" width="4.625" style="2" customWidth="1"/>
    <col min="30" max="32" width="5.625" style="2" customWidth="1"/>
    <col min="33" max="35" width="5.625" style="121" customWidth="1"/>
    <col min="36" max="38" width="5.625" style="2" customWidth="1"/>
    <col min="39" max="39" width="6.375" style="2" bestFit="1" customWidth="1"/>
    <col min="40" max="40" width="3.75" style="2" customWidth="1"/>
    <col min="41" max="41" width="3.5" style="2" bestFit="1" customWidth="1"/>
    <col min="42" max="42" width="5.25" style="2" bestFit="1" customWidth="1"/>
    <col min="43" max="1030" width="9.125" style="2"/>
  </cols>
  <sheetData>
    <row r="1" spans="1:42" ht="15.75" thickBot="1">
      <c r="A1"/>
      <c r="B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O1" s="2">
        <f>MAX(AO4:AO510)</f>
        <v>101</v>
      </c>
      <c r="AP1" s="2">
        <f>MAX(AP4:AP510)</f>
        <v>100.10000000000001</v>
      </c>
    </row>
    <row r="2" spans="1:42" ht="15.75" thickBot="1">
      <c r="A2"/>
      <c r="B2"/>
      <c r="C2"/>
      <c r="D2"/>
      <c r="E2"/>
      <c r="F2" s="196">
        <v>538</v>
      </c>
      <c r="G2" s="197"/>
      <c r="H2" s="198"/>
      <c r="I2" s="193" t="s">
        <v>70</v>
      </c>
      <c r="J2" s="194"/>
      <c r="K2" s="195"/>
      <c r="L2" s="196">
        <v>538</v>
      </c>
      <c r="M2" s="197"/>
      <c r="N2" s="197"/>
      <c r="O2" s="197"/>
      <c r="P2" s="197"/>
      <c r="Q2" s="198"/>
      <c r="R2" s="196" t="s">
        <v>70</v>
      </c>
      <c r="S2" s="197"/>
      <c r="T2" s="197"/>
      <c r="U2" s="196" t="s">
        <v>70</v>
      </c>
      <c r="V2" s="197"/>
      <c r="W2" s="197"/>
      <c r="X2" s="196" t="s">
        <v>70</v>
      </c>
      <c r="Y2" s="197"/>
      <c r="Z2" s="197"/>
      <c r="AA2" s="197"/>
      <c r="AB2" s="197"/>
      <c r="AC2" s="198"/>
      <c r="AD2" s="196" t="s">
        <v>81</v>
      </c>
      <c r="AE2" s="197"/>
      <c r="AF2" s="198"/>
      <c r="AG2" s="199" t="s">
        <v>85</v>
      </c>
      <c r="AH2" s="200"/>
      <c r="AI2" s="201"/>
      <c r="AJ2" s="199" t="s">
        <v>86</v>
      </c>
      <c r="AK2" s="200"/>
      <c r="AL2" s="201"/>
      <c r="AM2"/>
      <c r="AO2" s="2">
        <f>MIN(AO4:AO510)</f>
        <v>99</v>
      </c>
      <c r="AP2" s="2">
        <f>MIN(AP4:AP510)</f>
        <v>99.9</v>
      </c>
    </row>
    <row r="3" spans="1:42" ht="63.75" thickBot="1">
      <c r="A3" s="5"/>
      <c r="B3" s="82" t="s">
        <v>44</v>
      </c>
      <c r="C3" s="83" t="s">
        <v>45</v>
      </c>
      <c r="D3" s="84" t="s">
        <v>46</v>
      </c>
      <c r="E3" s="83" t="s">
        <v>47</v>
      </c>
      <c r="F3" s="85" t="s">
        <v>89</v>
      </c>
      <c r="G3" s="86" t="s">
        <v>69</v>
      </c>
      <c r="H3" s="87" t="s">
        <v>48</v>
      </c>
      <c r="I3" s="88" t="s">
        <v>90</v>
      </c>
      <c r="J3" s="89" t="s">
        <v>91</v>
      </c>
      <c r="K3" s="90" t="s">
        <v>68</v>
      </c>
      <c r="L3" s="88" t="s">
        <v>49</v>
      </c>
      <c r="M3" s="89" t="s">
        <v>50</v>
      </c>
      <c r="N3" s="90" t="s">
        <v>51</v>
      </c>
      <c r="O3" s="94" t="s">
        <v>52</v>
      </c>
      <c r="P3" s="89" t="s">
        <v>53</v>
      </c>
      <c r="Q3" s="95" t="s">
        <v>54</v>
      </c>
      <c r="R3" s="85" t="s">
        <v>72</v>
      </c>
      <c r="S3" s="86" t="s">
        <v>73</v>
      </c>
      <c r="T3" s="86" t="s">
        <v>74</v>
      </c>
      <c r="U3" s="85" t="s">
        <v>92</v>
      </c>
      <c r="V3" s="86" t="s">
        <v>93</v>
      </c>
      <c r="W3" s="86" t="s">
        <v>94</v>
      </c>
      <c r="X3" s="85" t="s">
        <v>75</v>
      </c>
      <c r="Y3" s="97" t="s">
        <v>76</v>
      </c>
      <c r="Z3" s="87" t="s">
        <v>77</v>
      </c>
      <c r="AA3" s="85" t="s">
        <v>78</v>
      </c>
      <c r="AB3" s="97" t="s">
        <v>79</v>
      </c>
      <c r="AC3" s="87" t="s">
        <v>80</v>
      </c>
      <c r="AD3" s="91" t="s">
        <v>87</v>
      </c>
      <c r="AE3" s="92" t="s">
        <v>95</v>
      </c>
      <c r="AF3" s="93" t="s">
        <v>88</v>
      </c>
      <c r="AG3" s="146" t="s">
        <v>55</v>
      </c>
      <c r="AH3" s="147" t="s">
        <v>56</v>
      </c>
      <c r="AI3" s="148" t="s">
        <v>96</v>
      </c>
      <c r="AJ3" s="104" t="s">
        <v>57</v>
      </c>
      <c r="AK3" s="92" t="s">
        <v>58</v>
      </c>
      <c r="AL3" s="93" t="s">
        <v>59</v>
      </c>
      <c r="AM3" s="96" t="s">
        <v>60</v>
      </c>
    </row>
    <row r="4" spans="1:42" ht="15" customHeight="1">
      <c r="B4" s="69">
        <v>1</v>
      </c>
      <c r="C4" s="70">
        <v>41802</v>
      </c>
      <c r="D4" s="71" t="s">
        <v>5</v>
      </c>
      <c r="E4" s="72" t="s">
        <v>34</v>
      </c>
      <c r="F4" s="73">
        <v>88</v>
      </c>
      <c r="G4" s="74">
        <v>3</v>
      </c>
      <c r="H4" s="75">
        <v>10</v>
      </c>
      <c r="I4" s="76">
        <v>78.7</v>
      </c>
      <c r="J4" s="77">
        <v>15.7</v>
      </c>
      <c r="K4" s="78">
        <v>5.6</v>
      </c>
      <c r="L4" s="76">
        <f>VLOOKUP($D4,'538'!$B$4:$F$35,3,0)</f>
        <v>91.8</v>
      </c>
      <c r="M4" s="77">
        <f>VLOOKUP($D4,'538'!$B$4:$F$35,4,0)</f>
        <v>3.4</v>
      </c>
      <c r="N4" s="78">
        <f>VLOOKUP($D4,'538'!$B$4:$F$35,5,0)</f>
        <v>0.5</v>
      </c>
      <c r="O4" s="79">
        <f>VLOOKUP($E4,'538'!$B$4:$F$35,3,0)</f>
        <v>75.7</v>
      </c>
      <c r="P4" s="77">
        <f>VLOOKUP($E4,'538'!$B$4:$F$35,4,0)</f>
        <v>1.8</v>
      </c>
      <c r="Q4" s="80">
        <f>VLOOKUP($E4,'538'!$B$4:$F$35,5,0)</f>
        <v>0.9</v>
      </c>
      <c r="R4" s="73">
        <f>VLOOKUP($D4,'538'!$B$3:$L$35,6,FALSE)</f>
        <v>4.9000000000000004</v>
      </c>
      <c r="S4" s="74">
        <f>VLOOKUP($D4,'538'!$B$3:$L$35,7,FALSE)</f>
        <v>4.8</v>
      </c>
      <c r="T4" s="74">
        <f>VLOOKUP($D4,'538'!$B$3:$L$35,8,FALSE)</f>
        <v>4.9000000000000004</v>
      </c>
      <c r="U4" s="73">
        <f>VLOOKUP($E4,'538'!$B$3:$L$35,6,FALSE)</f>
        <v>2.4</v>
      </c>
      <c r="V4" s="74">
        <f>VLOOKUP($E4,'538'!$B$3:$L$35,7,FALSE)</f>
        <v>2.2999999999999998</v>
      </c>
      <c r="W4" s="74">
        <f>VLOOKUP($E4,'538'!$B$3:$L$35,8,FALSE)</f>
        <v>2.2999999999999998</v>
      </c>
      <c r="X4" s="73">
        <f>VLOOKUP($D4,'538'!$B$3:$L$35,9,FALSE)</f>
        <v>3</v>
      </c>
      <c r="Y4" s="98">
        <f>VLOOKUP($D4,'538'!$B$3:$L$35,10,FALSE)</f>
        <v>19</v>
      </c>
      <c r="Z4" s="75">
        <f>VLOOKUP($D4,'538'!$B$3:$L$35,11,FALSE)</f>
        <v>1</v>
      </c>
      <c r="AA4" s="73">
        <f>VLOOKUP($E4,'538'!$B$3:$L$35,9,FALSE)</f>
        <v>18</v>
      </c>
      <c r="AB4" s="98">
        <f>VLOOKUP($E4,'538'!$B$3:$L$35,10,FALSE)</f>
        <v>3</v>
      </c>
      <c r="AC4" s="75">
        <f>VLOOKUP($E4,'538'!$B$3:$L$35,11,FALSE)</f>
        <v>3</v>
      </c>
      <c r="AD4" s="164">
        <v>1.33</v>
      </c>
      <c r="AE4" s="165">
        <v>5</v>
      </c>
      <c r="AF4" s="166">
        <v>13</v>
      </c>
      <c r="AG4" s="179">
        <v>3</v>
      </c>
      <c r="AH4" s="180">
        <v>1</v>
      </c>
      <c r="AI4" s="149">
        <f>AG4-AH4</f>
        <v>2</v>
      </c>
      <c r="AJ4" s="153">
        <v>4</v>
      </c>
      <c r="AK4" s="154">
        <v>0</v>
      </c>
      <c r="AL4" s="155">
        <f>AJ4-AK4</f>
        <v>4</v>
      </c>
      <c r="AM4" s="81" t="s">
        <v>61</v>
      </c>
      <c r="AO4" s="2">
        <f t="shared" ref="AO4:AO51" si="0">SUM(F4:H4)</f>
        <v>101</v>
      </c>
      <c r="AP4" s="14">
        <f t="shared" ref="AP4:AP51" si="1">SUM(I4:K4)</f>
        <v>100</v>
      </c>
    </row>
    <row r="5" spans="1:42" ht="15" customHeight="1">
      <c r="B5" s="43">
        <v>2</v>
      </c>
      <c r="C5" s="45">
        <v>41803</v>
      </c>
      <c r="D5" s="50" t="s">
        <v>32</v>
      </c>
      <c r="E5" s="55" t="s">
        <v>39</v>
      </c>
      <c r="F5" s="20">
        <v>43</v>
      </c>
      <c r="G5" s="6">
        <v>27</v>
      </c>
      <c r="H5" s="21">
        <v>30</v>
      </c>
      <c r="I5" s="31">
        <v>48.1</v>
      </c>
      <c r="J5" s="7">
        <v>33.4</v>
      </c>
      <c r="K5" s="32">
        <v>18.600000000000001</v>
      </c>
      <c r="L5" s="31">
        <f>VLOOKUP($D5,'538'!$B$4:$F$35,3,0)</f>
        <v>77</v>
      </c>
      <c r="M5" s="7">
        <f>VLOOKUP($D5,'538'!$B$4:$F$35,4,0)</f>
        <v>1.6</v>
      </c>
      <c r="N5" s="32">
        <f>VLOOKUP($D5,'538'!$B$4:$F$35,5,0)</f>
        <v>0.7</v>
      </c>
      <c r="O5" s="16">
        <f>VLOOKUP($E5,'538'!$B$4:$F$35,3,0)</f>
        <v>71.3</v>
      </c>
      <c r="P5" s="7">
        <f>VLOOKUP($E5,'538'!$B$4:$F$35,4,0)</f>
        <v>1.5</v>
      </c>
      <c r="Q5" s="61">
        <f>VLOOKUP($E5,'538'!$B$4:$F$35,5,0)</f>
        <v>1</v>
      </c>
      <c r="R5" s="20">
        <f>VLOOKUP($D5,'538'!$B$3:$L$35,6,FALSE)</f>
        <v>2.2999999999999998</v>
      </c>
      <c r="S5" s="6">
        <f>VLOOKUP($D5,'538'!$B$3:$L$35,7,FALSE)</f>
        <v>3.1</v>
      </c>
      <c r="T5" s="6">
        <f>VLOOKUP($D5,'538'!$B$3:$L$35,8,FALSE)</f>
        <v>2.7</v>
      </c>
      <c r="U5" s="20">
        <f>VLOOKUP($E5,'538'!$B$3:$L$35,6,FALSE)</f>
        <v>1.2</v>
      </c>
      <c r="V5" s="6">
        <f>VLOOKUP($E5,'538'!$B$3:$L$35,7,FALSE)</f>
        <v>2.4</v>
      </c>
      <c r="W5" s="6">
        <f>VLOOKUP($E5,'538'!$B$3:$L$35,8,FALSE)</f>
        <v>1.5</v>
      </c>
      <c r="X5" s="20">
        <f>VLOOKUP($D5,'538'!$B$3:$L$35,9,FALSE)</f>
        <v>20</v>
      </c>
      <c r="Y5" s="99">
        <f>VLOOKUP($D5,'538'!$B$3:$L$35,10,FALSE)</f>
        <v>14</v>
      </c>
      <c r="Z5" s="21">
        <f>VLOOKUP($D5,'538'!$B$3:$L$35,11,FALSE)</f>
        <v>8</v>
      </c>
      <c r="AA5" s="20">
        <f>VLOOKUP($E5,'538'!$B$3:$L$35,9,FALSE)</f>
        <v>56</v>
      </c>
      <c r="AB5" s="99">
        <f>VLOOKUP($E5,'538'!$B$3:$L$35,10,FALSE)</f>
        <v>6</v>
      </c>
      <c r="AC5" s="21">
        <f>VLOOKUP($E5,'538'!$B$3:$L$35,11,FALSE)</f>
        <v>8</v>
      </c>
      <c r="AD5" s="167">
        <v>2.2400000000000002</v>
      </c>
      <c r="AE5" s="168">
        <v>3.95</v>
      </c>
      <c r="AF5" s="169">
        <v>3.25</v>
      </c>
      <c r="AG5" s="181">
        <v>1</v>
      </c>
      <c r="AH5" s="182">
        <v>0</v>
      </c>
      <c r="AI5" s="150">
        <f t="shared" ref="AI5:AI51" si="2">AG5-AH5</f>
        <v>1</v>
      </c>
      <c r="AJ5" s="156">
        <v>0.8</v>
      </c>
      <c r="AK5" s="157">
        <v>0.1</v>
      </c>
      <c r="AL5" s="158">
        <v>0.7</v>
      </c>
      <c r="AM5" s="66" t="s">
        <v>61</v>
      </c>
      <c r="AO5" s="2">
        <f t="shared" si="0"/>
        <v>100</v>
      </c>
      <c r="AP5" s="14">
        <f t="shared" si="1"/>
        <v>100.1</v>
      </c>
    </row>
    <row r="6" spans="1:42">
      <c r="B6" s="43">
        <v>3</v>
      </c>
      <c r="C6" s="45">
        <v>41803</v>
      </c>
      <c r="D6" s="50" t="s">
        <v>9</v>
      </c>
      <c r="E6" s="55" t="s">
        <v>21</v>
      </c>
      <c r="F6" s="20">
        <v>53</v>
      </c>
      <c r="G6" s="6">
        <v>21</v>
      </c>
      <c r="H6" s="21">
        <v>25</v>
      </c>
      <c r="I6" s="31">
        <v>40.4</v>
      </c>
      <c r="J6" s="7">
        <v>37.299999999999997</v>
      </c>
      <c r="K6" s="32">
        <v>22.3</v>
      </c>
      <c r="L6" s="31">
        <f>VLOOKUP($D6,'538'!$B$4:$F$35,3,0)</f>
        <v>89.1</v>
      </c>
      <c r="M6" s="7">
        <f>VLOOKUP($D6,'538'!$B$4:$F$35,4,0)</f>
        <v>2.7</v>
      </c>
      <c r="N6" s="32">
        <f>VLOOKUP($D6,'538'!$B$4:$F$35,5,0)</f>
        <v>0.4</v>
      </c>
      <c r="O6" s="16">
        <f>VLOOKUP($E6,'538'!$B$4:$F$35,3,0)</f>
        <v>82.5</v>
      </c>
      <c r="P6" s="7">
        <f>VLOOKUP($E6,'538'!$B$4:$F$35,4,0)</f>
        <v>2.2999999999999998</v>
      </c>
      <c r="Q6" s="61">
        <f>VLOOKUP($E6,'538'!$B$4:$F$35,5,0)</f>
        <v>0.8</v>
      </c>
      <c r="R6" s="20">
        <f>VLOOKUP($D6,'538'!$B$3:$L$35,6,FALSE)</f>
        <v>3.9</v>
      </c>
      <c r="S6" s="6">
        <f>VLOOKUP($D6,'538'!$B$3:$L$35,7,FALSE)</f>
        <v>4.8</v>
      </c>
      <c r="T6" s="6">
        <f>VLOOKUP($D6,'538'!$B$3:$L$35,8,FALSE)</f>
        <v>4.5999999999999996</v>
      </c>
      <c r="U6" s="20">
        <f>VLOOKUP($E6,'538'!$B$3:$L$35,6,FALSE)</f>
        <v>3.9</v>
      </c>
      <c r="V6" s="6">
        <f>VLOOKUP($E6,'538'!$B$3:$L$35,7,FALSE)</f>
        <v>4.4000000000000004</v>
      </c>
      <c r="W6" s="6">
        <f>VLOOKUP($E6,'538'!$B$3:$L$35,8,FALSE)</f>
        <v>4.2</v>
      </c>
      <c r="X6" s="20">
        <f>VLOOKUP($D6,'538'!$B$3:$L$35,9,FALSE)</f>
        <v>1</v>
      </c>
      <c r="Y6" s="99">
        <f>VLOOKUP($D6,'538'!$B$3:$L$35,10,FALSE)</f>
        <v>13</v>
      </c>
      <c r="Z6" s="21">
        <f>VLOOKUP($D6,'538'!$B$3:$L$35,11,FALSE)</f>
        <v>1</v>
      </c>
      <c r="AA6" s="20">
        <f>VLOOKUP($E6,'538'!$B$3:$L$35,9,FALSE)</f>
        <v>15</v>
      </c>
      <c r="AB6" s="99">
        <f>VLOOKUP($E6,'538'!$B$3:$L$35,10,FALSE)</f>
        <v>9</v>
      </c>
      <c r="AC6" s="21">
        <f>VLOOKUP($E6,'538'!$B$3:$L$35,11,FALSE)</f>
        <v>2</v>
      </c>
      <c r="AD6" s="167">
        <v>1.87</v>
      </c>
      <c r="AE6" s="168">
        <v>5.5</v>
      </c>
      <c r="AF6" s="169">
        <v>3.45</v>
      </c>
      <c r="AG6" s="181">
        <v>1</v>
      </c>
      <c r="AH6" s="182">
        <v>5</v>
      </c>
      <c r="AI6" s="150">
        <f t="shared" si="2"/>
        <v>-4</v>
      </c>
      <c r="AJ6" s="156">
        <v>1.1000000000000001</v>
      </c>
      <c r="AK6" s="157">
        <v>0</v>
      </c>
      <c r="AL6" s="158">
        <v>1.1000000000000001</v>
      </c>
      <c r="AM6" s="66" t="s">
        <v>61</v>
      </c>
      <c r="AO6" s="2">
        <f t="shared" si="0"/>
        <v>99</v>
      </c>
      <c r="AP6" s="14">
        <f t="shared" si="1"/>
        <v>99.999999999999986</v>
      </c>
    </row>
    <row r="7" spans="1:42">
      <c r="B7" s="43">
        <v>4</v>
      </c>
      <c r="C7" s="45">
        <v>41803</v>
      </c>
      <c r="D7" s="50" t="s">
        <v>13</v>
      </c>
      <c r="E7" s="55" t="s">
        <v>42</v>
      </c>
      <c r="F7" s="20">
        <v>72</v>
      </c>
      <c r="G7" s="6">
        <v>9</v>
      </c>
      <c r="H7" s="21">
        <v>19</v>
      </c>
      <c r="I7" s="31">
        <v>61.6</v>
      </c>
      <c r="J7" s="7">
        <v>21.4</v>
      </c>
      <c r="K7" s="32">
        <v>16.899999999999999</v>
      </c>
      <c r="L7" s="31">
        <f>VLOOKUP($D7,'538'!$B$4:$F$35,3,0)</f>
        <v>86.7</v>
      </c>
      <c r="M7" s="7">
        <f>VLOOKUP($D7,'538'!$B$4:$F$35,4,0)</f>
        <v>2.7</v>
      </c>
      <c r="N7" s="32">
        <f>VLOOKUP($D7,'538'!$B$4:$F$35,5,0)</f>
        <v>0.7</v>
      </c>
      <c r="O7" s="16">
        <f>VLOOKUP($E7,'538'!$B$4:$F$35,3,0)</f>
        <v>69.5</v>
      </c>
      <c r="P7" s="7">
        <f>VLOOKUP($E7,'538'!$B$4:$F$35,4,0)</f>
        <v>1.6</v>
      </c>
      <c r="Q7" s="61">
        <f>VLOOKUP($E7,'538'!$B$4:$F$35,5,0)</f>
        <v>1.2</v>
      </c>
      <c r="R7" s="20">
        <f>VLOOKUP($D7,'538'!$B$3:$L$35,6,FALSE)</f>
        <v>4.2</v>
      </c>
      <c r="S7" s="6">
        <f>VLOOKUP($D7,'538'!$B$3:$L$35,7,FALSE)</f>
        <v>2.6</v>
      </c>
      <c r="T7" s="6">
        <f>VLOOKUP($D7,'538'!$B$3:$L$35,8,FALSE)</f>
        <v>3.6</v>
      </c>
      <c r="U7" s="20">
        <f>VLOOKUP($E7,'538'!$B$3:$L$35,6,FALSE)</f>
        <v>1.8</v>
      </c>
      <c r="V7" s="6">
        <f>VLOOKUP($E7,'538'!$B$3:$L$35,7,FALSE)</f>
        <v>1.3</v>
      </c>
      <c r="W7" s="6">
        <f>VLOOKUP($E7,'538'!$B$3:$L$35,8,FALSE)</f>
        <v>1.5</v>
      </c>
      <c r="X7" s="20">
        <f>VLOOKUP($D7,'538'!$B$3:$L$35,9,FALSE)</f>
        <v>14</v>
      </c>
      <c r="Y7" s="99">
        <f>VLOOKUP($D7,'538'!$B$3:$L$35,10,FALSE)</f>
        <v>8</v>
      </c>
      <c r="Z7" s="21">
        <f>VLOOKUP($D7,'538'!$B$3:$L$35,11,FALSE)</f>
        <v>3</v>
      </c>
      <c r="AA7" s="20">
        <f>VLOOKUP($E7,'538'!$B$3:$L$35,9,FALSE)</f>
        <v>62</v>
      </c>
      <c r="AB7" s="99">
        <f>VLOOKUP($E7,'538'!$B$3:$L$35,10,FALSE)</f>
        <v>3</v>
      </c>
      <c r="AC7" s="21">
        <f>VLOOKUP($E7,'538'!$B$3:$L$35,11,FALSE)</f>
        <v>16</v>
      </c>
      <c r="AD7" s="167">
        <v>1.44</v>
      </c>
      <c r="AE7" s="168">
        <v>4.3</v>
      </c>
      <c r="AF7" s="169">
        <v>9</v>
      </c>
      <c r="AG7" s="181">
        <v>3</v>
      </c>
      <c r="AH7" s="182">
        <v>1</v>
      </c>
      <c r="AI7" s="150">
        <f t="shared" si="2"/>
        <v>2</v>
      </c>
      <c r="AJ7" s="156">
        <v>1.4</v>
      </c>
      <c r="AK7" s="157">
        <v>0.3</v>
      </c>
      <c r="AL7" s="158">
        <v>1.1000000000000001</v>
      </c>
      <c r="AM7" s="66" t="s">
        <v>61</v>
      </c>
      <c r="AO7" s="2">
        <f t="shared" si="0"/>
        <v>100</v>
      </c>
      <c r="AP7" s="14">
        <f t="shared" si="1"/>
        <v>99.9</v>
      </c>
    </row>
    <row r="8" spans="1:42" ht="15" customHeight="1">
      <c r="B8" s="43">
        <v>5</v>
      </c>
      <c r="C8" s="46">
        <v>41804</v>
      </c>
      <c r="D8" s="51" t="s">
        <v>16</v>
      </c>
      <c r="E8" s="56" t="s">
        <v>33</v>
      </c>
      <c r="F8" s="22">
        <v>54</v>
      </c>
      <c r="G8" s="10">
        <v>19</v>
      </c>
      <c r="H8" s="23">
        <v>27</v>
      </c>
      <c r="I8" s="33">
        <v>44.3</v>
      </c>
      <c r="J8" s="11">
        <v>32.1</v>
      </c>
      <c r="K8" s="34">
        <v>23.7</v>
      </c>
      <c r="L8" s="33">
        <f>VLOOKUP($D8,'538'!$B$4:$F$35,3,0)</f>
        <v>85.8</v>
      </c>
      <c r="M8" s="11">
        <f>VLOOKUP($D8,'538'!$B$4:$F$35,4,0)</f>
        <v>2.2000000000000002</v>
      </c>
      <c r="N8" s="34">
        <f>VLOOKUP($D8,'538'!$B$4:$F$35,5,0)</f>
        <v>0.5</v>
      </c>
      <c r="O8" s="17">
        <f>VLOOKUP($E8,'538'!$B$4:$F$35,3,0)</f>
        <v>76.8</v>
      </c>
      <c r="P8" s="11">
        <f>VLOOKUP($E8,'538'!$B$4:$F$35,4,0)</f>
        <v>1.3</v>
      </c>
      <c r="Q8" s="62">
        <f>VLOOKUP($E8,'538'!$B$4:$F$35,5,0)</f>
        <v>0.5</v>
      </c>
      <c r="R8" s="22">
        <f>VLOOKUP($D8,'538'!$B$3:$L$35,6,FALSE)</f>
        <v>3.9</v>
      </c>
      <c r="S8" s="10">
        <f>VLOOKUP($D8,'538'!$B$3:$L$35,7,FALSE)</f>
        <v>4</v>
      </c>
      <c r="T8" s="10">
        <f>VLOOKUP($D8,'538'!$B$3:$L$35,8,FALSE)</f>
        <v>4</v>
      </c>
      <c r="U8" s="22">
        <f>VLOOKUP($E8,'538'!$B$3:$L$35,6,FALSE)</f>
        <v>2.2000000000000002</v>
      </c>
      <c r="V8" s="10">
        <f>VLOOKUP($E8,'538'!$B$3:$L$35,7,FALSE)</f>
        <v>3.8</v>
      </c>
      <c r="W8" s="10">
        <f>VLOOKUP($E8,'538'!$B$3:$L$35,8,FALSE)</f>
        <v>3</v>
      </c>
      <c r="X8" s="22">
        <f>VLOOKUP($D8,'538'!$B$3:$L$35,9,FALSE)</f>
        <v>8</v>
      </c>
      <c r="Y8" s="100">
        <f>VLOOKUP($D8,'538'!$B$3:$L$35,10,FALSE)</f>
        <v>4</v>
      </c>
      <c r="Z8" s="23">
        <f>VLOOKUP($D8,'538'!$B$3:$L$35,11,FALSE)</f>
        <v>16</v>
      </c>
      <c r="AA8" s="22">
        <f>VLOOKUP($E8,'538'!$B$3:$L$35,9,FALSE)</f>
        <v>12</v>
      </c>
      <c r="AB8" s="100">
        <f>VLOOKUP($E8,'538'!$B$3:$L$35,10,FALSE)</f>
        <v>2</v>
      </c>
      <c r="AC8" s="23">
        <f>VLOOKUP($E8,'538'!$B$3:$L$35,11,FALSE)</f>
        <v>32</v>
      </c>
      <c r="AD8" s="170">
        <v>1.85</v>
      </c>
      <c r="AE8" s="171">
        <v>3.25</v>
      </c>
      <c r="AF8" s="172">
        <v>4.5999999999999996</v>
      </c>
      <c r="AG8" s="183">
        <v>3</v>
      </c>
      <c r="AH8" s="184">
        <v>0</v>
      </c>
      <c r="AI8" s="151">
        <f t="shared" si="2"/>
        <v>3</v>
      </c>
      <c r="AJ8" s="156">
        <v>1.02</v>
      </c>
      <c r="AK8" s="157">
        <v>0.26</v>
      </c>
      <c r="AL8" s="158">
        <v>0.82</v>
      </c>
      <c r="AM8" s="66" t="s">
        <v>61</v>
      </c>
      <c r="AO8" s="2">
        <f t="shared" si="0"/>
        <v>100</v>
      </c>
      <c r="AP8" s="14">
        <f t="shared" si="1"/>
        <v>100.10000000000001</v>
      </c>
    </row>
    <row r="9" spans="1:42">
      <c r="B9" s="43">
        <v>6</v>
      </c>
      <c r="C9" s="46">
        <v>41804</v>
      </c>
      <c r="D9" s="51" t="s">
        <v>18</v>
      </c>
      <c r="E9" s="56" t="s">
        <v>36</v>
      </c>
      <c r="F9" s="22">
        <v>54</v>
      </c>
      <c r="G9" s="10">
        <v>19</v>
      </c>
      <c r="H9" s="23">
        <v>27</v>
      </c>
      <c r="I9" s="33">
        <v>67.3</v>
      </c>
      <c r="J9" s="11">
        <v>19.8</v>
      </c>
      <c r="K9" s="34">
        <v>12.9</v>
      </c>
      <c r="L9" s="33">
        <f>VLOOKUP($D9,'538'!$B$4:$F$35,3,0)</f>
        <v>83.3</v>
      </c>
      <c r="M9" s="11">
        <f>VLOOKUP($D9,'538'!$B$4:$F$35,4,0)</f>
        <v>2.2000000000000002</v>
      </c>
      <c r="N9" s="34">
        <f>VLOOKUP($D9,'538'!$B$4:$F$35,5,0)</f>
        <v>0.7</v>
      </c>
      <c r="O9" s="17">
        <f>VLOOKUP($E9,'538'!$B$4:$F$35,3,0)</f>
        <v>74.099999999999994</v>
      </c>
      <c r="P9" s="11">
        <f>VLOOKUP($E9,'538'!$B$4:$F$35,4,0)</f>
        <v>1.3</v>
      </c>
      <c r="Q9" s="62">
        <f>VLOOKUP($E9,'538'!$B$4:$F$35,5,0)</f>
        <v>0.7</v>
      </c>
      <c r="R9" s="22">
        <f>VLOOKUP($D9,'538'!$B$3:$L$35,6,FALSE)</f>
        <v>4.3</v>
      </c>
      <c r="S9" s="10">
        <f>VLOOKUP($D9,'538'!$B$3:$L$35,7,FALSE)</f>
        <v>3.1</v>
      </c>
      <c r="T9" s="10">
        <f>VLOOKUP($D9,'538'!$B$3:$L$35,8,FALSE)</f>
        <v>3.8</v>
      </c>
      <c r="U9" s="22">
        <f>VLOOKUP($E9,'538'!$B$3:$L$35,6,FALSE)</f>
        <v>1.6</v>
      </c>
      <c r="V9" s="10">
        <f>VLOOKUP($E9,'538'!$B$3:$L$35,7,FALSE)</f>
        <v>1.2</v>
      </c>
      <c r="W9" s="10">
        <f>VLOOKUP($E9,'538'!$B$3:$L$35,8,FALSE)</f>
        <v>1.3</v>
      </c>
      <c r="X9" s="22">
        <f>VLOOKUP($D9,'538'!$B$3:$L$35,9,FALSE)</f>
        <v>7</v>
      </c>
      <c r="Y9" s="100">
        <f>VLOOKUP($D9,'538'!$B$3:$L$35,10,FALSE)</f>
        <v>11</v>
      </c>
      <c r="Z9" s="23">
        <f>VLOOKUP($D9,'538'!$B$3:$L$35,11,FALSE)</f>
        <v>1</v>
      </c>
      <c r="AA9" s="22">
        <f>VLOOKUP($E9,'538'!$B$3:$L$35,9,FALSE)</f>
        <v>28</v>
      </c>
      <c r="AB9" s="100">
        <f>VLOOKUP($E9,'538'!$B$3:$L$35,10,FALSE)</f>
        <v>3</v>
      </c>
      <c r="AC9" s="23">
        <f>VLOOKUP($E9,'538'!$B$3:$L$35,11,FALSE)</f>
        <v>16</v>
      </c>
      <c r="AD9" s="170">
        <v>1.44</v>
      </c>
      <c r="AE9" s="171">
        <v>4</v>
      </c>
      <c r="AF9" s="172">
        <v>9</v>
      </c>
      <c r="AG9" s="183">
        <v>1</v>
      </c>
      <c r="AH9" s="184">
        <v>3</v>
      </c>
      <c r="AI9" s="151">
        <f t="shared" si="2"/>
        <v>-2</v>
      </c>
      <c r="AJ9" s="156">
        <v>1.61</v>
      </c>
      <c r="AK9" s="157">
        <v>0.16</v>
      </c>
      <c r="AL9" s="158">
        <v>1.46</v>
      </c>
      <c r="AM9" s="66" t="s">
        <v>61</v>
      </c>
      <c r="AO9" s="2">
        <f t="shared" si="0"/>
        <v>100</v>
      </c>
      <c r="AP9" s="14">
        <f t="shared" si="1"/>
        <v>100</v>
      </c>
    </row>
    <row r="10" spans="1:42">
      <c r="B10" s="43">
        <v>7</v>
      </c>
      <c r="C10" s="46">
        <v>41804</v>
      </c>
      <c r="D10" s="51" t="s">
        <v>20</v>
      </c>
      <c r="E10" s="56" t="s">
        <v>26</v>
      </c>
      <c r="F10" s="22">
        <v>43</v>
      </c>
      <c r="G10" s="10">
        <v>28</v>
      </c>
      <c r="H10" s="23">
        <v>29</v>
      </c>
      <c r="I10" s="33">
        <v>35.1</v>
      </c>
      <c r="J10" s="11">
        <v>31.8</v>
      </c>
      <c r="K10" s="34">
        <v>33.1</v>
      </c>
      <c r="L10" s="33">
        <f>VLOOKUP($D10,'538'!$B$4:$F$35,3,0)</f>
        <v>83.2</v>
      </c>
      <c r="M10" s="11">
        <f>VLOOKUP($D10,'538'!$B$4:$F$35,4,0)</f>
        <v>2.2000000000000002</v>
      </c>
      <c r="N10" s="34">
        <f>VLOOKUP($D10,'538'!$B$4:$F$35,5,0)</f>
        <v>0.7</v>
      </c>
      <c r="O10" s="17">
        <f>VLOOKUP($E10,'538'!$B$4:$F$35,3,0)</f>
        <v>79.5</v>
      </c>
      <c r="P10" s="11">
        <f>VLOOKUP($E10,'538'!$B$4:$F$35,4,0)</f>
        <v>2</v>
      </c>
      <c r="Q10" s="62">
        <f>VLOOKUP($E10,'538'!$B$4:$F$35,5,0)</f>
        <v>0.8</v>
      </c>
      <c r="R10" s="22">
        <f>VLOOKUP($D10,'538'!$B$3:$L$35,6,FALSE)</f>
        <v>3.2</v>
      </c>
      <c r="S10" s="10">
        <f>VLOOKUP($D10,'538'!$B$3:$L$35,7,FALSE)</f>
        <v>4.0999999999999996</v>
      </c>
      <c r="T10" s="10">
        <f>VLOOKUP($D10,'538'!$B$3:$L$35,8,FALSE)</f>
        <v>3.7</v>
      </c>
      <c r="U10" s="22">
        <f>VLOOKUP($E10,'538'!$B$3:$L$35,6,FALSE)</f>
        <v>3.9</v>
      </c>
      <c r="V10" s="10">
        <f>VLOOKUP($E10,'538'!$B$3:$L$35,7,FALSE)</f>
        <v>3.7</v>
      </c>
      <c r="W10" s="10">
        <f>VLOOKUP($E10,'538'!$B$3:$L$35,8,FALSE)</f>
        <v>3.9</v>
      </c>
      <c r="X10" s="22">
        <f>VLOOKUP($D10,'538'!$B$3:$L$35,9,FALSE)</f>
        <v>10</v>
      </c>
      <c r="Y10" s="100">
        <f>VLOOKUP($D10,'538'!$B$3:$L$35,10,FALSE)</f>
        <v>13</v>
      </c>
      <c r="Z10" s="23">
        <f>VLOOKUP($D10,'538'!$B$3:$L$35,11,FALSE)</f>
        <v>1</v>
      </c>
      <c r="AA10" s="22">
        <f>VLOOKUP($E10,'538'!$B$3:$L$35,9,FALSE)</f>
        <v>9</v>
      </c>
      <c r="AB10" s="100">
        <f>VLOOKUP($E10,'538'!$B$3:$L$35,10,FALSE)</f>
        <v>17</v>
      </c>
      <c r="AC10" s="23">
        <f>VLOOKUP($E10,'538'!$B$3:$L$35,11,FALSE)</f>
        <v>1</v>
      </c>
      <c r="AD10" s="170">
        <v>2.75</v>
      </c>
      <c r="AE10" s="171">
        <v>3.1</v>
      </c>
      <c r="AF10" s="172">
        <v>2.7</v>
      </c>
      <c r="AG10" s="183">
        <v>1</v>
      </c>
      <c r="AH10" s="184">
        <v>2</v>
      </c>
      <c r="AI10" s="151">
        <f t="shared" si="2"/>
        <v>-1</v>
      </c>
      <c r="AJ10" s="156">
        <v>0.7</v>
      </c>
      <c r="AK10" s="157">
        <v>0.63</v>
      </c>
      <c r="AL10" s="158">
        <v>0.05</v>
      </c>
      <c r="AM10" s="66" t="s">
        <v>61</v>
      </c>
      <c r="AO10" s="2">
        <f t="shared" si="0"/>
        <v>100</v>
      </c>
      <c r="AP10" s="14">
        <f t="shared" si="1"/>
        <v>100</v>
      </c>
    </row>
    <row r="11" spans="1:42">
      <c r="B11" s="43">
        <v>8</v>
      </c>
      <c r="C11" s="46">
        <v>41805</v>
      </c>
      <c r="D11" s="51" t="s">
        <v>28</v>
      </c>
      <c r="E11" s="56" t="s">
        <v>37</v>
      </c>
      <c r="F11" s="22">
        <v>47</v>
      </c>
      <c r="G11" s="10">
        <v>25</v>
      </c>
      <c r="H11" s="23">
        <v>27</v>
      </c>
      <c r="I11" s="33">
        <v>35.6</v>
      </c>
      <c r="J11" s="11">
        <v>26.1</v>
      </c>
      <c r="K11" s="34">
        <v>38.200000000000003</v>
      </c>
      <c r="L11" s="33">
        <f>VLOOKUP($D11,'538'!$B$4:$F$35,3,0)</f>
        <v>78.900000000000006</v>
      </c>
      <c r="M11" s="11">
        <f>VLOOKUP($D11,'538'!$B$4:$F$35,4,0)</f>
        <v>2.2000000000000002</v>
      </c>
      <c r="N11" s="34">
        <f>VLOOKUP($D11,'538'!$B$4:$F$35,5,0)</f>
        <v>1</v>
      </c>
      <c r="O11" s="17">
        <f>VLOOKUP($E11,'538'!$B$4:$F$35,3,0)</f>
        <v>73.5</v>
      </c>
      <c r="P11" s="11">
        <f>VLOOKUP($E11,'538'!$B$4:$F$35,4,0)</f>
        <v>2.1</v>
      </c>
      <c r="Q11" s="62">
        <f>VLOOKUP($E11,'538'!$B$4:$F$35,5,0)</f>
        <v>1.3</v>
      </c>
      <c r="R11" s="22">
        <f>VLOOKUP($D11,'538'!$B$3:$L$35,6,FALSE)</f>
        <v>2.9</v>
      </c>
      <c r="S11" s="10">
        <f>VLOOKUP($D11,'538'!$B$3:$L$35,7,FALSE)</f>
        <v>1.6</v>
      </c>
      <c r="T11" s="10">
        <f>VLOOKUP($D11,'538'!$B$3:$L$35,8,FALSE)</f>
        <v>2.1</v>
      </c>
      <c r="U11" s="22">
        <f>VLOOKUP($E11,'538'!$B$3:$L$35,6,FALSE)</f>
        <v>2.7</v>
      </c>
      <c r="V11" s="10">
        <f>VLOOKUP($E11,'538'!$B$3:$L$35,7,FALSE)</f>
        <v>2.1</v>
      </c>
      <c r="W11" s="10">
        <f>VLOOKUP($E11,'538'!$B$3:$L$35,8,FALSE)</f>
        <v>2.2999999999999998</v>
      </c>
      <c r="X11" s="22">
        <f>VLOOKUP($D11,'538'!$B$3:$L$35,9,FALSE)</f>
        <v>23</v>
      </c>
      <c r="Y11" s="100">
        <f>VLOOKUP($D11,'538'!$B$3:$L$35,10,FALSE)</f>
        <v>2</v>
      </c>
      <c r="Z11" s="23">
        <f>VLOOKUP($D11,'538'!$B$3:$L$35,11,FALSE)</f>
        <v>32</v>
      </c>
      <c r="AA11" s="22">
        <f>VLOOKUP($E11,'538'!$B$3:$L$35,9,FALSE)</f>
        <v>46</v>
      </c>
      <c r="AB11" s="100">
        <f>VLOOKUP($E11,'538'!$B$3:$L$35,10,FALSE)</f>
        <v>4</v>
      </c>
      <c r="AC11" s="23">
        <f>VLOOKUP($E11,'538'!$B$3:$L$35,11,FALSE)</f>
        <v>16</v>
      </c>
      <c r="AD11" s="170">
        <v>2.5</v>
      </c>
      <c r="AE11" s="171">
        <v>3.3</v>
      </c>
      <c r="AF11" s="172">
        <v>2.8</v>
      </c>
      <c r="AG11" s="183">
        <v>2</v>
      </c>
      <c r="AH11" s="184">
        <v>1</v>
      </c>
      <c r="AI11" s="151">
        <f t="shared" si="2"/>
        <v>1</v>
      </c>
      <c r="AJ11" s="156">
        <v>0.8</v>
      </c>
      <c r="AK11" s="157">
        <v>0.67</v>
      </c>
      <c r="AL11" s="158">
        <v>0.12</v>
      </c>
      <c r="AM11" s="66" t="s">
        <v>61</v>
      </c>
      <c r="AO11" s="2">
        <f t="shared" si="0"/>
        <v>99</v>
      </c>
      <c r="AP11" s="14">
        <f t="shared" si="1"/>
        <v>99.9</v>
      </c>
    </row>
    <row r="12" spans="1:42">
      <c r="B12" s="43">
        <v>9</v>
      </c>
      <c r="C12" s="46">
        <v>41805</v>
      </c>
      <c r="D12" s="51" t="s">
        <v>29</v>
      </c>
      <c r="E12" s="56" t="s">
        <v>25</v>
      </c>
      <c r="F12" s="22">
        <v>31</v>
      </c>
      <c r="G12" s="10">
        <v>40</v>
      </c>
      <c r="H12" s="23">
        <v>29</v>
      </c>
      <c r="I12" s="33">
        <v>36.299999999999997</v>
      </c>
      <c r="J12" s="11">
        <v>31.3</v>
      </c>
      <c r="K12" s="34">
        <v>32.4</v>
      </c>
      <c r="L12" s="33">
        <f>VLOOKUP($D12,'538'!$B$4:$F$35,3,0)</f>
        <v>78</v>
      </c>
      <c r="M12" s="11">
        <f>VLOOKUP($D12,'538'!$B$4:$F$35,4,0)</f>
        <v>2</v>
      </c>
      <c r="N12" s="34">
        <f>VLOOKUP($D12,'538'!$B$4:$F$35,5,0)</f>
        <v>0.9</v>
      </c>
      <c r="O12" s="17">
        <f>VLOOKUP($E12,'538'!$B$4:$F$35,3,0)</f>
        <v>80.7</v>
      </c>
      <c r="P12" s="11">
        <f>VLOOKUP($E12,'538'!$B$4:$F$35,4,0)</f>
        <v>2</v>
      </c>
      <c r="Q12" s="62">
        <f>VLOOKUP($E12,'538'!$B$4:$F$35,5,0)</f>
        <v>0.8</v>
      </c>
      <c r="R12" s="22">
        <f>VLOOKUP($D12,'538'!$B$3:$L$35,6,FALSE)</f>
        <v>1.9</v>
      </c>
      <c r="S12" s="10">
        <f>VLOOKUP($D12,'538'!$B$3:$L$35,7,FALSE)</f>
        <v>2.6</v>
      </c>
      <c r="T12" s="10">
        <f>VLOOKUP($D12,'538'!$B$3:$L$35,8,FALSE)</f>
        <v>2.2000000000000002</v>
      </c>
      <c r="U12" s="22">
        <f>VLOOKUP($E12,'538'!$B$3:$L$35,6,FALSE)</f>
        <v>2.1</v>
      </c>
      <c r="V12" s="10">
        <f>VLOOKUP($E12,'538'!$B$3:$L$35,7,FALSE)</f>
        <v>2.2000000000000002</v>
      </c>
      <c r="W12" s="10">
        <f>VLOOKUP($E12,'538'!$B$3:$L$35,8,FALSE)</f>
        <v>2.1</v>
      </c>
      <c r="X12" s="22">
        <f>VLOOKUP($D12,'538'!$B$3:$L$35,9,FALSE)</f>
        <v>6</v>
      </c>
      <c r="Y12" s="100">
        <f>VLOOKUP($D12,'538'!$B$3:$L$35,10,FALSE)</f>
        <v>9</v>
      </c>
      <c r="Z12" s="23">
        <f>VLOOKUP($D12,'538'!$B$3:$L$35,11,FALSE)</f>
        <v>8</v>
      </c>
      <c r="AA12" s="22">
        <f>VLOOKUP($E12,'538'!$B$3:$L$35,9,FALSE)</f>
        <v>26</v>
      </c>
      <c r="AB12" s="100">
        <f>VLOOKUP($E12,'538'!$B$3:$L$35,10,FALSE)</f>
        <v>2</v>
      </c>
      <c r="AC12" s="23">
        <f>VLOOKUP($E12,'538'!$B$3:$L$35,11,FALSE)</f>
        <v>16</v>
      </c>
      <c r="AD12" s="170">
        <v>2.4</v>
      </c>
      <c r="AE12" s="171">
        <v>3.2</v>
      </c>
      <c r="AF12" s="172">
        <v>3</v>
      </c>
      <c r="AG12" s="183">
        <v>2</v>
      </c>
      <c r="AH12" s="184">
        <v>1</v>
      </c>
      <c r="AI12" s="151">
        <f t="shared" si="2"/>
        <v>1</v>
      </c>
      <c r="AJ12" s="156">
        <v>0.83</v>
      </c>
      <c r="AK12" s="157">
        <v>0.83</v>
      </c>
      <c r="AL12" s="158">
        <v>0.2</v>
      </c>
      <c r="AM12" s="66" t="s">
        <v>61</v>
      </c>
      <c r="AO12" s="2">
        <f t="shared" si="0"/>
        <v>100</v>
      </c>
      <c r="AP12" s="14">
        <f t="shared" si="1"/>
        <v>100</v>
      </c>
    </row>
    <row r="13" spans="1:42">
      <c r="B13" s="43">
        <v>10</v>
      </c>
      <c r="C13" s="46">
        <v>41805</v>
      </c>
      <c r="D13" s="51" t="s">
        <v>14</v>
      </c>
      <c r="E13" s="56" t="s">
        <v>41</v>
      </c>
      <c r="F13" s="22">
        <v>67</v>
      </c>
      <c r="G13" s="10">
        <v>12</v>
      </c>
      <c r="H13" s="23">
        <v>21</v>
      </c>
      <c r="I13" s="33">
        <v>65</v>
      </c>
      <c r="J13" s="11">
        <v>22.6</v>
      </c>
      <c r="K13" s="34">
        <v>12.4</v>
      </c>
      <c r="L13" s="33">
        <f>VLOOKUP($D13,'538'!$B$4:$F$35,3,0)</f>
        <v>86.1</v>
      </c>
      <c r="M13" s="11">
        <f>VLOOKUP($D13,'538'!$B$4:$F$35,4,0)</f>
        <v>2.5</v>
      </c>
      <c r="N13" s="34">
        <f>VLOOKUP($D13,'538'!$B$4:$F$35,5,0)</f>
        <v>0.6</v>
      </c>
      <c r="O13" s="17">
        <f>VLOOKUP($E13,'538'!$B$4:$F$35,3,0)</f>
        <v>69.599999999999994</v>
      </c>
      <c r="P13" s="11">
        <f>VLOOKUP($E13,'538'!$B$4:$F$35,4,0)</f>
        <v>1.6</v>
      </c>
      <c r="Q13" s="62">
        <f>VLOOKUP($E13,'538'!$B$4:$F$35,5,0)</f>
        <v>1.2</v>
      </c>
      <c r="R13" s="22">
        <f>VLOOKUP($D13,'538'!$B$3:$L$35,6,FALSE)</f>
        <v>3.3</v>
      </c>
      <c r="S13" s="10">
        <f>VLOOKUP($D13,'538'!$B$3:$L$35,7,FALSE)</f>
        <v>4</v>
      </c>
      <c r="T13" s="10">
        <f>VLOOKUP($D13,'538'!$B$3:$L$35,8,FALSE)</f>
        <v>3.7</v>
      </c>
      <c r="U13" s="22">
        <f>VLOOKUP($E13,'538'!$B$3:$L$35,6,FALSE)</f>
        <v>1.7</v>
      </c>
      <c r="V13" s="10">
        <f>VLOOKUP($E13,'538'!$B$3:$L$35,7,FALSE)</f>
        <v>1.1000000000000001</v>
      </c>
      <c r="W13" s="10">
        <f>VLOOKUP($E13,'538'!$B$3:$L$35,8,FALSE)</f>
        <v>1.3</v>
      </c>
      <c r="X13" s="22">
        <f>VLOOKUP($D13,'538'!$B$3:$L$35,9,FALSE)</f>
        <v>17</v>
      </c>
      <c r="Y13" s="100">
        <f>VLOOKUP($D13,'538'!$B$3:$L$35,10,FALSE)</f>
        <v>13</v>
      </c>
      <c r="Z13" s="23">
        <f>VLOOKUP($D13,'538'!$B$3:$L$35,11,FALSE)</f>
        <v>1</v>
      </c>
      <c r="AA13" s="22">
        <f>VLOOKUP($E13,'538'!$B$3:$L$35,9,FALSE)</f>
        <v>33</v>
      </c>
      <c r="AB13" s="100">
        <f>VLOOKUP($E13,'538'!$B$3:$L$35,10,FALSE)</f>
        <v>2</v>
      </c>
      <c r="AC13" s="23">
        <f>VLOOKUP($E13,'538'!$B$3:$L$35,11,FALSE)</f>
        <v>32</v>
      </c>
      <c r="AD13" s="170">
        <v>1.3</v>
      </c>
      <c r="AE13" s="171">
        <v>5</v>
      </c>
      <c r="AF13" s="172">
        <v>11</v>
      </c>
      <c r="AG13" s="183">
        <v>3</v>
      </c>
      <c r="AH13" s="184">
        <v>0</v>
      </c>
      <c r="AI13" s="151">
        <f t="shared" si="2"/>
        <v>3</v>
      </c>
      <c r="AJ13" s="156">
        <v>1.9</v>
      </c>
      <c r="AK13" s="157">
        <v>0.38</v>
      </c>
      <c r="AL13" s="158">
        <v>1.46</v>
      </c>
      <c r="AM13" s="66" t="s">
        <v>61</v>
      </c>
      <c r="AO13" s="2">
        <f t="shared" si="0"/>
        <v>100</v>
      </c>
      <c r="AP13" s="14">
        <f t="shared" si="1"/>
        <v>100</v>
      </c>
    </row>
    <row r="14" spans="1:42">
      <c r="B14" s="43">
        <v>11</v>
      </c>
      <c r="C14" s="46">
        <v>41805</v>
      </c>
      <c r="D14" s="51" t="s">
        <v>7</v>
      </c>
      <c r="E14" s="56" t="s">
        <v>64</v>
      </c>
      <c r="F14" s="22">
        <v>62</v>
      </c>
      <c r="G14" s="10">
        <v>15</v>
      </c>
      <c r="H14" s="23">
        <v>22</v>
      </c>
      <c r="I14" s="33">
        <v>69</v>
      </c>
      <c r="J14" s="11">
        <v>21</v>
      </c>
      <c r="K14" s="34">
        <v>10</v>
      </c>
      <c r="L14" s="33">
        <f>VLOOKUP($D14,'538'!$B$4:$F$35,3,0)</f>
        <v>90</v>
      </c>
      <c r="M14" s="11">
        <f>VLOOKUP($D14,'538'!$B$4:$F$35,4,0)</f>
        <v>2.9</v>
      </c>
      <c r="N14" s="34">
        <f>VLOOKUP($D14,'538'!$B$4:$F$35,5,0)</f>
        <v>0.4</v>
      </c>
      <c r="O14" s="17">
        <f>VLOOKUP($E14,'538'!$B$4:$F$35,3,0)</f>
        <v>80.3</v>
      </c>
      <c r="P14" s="11">
        <f>VLOOKUP($E14,'538'!$B$4:$F$35,4,0)</f>
        <v>2.2999999999999998</v>
      </c>
      <c r="Q14" s="62">
        <f>VLOOKUP($E14,'538'!$B$4:$F$35,5,0)</f>
        <v>1</v>
      </c>
      <c r="R14" s="22">
        <f>VLOOKUP($D14,'538'!$B$3:$L$35,6,FALSE)</f>
        <v>4.8</v>
      </c>
      <c r="S14" s="10">
        <f>VLOOKUP($D14,'538'!$B$3:$L$35,7,FALSE)</f>
        <v>4.5</v>
      </c>
      <c r="T14" s="10">
        <f>VLOOKUP($D14,'538'!$B$3:$L$35,8,FALSE)</f>
        <v>4.7</v>
      </c>
      <c r="U14" s="22">
        <f>VLOOKUP($E14,'538'!$B$3:$L$35,6,FALSE)</f>
        <v>2</v>
      </c>
      <c r="V14" s="10">
        <f>VLOOKUP($E14,'538'!$B$3:$L$35,7,FALSE)</f>
        <v>2.2999999999999998</v>
      </c>
      <c r="W14" s="10">
        <f>VLOOKUP($E14,'538'!$B$3:$L$35,8,FALSE)</f>
        <v>2.1</v>
      </c>
      <c r="X14" s="22">
        <f>VLOOKUP($D14,'538'!$B$3:$L$35,9,FALSE)</f>
        <v>5</v>
      </c>
      <c r="Y14" s="100">
        <f>VLOOKUP($D14,'538'!$B$3:$L$35,10,FALSE)</f>
        <v>15</v>
      </c>
      <c r="Z14" s="23">
        <f>VLOOKUP($D14,'538'!$B$3:$L$35,11,FALSE)</f>
        <v>1</v>
      </c>
      <c r="AA14" s="22">
        <f>VLOOKUP($E14,'538'!$B$3:$L$35,9,FALSE)</f>
        <v>21</v>
      </c>
      <c r="AB14" s="100">
        <f>VLOOKUP($E14,'538'!$B$3:$L$35,10,FALSE)</f>
        <v>0</v>
      </c>
      <c r="AC14" s="23">
        <f>VLOOKUP($E14,'538'!$B$3:$L$35,11,FALSE)</f>
        <v>32</v>
      </c>
      <c r="AD14" s="170">
        <v>1.35</v>
      </c>
      <c r="AE14" s="171">
        <v>4.75</v>
      </c>
      <c r="AF14" s="172">
        <v>9.5</v>
      </c>
      <c r="AG14" s="183">
        <v>2</v>
      </c>
      <c r="AH14" s="184">
        <v>1</v>
      </c>
      <c r="AI14" s="151">
        <f t="shared" si="2"/>
        <v>1</v>
      </c>
      <c r="AJ14" s="156">
        <v>1.79</v>
      </c>
      <c r="AK14" s="157">
        <v>0.67</v>
      </c>
      <c r="AL14" s="158">
        <v>1.02</v>
      </c>
      <c r="AM14" s="66" t="s">
        <v>61</v>
      </c>
      <c r="AO14" s="2">
        <f t="shared" si="0"/>
        <v>99</v>
      </c>
      <c r="AP14" s="14">
        <f t="shared" si="1"/>
        <v>100</v>
      </c>
    </row>
    <row r="15" spans="1:42">
      <c r="B15" s="43">
        <v>12</v>
      </c>
      <c r="C15" s="46">
        <v>41806</v>
      </c>
      <c r="D15" s="51" t="s">
        <v>11</v>
      </c>
      <c r="E15" s="56" t="s">
        <v>24</v>
      </c>
      <c r="F15" s="22">
        <v>60</v>
      </c>
      <c r="G15" s="10">
        <v>17</v>
      </c>
      <c r="H15" s="23">
        <v>23</v>
      </c>
      <c r="I15" s="33">
        <v>47.3</v>
      </c>
      <c r="J15" s="11">
        <v>29.2</v>
      </c>
      <c r="K15" s="34">
        <v>23.5</v>
      </c>
      <c r="L15" s="33">
        <f>VLOOKUP($D15,'538'!$B$4:$F$35,3,0)</f>
        <v>88.9</v>
      </c>
      <c r="M15" s="11">
        <f>VLOOKUP($D15,'538'!$B$4:$F$35,4,0)</f>
        <v>3.2</v>
      </c>
      <c r="N15" s="34">
        <f>VLOOKUP($D15,'538'!$B$4:$F$35,5,0)</f>
        <v>0.8</v>
      </c>
      <c r="O15" s="17">
        <f>VLOOKUP($E15,'538'!$B$4:$F$35,3,0)</f>
        <v>81</v>
      </c>
      <c r="P15" s="11">
        <f>VLOOKUP($E15,'538'!$B$4:$F$35,4,0)</f>
        <v>2.1</v>
      </c>
      <c r="Q15" s="62">
        <f>VLOOKUP($E15,'538'!$B$4:$F$35,5,0)</f>
        <v>0.8</v>
      </c>
      <c r="R15" s="22">
        <f>VLOOKUP($D15,'538'!$B$3:$L$35,6,FALSE)</f>
        <v>4.8</v>
      </c>
      <c r="S15" s="10">
        <f>VLOOKUP($D15,'538'!$B$3:$L$35,7,FALSE)</f>
        <v>4.5</v>
      </c>
      <c r="T15" s="10">
        <f>VLOOKUP($D15,'538'!$B$3:$L$35,8,FALSE)</f>
        <v>4.8</v>
      </c>
      <c r="U15" s="22">
        <f>VLOOKUP($E15,'538'!$B$3:$L$35,6,FALSE)</f>
        <v>4.0999999999999996</v>
      </c>
      <c r="V15" s="10">
        <f>VLOOKUP($E15,'538'!$B$3:$L$35,7,FALSE)</f>
        <v>4.0999999999999996</v>
      </c>
      <c r="W15" s="10">
        <f>VLOOKUP($E15,'538'!$B$3:$L$35,8,FALSE)</f>
        <v>4.2</v>
      </c>
      <c r="X15" s="22">
        <f>VLOOKUP($D15,'538'!$B$3:$L$35,9,FALSE)</f>
        <v>2</v>
      </c>
      <c r="Y15" s="100">
        <f>VLOOKUP($D15,'538'!$B$3:$L$35,10,FALSE)</f>
        <v>17</v>
      </c>
      <c r="Z15" s="23">
        <f>VLOOKUP($D15,'538'!$B$3:$L$35,11,FALSE)</f>
        <v>1</v>
      </c>
      <c r="AA15" s="22">
        <f>VLOOKUP($E15,'538'!$B$3:$L$35,9,FALSE)</f>
        <v>4</v>
      </c>
      <c r="AB15" s="100">
        <f>VLOOKUP($E15,'538'!$B$3:$L$35,10,FALSE)</f>
        <v>5</v>
      </c>
      <c r="AC15" s="23">
        <f>VLOOKUP($E15,'538'!$B$3:$L$35,11,FALSE)</f>
        <v>3</v>
      </c>
      <c r="AD15" s="170">
        <v>2.1</v>
      </c>
      <c r="AE15" s="171">
        <v>3.5</v>
      </c>
      <c r="AF15" s="172">
        <v>3.6</v>
      </c>
      <c r="AG15" s="183">
        <v>4</v>
      </c>
      <c r="AH15" s="184">
        <v>0</v>
      </c>
      <c r="AI15" s="151">
        <f t="shared" si="2"/>
        <v>4</v>
      </c>
      <c r="AJ15" s="156">
        <v>1.3</v>
      </c>
      <c r="AK15" s="157">
        <v>0.73</v>
      </c>
      <c r="AL15" s="158">
        <v>0.72</v>
      </c>
      <c r="AM15" s="66" t="s">
        <v>61</v>
      </c>
      <c r="AO15" s="2">
        <f t="shared" si="0"/>
        <v>100</v>
      </c>
      <c r="AP15" s="14">
        <f t="shared" si="1"/>
        <v>100</v>
      </c>
    </row>
    <row r="16" spans="1:42">
      <c r="B16" s="43">
        <v>13</v>
      </c>
      <c r="C16" s="46">
        <v>41806</v>
      </c>
      <c r="D16" s="51" t="s">
        <v>40</v>
      </c>
      <c r="E16" s="56" t="s">
        <v>35</v>
      </c>
      <c r="F16" s="22">
        <v>27</v>
      </c>
      <c r="G16" s="10">
        <v>42</v>
      </c>
      <c r="H16" s="23">
        <v>31</v>
      </c>
      <c r="I16" s="33">
        <v>27.9</v>
      </c>
      <c r="J16" s="11">
        <v>33.9</v>
      </c>
      <c r="K16" s="34">
        <v>38.200000000000003</v>
      </c>
      <c r="L16" s="33">
        <f>VLOOKUP($D16,'538'!$B$4:$F$35,3,0)</f>
        <v>70.599999999999994</v>
      </c>
      <c r="M16" s="11">
        <f>VLOOKUP($D16,'538'!$B$4:$F$35,4,0)</f>
        <v>1.3</v>
      </c>
      <c r="N16" s="34">
        <f>VLOOKUP($D16,'538'!$B$4:$F$35,5,0)</f>
        <v>0.9</v>
      </c>
      <c r="O16" s="17">
        <f>VLOOKUP($E16,'538'!$B$4:$F$35,3,0)</f>
        <v>75.2</v>
      </c>
      <c r="P16" s="11">
        <f>VLOOKUP($E16,'538'!$B$4:$F$35,4,0)</f>
        <v>1.7</v>
      </c>
      <c r="Q16" s="62">
        <f>VLOOKUP($E16,'538'!$B$4:$F$35,5,0)</f>
        <v>0.9</v>
      </c>
      <c r="R16" s="22">
        <f>VLOOKUP($D16,'538'!$B$3:$L$35,6,FALSE)</f>
        <v>1.5</v>
      </c>
      <c r="S16" s="10">
        <f>VLOOKUP($D16,'538'!$B$3:$L$35,7,FALSE)</f>
        <v>1.3</v>
      </c>
      <c r="T16" s="10">
        <f>VLOOKUP($D16,'538'!$B$3:$L$35,8,FALSE)</f>
        <v>1.3</v>
      </c>
      <c r="U16" s="22">
        <f>VLOOKUP($E16,'538'!$B$3:$L$35,6,FALSE)</f>
        <v>1.3</v>
      </c>
      <c r="V16" s="10">
        <f>VLOOKUP($E16,'538'!$B$3:$L$35,7,FALSE)</f>
        <v>3</v>
      </c>
      <c r="W16" s="10">
        <f>VLOOKUP($E16,'538'!$B$3:$L$35,8,FALSE)</f>
        <v>1.9</v>
      </c>
      <c r="X16" s="22">
        <f>VLOOKUP($D16,'538'!$B$3:$L$35,9,FALSE)</f>
        <v>43</v>
      </c>
      <c r="Y16" s="100">
        <f>VLOOKUP($D16,'538'!$B$3:$L$35,10,FALSE)</f>
        <v>3</v>
      </c>
      <c r="Z16" s="23">
        <f>VLOOKUP($D16,'538'!$B$3:$L$35,11,FALSE)</f>
        <v>32</v>
      </c>
      <c r="AA16" s="22">
        <f>VLOOKUP($E16,'538'!$B$3:$L$35,9,FALSE)</f>
        <v>44</v>
      </c>
      <c r="AB16" s="100">
        <f>VLOOKUP($E16,'538'!$B$3:$L$35,10,FALSE)</f>
        <v>4</v>
      </c>
      <c r="AC16" s="23">
        <f>VLOOKUP($E16,'538'!$B$3:$L$35,11,FALSE)</f>
        <v>16</v>
      </c>
      <c r="AD16" s="170">
        <v>3.75</v>
      </c>
      <c r="AE16" s="171">
        <v>3.3</v>
      </c>
      <c r="AF16" s="172">
        <v>2.15</v>
      </c>
      <c r="AG16" s="183">
        <v>0</v>
      </c>
      <c r="AH16" s="184">
        <v>0</v>
      </c>
      <c r="AI16" s="151">
        <f t="shared" si="2"/>
        <v>0</v>
      </c>
      <c r="AJ16" s="156">
        <v>0.51</v>
      </c>
      <c r="AK16" s="157">
        <v>0.91</v>
      </c>
      <c r="AL16" s="158">
        <v>-0.03</v>
      </c>
      <c r="AM16" s="66" t="s">
        <v>61</v>
      </c>
      <c r="AO16" s="2">
        <f t="shared" si="0"/>
        <v>100</v>
      </c>
      <c r="AP16" s="14">
        <f t="shared" si="1"/>
        <v>100</v>
      </c>
    </row>
    <row r="17" spans="2:42">
      <c r="B17" s="43">
        <v>14</v>
      </c>
      <c r="C17" s="46">
        <v>41806</v>
      </c>
      <c r="D17" s="51" t="s">
        <v>31</v>
      </c>
      <c r="E17" s="56" t="s">
        <v>30</v>
      </c>
      <c r="F17" s="22">
        <v>35</v>
      </c>
      <c r="G17" s="10">
        <v>36</v>
      </c>
      <c r="H17" s="23">
        <v>29</v>
      </c>
      <c r="I17" s="33">
        <v>34.9</v>
      </c>
      <c r="J17" s="11">
        <v>26.3</v>
      </c>
      <c r="K17" s="34">
        <v>38.799999999999997</v>
      </c>
      <c r="L17" s="33">
        <f>VLOOKUP($D17,'538'!$B$4:$F$35,3,0)</f>
        <v>77.2</v>
      </c>
      <c r="M17" s="11">
        <f>VLOOKUP($D17,'538'!$B$4:$F$35,4,0)</f>
        <v>1.9</v>
      </c>
      <c r="N17" s="34">
        <f>VLOOKUP($D17,'538'!$B$4:$F$35,5,0)</f>
        <v>0.9</v>
      </c>
      <c r="O17" s="17">
        <f>VLOOKUP($E17,'538'!$B$4:$F$35,3,0)</f>
        <v>77.400000000000006</v>
      </c>
      <c r="P17" s="11">
        <f>VLOOKUP($E17,'538'!$B$4:$F$35,4,0)</f>
        <v>2</v>
      </c>
      <c r="Q17" s="62">
        <f>VLOOKUP($E17,'538'!$B$4:$F$35,5,0)</f>
        <v>1</v>
      </c>
      <c r="R17" s="22">
        <f>VLOOKUP($D17,'538'!$B$3:$L$35,6,FALSE)</f>
        <v>2.4</v>
      </c>
      <c r="S17" s="10">
        <f>VLOOKUP($D17,'538'!$B$3:$L$35,7,FALSE)</f>
        <v>2.4</v>
      </c>
      <c r="T17" s="10">
        <f>VLOOKUP($D17,'538'!$B$3:$L$35,8,FALSE)</f>
        <v>2.4</v>
      </c>
      <c r="U17" s="22">
        <f>VLOOKUP($E17,'538'!$B$3:$L$35,6,FALSE)</f>
        <v>3.6</v>
      </c>
      <c r="V17" s="10">
        <f>VLOOKUP($E17,'538'!$B$3:$L$35,7,FALSE)</f>
        <v>1.7</v>
      </c>
      <c r="W17" s="10">
        <f>VLOOKUP($E17,'538'!$B$3:$L$35,8,FALSE)</f>
        <v>2.6</v>
      </c>
      <c r="X17" s="22">
        <f>VLOOKUP($D17,'538'!$B$3:$L$35,9,FALSE)</f>
        <v>37</v>
      </c>
      <c r="Y17" s="100">
        <f>VLOOKUP($D17,'538'!$B$3:$L$35,10,FALSE)</f>
        <v>2</v>
      </c>
      <c r="Z17" s="23">
        <f>VLOOKUP($D17,'538'!$B$3:$L$35,11,FALSE)</f>
        <v>8</v>
      </c>
      <c r="AA17" s="22">
        <f>VLOOKUP($E17,'538'!$B$3:$L$35,9,FALSE)</f>
        <v>13</v>
      </c>
      <c r="AB17" s="100">
        <f>VLOOKUP($E17,'538'!$B$3:$L$35,10,FALSE)</f>
        <v>9</v>
      </c>
      <c r="AC17" s="23">
        <f>VLOOKUP($E17,'538'!$B$3:$L$35,11,FALSE)</f>
        <v>3</v>
      </c>
      <c r="AD17" s="170">
        <v>2.5</v>
      </c>
      <c r="AE17" s="171">
        <v>3.3</v>
      </c>
      <c r="AF17" s="172">
        <v>3</v>
      </c>
      <c r="AG17" s="183">
        <v>1</v>
      </c>
      <c r="AH17" s="184">
        <v>2</v>
      </c>
      <c r="AI17" s="151">
        <f t="shared" si="2"/>
        <v>-1</v>
      </c>
      <c r="AJ17" s="156">
        <v>0.93</v>
      </c>
      <c r="AK17" s="157">
        <v>0.85</v>
      </c>
      <c r="AL17" s="158">
        <v>0.44</v>
      </c>
      <c r="AM17" s="66" t="s">
        <v>61</v>
      </c>
      <c r="AO17" s="2">
        <f t="shared" si="0"/>
        <v>100</v>
      </c>
      <c r="AP17" s="14">
        <f t="shared" si="1"/>
        <v>100</v>
      </c>
    </row>
    <row r="18" spans="2:42">
      <c r="B18" s="43">
        <v>15</v>
      </c>
      <c r="C18" s="46">
        <v>41807</v>
      </c>
      <c r="D18" s="51" t="s">
        <v>22</v>
      </c>
      <c r="E18" s="56" t="s">
        <v>43</v>
      </c>
      <c r="F18" s="22">
        <v>64</v>
      </c>
      <c r="G18" s="10">
        <v>12</v>
      </c>
      <c r="H18" s="23">
        <v>23</v>
      </c>
      <c r="I18" s="33">
        <v>69</v>
      </c>
      <c r="J18" s="11">
        <v>22.5</v>
      </c>
      <c r="K18" s="34">
        <v>8.6</v>
      </c>
      <c r="L18" s="33">
        <f>VLOOKUP($D18,'538'!$B$4:$F$35,3,0)</f>
        <v>82</v>
      </c>
      <c r="M18" s="11">
        <f>VLOOKUP($D18,'538'!$B$4:$F$35,4,0)</f>
        <v>2.1</v>
      </c>
      <c r="N18" s="34">
        <f>VLOOKUP($D18,'538'!$B$4:$F$35,5,0)</f>
        <v>0.7</v>
      </c>
      <c r="O18" s="17">
        <f>VLOOKUP($E18,'538'!$B$4:$F$35,3,0)</f>
        <v>63.4</v>
      </c>
      <c r="P18" s="11">
        <f>VLOOKUP($E18,'538'!$B$4:$F$35,4,0)</f>
        <v>1.1000000000000001</v>
      </c>
      <c r="Q18" s="62">
        <f>VLOOKUP($E18,'538'!$B$4:$F$35,5,0)</f>
        <v>1.2</v>
      </c>
      <c r="R18" s="22">
        <f>VLOOKUP($D18,'538'!$B$3:$L$35,6,FALSE)</f>
        <v>3.6</v>
      </c>
      <c r="S18" s="10">
        <f>VLOOKUP($D18,'538'!$B$3:$L$35,7,FALSE)</f>
        <v>4.5999999999999996</v>
      </c>
      <c r="T18" s="10">
        <f>VLOOKUP($D18,'538'!$B$3:$L$35,8,FALSE)</f>
        <v>4.3</v>
      </c>
      <c r="U18" s="22">
        <f>VLOOKUP($E18,'538'!$B$3:$L$35,6,FALSE)</f>
        <v>1.4</v>
      </c>
      <c r="V18" s="10">
        <f>VLOOKUP($E18,'538'!$B$3:$L$35,7,FALSE)</f>
        <v>1.3</v>
      </c>
      <c r="W18" s="10">
        <f>VLOOKUP($E18,'538'!$B$3:$L$35,8,FALSE)</f>
        <v>1.3</v>
      </c>
      <c r="X18" s="22">
        <f>VLOOKUP($D18,'538'!$B$3:$L$35,9,FALSE)</f>
        <v>11</v>
      </c>
      <c r="Y18" s="100">
        <f>VLOOKUP($D18,'538'!$B$3:$L$35,10,FALSE)</f>
        <v>11</v>
      </c>
      <c r="Z18" s="23">
        <f>VLOOKUP($D18,'538'!$B$3:$L$35,11,FALSE)</f>
        <v>4</v>
      </c>
      <c r="AA18" s="22">
        <f>VLOOKUP($E18,'538'!$B$3:$L$35,9,FALSE)</f>
        <v>22</v>
      </c>
      <c r="AB18" s="100">
        <f>VLOOKUP($E18,'538'!$B$3:$L$35,10,FALSE)</f>
        <v>3</v>
      </c>
      <c r="AC18" s="23">
        <f>VLOOKUP($E18,'538'!$B$3:$L$35,11,FALSE)</f>
        <v>32</v>
      </c>
      <c r="AD18" s="170">
        <v>1.3</v>
      </c>
      <c r="AE18" s="171">
        <v>5</v>
      </c>
      <c r="AF18" s="172">
        <v>10</v>
      </c>
      <c r="AG18" s="183">
        <v>2</v>
      </c>
      <c r="AH18" s="184">
        <v>1</v>
      </c>
      <c r="AI18" s="151">
        <f t="shared" si="2"/>
        <v>1</v>
      </c>
      <c r="AJ18" s="156">
        <v>2.3199999999999998</v>
      </c>
      <c r="AK18" s="157">
        <v>1.03</v>
      </c>
      <c r="AL18" s="158">
        <v>1.05</v>
      </c>
      <c r="AM18" s="66" t="s">
        <v>61</v>
      </c>
      <c r="AO18" s="2">
        <f t="shared" si="0"/>
        <v>99</v>
      </c>
      <c r="AP18" s="14">
        <f t="shared" si="1"/>
        <v>100.1</v>
      </c>
    </row>
    <row r="19" spans="2:42">
      <c r="B19" s="43">
        <v>16</v>
      </c>
      <c r="C19" s="46">
        <v>41807</v>
      </c>
      <c r="D19" s="51" t="s">
        <v>5</v>
      </c>
      <c r="E19" s="56" t="s">
        <v>32</v>
      </c>
      <c r="F19" s="22">
        <v>86</v>
      </c>
      <c r="G19" s="10">
        <v>3</v>
      </c>
      <c r="H19" s="23">
        <v>10</v>
      </c>
      <c r="I19" s="33">
        <v>73.8</v>
      </c>
      <c r="J19" s="11">
        <v>19.2</v>
      </c>
      <c r="K19" s="34">
        <v>7</v>
      </c>
      <c r="L19" s="33">
        <f>VLOOKUP($D19,'538'!$B$4:$F$35,3,0)</f>
        <v>91.8</v>
      </c>
      <c r="M19" s="11">
        <f>VLOOKUP($D19,'538'!$B$4:$F$35,4,0)</f>
        <v>3.4</v>
      </c>
      <c r="N19" s="34">
        <f>VLOOKUP($D19,'538'!$B$4:$F$35,5,0)</f>
        <v>0.5</v>
      </c>
      <c r="O19" s="17">
        <f>VLOOKUP($E19,'538'!$B$4:$F$35,3,0)</f>
        <v>77</v>
      </c>
      <c r="P19" s="11">
        <f>VLOOKUP($E19,'538'!$B$4:$F$35,4,0)</f>
        <v>1.6</v>
      </c>
      <c r="Q19" s="62">
        <f>VLOOKUP($E19,'538'!$B$4:$F$35,5,0)</f>
        <v>0.7</v>
      </c>
      <c r="R19" s="22">
        <f>VLOOKUP($D19,'538'!$B$3:$L$35,6,FALSE)</f>
        <v>4.9000000000000004</v>
      </c>
      <c r="S19" s="10">
        <f>VLOOKUP($D19,'538'!$B$3:$L$35,7,FALSE)</f>
        <v>4.8</v>
      </c>
      <c r="T19" s="10">
        <f>VLOOKUP($D19,'538'!$B$3:$L$35,8,FALSE)</f>
        <v>4.9000000000000004</v>
      </c>
      <c r="U19" s="22">
        <f>VLOOKUP($E19,'538'!$B$3:$L$35,6,FALSE)</f>
        <v>2.2999999999999998</v>
      </c>
      <c r="V19" s="10">
        <f>VLOOKUP($E19,'538'!$B$3:$L$35,7,FALSE)</f>
        <v>3.1</v>
      </c>
      <c r="W19" s="10">
        <f>VLOOKUP($E19,'538'!$B$3:$L$35,8,FALSE)</f>
        <v>2.7</v>
      </c>
      <c r="X19" s="22">
        <f>VLOOKUP($D19,'538'!$B$3:$L$35,9,FALSE)</f>
        <v>3</v>
      </c>
      <c r="Y19" s="100">
        <f>VLOOKUP($D19,'538'!$B$3:$L$35,10,FALSE)</f>
        <v>19</v>
      </c>
      <c r="Z19" s="23">
        <f>VLOOKUP($D19,'538'!$B$3:$L$35,11,FALSE)</f>
        <v>1</v>
      </c>
      <c r="AA19" s="22">
        <f>VLOOKUP($E19,'538'!$B$3:$L$35,9,FALSE)</f>
        <v>20</v>
      </c>
      <c r="AB19" s="100">
        <f>VLOOKUP($E19,'538'!$B$3:$L$35,10,FALSE)</f>
        <v>14</v>
      </c>
      <c r="AC19" s="23">
        <f>VLOOKUP($E19,'538'!$B$3:$L$35,11,FALSE)</f>
        <v>8</v>
      </c>
      <c r="AD19" s="170">
        <v>1.33</v>
      </c>
      <c r="AE19" s="171">
        <v>5</v>
      </c>
      <c r="AF19" s="172">
        <v>10</v>
      </c>
      <c r="AG19" s="183">
        <v>0</v>
      </c>
      <c r="AH19" s="184">
        <v>0</v>
      </c>
      <c r="AI19" s="151">
        <f t="shared" si="2"/>
        <v>0</v>
      </c>
      <c r="AJ19" s="156">
        <v>2.82</v>
      </c>
      <c r="AK19" s="157">
        <v>1.3</v>
      </c>
      <c r="AL19" s="158">
        <v>1.41</v>
      </c>
      <c r="AM19" s="66" t="s">
        <v>61</v>
      </c>
      <c r="AO19" s="2">
        <f t="shared" si="0"/>
        <v>99</v>
      </c>
      <c r="AP19" s="14">
        <f t="shared" si="1"/>
        <v>100</v>
      </c>
    </row>
    <row r="20" spans="2:42">
      <c r="B20" s="43">
        <v>17</v>
      </c>
      <c r="C20" s="46">
        <v>41807</v>
      </c>
      <c r="D20" s="51" t="s">
        <v>27</v>
      </c>
      <c r="E20" s="56" t="s">
        <v>38</v>
      </c>
      <c r="F20" s="22">
        <v>45</v>
      </c>
      <c r="G20" s="10">
        <v>25</v>
      </c>
      <c r="H20" s="23">
        <v>29</v>
      </c>
      <c r="I20" s="33">
        <v>47.4</v>
      </c>
      <c r="J20" s="11">
        <v>29</v>
      </c>
      <c r="K20" s="34">
        <v>23.6</v>
      </c>
      <c r="L20" s="33">
        <f>VLOOKUP($D20,'538'!$B$4:$F$35,3,0)</f>
        <v>79</v>
      </c>
      <c r="M20" s="11">
        <f>VLOOKUP($D20,'538'!$B$4:$F$35,4,0)</f>
        <v>1.7</v>
      </c>
      <c r="N20" s="34">
        <f>VLOOKUP($D20,'538'!$B$4:$F$35,5,0)</f>
        <v>0.6</v>
      </c>
      <c r="O20" s="17">
        <f>VLOOKUP($E20,'538'!$B$4:$F$35,3,0)</f>
        <v>72.400000000000006</v>
      </c>
      <c r="P20" s="11">
        <f>VLOOKUP($E20,'538'!$B$4:$F$35,4,0)</f>
        <v>1.7</v>
      </c>
      <c r="Q20" s="62">
        <f>VLOOKUP($E20,'538'!$B$4:$F$35,5,0)</f>
        <v>1.1000000000000001</v>
      </c>
      <c r="R20" s="22">
        <f>VLOOKUP($D20,'538'!$B$3:$L$35,6,FALSE)</f>
        <v>2.1</v>
      </c>
      <c r="S20" s="10">
        <f>VLOOKUP($D20,'538'!$B$3:$L$35,7,FALSE)</f>
        <v>3.1</v>
      </c>
      <c r="T20" s="10">
        <f>VLOOKUP($D20,'538'!$B$3:$L$35,8,FALSE)</f>
        <v>2.6</v>
      </c>
      <c r="U20" s="22">
        <f>VLOOKUP($E20,'538'!$B$3:$L$35,6,FALSE)</f>
        <v>1.9</v>
      </c>
      <c r="V20" s="10">
        <f>VLOOKUP($E20,'538'!$B$3:$L$35,7,FALSE)</f>
        <v>1.4</v>
      </c>
      <c r="W20" s="10">
        <f>VLOOKUP($E20,'538'!$B$3:$L$35,8,FALSE)</f>
        <v>1.5</v>
      </c>
      <c r="X20" s="22">
        <f>VLOOKUP($D20,'538'!$B$3:$L$35,9,FALSE)</f>
        <v>19</v>
      </c>
      <c r="Y20" s="100">
        <f>VLOOKUP($D20,'538'!$B$3:$L$35,10,FALSE)</f>
        <v>9</v>
      </c>
      <c r="Z20" s="23">
        <f>VLOOKUP($D20,'538'!$B$3:$L$35,11,FALSE)</f>
        <v>4</v>
      </c>
      <c r="AA20" s="22">
        <f>VLOOKUP($E20,'538'!$B$3:$L$35,9,FALSE)</f>
        <v>57</v>
      </c>
      <c r="AB20" s="100">
        <f>VLOOKUP($E20,'538'!$B$3:$L$35,10,FALSE)</f>
        <v>8</v>
      </c>
      <c r="AC20" s="23">
        <f>VLOOKUP($E20,'538'!$B$3:$L$35,11,FALSE)</f>
        <v>4</v>
      </c>
      <c r="AD20" s="170">
        <v>1.72</v>
      </c>
      <c r="AE20" s="171">
        <v>3.7</v>
      </c>
      <c r="AF20" s="172">
        <v>4.8</v>
      </c>
      <c r="AG20" s="183">
        <v>1</v>
      </c>
      <c r="AH20" s="184">
        <v>1</v>
      </c>
      <c r="AI20" s="151">
        <f t="shared" si="2"/>
        <v>0</v>
      </c>
      <c r="AJ20" s="156">
        <v>1.46</v>
      </c>
      <c r="AK20" s="157">
        <v>0.9</v>
      </c>
      <c r="AL20" s="158">
        <v>0.48</v>
      </c>
      <c r="AM20" s="66" t="s">
        <v>61</v>
      </c>
      <c r="AO20" s="2">
        <f t="shared" si="0"/>
        <v>99</v>
      </c>
      <c r="AP20" s="14">
        <f t="shared" si="1"/>
        <v>100</v>
      </c>
    </row>
    <row r="21" spans="2:42">
      <c r="B21" s="43">
        <v>18</v>
      </c>
      <c r="C21" s="47">
        <v>41808</v>
      </c>
      <c r="D21" s="52" t="s">
        <v>42</v>
      </c>
      <c r="E21" s="57" t="s">
        <v>21</v>
      </c>
      <c r="F21" s="24">
        <v>15</v>
      </c>
      <c r="G21" s="12">
        <v>61</v>
      </c>
      <c r="H21" s="25">
        <v>24</v>
      </c>
      <c r="I21" s="35">
        <v>11.8</v>
      </c>
      <c r="J21" s="13">
        <v>21.9</v>
      </c>
      <c r="K21" s="36">
        <v>66.2</v>
      </c>
      <c r="L21" s="35">
        <f>VLOOKUP($D21,'538'!$B$4:$F$35,3,0)</f>
        <v>69.5</v>
      </c>
      <c r="M21" s="13">
        <f>VLOOKUP($D21,'538'!$B$4:$F$35,4,0)</f>
        <v>1.6</v>
      </c>
      <c r="N21" s="36">
        <f>VLOOKUP($D21,'538'!$B$4:$F$35,5,0)</f>
        <v>1.2</v>
      </c>
      <c r="O21" s="18">
        <f>VLOOKUP($E21,'538'!$B$4:$F$35,3,0)</f>
        <v>82.5</v>
      </c>
      <c r="P21" s="13">
        <f>VLOOKUP($E21,'538'!$B$4:$F$35,4,0)</f>
        <v>2.2999999999999998</v>
      </c>
      <c r="Q21" s="63">
        <f>VLOOKUP($E21,'538'!$B$4:$F$35,5,0)</f>
        <v>0.8</v>
      </c>
      <c r="R21" s="24">
        <f>VLOOKUP($D21,'538'!$B$3:$L$35,6,FALSE)</f>
        <v>1.8</v>
      </c>
      <c r="S21" s="12">
        <f>VLOOKUP($D21,'538'!$B$3:$L$35,7,FALSE)</f>
        <v>1.3</v>
      </c>
      <c r="T21" s="12">
        <f>VLOOKUP($D21,'538'!$B$3:$L$35,8,FALSE)</f>
        <v>1.5</v>
      </c>
      <c r="U21" s="24">
        <f>VLOOKUP($E21,'538'!$B$3:$L$35,6,FALSE)</f>
        <v>3.9</v>
      </c>
      <c r="V21" s="12">
        <f>VLOOKUP($E21,'538'!$B$3:$L$35,7,FALSE)</f>
        <v>4.4000000000000004</v>
      </c>
      <c r="W21" s="12">
        <f>VLOOKUP($E21,'538'!$B$3:$L$35,8,FALSE)</f>
        <v>4.2</v>
      </c>
      <c r="X21" s="24">
        <f>VLOOKUP($D21,'538'!$B$3:$L$35,9,FALSE)</f>
        <v>62</v>
      </c>
      <c r="Y21" s="101">
        <f>VLOOKUP($D21,'538'!$B$3:$L$35,10,FALSE)</f>
        <v>3</v>
      </c>
      <c r="Z21" s="25">
        <f>VLOOKUP($D21,'538'!$B$3:$L$35,11,FALSE)</f>
        <v>16</v>
      </c>
      <c r="AA21" s="24">
        <f>VLOOKUP($E21,'538'!$B$3:$L$35,9,FALSE)</f>
        <v>15</v>
      </c>
      <c r="AB21" s="101">
        <f>VLOOKUP($E21,'538'!$B$3:$L$35,10,FALSE)</f>
        <v>9</v>
      </c>
      <c r="AC21" s="25">
        <f>VLOOKUP($E21,'538'!$B$3:$L$35,11,FALSE)</f>
        <v>2</v>
      </c>
      <c r="AD21" s="173">
        <v>13</v>
      </c>
      <c r="AE21" s="174">
        <v>6</v>
      </c>
      <c r="AF21" s="175">
        <v>1.2</v>
      </c>
      <c r="AG21" s="183">
        <v>2</v>
      </c>
      <c r="AH21" s="184">
        <v>3</v>
      </c>
      <c r="AI21" s="151">
        <f t="shared" si="2"/>
        <v>-1</v>
      </c>
      <c r="AJ21" s="156">
        <v>1.1499999999999999</v>
      </c>
      <c r="AK21" s="157">
        <v>2.59</v>
      </c>
      <c r="AL21" s="158">
        <v>-0.89</v>
      </c>
      <c r="AM21" s="66" t="s">
        <v>61</v>
      </c>
      <c r="AO21" s="2">
        <f t="shared" si="0"/>
        <v>100</v>
      </c>
      <c r="AP21" s="14">
        <f t="shared" si="1"/>
        <v>99.9</v>
      </c>
    </row>
    <row r="22" spans="2:42">
      <c r="B22" s="43">
        <v>19</v>
      </c>
      <c r="C22" s="47">
        <v>41808</v>
      </c>
      <c r="D22" s="52" t="s">
        <v>9</v>
      </c>
      <c r="E22" s="57" t="s">
        <v>13</v>
      </c>
      <c r="F22" s="24">
        <v>42</v>
      </c>
      <c r="G22" s="12">
        <v>31</v>
      </c>
      <c r="H22" s="25">
        <v>27</v>
      </c>
      <c r="I22" s="35">
        <v>55.2</v>
      </c>
      <c r="J22" s="13">
        <v>28.1</v>
      </c>
      <c r="K22" s="36">
        <v>16.7</v>
      </c>
      <c r="L22" s="35">
        <f>VLOOKUP($D22,'538'!$B$4:$F$35,3,0)</f>
        <v>89.1</v>
      </c>
      <c r="M22" s="13">
        <f>VLOOKUP($D22,'538'!$B$4:$F$35,4,0)</f>
        <v>2.7</v>
      </c>
      <c r="N22" s="36">
        <f>VLOOKUP($D22,'538'!$B$4:$F$35,5,0)</f>
        <v>0.4</v>
      </c>
      <c r="O22" s="18">
        <f>VLOOKUP($E22,'538'!$B$4:$F$35,3,0)</f>
        <v>86.7</v>
      </c>
      <c r="P22" s="13">
        <f>VLOOKUP($E22,'538'!$B$4:$F$35,4,0)</f>
        <v>2.7</v>
      </c>
      <c r="Q22" s="63">
        <f>VLOOKUP($E22,'538'!$B$4:$F$35,5,0)</f>
        <v>0.7</v>
      </c>
      <c r="R22" s="24">
        <f>VLOOKUP($D22,'538'!$B$3:$L$35,6,FALSE)</f>
        <v>3.9</v>
      </c>
      <c r="S22" s="12">
        <f>VLOOKUP($D22,'538'!$B$3:$L$35,7,FALSE)</f>
        <v>4.8</v>
      </c>
      <c r="T22" s="12">
        <f>VLOOKUP($D22,'538'!$B$3:$L$35,8,FALSE)</f>
        <v>4.5999999999999996</v>
      </c>
      <c r="U22" s="24">
        <f>VLOOKUP($E22,'538'!$B$3:$L$35,6,FALSE)</f>
        <v>4.2</v>
      </c>
      <c r="V22" s="12">
        <f>VLOOKUP($E22,'538'!$B$3:$L$35,7,FALSE)</f>
        <v>2.6</v>
      </c>
      <c r="W22" s="12">
        <f>VLOOKUP($E22,'538'!$B$3:$L$35,8,FALSE)</f>
        <v>3.6</v>
      </c>
      <c r="X22" s="24">
        <f>VLOOKUP($D22,'538'!$B$3:$L$35,9,FALSE)</f>
        <v>1</v>
      </c>
      <c r="Y22" s="101">
        <f>VLOOKUP($D22,'538'!$B$3:$L$35,10,FALSE)</f>
        <v>13</v>
      </c>
      <c r="Z22" s="25">
        <f>VLOOKUP($D22,'538'!$B$3:$L$35,11,FALSE)</f>
        <v>1</v>
      </c>
      <c r="AA22" s="24">
        <f>VLOOKUP($E22,'538'!$B$3:$L$35,9,FALSE)</f>
        <v>14</v>
      </c>
      <c r="AB22" s="101">
        <f>VLOOKUP($E22,'538'!$B$3:$L$35,10,FALSE)</f>
        <v>8</v>
      </c>
      <c r="AC22" s="25">
        <f>VLOOKUP($E22,'538'!$B$3:$L$35,11,FALSE)</f>
        <v>3</v>
      </c>
      <c r="AD22" s="173">
        <v>1.53</v>
      </c>
      <c r="AE22" s="174">
        <v>4.2</v>
      </c>
      <c r="AF22" s="175">
        <v>6</v>
      </c>
      <c r="AG22" s="183">
        <v>0</v>
      </c>
      <c r="AH22" s="184">
        <v>2</v>
      </c>
      <c r="AI22" s="151">
        <f t="shared" si="2"/>
        <v>-2</v>
      </c>
      <c r="AJ22" s="156">
        <v>1.9</v>
      </c>
      <c r="AK22" s="157">
        <v>2.5299999999999998</v>
      </c>
      <c r="AL22" s="158">
        <v>-0.96</v>
      </c>
      <c r="AM22" s="66" t="s">
        <v>61</v>
      </c>
      <c r="AO22" s="2">
        <f t="shared" si="0"/>
        <v>100</v>
      </c>
      <c r="AP22" s="14">
        <f t="shared" si="1"/>
        <v>100.00000000000001</v>
      </c>
    </row>
    <row r="23" spans="2:42">
      <c r="B23" s="43">
        <v>20</v>
      </c>
      <c r="C23" s="47">
        <v>41808</v>
      </c>
      <c r="D23" s="52" t="s">
        <v>39</v>
      </c>
      <c r="E23" s="57" t="s">
        <v>34</v>
      </c>
      <c r="F23" s="24">
        <v>28</v>
      </c>
      <c r="G23" s="12">
        <v>42</v>
      </c>
      <c r="H23" s="25">
        <v>30</v>
      </c>
      <c r="I23" s="35">
        <v>23</v>
      </c>
      <c r="J23" s="13">
        <v>32.700000000000003</v>
      </c>
      <c r="K23" s="36">
        <v>44.3</v>
      </c>
      <c r="L23" s="35">
        <f>VLOOKUP($D23,'538'!$B$4:$F$35,3,0)</f>
        <v>71.3</v>
      </c>
      <c r="M23" s="13">
        <f>VLOOKUP($D23,'538'!$B$4:$F$35,4,0)</f>
        <v>1.5</v>
      </c>
      <c r="N23" s="36">
        <f>VLOOKUP($D23,'538'!$B$4:$F$35,5,0)</f>
        <v>1</v>
      </c>
      <c r="O23" s="18">
        <f>VLOOKUP($E23,'538'!$B$4:$F$35,3,0)</f>
        <v>75.7</v>
      </c>
      <c r="P23" s="13">
        <f>VLOOKUP($E23,'538'!$B$4:$F$35,4,0)</f>
        <v>1.8</v>
      </c>
      <c r="Q23" s="63">
        <f>VLOOKUP($E23,'538'!$B$4:$F$35,5,0)</f>
        <v>0.9</v>
      </c>
      <c r="R23" s="24">
        <f>VLOOKUP($D23,'538'!$B$3:$L$35,6,FALSE)</f>
        <v>1.2</v>
      </c>
      <c r="S23" s="12">
        <f>VLOOKUP($D23,'538'!$B$3:$L$35,7,FALSE)</f>
        <v>2.4</v>
      </c>
      <c r="T23" s="12">
        <f>VLOOKUP($D23,'538'!$B$3:$L$35,8,FALSE)</f>
        <v>1.5</v>
      </c>
      <c r="U23" s="24">
        <f>VLOOKUP($E23,'538'!$B$3:$L$35,6,FALSE)</f>
        <v>2.4</v>
      </c>
      <c r="V23" s="12">
        <f>VLOOKUP($E23,'538'!$B$3:$L$35,7,FALSE)</f>
        <v>2.2999999999999998</v>
      </c>
      <c r="W23" s="12">
        <f>VLOOKUP($E23,'538'!$B$3:$L$35,8,FALSE)</f>
        <v>2.2999999999999998</v>
      </c>
      <c r="X23" s="24">
        <f>VLOOKUP($D23,'538'!$B$3:$L$35,9,FALSE)</f>
        <v>56</v>
      </c>
      <c r="Y23" s="101">
        <f>VLOOKUP($D23,'538'!$B$3:$L$35,10,FALSE)</f>
        <v>6</v>
      </c>
      <c r="Z23" s="25">
        <f>VLOOKUP($D23,'538'!$B$3:$L$35,11,FALSE)</f>
        <v>8</v>
      </c>
      <c r="AA23" s="24">
        <f>VLOOKUP($E23,'538'!$B$3:$L$35,9,FALSE)</f>
        <v>18</v>
      </c>
      <c r="AB23" s="101">
        <f>VLOOKUP($E23,'538'!$B$3:$L$35,10,FALSE)</f>
        <v>3</v>
      </c>
      <c r="AC23" s="25">
        <f>VLOOKUP($E23,'538'!$B$3:$L$35,11,FALSE)</f>
        <v>3</v>
      </c>
      <c r="AD23" s="173">
        <v>6</v>
      </c>
      <c r="AE23" s="174">
        <v>4</v>
      </c>
      <c r="AF23" s="175">
        <v>1.55</v>
      </c>
      <c r="AG23" s="183">
        <v>0</v>
      </c>
      <c r="AH23" s="184">
        <v>4</v>
      </c>
      <c r="AI23" s="151">
        <f t="shared" si="2"/>
        <v>-4</v>
      </c>
      <c r="AJ23" s="156">
        <v>0.89</v>
      </c>
      <c r="AK23" s="157">
        <v>1</v>
      </c>
      <c r="AL23" s="158">
        <v>-7.0000000000000007E-2</v>
      </c>
      <c r="AM23" s="66" t="s">
        <v>61</v>
      </c>
      <c r="AO23" s="2">
        <f t="shared" si="0"/>
        <v>100</v>
      </c>
      <c r="AP23" s="14">
        <f t="shared" si="1"/>
        <v>100</v>
      </c>
    </row>
    <row r="24" spans="2:42">
      <c r="B24" s="43">
        <v>21</v>
      </c>
      <c r="C24" s="47">
        <v>41809</v>
      </c>
      <c r="D24" s="52" t="s">
        <v>16</v>
      </c>
      <c r="E24" s="57" t="s">
        <v>28</v>
      </c>
      <c r="F24" s="24">
        <v>49</v>
      </c>
      <c r="G24" s="12">
        <v>24</v>
      </c>
      <c r="H24" s="25">
        <v>27</v>
      </c>
      <c r="I24" s="35">
        <v>58.3</v>
      </c>
      <c r="J24" s="13">
        <v>23.8</v>
      </c>
      <c r="K24" s="36">
        <v>17.899999999999999</v>
      </c>
      <c r="L24" s="35">
        <f>VLOOKUP($D24,'538'!$B$4:$F$35,3,0)</f>
        <v>85.8</v>
      </c>
      <c r="M24" s="13">
        <f>VLOOKUP($D24,'538'!$B$4:$F$35,4,0)</f>
        <v>2.2000000000000002</v>
      </c>
      <c r="N24" s="36">
        <f>VLOOKUP($D24,'538'!$B$4:$F$35,5,0)</f>
        <v>0.5</v>
      </c>
      <c r="O24" s="18">
        <f>VLOOKUP($E24,'538'!$B$4:$F$35,3,0)</f>
        <v>78.900000000000006</v>
      </c>
      <c r="P24" s="13">
        <f>VLOOKUP($E24,'538'!$B$4:$F$35,4,0)</f>
        <v>2.2000000000000002</v>
      </c>
      <c r="Q24" s="63">
        <f>VLOOKUP($E24,'538'!$B$4:$F$35,5,0)</f>
        <v>1</v>
      </c>
      <c r="R24" s="24">
        <f>VLOOKUP($D24,'538'!$B$3:$L$35,6,FALSE)</f>
        <v>3.9</v>
      </c>
      <c r="S24" s="12">
        <f>VLOOKUP($D24,'538'!$B$3:$L$35,7,FALSE)</f>
        <v>4</v>
      </c>
      <c r="T24" s="12">
        <f>VLOOKUP($D24,'538'!$B$3:$L$35,8,FALSE)</f>
        <v>4</v>
      </c>
      <c r="U24" s="24">
        <f>VLOOKUP($E24,'538'!$B$3:$L$35,6,FALSE)</f>
        <v>2.9</v>
      </c>
      <c r="V24" s="12">
        <f>VLOOKUP($E24,'538'!$B$3:$L$35,7,FALSE)</f>
        <v>1.6</v>
      </c>
      <c r="W24" s="12">
        <f>VLOOKUP($E24,'538'!$B$3:$L$35,8,FALSE)</f>
        <v>2.1</v>
      </c>
      <c r="X24" s="24">
        <f>VLOOKUP($D24,'538'!$B$3:$L$35,9,FALSE)</f>
        <v>8</v>
      </c>
      <c r="Y24" s="101">
        <f>VLOOKUP($D24,'538'!$B$3:$L$35,10,FALSE)</f>
        <v>4</v>
      </c>
      <c r="Z24" s="25">
        <f>VLOOKUP($D24,'538'!$B$3:$L$35,11,FALSE)</f>
        <v>16</v>
      </c>
      <c r="AA24" s="24">
        <f>VLOOKUP($E24,'538'!$B$3:$L$35,9,FALSE)</f>
        <v>23</v>
      </c>
      <c r="AB24" s="101">
        <f>VLOOKUP($E24,'538'!$B$3:$L$35,10,FALSE)</f>
        <v>2</v>
      </c>
      <c r="AC24" s="25">
        <f>VLOOKUP($E24,'538'!$B$3:$L$35,11,FALSE)</f>
        <v>32</v>
      </c>
      <c r="AD24" s="173">
        <v>2.15</v>
      </c>
      <c r="AE24" s="174">
        <v>3.4</v>
      </c>
      <c r="AF24" s="175">
        <v>3.6</v>
      </c>
      <c r="AG24" s="183">
        <v>2</v>
      </c>
      <c r="AH24" s="184">
        <v>1</v>
      </c>
      <c r="AI24" s="151">
        <f t="shared" si="2"/>
        <v>1</v>
      </c>
      <c r="AJ24" s="156">
        <v>1.56</v>
      </c>
      <c r="AK24" s="157">
        <v>1.28</v>
      </c>
      <c r="AL24" s="158">
        <v>0.15</v>
      </c>
      <c r="AM24" s="66" t="s">
        <v>61</v>
      </c>
      <c r="AO24" s="2">
        <f t="shared" si="0"/>
        <v>100</v>
      </c>
      <c r="AP24" s="14">
        <f t="shared" si="1"/>
        <v>100</v>
      </c>
    </row>
    <row r="25" spans="2:42">
      <c r="B25" s="43">
        <v>22</v>
      </c>
      <c r="C25" s="47">
        <v>41809</v>
      </c>
      <c r="D25" s="52" t="s">
        <v>18</v>
      </c>
      <c r="E25" s="57" t="s">
        <v>20</v>
      </c>
      <c r="F25" s="24">
        <v>37</v>
      </c>
      <c r="G25" s="12">
        <v>35</v>
      </c>
      <c r="H25" s="25">
        <v>29</v>
      </c>
      <c r="I25" s="35">
        <v>34.9</v>
      </c>
      <c r="J25" s="13">
        <v>29.5</v>
      </c>
      <c r="K25" s="36">
        <v>35.5</v>
      </c>
      <c r="L25" s="35">
        <f>VLOOKUP($D25,'538'!$B$4:$F$35,3,0)</f>
        <v>83.3</v>
      </c>
      <c r="M25" s="13">
        <f>VLOOKUP($D25,'538'!$B$4:$F$35,4,0)</f>
        <v>2.2000000000000002</v>
      </c>
      <c r="N25" s="36">
        <f>VLOOKUP($D25,'538'!$B$4:$F$35,5,0)</f>
        <v>0.7</v>
      </c>
      <c r="O25" s="18">
        <f>VLOOKUP($E25,'538'!$B$4:$F$35,3,0)</f>
        <v>83.2</v>
      </c>
      <c r="P25" s="13">
        <f>VLOOKUP($E25,'538'!$B$4:$F$35,4,0)</f>
        <v>2.2000000000000002</v>
      </c>
      <c r="Q25" s="63">
        <f>VLOOKUP($E25,'538'!$B$4:$F$35,5,0)</f>
        <v>0.7</v>
      </c>
      <c r="R25" s="24">
        <f>VLOOKUP($D25,'538'!$B$3:$L$35,6,FALSE)</f>
        <v>4.3</v>
      </c>
      <c r="S25" s="12">
        <f>VLOOKUP($D25,'538'!$B$3:$L$35,7,FALSE)</f>
        <v>3.1</v>
      </c>
      <c r="T25" s="12">
        <f>VLOOKUP($D25,'538'!$B$3:$L$35,8,FALSE)</f>
        <v>3.8</v>
      </c>
      <c r="U25" s="24">
        <f>VLOOKUP($E25,'538'!$B$3:$L$35,6,FALSE)</f>
        <v>3.2</v>
      </c>
      <c r="V25" s="12">
        <f>VLOOKUP($E25,'538'!$B$3:$L$35,7,FALSE)</f>
        <v>4.0999999999999996</v>
      </c>
      <c r="W25" s="12">
        <f>VLOOKUP($E25,'538'!$B$3:$L$35,8,FALSE)</f>
        <v>3.7</v>
      </c>
      <c r="X25" s="24">
        <f>VLOOKUP($D25,'538'!$B$3:$L$35,9,FALSE)</f>
        <v>7</v>
      </c>
      <c r="Y25" s="101">
        <f>VLOOKUP($D25,'538'!$B$3:$L$35,10,FALSE)</f>
        <v>11</v>
      </c>
      <c r="Z25" s="25">
        <f>VLOOKUP($D25,'538'!$B$3:$L$35,11,FALSE)</f>
        <v>1</v>
      </c>
      <c r="AA25" s="24">
        <f>VLOOKUP($E25,'538'!$B$3:$L$35,9,FALSE)</f>
        <v>10</v>
      </c>
      <c r="AB25" s="101">
        <f>VLOOKUP($E25,'538'!$B$3:$L$35,10,FALSE)</f>
        <v>13</v>
      </c>
      <c r="AC25" s="25">
        <f>VLOOKUP($E25,'538'!$B$3:$L$35,11,FALSE)</f>
        <v>1</v>
      </c>
      <c r="AD25" s="173">
        <v>3.6</v>
      </c>
      <c r="AE25" s="174">
        <v>3.5</v>
      </c>
      <c r="AF25" s="175">
        <v>2.15</v>
      </c>
      <c r="AG25" s="183">
        <v>2</v>
      </c>
      <c r="AH25" s="184">
        <v>1</v>
      </c>
      <c r="AI25" s="151">
        <f t="shared" si="2"/>
        <v>1</v>
      </c>
      <c r="AJ25" s="156">
        <v>1.42</v>
      </c>
      <c r="AK25" s="157">
        <v>1.56</v>
      </c>
      <c r="AL25" s="158">
        <v>-0.9</v>
      </c>
      <c r="AM25" s="66" t="s">
        <v>61</v>
      </c>
      <c r="AO25" s="2">
        <f t="shared" si="0"/>
        <v>101</v>
      </c>
      <c r="AP25" s="14">
        <f t="shared" si="1"/>
        <v>99.9</v>
      </c>
    </row>
    <row r="26" spans="2:42">
      <c r="B26" s="43">
        <v>23</v>
      </c>
      <c r="C26" s="47">
        <v>41809</v>
      </c>
      <c r="D26" s="52" t="s">
        <v>37</v>
      </c>
      <c r="E26" s="57" t="s">
        <v>33</v>
      </c>
      <c r="F26" s="24">
        <v>31</v>
      </c>
      <c r="G26" s="12">
        <v>39</v>
      </c>
      <c r="H26" s="25">
        <v>30</v>
      </c>
      <c r="I26" s="35">
        <v>29</v>
      </c>
      <c r="J26" s="13">
        <v>31.1</v>
      </c>
      <c r="K26" s="36">
        <v>39.9</v>
      </c>
      <c r="L26" s="35">
        <f>VLOOKUP($D26,'538'!$B$4:$F$35,3,0)</f>
        <v>73.5</v>
      </c>
      <c r="M26" s="13">
        <f>VLOOKUP($D26,'538'!$B$4:$F$35,4,0)</f>
        <v>2.1</v>
      </c>
      <c r="N26" s="36">
        <f>VLOOKUP($D26,'538'!$B$4:$F$35,5,0)</f>
        <v>1.3</v>
      </c>
      <c r="O26" s="18">
        <f>VLOOKUP($E26,'538'!$B$4:$F$35,3,0)</f>
        <v>76.8</v>
      </c>
      <c r="P26" s="13">
        <f>VLOOKUP($E26,'538'!$B$4:$F$35,4,0)</f>
        <v>1.3</v>
      </c>
      <c r="Q26" s="63">
        <f>VLOOKUP($E26,'538'!$B$4:$F$35,5,0)</f>
        <v>0.5</v>
      </c>
      <c r="R26" s="24">
        <f>VLOOKUP($D26,'538'!$B$3:$L$35,6,FALSE)</f>
        <v>2.7</v>
      </c>
      <c r="S26" s="12">
        <f>VLOOKUP($D26,'538'!$B$3:$L$35,7,FALSE)</f>
        <v>2.1</v>
      </c>
      <c r="T26" s="12">
        <f>VLOOKUP($D26,'538'!$B$3:$L$35,8,FALSE)</f>
        <v>2.2999999999999998</v>
      </c>
      <c r="U26" s="24">
        <f>VLOOKUP($E26,'538'!$B$3:$L$35,6,FALSE)</f>
        <v>2.2000000000000002</v>
      </c>
      <c r="V26" s="12">
        <f>VLOOKUP($E26,'538'!$B$3:$L$35,7,FALSE)</f>
        <v>3.8</v>
      </c>
      <c r="W26" s="12">
        <f>VLOOKUP($E26,'538'!$B$3:$L$35,8,FALSE)</f>
        <v>3</v>
      </c>
      <c r="X26" s="24">
        <f>VLOOKUP($D26,'538'!$B$3:$L$35,9,FALSE)</f>
        <v>46</v>
      </c>
      <c r="Y26" s="101">
        <f>VLOOKUP($D26,'538'!$B$3:$L$35,10,FALSE)</f>
        <v>4</v>
      </c>
      <c r="Z26" s="25">
        <f>VLOOKUP($D26,'538'!$B$3:$L$35,11,FALSE)</f>
        <v>16</v>
      </c>
      <c r="AA26" s="24">
        <f>VLOOKUP($E26,'538'!$B$3:$L$35,9,FALSE)</f>
        <v>12</v>
      </c>
      <c r="AB26" s="101">
        <f>VLOOKUP($E26,'538'!$B$3:$L$35,10,FALSE)</f>
        <v>2</v>
      </c>
      <c r="AC26" s="25">
        <f>VLOOKUP($E26,'538'!$B$3:$L$35,11,FALSE)</f>
        <v>32</v>
      </c>
      <c r="AD26" s="173">
        <v>2.25</v>
      </c>
      <c r="AE26" s="174">
        <v>3.4</v>
      </c>
      <c r="AF26" s="175">
        <v>3.4</v>
      </c>
      <c r="AG26" s="183">
        <v>0</v>
      </c>
      <c r="AH26" s="184">
        <v>0</v>
      </c>
      <c r="AI26" s="151">
        <f t="shared" si="2"/>
        <v>0</v>
      </c>
      <c r="AJ26" s="156">
        <v>1.29</v>
      </c>
      <c r="AK26" s="157">
        <v>1.01</v>
      </c>
      <c r="AL26" s="158">
        <v>-0.13</v>
      </c>
      <c r="AM26" s="66" t="s">
        <v>61</v>
      </c>
      <c r="AO26" s="2">
        <f t="shared" si="0"/>
        <v>100</v>
      </c>
      <c r="AP26" s="14">
        <f t="shared" si="1"/>
        <v>100</v>
      </c>
    </row>
    <row r="27" spans="2:42">
      <c r="B27" s="43">
        <v>24</v>
      </c>
      <c r="C27" s="47">
        <v>41810</v>
      </c>
      <c r="D27" s="52" t="s">
        <v>26</v>
      </c>
      <c r="E27" s="57" t="s">
        <v>36</v>
      </c>
      <c r="F27" s="24">
        <v>45</v>
      </c>
      <c r="G27" s="12">
        <v>26</v>
      </c>
      <c r="H27" s="25">
        <v>30</v>
      </c>
      <c r="I27" s="35">
        <v>66.3</v>
      </c>
      <c r="J27" s="13">
        <v>21.3</v>
      </c>
      <c r="K27" s="36">
        <v>12.4</v>
      </c>
      <c r="L27" s="35">
        <f>VLOOKUP($D27,'538'!$B$4:$F$35,3,0)</f>
        <v>79.5</v>
      </c>
      <c r="M27" s="13">
        <f>VLOOKUP($D27,'538'!$B$4:$F$35,4,0)</f>
        <v>2</v>
      </c>
      <c r="N27" s="36">
        <f>VLOOKUP($D27,'538'!$B$4:$F$35,5,0)</f>
        <v>0.8</v>
      </c>
      <c r="O27" s="18">
        <f>VLOOKUP($E27,'538'!$B$4:$F$35,3,0)</f>
        <v>74.099999999999994</v>
      </c>
      <c r="P27" s="13">
        <f>VLOOKUP($E27,'538'!$B$4:$F$35,4,0)</f>
        <v>1.3</v>
      </c>
      <c r="Q27" s="63">
        <f>VLOOKUP($E27,'538'!$B$4:$F$35,5,0)</f>
        <v>0.7</v>
      </c>
      <c r="R27" s="24">
        <f>VLOOKUP($D27,'538'!$B$3:$L$35,6,FALSE)</f>
        <v>3.9</v>
      </c>
      <c r="S27" s="12">
        <f>VLOOKUP($D27,'538'!$B$3:$L$35,7,FALSE)</f>
        <v>3.7</v>
      </c>
      <c r="T27" s="12">
        <f>VLOOKUP($D27,'538'!$B$3:$L$35,8,FALSE)</f>
        <v>3.9</v>
      </c>
      <c r="U27" s="24">
        <f>VLOOKUP($E27,'538'!$B$3:$L$35,6,FALSE)</f>
        <v>1.6</v>
      </c>
      <c r="V27" s="12">
        <f>VLOOKUP($E27,'538'!$B$3:$L$35,7,FALSE)</f>
        <v>1.2</v>
      </c>
      <c r="W27" s="12">
        <f>VLOOKUP($E27,'538'!$B$3:$L$35,8,FALSE)</f>
        <v>1.3</v>
      </c>
      <c r="X27" s="24">
        <f>VLOOKUP($D27,'538'!$B$3:$L$35,9,FALSE)</f>
        <v>9</v>
      </c>
      <c r="Y27" s="101">
        <f>VLOOKUP($D27,'538'!$B$3:$L$35,10,FALSE)</f>
        <v>17</v>
      </c>
      <c r="Z27" s="25">
        <f>VLOOKUP($D27,'538'!$B$3:$L$35,11,FALSE)</f>
        <v>1</v>
      </c>
      <c r="AA27" s="24">
        <f>VLOOKUP($E27,'538'!$B$3:$L$35,9,FALSE)</f>
        <v>28</v>
      </c>
      <c r="AB27" s="101">
        <f>VLOOKUP($E27,'538'!$B$3:$L$35,10,FALSE)</f>
        <v>3</v>
      </c>
      <c r="AC27" s="25">
        <f>VLOOKUP($E27,'538'!$B$3:$L$35,11,FALSE)</f>
        <v>16</v>
      </c>
      <c r="AD27" s="173">
        <v>1.5</v>
      </c>
      <c r="AE27" s="174">
        <v>4</v>
      </c>
      <c r="AF27" s="175">
        <v>7</v>
      </c>
      <c r="AG27" s="183">
        <v>0</v>
      </c>
      <c r="AH27" s="184">
        <v>1</v>
      </c>
      <c r="AI27" s="151">
        <f t="shared" si="2"/>
        <v>-1</v>
      </c>
      <c r="AJ27" s="156">
        <v>1.62</v>
      </c>
      <c r="AK27" s="157">
        <v>1.03</v>
      </c>
      <c r="AL27" s="158">
        <v>-0.42</v>
      </c>
      <c r="AM27" s="66" t="s">
        <v>61</v>
      </c>
      <c r="AO27" s="2">
        <f t="shared" si="0"/>
        <v>101</v>
      </c>
      <c r="AP27" s="14">
        <f t="shared" si="1"/>
        <v>100</v>
      </c>
    </row>
    <row r="28" spans="2:42">
      <c r="B28" s="43">
        <v>25</v>
      </c>
      <c r="C28" s="47">
        <v>41810</v>
      </c>
      <c r="D28" s="52" t="s">
        <v>29</v>
      </c>
      <c r="E28" s="57" t="s">
        <v>14</v>
      </c>
      <c r="F28" s="24">
        <v>20</v>
      </c>
      <c r="G28" s="12">
        <v>54</v>
      </c>
      <c r="H28" s="25">
        <v>26</v>
      </c>
      <c r="I28" s="35">
        <v>21.3</v>
      </c>
      <c r="J28" s="13">
        <v>30.6</v>
      </c>
      <c r="K28" s="36">
        <v>48.1</v>
      </c>
      <c r="L28" s="35">
        <f>VLOOKUP($D28,'538'!$B$4:$F$35,3,0)</f>
        <v>78</v>
      </c>
      <c r="M28" s="13">
        <f>VLOOKUP($D28,'538'!$B$4:$F$35,4,0)</f>
        <v>2</v>
      </c>
      <c r="N28" s="36">
        <f>VLOOKUP($D28,'538'!$B$4:$F$35,5,0)</f>
        <v>0.9</v>
      </c>
      <c r="O28" s="18">
        <f>VLOOKUP($E28,'538'!$B$4:$F$35,3,0)</f>
        <v>86.1</v>
      </c>
      <c r="P28" s="13">
        <f>VLOOKUP($E28,'538'!$B$4:$F$35,4,0)</f>
        <v>2.5</v>
      </c>
      <c r="Q28" s="63">
        <f>VLOOKUP($E28,'538'!$B$4:$F$35,5,0)</f>
        <v>0.6</v>
      </c>
      <c r="R28" s="24">
        <f>VLOOKUP($D28,'538'!$B$3:$L$35,6,FALSE)</f>
        <v>1.9</v>
      </c>
      <c r="S28" s="12">
        <f>VLOOKUP($D28,'538'!$B$3:$L$35,7,FALSE)</f>
        <v>2.6</v>
      </c>
      <c r="T28" s="12">
        <f>VLOOKUP($D28,'538'!$B$3:$L$35,8,FALSE)</f>
        <v>2.2000000000000002</v>
      </c>
      <c r="U28" s="24">
        <f>VLOOKUP($E28,'538'!$B$3:$L$35,6,FALSE)</f>
        <v>3.3</v>
      </c>
      <c r="V28" s="12">
        <f>VLOOKUP($E28,'538'!$B$3:$L$35,7,FALSE)</f>
        <v>4</v>
      </c>
      <c r="W28" s="12">
        <f>VLOOKUP($E28,'538'!$B$3:$L$35,8,FALSE)</f>
        <v>3.7</v>
      </c>
      <c r="X28" s="24">
        <f>VLOOKUP($D28,'538'!$B$3:$L$35,9,FALSE)</f>
        <v>6</v>
      </c>
      <c r="Y28" s="101">
        <f>VLOOKUP($D28,'538'!$B$3:$L$35,10,FALSE)</f>
        <v>9</v>
      </c>
      <c r="Z28" s="25">
        <f>VLOOKUP($D28,'538'!$B$3:$L$35,11,FALSE)</f>
        <v>8</v>
      </c>
      <c r="AA28" s="24">
        <f>VLOOKUP($E28,'538'!$B$3:$L$35,9,FALSE)</f>
        <v>17</v>
      </c>
      <c r="AB28" s="101">
        <f>VLOOKUP($E28,'538'!$B$3:$L$35,10,FALSE)</f>
        <v>13</v>
      </c>
      <c r="AC28" s="25">
        <f>VLOOKUP($E28,'538'!$B$3:$L$35,11,FALSE)</f>
        <v>1</v>
      </c>
      <c r="AD28" s="173">
        <v>4.8</v>
      </c>
      <c r="AE28" s="174">
        <v>3.6</v>
      </c>
      <c r="AF28" s="175">
        <v>1.75</v>
      </c>
      <c r="AG28" s="183">
        <v>2</v>
      </c>
      <c r="AH28" s="184">
        <v>5</v>
      </c>
      <c r="AI28" s="151">
        <f t="shared" si="2"/>
        <v>-3</v>
      </c>
      <c r="AJ28" s="156">
        <v>1.18</v>
      </c>
      <c r="AK28" s="157">
        <v>1.99</v>
      </c>
      <c r="AL28" s="158">
        <v>-0.8</v>
      </c>
      <c r="AM28" s="66" t="s">
        <v>61</v>
      </c>
      <c r="AO28" s="2">
        <f t="shared" si="0"/>
        <v>100</v>
      </c>
      <c r="AP28" s="14">
        <f t="shared" si="1"/>
        <v>100</v>
      </c>
    </row>
    <row r="29" spans="2:42">
      <c r="B29" s="43">
        <v>26</v>
      </c>
      <c r="C29" s="47">
        <v>41810</v>
      </c>
      <c r="D29" s="52" t="s">
        <v>41</v>
      </c>
      <c r="E29" s="57" t="s">
        <v>25</v>
      </c>
      <c r="F29" s="24">
        <v>19</v>
      </c>
      <c r="G29" s="12">
        <v>54</v>
      </c>
      <c r="H29" s="25">
        <v>27</v>
      </c>
      <c r="I29" s="35">
        <v>26</v>
      </c>
      <c r="J29" s="13">
        <v>27.5</v>
      </c>
      <c r="K29" s="36">
        <v>46.6</v>
      </c>
      <c r="L29" s="35">
        <f>VLOOKUP($D29,'538'!$B$4:$F$35,3,0)</f>
        <v>69.599999999999994</v>
      </c>
      <c r="M29" s="13">
        <f>VLOOKUP($D29,'538'!$B$4:$F$35,4,0)</f>
        <v>1.6</v>
      </c>
      <c r="N29" s="36">
        <f>VLOOKUP($D29,'538'!$B$4:$F$35,5,0)</f>
        <v>1.2</v>
      </c>
      <c r="O29" s="18">
        <f>VLOOKUP($E29,'538'!$B$4:$F$35,3,0)</f>
        <v>80.7</v>
      </c>
      <c r="P29" s="13">
        <f>VLOOKUP($E29,'538'!$B$4:$F$35,4,0)</f>
        <v>2</v>
      </c>
      <c r="Q29" s="63">
        <f>VLOOKUP($E29,'538'!$B$4:$F$35,5,0)</f>
        <v>0.8</v>
      </c>
      <c r="R29" s="24">
        <f>VLOOKUP($D29,'538'!$B$3:$L$35,6,FALSE)</f>
        <v>1.7</v>
      </c>
      <c r="S29" s="12">
        <f>VLOOKUP($D29,'538'!$B$3:$L$35,7,FALSE)</f>
        <v>1.1000000000000001</v>
      </c>
      <c r="T29" s="12">
        <f>VLOOKUP($D29,'538'!$B$3:$L$35,8,FALSE)</f>
        <v>1.3</v>
      </c>
      <c r="U29" s="24">
        <f>VLOOKUP($E29,'538'!$B$3:$L$35,6,FALSE)</f>
        <v>2.1</v>
      </c>
      <c r="V29" s="12">
        <f>VLOOKUP($E29,'538'!$B$3:$L$35,7,FALSE)</f>
        <v>2.2000000000000002</v>
      </c>
      <c r="W29" s="12">
        <f>VLOOKUP($E29,'538'!$B$3:$L$35,8,FALSE)</f>
        <v>2.1</v>
      </c>
      <c r="X29" s="24">
        <f>VLOOKUP($D29,'538'!$B$3:$L$35,9,FALSE)</f>
        <v>33</v>
      </c>
      <c r="Y29" s="101">
        <f>VLOOKUP($D29,'538'!$B$3:$L$35,10,FALSE)</f>
        <v>2</v>
      </c>
      <c r="Z29" s="25">
        <f>VLOOKUP($D29,'538'!$B$3:$L$35,11,FALSE)</f>
        <v>32</v>
      </c>
      <c r="AA29" s="24">
        <f>VLOOKUP($E29,'538'!$B$3:$L$35,9,FALSE)</f>
        <v>26</v>
      </c>
      <c r="AB29" s="101">
        <f>VLOOKUP($E29,'538'!$B$3:$L$35,10,FALSE)</f>
        <v>2</v>
      </c>
      <c r="AC29" s="25">
        <f>VLOOKUP($E29,'538'!$B$3:$L$35,11,FALSE)</f>
        <v>16</v>
      </c>
      <c r="AD29" s="173">
        <v>5.8</v>
      </c>
      <c r="AE29" s="174">
        <v>3.7</v>
      </c>
      <c r="AF29" s="175">
        <v>1.61</v>
      </c>
      <c r="AG29" s="183">
        <v>1</v>
      </c>
      <c r="AH29" s="184">
        <v>2</v>
      </c>
      <c r="AI29" s="151">
        <f t="shared" si="2"/>
        <v>-1</v>
      </c>
      <c r="AJ29" s="156">
        <v>1.1200000000000001</v>
      </c>
      <c r="AK29" s="157">
        <v>2.25</v>
      </c>
      <c r="AL29" s="158">
        <v>-1.0900000000000001</v>
      </c>
      <c r="AM29" s="66" t="s">
        <v>61</v>
      </c>
      <c r="AO29" s="2">
        <f t="shared" si="0"/>
        <v>100</v>
      </c>
      <c r="AP29" s="14">
        <f t="shared" si="1"/>
        <v>100.1</v>
      </c>
    </row>
    <row r="30" spans="2:42">
      <c r="B30" s="43">
        <v>27</v>
      </c>
      <c r="C30" s="47">
        <v>41811</v>
      </c>
      <c r="D30" s="52" t="s">
        <v>7</v>
      </c>
      <c r="E30" s="57" t="s">
        <v>40</v>
      </c>
      <c r="F30" s="24">
        <v>77</v>
      </c>
      <c r="G30" s="12">
        <v>7</v>
      </c>
      <c r="H30" s="25">
        <v>16</v>
      </c>
      <c r="I30" s="35">
        <v>79.599999999999994</v>
      </c>
      <c r="J30" s="13">
        <v>14.8</v>
      </c>
      <c r="K30" s="36">
        <v>5.7</v>
      </c>
      <c r="L30" s="35">
        <f>VLOOKUP($D30,'538'!$B$4:$F$35,3,0)</f>
        <v>90</v>
      </c>
      <c r="M30" s="13">
        <f>VLOOKUP($D30,'538'!$B$4:$F$35,4,0)</f>
        <v>2.9</v>
      </c>
      <c r="N30" s="36">
        <f>VLOOKUP($D30,'538'!$B$4:$F$35,5,0)</f>
        <v>0.4</v>
      </c>
      <c r="O30" s="18">
        <f>VLOOKUP($E30,'538'!$B$4:$F$35,3,0)</f>
        <v>70.599999999999994</v>
      </c>
      <c r="P30" s="13">
        <f>VLOOKUP($E30,'538'!$B$4:$F$35,4,0)</f>
        <v>1.3</v>
      </c>
      <c r="Q30" s="63">
        <f>VLOOKUP($E30,'538'!$B$4:$F$35,5,0)</f>
        <v>0.9</v>
      </c>
      <c r="R30" s="24">
        <f>VLOOKUP($D30,'538'!$B$3:$L$35,6,FALSE)</f>
        <v>4.8</v>
      </c>
      <c r="S30" s="12">
        <f>VLOOKUP($D30,'538'!$B$3:$L$35,7,FALSE)</f>
        <v>4.5</v>
      </c>
      <c r="T30" s="12">
        <f>VLOOKUP($D30,'538'!$B$3:$L$35,8,FALSE)</f>
        <v>4.7</v>
      </c>
      <c r="U30" s="24">
        <f>VLOOKUP($E30,'538'!$B$3:$L$35,6,FALSE)</f>
        <v>1.5</v>
      </c>
      <c r="V30" s="12">
        <f>VLOOKUP($E30,'538'!$B$3:$L$35,7,FALSE)</f>
        <v>1.3</v>
      </c>
      <c r="W30" s="12">
        <f>VLOOKUP($E30,'538'!$B$3:$L$35,8,FALSE)</f>
        <v>1.3</v>
      </c>
      <c r="X30" s="24">
        <f>VLOOKUP($D30,'538'!$B$3:$L$35,9,FALSE)</f>
        <v>5</v>
      </c>
      <c r="Y30" s="101">
        <f>VLOOKUP($D30,'538'!$B$3:$L$35,10,FALSE)</f>
        <v>15</v>
      </c>
      <c r="Z30" s="25">
        <f>VLOOKUP($D30,'538'!$B$3:$L$35,11,FALSE)</f>
        <v>1</v>
      </c>
      <c r="AA30" s="24">
        <f>VLOOKUP($E30,'538'!$B$3:$L$35,9,FALSE)</f>
        <v>43</v>
      </c>
      <c r="AB30" s="101">
        <f>VLOOKUP($E30,'538'!$B$3:$L$35,10,FALSE)</f>
        <v>3</v>
      </c>
      <c r="AC30" s="25">
        <f>VLOOKUP($E30,'538'!$B$3:$L$35,11,FALSE)</f>
        <v>32</v>
      </c>
      <c r="AD30" s="173">
        <v>1.1200000000000001</v>
      </c>
      <c r="AE30" s="174">
        <v>8</v>
      </c>
      <c r="AF30" s="175">
        <v>34</v>
      </c>
      <c r="AG30" s="183">
        <v>1</v>
      </c>
      <c r="AH30" s="184">
        <v>0</v>
      </c>
      <c r="AI30" s="151">
        <f t="shared" si="2"/>
        <v>1</v>
      </c>
      <c r="AJ30" s="156">
        <v>1.93</v>
      </c>
      <c r="AK30" s="157">
        <v>0.87</v>
      </c>
      <c r="AL30" s="158">
        <v>1.24</v>
      </c>
      <c r="AM30" s="66" t="s">
        <v>61</v>
      </c>
      <c r="AO30" s="2">
        <f t="shared" si="0"/>
        <v>100</v>
      </c>
      <c r="AP30" s="14">
        <f t="shared" si="1"/>
        <v>100.1</v>
      </c>
    </row>
    <row r="31" spans="2:42">
      <c r="B31" s="43">
        <v>28</v>
      </c>
      <c r="C31" s="47">
        <v>41811</v>
      </c>
      <c r="D31" s="52" t="s">
        <v>11</v>
      </c>
      <c r="E31" s="57" t="s">
        <v>31</v>
      </c>
      <c r="F31" s="24">
        <v>67</v>
      </c>
      <c r="G31" s="12">
        <v>12</v>
      </c>
      <c r="H31" s="25">
        <v>20</v>
      </c>
      <c r="I31" s="35">
        <v>68</v>
      </c>
      <c r="J31" s="13">
        <v>21</v>
      </c>
      <c r="K31" s="36">
        <v>11</v>
      </c>
      <c r="L31" s="35">
        <f>VLOOKUP($D31,'538'!$B$4:$F$35,3,0)</f>
        <v>88.9</v>
      </c>
      <c r="M31" s="13">
        <f>VLOOKUP($D31,'538'!$B$4:$F$35,4,0)</f>
        <v>3.2</v>
      </c>
      <c r="N31" s="36">
        <f>VLOOKUP($D31,'538'!$B$4:$F$35,5,0)</f>
        <v>0.8</v>
      </c>
      <c r="O31" s="18">
        <f>VLOOKUP($E31,'538'!$B$4:$F$35,3,0)</f>
        <v>77.2</v>
      </c>
      <c r="P31" s="13">
        <f>VLOOKUP($E31,'538'!$B$4:$F$35,4,0)</f>
        <v>1.9</v>
      </c>
      <c r="Q31" s="63">
        <f>VLOOKUP($E31,'538'!$B$4:$F$35,5,0)</f>
        <v>0.9</v>
      </c>
      <c r="R31" s="24">
        <f>VLOOKUP($D31,'538'!$B$3:$L$35,6,FALSE)</f>
        <v>4.8</v>
      </c>
      <c r="S31" s="12">
        <f>VLOOKUP($D31,'538'!$B$3:$L$35,7,FALSE)</f>
        <v>4.5</v>
      </c>
      <c r="T31" s="12">
        <f>VLOOKUP($D31,'538'!$B$3:$L$35,8,FALSE)</f>
        <v>4.8</v>
      </c>
      <c r="U31" s="24">
        <f>VLOOKUP($E31,'538'!$B$3:$L$35,6,FALSE)</f>
        <v>2.4</v>
      </c>
      <c r="V31" s="12">
        <f>VLOOKUP($E31,'538'!$B$3:$L$35,7,FALSE)</f>
        <v>2.4</v>
      </c>
      <c r="W31" s="12">
        <f>VLOOKUP($E31,'538'!$B$3:$L$35,8,FALSE)</f>
        <v>2.4</v>
      </c>
      <c r="X31" s="24">
        <f>VLOOKUP($D31,'538'!$B$3:$L$35,9,FALSE)</f>
        <v>2</v>
      </c>
      <c r="Y31" s="101">
        <f>VLOOKUP($D31,'538'!$B$3:$L$35,10,FALSE)</f>
        <v>17</v>
      </c>
      <c r="Z31" s="25">
        <f>VLOOKUP($D31,'538'!$B$3:$L$35,11,FALSE)</f>
        <v>1</v>
      </c>
      <c r="AA31" s="24">
        <f>VLOOKUP($E31,'538'!$B$3:$L$35,9,FALSE)</f>
        <v>37</v>
      </c>
      <c r="AB31" s="101">
        <f>VLOOKUP($E31,'538'!$B$3:$L$35,10,FALSE)</f>
        <v>2</v>
      </c>
      <c r="AC31" s="25">
        <f>VLOOKUP($E31,'538'!$B$3:$L$35,11,FALSE)</f>
        <v>8</v>
      </c>
      <c r="AD31" s="173">
        <v>1.3</v>
      </c>
      <c r="AE31" s="174">
        <v>5.5</v>
      </c>
      <c r="AF31" s="175">
        <v>9.5</v>
      </c>
      <c r="AG31" s="183">
        <v>2</v>
      </c>
      <c r="AH31" s="184">
        <v>2</v>
      </c>
      <c r="AI31" s="151">
        <f t="shared" si="2"/>
        <v>0</v>
      </c>
      <c r="AJ31" s="156">
        <v>2.56</v>
      </c>
      <c r="AK31" s="157">
        <v>1.35</v>
      </c>
      <c r="AL31" s="158">
        <v>1.31</v>
      </c>
      <c r="AM31" s="66" t="s">
        <v>61</v>
      </c>
      <c r="AO31" s="2">
        <f t="shared" si="0"/>
        <v>99</v>
      </c>
      <c r="AP31" s="14">
        <f t="shared" si="1"/>
        <v>100</v>
      </c>
    </row>
    <row r="32" spans="2:42">
      <c r="B32" s="43">
        <v>29</v>
      </c>
      <c r="C32" s="47">
        <v>41811</v>
      </c>
      <c r="D32" s="52" t="s">
        <v>35</v>
      </c>
      <c r="E32" s="57" t="s">
        <v>64</v>
      </c>
      <c r="F32" s="24">
        <v>26</v>
      </c>
      <c r="G32" s="12">
        <v>46</v>
      </c>
      <c r="H32" s="25">
        <v>28</v>
      </c>
      <c r="I32" s="35">
        <v>30.4</v>
      </c>
      <c r="J32" s="13">
        <v>35.1</v>
      </c>
      <c r="K32" s="36">
        <v>34.5</v>
      </c>
      <c r="L32" s="35">
        <f>VLOOKUP($D32,'538'!$B$4:$F$35,3,0)</f>
        <v>75.2</v>
      </c>
      <c r="M32" s="13">
        <f>VLOOKUP($D32,'538'!$B$4:$F$35,4,0)</f>
        <v>1.7</v>
      </c>
      <c r="N32" s="36">
        <f>VLOOKUP($D32,'538'!$B$4:$F$35,5,0)</f>
        <v>0.9</v>
      </c>
      <c r="O32" s="18">
        <f>VLOOKUP($E32,'538'!$B$4:$F$35,3,0)</f>
        <v>80.3</v>
      </c>
      <c r="P32" s="13">
        <f>VLOOKUP($E32,'538'!$B$4:$F$35,4,0)</f>
        <v>2.2999999999999998</v>
      </c>
      <c r="Q32" s="63">
        <f>VLOOKUP($E32,'538'!$B$4:$F$35,5,0)</f>
        <v>1</v>
      </c>
      <c r="R32" s="24">
        <f>VLOOKUP($D32,'538'!$B$3:$L$35,6,FALSE)</f>
        <v>1.3</v>
      </c>
      <c r="S32" s="12">
        <f>VLOOKUP($D32,'538'!$B$3:$L$35,7,FALSE)</f>
        <v>3</v>
      </c>
      <c r="T32" s="12">
        <f>VLOOKUP($D32,'538'!$B$3:$L$35,8,FALSE)</f>
        <v>1.9</v>
      </c>
      <c r="U32" s="24">
        <f>VLOOKUP($E32,'538'!$B$3:$L$35,6,FALSE)</f>
        <v>2</v>
      </c>
      <c r="V32" s="12">
        <f>VLOOKUP($E32,'538'!$B$3:$L$35,7,FALSE)</f>
        <v>2.2999999999999998</v>
      </c>
      <c r="W32" s="12">
        <f>VLOOKUP($E32,'538'!$B$3:$L$35,8,FALSE)</f>
        <v>2.1</v>
      </c>
      <c r="X32" s="24">
        <f>VLOOKUP($D32,'538'!$B$3:$L$35,9,FALSE)</f>
        <v>44</v>
      </c>
      <c r="Y32" s="101">
        <f>VLOOKUP($D32,'538'!$B$3:$L$35,10,FALSE)</f>
        <v>4</v>
      </c>
      <c r="Z32" s="25">
        <f>VLOOKUP($D32,'538'!$B$3:$L$35,11,FALSE)</f>
        <v>16</v>
      </c>
      <c r="AA32" s="24">
        <f>VLOOKUP($E32,'538'!$B$3:$L$35,9,FALSE)</f>
        <v>21</v>
      </c>
      <c r="AB32" s="101">
        <f>VLOOKUP($E32,'538'!$B$3:$L$35,10,FALSE)</f>
        <v>0</v>
      </c>
      <c r="AC32" s="25">
        <f>VLOOKUP($E32,'538'!$B$3:$L$35,11,FALSE)</f>
        <v>32</v>
      </c>
      <c r="AD32" s="173">
        <v>4</v>
      </c>
      <c r="AE32" s="174">
        <v>3.5</v>
      </c>
      <c r="AF32" s="175">
        <v>1.9</v>
      </c>
      <c r="AG32" s="183">
        <v>1</v>
      </c>
      <c r="AH32" s="184">
        <v>0</v>
      </c>
      <c r="AI32" s="151">
        <f t="shared" si="2"/>
        <v>1</v>
      </c>
      <c r="AJ32" s="156">
        <v>1.23</v>
      </c>
      <c r="AK32" s="157">
        <v>1.89</v>
      </c>
      <c r="AL32" s="158">
        <v>-0.66</v>
      </c>
      <c r="AM32" s="66" t="s">
        <v>61</v>
      </c>
      <c r="AO32" s="2">
        <f t="shared" si="0"/>
        <v>100</v>
      </c>
      <c r="AP32" s="14">
        <f t="shared" si="1"/>
        <v>100</v>
      </c>
    </row>
    <row r="33" spans="2:42">
      <c r="B33" s="43">
        <v>30</v>
      </c>
      <c r="C33" s="48">
        <v>41812</v>
      </c>
      <c r="D33" s="53" t="s">
        <v>22</v>
      </c>
      <c r="E33" s="58" t="s">
        <v>27</v>
      </c>
      <c r="F33" s="26">
        <v>43</v>
      </c>
      <c r="G33" s="8">
        <v>28</v>
      </c>
      <c r="H33" s="27">
        <v>29</v>
      </c>
      <c r="I33" s="37">
        <v>52.2</v>
      </c>
      <c r="J33" s="9">
        <v>31.3</v>
      </c>
      <c r="K33" s="38">
        <v>16.5</v>
      </c>
      <c r="L33" s="37">
        <f>VLOOKUP($D33,'538'!$B$4:$F$35,3,0)</f>
        <v>82</v>
      </c>
      <c r="M33" s="9">
        <f>VLOOKUP($D33,'538'!$B$4:$F$35,4,0)</f>
        <v>2.1</v>
      </c>
      <c r="N33" s="38">
        <f>VLOOKUP($D33,'538'!$B$4:$F$35,5,0)</f>
        <v>0.7</v>
      </c>
      <c r="O33" s="19">
        <f>VLOOKUP($E33,'538'!$B$4:$F$35,3,0)</f>
        <v>79</v>
      </c>
      <c r="P33" s="9">
        <f>VLOOKUP($E33,'538'!$B$4:$F$35,4,0)</f>
        <v>1.7</v>
      </c>
      <c r="Q33" s="64">
        <f>VLOOKUP($E33,'538'!$B$4:$F$35,5,0)</f>
        <v>0.6</v>
      </c>
      <c r="R33" s="26">
        <f>VLOOKUP($D33,'538'!$B$3:$L$35,6,FALSE)</f>
        <v>3.6</v>
      </c>
      <c r="S33" s="8">
        <f>VLOOKUP($D33,'538'!$B$3:$L$35,7,FALSE)</f>
        <v>4.5999999999999996</v>
      </c>
      <c r="T33" s="8">
        <f>VLOOKUP($D33,'538'!$B$3:$L$35,8,FALSE)</f>
        <v>4.3</v>
      </c>
      <c r="U33" s="26">
        <f>VLOOKUP($E33,'538'!$B$3:$L$35,6,FALSE)</f>
        <v>2.1</v>
      </c>
      <c r="V33" s="8">
        <f>VLOOKUP($E33,'538'!$B$3:$L$35,7,FALSE)</f>
        <v>3.1</v>
      </c>
      <c r="W33" s="8">
        <f>VLOOKUP($E33,'538'!$B$3:$L$35,8,FALSE)</f>
        <v>2.6</v>
      </c>
      <c r="X33" s="26">
        <f>VLOOKUP($D33,'538'!$B$3:$L$35,9,FALSE)</f>
        <v>11</v>
      </c>
      <c r="Y33" s="102">
        <f>VLOOKUP($D33,'538'!$B$3:$L$35,10,FALSE)</f>
        <v>11</v>
      </c>
      <c r="Z33" s="27">
        <f>VLOOKUP($D33,'538'!$B$3:$L$35,11,FALSE)</f>
        <v>4</v>
      </c>
      <c r="AA33" s="26">
        <f>VLOOKUP($E33,'538'!$B$3:$L$35,9,FALSE)</f>
        <v>19</v>
      </c>
      <c r="AB33" s="102">
        <f>VLOOKUP($E33,'538'!$B$3:$L$35,10,FALSE)</f>
        <v>9</v>
      </c>
      <c r="AC33" s="27">
        <f>VLOOKUP($E33,'538'!$B$3:$L$35,11,FALSE)</f>
        <v>4</v>
      </c>
      <c r="AD33" s="173">
        <v>1.9</v>
      </c>
      <c r="AE33" s="174">
        <v>3.5</v>
      </c>
      <c r="AF33" s="175">
        <v>3.9</v>
      </c>
      <c r="AG33" s="183">
        <v>1</v>
      </c>
      <c r="AH33" s="184">
        <v>0</v>
      </c>
      <c r="AI33" s="151">
        <f t="shared" si="2"/>
        <v>1</v>
      </c>
      <c r="AJ33" s="156">
        <v>1.98</v>
      </c>
      <c r="AK33" s="157">
        <v>1.3</v>
      </c>
      <c r="AL33" s="158">
        <v>0.71</v>
      </c>
      <c r="AM33" s="67" t="s">
        <v>62</v>
      </c>
      <c r="AO33" s="2">
        <f t="shared" si="0"/>
        <v>100</v>
      </c>
      <c r="AP33" s="14">
        <f t="shared" si="1"/>
        <v>100</v>
      </c>
    </row>
    <row r="34" spans="2:42">
      <c r="B34" s="43">
        <v>31</v>
      </c>
      <c r="C34" s="48">
        <v>41812</v>
      </c>
      <c r="D34" s="53" t="s">
        <v>38</v>
      </c>
      <c r="E34" s="58" t="s">
        <v>43</v>
      </c>
      <c r="F34" s="26">
        <v>45</v>
      </c>
      <c r="G34" s="8">
        <v>25</v>
      </c>
      <c r="H34" s="27">
        <v>30</v>
      </c>
      <c r="I34" s="37">
        <v>41.6</v>
      </c>
      <c r="J34" s="9">
        <v>29</v>
      </c>
      <c r="K34" s="38">
        <v>29.4</v>
      </c>
      <c r="L34" s="37">
        <f>VLOOKUP($D34,'538'!$B$4:$F$35,3,0)</f>
        <v>72.400000000000006</v>
      </c>
      <c r="M34" s="9">
        <f>VLOOKUP($D34,'538'!$B$4:$F$35,4,0)</f>
        <v>1.7</v>
      </c>
      <c r="N34" s="38">
        <f>VLOOKUP($D34,'538'!$B$4:$F$35,5,0)</f>
        <v>1.1000000000000001</v>
      </c>
      <c r="O34" s="19">
        <f>VLOOKUP($E34,'538'!$B$4:$F$35,3,0)</f>
        <v>63.4</v>
      </c>
      <c r="P34" s="9">
        <f>VLOOKUP($E34,'538'!$B$4:$F$35,4,0)</f>
        <v>1.1000000000000001</v>
      </c>
      <c r="Q34" s="64">
        <f>VLOOKUP($E34,'538'!$B$4:$F$35,5,0)</f>
        <v>1.2</v>
      </c>
      <c r="R34" s="26">
        <f>VLOOKUP($D34,'538'!$B$3:$L$35,6,FALSE)</f>
        <v>1.9</v>
      </c>
      <c r="S34" s="8">
        <f>VLOOKUP($D34,'538'!$B$3:$L$35,7,FALSE)</f>
        <v>1.4</v>
      </c>
      <c r="T34" s="8">
        <f>VLOOKUP($D34,'538'!$B$3:$L$35,8,FALSE)</f>
        <v>1.5</v>
      </c>
      <c r="U34" s="26">
        <f>VLOOKUP($E34,'538'!$B$3:$L$35,6,FALSE)</f>
        <v>1.4</v>
      </c>
      <c r="V34" s="8">
        <f>VLOOKUP($E34,'538'!$B$3:$L$35,7,FALSE)</f>
        <v>1.3</v>
      </c>
      <c r="W34" s="8">
        <f>VLOOKUP($E34,'538'!$B$3:$L$35,8,FALSE)</f>
        <v>1.3</v>
      </c>
      <c r="X34" s="26">
        <f>VLOOKUP($D34,'538'!$B$3:$L$35,9,FALSE)</f>
        <v>57</v>
      </c>
      <c r="Y34" s="102">
        <f>VLOOKUP($D34,'538'!$B$3:$L$35,10,FALSE)</f>
        <v>8</v>
      </c>
      <c r="Z34" s="27">
        <f>VLOOKUP($D34,'538'!$B$3:$L$35,11,FALSE)</f>
        <v>4</v>
      </c>
      <c r="AA34" s="26">
        <f>VLOOKUP($E34,'538'!$B$3:$L$35,9,FALSE)</f>
        <v>22</v>
      </c>
      <c r="AB34" s="102">
        <f>VLOOKUP($E34,'538'!$B$3:$L$35,10,FALSE)</f>
        <v>3</v>
      </c>
      <c r="AC34" s="27">
        <f>VLOOKUP($E34,'538'!$B$3:$L$35,11,FALSE)</f>
        <v>32</v>
      </c>
      <c r="AD34" s="173">
        <v>2.4</v>
      </c>
      <c r="AE34" s="174">
        <v>3.2</v>
      </c>
      <c r="AF34" s="175">
        <v>3.1</v>
      </c>
      <c r="AG34" s="183">
        <v>1</v>
      </c>
      <c r="AH34" s="184">
        <v>1</v>
      </c>
      <c r="AI34" s="151">
        <f t="shared" si="2"/>
        <v>0</v>
      </c>
      <c r="AJ34" s="156">
        <v>1.2</v>
      </c>
      <c r="AK34" s="157">
        <v>0.6</v>
      </c>
      <c r="AL34" s="158">
        <v>0.55000000000000004</v>
      </c>
      <c r="AM34" s="67" t="s">
        <v>62</v>
      </c>
      <c r="AO34" s="2">
        <f t="shared" si="0"/>
        <v>100</v>
      </c>
      <c r="AP34" s="14">
        <f t="shared" si="1"/>
        <v>100</v>
      </c>
    </row>
    <row r="35" spans="2:42">
      <c r="B35" s="43">
        <v>32</v>
      </c>
      <c r="C35" s="48">
        <v>41812</v>
      </c>
      <c r="D35" s="53" t="s">
        <v>30</v>
      </c>
      <c r="E35" s="58" t="s">
        <v>24</v>
      </c>
      <c r="F35" s="26">
        <v>29</v>
      </c>
      <c r="G35" s="8">
        <v>42</v>
      </c>
      <c r="H35" s="27">
        <v>29</v>
      </c>
      <c r="I35" s="37">
        <v>21.3</v>
      </c>
      <c r="J35" s="9">
        <v>24.3</v>
      </c>
      <c r="K35" s="38">
        <v>54.4</v>
      </c>
      <c r="L35" s="37">
        <f>VLOOKUP($D35,'538'!$B$4:$F$35,3,0)</f>
        <v>77.400000000000006</v>
      </c>
      <c r="M35" s="9">
        <f>VLOOKUP($D35,'538'!$B$4:$F$35,4,0)</f>
        <v>2</v>
      </c>
      <c r="N35" s="38">
        <f>VLOOKUP($D35,'538'!$B$4:$F$35,5,0)</f>
        <v>1</v>
      </c>
      <c r="O35" s="19">
        <f>VLOOKUP($E35,'538'!$B$4:$F$35,3,0)</f>
        <v>81</v>
      </c>
      <c r="P35" s="9">
        <f>VLOOKUP($E35,'538'!$B$4:$F$35,4,0)</f>
        <v>2.1</v>
      </c>
      <c r="Q35" s="64">
        <f>VLOOKUP($E35,'538'!$B$4:$F$35,5,0)</f>
        <v>0.8</v>
      </c>
      <c r="R35" s="26">
        <f>VLOOKUP($D35,'538'!$B$3:$L$35,6,FALSE)</f>
        <v>3.6</v>
      </c>
      <c r="S35" s="8">
        <f>VLOOKUP($D35,'538'!$B$3:$L$35,7,FALSE)</f>
        <v>1.7</v>
      </c>
      <c r="T35" s="8">
        <f>VLOOKUP($D35,'538'!$B$3:$L$35,8,FALSE)</f>
        <v>2.6</v>
      </c>
      <c r="U35" s="26">
        <f>VLOOKUP($E35,'538'!$B$3:$L$35,6,FALSE)</f>
        <v>4.0999999999999996</v>
      </c>
      <c r="V35" s="8">
        <f>VLOOKUP($E35,'538'!$B$3:$L$35,7,FALSE)</f>
        <v>4.0999999999999996</v>
      </c>
      <c r="W35" s="8">
        <f>VLOOKUP($E35,'538'!$B$3:$L$35,8,FALSE)</f>
        <v>4.2</v>
      </c>
      <c r="X35" s="26">
        <f>VLOOKUP($D35,'538'!$B$3:$L$35,9,FALSE)</f>
        <v>13</v>
      </c>
      <c r="Y35" s="102">
        <f>VLOOKUP($D35,'538'!$B$3:$L$35,10,FALSE)</f>
        <v>9</v>
      </c>
      <c r="Z35" s="27">
        <f>VLOOKUP($D35,'538'!$B$3:$L$35,11,FALSE)</f>
        <v>3</v>
      </c>
      <c r="AA35" s="26">
        <f>VLOOKUP($E35,'538'!$B$3:$L$35,9,FALSE)</f>
        <v>4</v>
      </c>
      <c r="AB35" s="102">
        <f>VLOOKUP($E35,'538'!$B$3:$L$35,10,FALSE)</f>
        <v>5</v>
      </c>
      <c r="AC35" s="27">
        <f>VLOOKUP($E35,'538'!$B$3:$L$35,11,FALSE)</f>
        <v>3</v>
      </c>
      <c r="AD35" s="173">
        <v>5</v>
      </c>
      <c r="AE35" s="174">
        <v>3.75</v>
      </c>
      <c r="AF35" s="175">
        <v>1.7</v>
      </c>
      <c r="AG35" s="183">
        <v>1</v>
      </c>
      <c r="AH35" s="184">
        <v>1</v>
      </c>
      <c r="AI35" s="151">
        <f t="shared" si="2"/>
        <v>0</v>
      </c>
      <c r="AJ35" s="156">
        <v>1.68</v>
      </c>
      <c r="AK35" s="157">
        <v>1.76</v>
      </c>
      <c r="AL35" s="158">
        <v>-0.04</v>
      </c>
      <c r="AM35" s="67" t="s">
        <v>62</v>
      </c>
      <c r="AO35" s="2">
        <f t="shared" si="0"/>
        <v>100</v>
      </c>
      <c r="AP35" s="14">
        <f t="shared" si="1"/>
        <v>100</v>
      </c>
    </row>
    <row r="36" spans="2:42">
      <c r="B36" s="43">
        <v>33</v>
      </c>
      <c r="C36" s="48">
        <v>41813</v>
      </c>
      <c r="D36" s="53" t="s">
        <v>21</v>
      </c>
      <c r="E36" s="58" t="s">
        <v>13</v>
      </c>
      <c r="F36" s="26">
        <v>26</v>
      </c>
      <c r="G36" s="8">
        <v>48</v>
      </c>
      <c r="H36" s="27">
        <v>27</v>
      </c>
      <c r="I36" s="37">
        <v>47.7</v>
      </c>
      <c r="J36" s="9">
        <v>27.4</v>
      </c>
      <c r="K36" s="38">
        <v>24.9</v>
      </c>
      <c r="L36" s="37">
        <f>VLOOKUP($D36,'538'!$B$4:$F$35,3,0)</f>
        <v>82.5</v>
      </c>
      <c r="M36" s="9">
        <f>VLOOKUP($D36,'538'!$B$4:$F$35,4,0)</f>
        <v>2.2999999999999998</v>
      </c>
      <c r="N36" s="38">
        <f>VLOOKUP($D36,'538'!$B$4:$F$35,5,0)</f>
        <v>0.8</v>
      </c>
      <c r="O36" s="19">
        <f>VLOOKUP($E36,'538'!$B$4:$F$35,3,0)</f>
        <v>86.7</v>
      </c>
      <c r="P36" s="9">
        <f>VLOOKUP($E36,'538'!$B$4:$F$35,4,0)</f>
        <v>2.7</v>
      </c>
      <c r="Q36" s="64">
        <f>VLOOKUP($E36,'538'!$B$4:$F$35,5,0)</f>
        <v>0.7</v>
      </c>
      <c r="R36" s="26">
        <f>VLOOKUP($D36,'538'!$B$3:$L$35,6,FALSE)</f>
        <v>3.9</v>
      </c>
      <c r="S36" s="8">
        <f>VLOOKUP($D36,'538'!$B$3:$L$35,7,FALSE)</f>
        <v>4.4000000000000004</v>
      </c>
      <c r="T36" s="8">
        <f>VLOOKUP($D36,'538'!$B$3:$L$35,8,FALSE)</f>
        <v>4.2</v>
      </c>
      <c r="U36" s="26">
        <f>VLOOKUP($E36,'538'!$B$3:$L$35,6,FALSE)</f>
        <v>4.2</v>
      </c>
      <c r="V36" s="8">
        <f>VLOOKUP($E36,'538'!$B$3:$L$35,7,FALSE)</f>
        <v>2.6</v>
      </c>
      <c r="W36" s="8">
        <f>VLOOKUP($E36,'538'!$B$3:$L$35,8,FALSE)</f>
        <v>3.6</v>
      </c>
      <c r="X36" s="26">
        <f>VLOOKUP($D36,'538'!$B$3:$L$35,9,FALSE)</f>
        <v>15</v>
      </c>
      <c r="Y36" s="102">
        <f>VLOOKUP($D36,'538'!$B$3:$L$35,10,FALSE)</f>
        <v>9</v>
      </c>
      <c r="Z36" s="27">
        <f>VLOOKUP($D36,'538'!$B$3:$L$35,11,FALSE)</f>
        <v>2</v>
      </c>
      <c r="AA36" s="26">
        <f>VLOOKUP($E36,'538'!$B$3:$L$35,9,FALSE)</f>
        <v>14</v>
      </c>
      <c r="AB36" s="102">
        <f>VLOOKUP($E36,'538'!$B$3:$L$35,10,FALSE)</f>
        <v>8</v>
      </c>
      <c r="AC36" s="27">
        <f>VLOOKUP($E36,'538'!$B$3:$L$35,11,FALSE)</f>
        <v>3</v>
      </c>
      <c r="AD36" s="173">
        <v>2.2999999999999998</v>
      </c>
      <c r="AE36" s="174">
        <v>3.4</v>
      </c>
      <c r="AF36" s="175">
        <v>3</v>
      </c>
      <c r="AG36" s="183">
        <v>1</v>
      </c>
      <c r="AH36" s="184">
        <v>1</v>
      </c>
      <c r="AI36" s="151">
        <f t="shared" si="2"/>
        <v>0</v>
      </c>
      <c r="AJ36" s="156">
        <v>0</v>
      </c>
      <c r="AK36" s="157">
        <v>0</v>
      </c>
      <c r="AL36" s="158">
        <f t="shared" ref="AL33:AL51" si="3">AJ36-AK36</f>
        <v>0</v>
      </c>
      <c r="AM36" s="67" t="s">
        <v>63</v>
      </c>
      <c r="AO36" s="2">
        <f t="shared" si="0"/>
        <v>101</v>
      </c>
      <c r="AP36" s="14">
        <f t="shared" si="1"/>
        <v>100</v>
      </c>
    </row>
    <row r="37" spans="2:42">
      <c r="B37" s="43">
        <v>34</v>
      </c>
      <c r="C37" s="48">
        <v>41813</v>
      </c>
      <c r="D37" s="53" t="s">
        <v>42</v>
      </c>
      <c r="E37" s="58" t="s">
        <v>9</v>
      </c>
      <c r="F37" s="26">
        <v>7</v>
      </c>
      <c r="G37" s="8">
        <v>76</v>
      </c>
      <c r="H37" s="27">
        <v>16</v>
      </c>
      <c r="I37" s="37">
        <v>7.8</v>
      </c>
      <c r="J37" s="9">
        <v>21.1</v>
      </c>
      <c r="K37" s="38">
        <v>71</v>
      </c>
      <c r="L37" s="37">
        <f>VLOOKUP($D37,'538'!$B$4:$F$35,3,0)</f>
        <v>69.5</v>
      </c>
      <c r="M37" s="9">
        <f>VLOOKUP($D37,'538'!$B$4:$F$35,4,0)</f>
        <v>1.6</v>
      </c>
      <c r="N37" s="38">
        <f>VLOOKUP($D37,'538'!$B$4:$F$35,5,0)</f>
        <v>1.2</v>
      </c>
      <c r="O37" s="19">
        <f>VLOOKUP($E37,'538'!$B$4:$F$35,3,0)</f>
        <v>89.1</v>
      </c>
      <c r="P37" s="9">
        <f>VLOOKUP($E37,'538'!$B$4:$F$35,4,0)</f>
        <v>2.7</v>
      </c>
      <c r="Q37" s="64">
        <f>VLOOKUP($E37,'538'!$B$4:$F$35,5,0)</f>
        <v>0.4</v>
      </c>
      <c r="R37" s="26">
        <f>VLOOKUP($D37,'538'!$B$3:$L$35,6,FALSE)</f>
        <v>1.8</v>
      </c>
      <c r="S37" s="8">
        <f>VLOOKUP($D37,'538'!$B$3:$L$35,7,FALSE)</f>
        <v>1.3</v>
      </c>
      <c r="T37" s="8">
        <f>VLOOKUP($D37,'538'!$B$3:$L$35,8,FALSE)</f>
        <v>1.5</v>
      </c>
      <c r="U37" s="26">
        <f>VLOOKUP($E37,'538'!$B$3:$L$35,6,FALSE)</f>
        <v>3.9</v>
      </c>
      <c r="V37" s="8">
        <f>VLOOKUP($E37,'538'!$B$3:$L$35,7,FALSE)</f>
        <v>4.8</v>
      </c>
      <c r="W37" s="8">
        <f>VLOOKUP($E37,'538'!$B$3:$L$35,8,FALSE)</f>
        <v>4.5999999999999996</v>
      </c>
      <c r="X37" s="26">
        <f>VLOOKUP($D37,'538'!$B$3:$L$35,9,FALSE)</f>
        <v>62</v>
      </c>
      <c r="Y37" s="102">
        <f>VLOOKUP($D37,'538'!$B$3:$L$35,10,FALSE)</f>
        <v>3</v>
      </c>
      <c r="Z37" s="27">
        <f>VLOOKUP($D37,'538'!$B$3:$L$35,11,FALSE)</f>
        <v>16</v>
      </c>
      <c r="AA37" s="26">
        <f>VLOOKUP($E37,'538'!$B$3:$L$35,9,FALSE)</f>
        <v>1</v>
      </c>
      <c r="AB37" s="102">
        <f>VLOOKUP($E37,'538'!$B$3:$L$35,10,FALSE)</f>
        <v>13</v>
      </c>
      <c r="AC37" s="27">
        <f>VLOOKUP($E37,'538'!$B$3:$L$35,11,FALSE)</f>
        <v>1</v>
      </c>
      <c r="AD37" s="173">
        <v>17</v>
      </c>
      <c r="AE37" s="174">
        <v>6</v>
      </c>
      <c r="AF37" s="175">
        <v>1.2</v>
      </c>
      <c r="AG37" s="183">
        <v>0</v>
      </c>
      <c r="AH37" s="184">
        <v>2</v>
      </c>
      <c r="AI37" s="151">
        <f t="shared" si="2"/>
        <v>-2</v>
      </c>
      <c r="AJ37" s="156">
        <v>0</v>
      </c>
      <c r="AK37" s="157">
        <v>0</v>
      </c>
      <c r="AL37" s="158">
        <f t="shared" si="3"/>
        <v>0</v>
      </c>
      <c r="AM37" s="67" t="s">
        <v>63</v>
      </c>
      <c r="AO37" s="2">
        <f t="shared" si="0"/>
        <v>99</v>
      </c>
      <c r="AP37" s="14">
        <f t="shared" si="1"/>
        <v>99.9</v>
      </c>
    </row>
    <row r="38" spans="2:42">
      <c r="B38" s="43">
        <v>35</v>
      </c>
      <c r="C38" s="48">
        <v>41813</v>
      </c>
      <c r="D38" s="53" t="s">
        <v>39</v>
      </c>
      <c r="E38" s="58" t="s">
        <v>5</v>
      </c>
      <c r="F38" s="26">
        <v>2</v>
      </c>
      <c r="G38" s="8">
        <v>91</v>
      </c>
      <c r="H38" s="27">
        <v>8</v>
      </c>
      <c r="I38" s="37">
        <v>3.6</v>
      </c>
      <c r="J38" s="9">
        <v>14.3</v>
      </c>
      <c r="K38" s="38">
        <v>82.1</v>
      </c>
      <c r="L38" s="37">
        <f>VLOOKUP($D38,'538'!$B$4:$F$35,3,0)</f>
        <v>71.3</v>
      </c>
      <c r="M38" s="9">
        <f>VLOOKUP($D38,'538'!$B$4:$F$35,4,0)</f>
        <v>1.5</v>
      </c>
      <c r="N38" s="38">
        <f>VLOOKUP($D38,'538'!$B$4:$F$35,5,0)</f>
        <v>1</v>
      </c>
      <c r="O38" s="19">
        <f>VLOOKUP($E38,'538'!$B$4:$F$35,3,0)</f>
        <v>91.8</v>
      </c>
      <c r="P38" s="9">
        <f>VLOOKUP($E38,'538'!$B$4:$F$35,4,0)</f>
        <v>3.4</v>
      </c>
      <c r="Q38" s="64">
        <f>VLOOKUP($E38,'538'!$B$4:$F$35,5,0)</f>
        <v>0.5</v>
      </c>
      <c r="R38" s="26">
        <f>VLOOKUP($D38,'538'!$B$3:$L$35,6,FALSE)</f>
        <v>1.2</v>
      </c>
      <c r="S38" s="8">
        <f>VLOOKUP($D38,'538'!$B$3:$L$35,7,FALSE)</f>
        <v>2.4</v>
      </c>
      <c r="T38" s="8">
        <f>VLOOKUP($D38,'538'!$B$3:$L$35,8,FALSE)</f>
        <v>1.5</v>
      </c>
      <c r="U38" s="26">
        <f>VLOOKUP($E38,'538'!$B$3:$L$35,6,FALSE)</f>
        <v>4.9000000000000004</v>
      </c>
      <c r="V38" s="8">
        <f>VLOOKUP($E38,'538'!$B$3:$L$35,7,FALSE)</f>
        <v>4.8</v>
      </c>
      <c r="W38" s="8">
        <f>VLOOKUP($E38,'538'!$B$3:$L$35,8,FALSE)</f>
        <v>4.9000000000000004</v>
      </c>
      <c r="X38" s="26">
        <f>VLOOKUP($D38,'538'!$B$3:$L$35,9,FALSE)</f>
        <v>56</v>
      </c>
      <c r="Y38" s="102">
        <f>VLOOKUP($D38,'538'!$B$3:$L$35,10,FALSE)</f>
        <v>6</v>
      </c>
      <c r="Z38" s="27">
        <f>VLOOKUP($D38,'538'!$B$3:$L$35,11,FALSE)</f>
        <v>8</v>
      </c>
      <c r="AA38" s="26">
        <f>VLOOKUP($E38,'538'!$B$3:$L$35,9,FALSE)</f>
        <v>3</v>
      </c>
      <c r="AB38" s="102">
        <f>VLOOKUP($E38,'538'!$B$3:$L$35,10,FALSE)</f>
        <v>19</v>
      </c>
      <c r="AC38" s="27">
        <f>VLOOKUP($E38,'538'!$B$3:$L$35,11,FALSE)</f>
        <v>1</v>
      </c>
      <c r="AD38" s="173">
        <v>23</v>
      </c>
      <c r="AE38" s="174">
        <v>6.5</v>
      </c>
      <c r="AF38" s="175">
        <v>1.18</v>
      </c>
      <c r="AG38" s="183">
        <v>0</v>
      </c>
      <c r="AH38" s="184">
        <v>2</v>
      </c>
      <c r="AI38" s="151">
        <f t="shared" si="2"/>
        <v>-2</v>
      </c>
      <c r="AJ38" s="156">
        <v>0</v>
      </c>
      <c r="AK38" s="157">
        <v>0</v>
      </c>
      <c r="AL38" s="158">
        <f t="shared" si="3"/>
        <v>0</v>
      </c>
      <c r="AM38" s="67" t="s">
        <v>63</v>
      </c>
      <c r="AO38" s="2">
        <f t="shared" si="0"/>
        <v>101</v>
      </c>
      <c r="AP38" s="14">
        <f t="shared" si="1"/>
        <v>100</v>
      </c>
    </row>
    <row r="39" spans="2:42">
      <c r="B39" s="43">
        <v>36</v>
      </c>
      <c r="C39" s="48">
        <v>41813</v>
      </c>
      <c r="D39" s="53" t="s">
        <v>34</v>
      </c>
      <c r="E39" s="58" t="s">
        <v>32</v>
      </c>
      <c r="F39" s="26">
        <v>34</v>
      </c>
      <c r="G39" s="8">
        <v>35</v>
      </c>
      <c r="H39" s="27">
        <v>31</v>
      </c>
      <c r="I39" s="37">
        <v>32.299999999999997</v>
      </c>
      <c r="J39" s="9">
        <v>30.9</v>
      </c>
      <c r="K39" s="38">
        <v>36.799999999999997</v>
      </c>
      <c r="L39" s="37">
        <f>VLOOKUP($D39,'538'!$B$4:$F$35,3,0)</f>
        <v>75.7</v>
      </c>
      <c r="M39" s="9">
        <f>VLOOKUP($D39,'538'!$B$4:$F$35,4,0)</f>
        <v>1.8</v>
      </c>
      <c r="N39" s="38">
        <f>VLOOKUP($D39,'538'!$B$4:$F$35,5,0)</f>
        <v>0.9</v>
      </c>
      <c r="O39" s="19">
        <f>VLOOKUP($E39,'538'!$B$4:$F$35,3,0)</f>
        <v>77</v>
      </c>
      <c r="P39" s="9">
        <f>VLOOKUP($E39,'538'!$B$4:$F$35,4,0)</f>
        <v>1.6</v>
      </c>
      <c r="Q39" s="64">
        <f>VLOOKUP($E39,'538'!$B$4:$F$35,5,0)</f>
        <v>0.7</v>
      </c>
      <c r="R39" s="26">
        <f>VLOOKUP($D39,'538'!$B$3:$L$35,6,FALSE)</f>
        <v>2.4</v>
      </c>
      <c r="S39" s="8">
        <f>VLOOKUP($D39,'538'!$B$3:$L$35,7,FALSE)</f>
        <v>2.2999999999999998</v>
      </c>
      <c r="T39" s="8">
        <f>VLOOKUP($D39,'538'!$B$3:$L$35,8,FALSE)</f>
        <v>2.2999999999999998</v>
      </c>
      <c r="U39" s="26">
        <f>VLOOKUP($E39,'538'!$B$3:$L$35,6,FALSE)</f>
        <v>2.2999999999999998</v>
      </c>
      <c r="V39" s="8">
        <f>VLOOKUP($E39,'538'!$B$3:$L$35,7,FALSE)</f>
        <v>3.1</v>
      </c>
      <c r="W39" s="8">
        <f>VLOOKUP($E39,'538'!$B$3:$L$35,8,FALSE)</f>
        <v>2.7</v>
      </c>
      <c r="X39" s="26">
        <f>VLOOKUP($D39,'538'!$B$3:$L$35,9,FALSE)</f>
        <v>18</v>
      </c>
      <c r="Y39" s="102">
        <f>VLOOKUP($D39,'538'!$B$3:$L$35,10,FALSE)</f>
        <v>3</v>
      </c>
      <c r="Z39" s="27">
        <f>VLOOKUP($D39,'538'!$B$3:$L$35,11,FALSE)</f>
        <v>3</v>
      </c>
      <c r="AA39" s="26">
        <f>VLOOKUP($E39,'538'!$B$3:$L$35,9,FALSE)</f>
        <v>20</v>
      </c>
      <c r="AB39" s="102">
        <f>VLOOKUP($E39,'538'!$B$3:$L$35,10,FALSE)</f>
        <v>14</v>
      </c>
      <c r="AC39" s="27">
        <f>VLOOKUP($E39,'538'!$B$3:$L$35,11,FALSE)</f>
        <v>8</v>
      </c>
      <c r="AD39" s="173">
        <v>2.4</v>
      </c>
      <c r="AE39" s="174">
        <v>3.4</v>
      </c>
      <c r="AF39" s="175">
        <v>2.87</v>
      </c>
      <c r="AG39" s="183">
        <v>1</v>
      </c>
      <c r="AH39" s="184">
        <v>1</v>
      </c>
      <c r="AI39" s="151">
        <f t="shared" si="2"/>
        <v>0</v>
      </c>
      <c r="AJ39" s="156">
        <v>0</v>
      </c>
      <c r="AK39" s="157">
        <v>0</v>
      </c>
      <c r="AL39" s="158">
        <f t="shared" si="3"/>
        <v>0</v>
      </c>
      <c r="AM39" s="67" t="s">
        <v>63</v>
      </c>
      <c r="AO39" s="2">
        <f t="shared" si="0"/>
        <v>100</v>
      </c>
      <c r="AP39" s="14">
        <f t="shared" si="1"/>
        <v>100</v>
      </c>
    </row>
    <row r="40" spans="2:42">
      <c r="B40" s="43">
        <v>37</v>
      </c>
      <c r="C40" s="48">
        <v>41814</v>
      </c>
      <c r="D40" s="53" t="s">
        <v>36</v>
      </c>
      <c r="E40" s="58" t="s">
        <v>20</v>
      </c>
      <c r="F40" s="26">
        <v>20</v>
      </c>
      <c r="G40" s="8">
        <v>53</v>
      </c>
      <c r="H40" s="27">
        <v>27</v>
      </c>
      <c r="I40" s="37">
        <v>13.7</v>
      </c>
      <c r="J40" s="9">
        <v>24.2</v>
      </c>
      <c r="K40" s="38">
        <v>62.1</v>
      </c>
      <c r="L40" s="37">
        <f>VLOOKUP($D40,'538'!$B$4:$F$35,3,0)</f>
        <v>74.099999999999994</v>
      </c>
      <c r="M40" s="9">
        <f>VLOOKUP($D40,'538'!$B$4:$F$35,4,0)</f>
        <v>1.3</v>
      </c>
      <c r="N40" s="38">
        <f>VLOOKUP($D40,'538'!$B$4:$F$35,5,0)</f>
        <v>0.7</v>
      </c>
      <c r="O40" s="19">
        <f>VLOOKUP($E40,'538'!$B$4:$F$35,3,0)</f>
        <v>83.2</v>
      </c>
      <c r="P40" s="9">
        <f>VLOOKUP($E40,'538'!$B$4:$F$35,4,0)</f>
        <v>2.2000000000000002</v>
      </c>
      <c r="Q40" s="64">
        <f>VLOOKUP($E40,'538'!$B$4:$F$35,5,0)</f>
        <v>0.7</v>
      </c>
      <c r="R40" s="26">
        <f>VLOOKUP($D40,'538'!$B$3:$L$35,6,FALSE)</f>
        <v>1.6</v>
      </c>
      <c r="S40" s="8">
        <f>VLOOKUP($D40,'538'!$B$3:$L$35,7,FALSE)</f>
        <v>1.2</v>
      </c>
      <c r="T40" s="8">
        <f>VLOOKUP($D40,'538'!$B$3:$L$35,8,FALSE)</f>
        <v>1.3</v>
      </c>
      <c r="U40" s="26">
        <f>VLOOKUP($E40,'538'!$B$3:$L$35,6,FALSE)</f>
        <v>3.2</v>
      </c>
      <c r="V40" s="8">
        <f>VLOOKUP($E40,'538'!$B$3:$L$35,7,FALSE)</f>
        <v>4.0999999999999996</v>
      </c>
      <c r="W40" s="8">
        <f>VLOOKUP($E40,'538'!$B$3:$L$35,8,FALSE)</f>
        <v>3.7</v>
      </c>
      <c r="X40" s="26">
        <f>VLOOKUP($D40,'538'!$B$3:$L$35,9,FALSE)</f>
        <v>28</v>
      </c>
      <c r="Y40" s="102">
        <f>VLOOKUP($D40,'538'!$B$3:$L$35,10,FALSE)</f>
        <v>3</v>
      </c>
      <c r="Z40" s="27">
        <f>VLOOKUP($D40,'538'!$B$3:$L$35,11,FALSE)</f>
        <v>16</v>
      </c>
      <c r="AA40" s="26">
        <f>VLOOKUP($E40,'538'!$B$3:$L$35,9,FALSE)</f>
        <v>10</v>
      </c>
      <c r="AB40" s="102">
        <f>VLOOKUP($E40,'538'!$B$3:$L$35,10,FALSE)</f>
        <v>13</v>
      </c>
      <c r="AC40" s="27">
        <f>VLOOKUP($E40,'538'!$B$3:$L$35,11,FALSE)</f>
        <v>1</v>
      </c>
      <c r="AD40" s="173">
        <v>7</v>
      </c>
      <c r="AE40" s="174">
        <v>4.5</v>
      </c>
      <c r="AF40" s="175">
        <v>1.44</v>
      </c>
      <c r="AG40" s="183">
        <v>0</v>
      </c>
      <c r="AH40" s="184">
        <v>2</v>
      </c>
      <c r="AI40" s="151">
        <f t="shared" si="2"/>
        <v>-2</v>
      </c>
      <c r="AJ40" s="156">
        <v>0</v>
      </c>
      <c r="AK40" s="157">
        <v>0</v>
      </c>
      <c r="AL40" s="158">
        <f t="shared" si="3"/>
        <v>0</v>
      </c>
      <c r="AM40" s="67" t="s">
        <v>63</v>
      </c>
      <c r="AO40" s="2">
        <f t="shared" si="0"/>
        <v>100</v>
      </c>
      <c r="AP40" s="14">
        <f t="shared" si="1"/>
        <v>100</v>
      </c>
    </row>
    <row r="41" spans="2:42">
      <c r="B41" s="43">
        <v>38</v>
      </c>
      <c r="C41" s="48">
        <v>41814</v>
      </c>
      <c r="D41" s="53" t="s">
        <v>26</v>
      </c>
      <c r="E41" s="58" t="s">
        <v>18</v>
      </c>
      <c r="F41" s="26">
        <v>27</v>
      </c>
      <c r="G41" s="8">
        <v>44</v>
      </c>
      <c r="H41" s="27">
        <v>28</v>
      </c>
      <c r="I41" s="37">
        <v>38.5</v>
      </c>
      <c r="J41" s="9">
        <v>27.2</v>
      </c>
      <c r="K41" s="38">
        <v>34.299999999999997</v>
      </c>
      <c r="L41" s="37">
        <f>VLOOKUP($D41,'538'!$B$4:$F$35,3,0)</f>
        <v>79.5</v>
      </c>
      <c r="M41" s="9">
        <f>VLOOKUP($D41,'538'!$B$4:$F$35,4,0)</f>
        <v>2</v>
      </c>
      <c r="N41" s="38">
        <f>VLOOKUP($D41,'538'!$B$4:$F$35,5,0)</f>
        <v>0.8</v>
      </c>
      <c r="O41" s="19">
        <f>VLOOKUP($E41,'538'!$B$4:$F$35,3,0)</f>
        <v>83.3</v>
      </c>
      <c r="P41" s="9">
        <f>VLOOKUP($E41,'538'!$B$4:$F$35,4,0)</f>
        <v>2.2000000000000002</v>
      </c>
      <c r="Q41" s="64">
        <f>VLOOKUP($E41,'538'!$B$4:$F$35,5,0)</f>
        <v>0.7</v>
      </c>
      <c r="R41" s="26">
        <f>VLOOKUP($D41,'538'!$B$3:$L$35,6,FALSE)</f>
        <v>3.9</v>
      </c>
      <c r="S41" s="8">
        <f>VLOOKUP($D41,'538'!$B$3:$L$35,7,FALSE)</f>
        <v>3.7</v>
      </c>
      <c r="T41" s="8">
        <f>VLOOKUP($D41,'538'!$B$3:$L$35,8,FALSE)</f>
        <v>3.9</v>
      </c>
      <c r="U41" s="26">
        <f>VLOOKUP($E41,'538'!$B$3:$L$35,6,FALSE)</f>
        <v>4.3</v>
      </c>
      <c r="V41" s="8">
        <f>VLOOKUP($E41,'538'!$B$3:$L$35,7,FALSE)</f>
        <v>3.1</v>
      </c>
      <c r="W41" s="8">
        <f>VLOOKUP($E41,'538'!$B$3:$L$35,8,FALSE)</f>
        <v>3.8</v>
      </c>
      <c r="X41" s="26">
        <f>VLOOKUP($D41,'538'!$B$3:$L$35,9,FALSE)</f>
        <v>9</v>
      </c>
      <c r="Y41" s="102">
        <f>VLOOKUP($D41,'538'!$B$3:$L$35,10,FALSE)</f>
        <v>17</v>
      </c>
      <c r="Z41" s="27">
        <f>VLOOKUP($D41,'538'!$B$3:$L$35,11,FALSE)</f>
        <v>1</v>
      </c>
      <c r="AA41" s="26">
        <f>VLOOKUP($E41,'538'!$B$3:$L$35,9,FALSE)</f>
        <v>7</v>
      </c>
      <c r="AB41" s="102">
        <f>VLOOKUP($E41,'538'!$B$3:$L$35,10,FALSE)</f>
        <v>11</v>
      </c>
      <c r="AC41" s="27">
        <f>VLOOKUP($E41,'538'!$B$3:$L$35,11,FALSE)</f>
        <v>1</v>
      </c>
      <c r="AD41" s="173">
        <v>2.5</v>
      </c>
      <c r="AE41" s="174">
        <v>3.25</v>
      </c>
      <c r="AF41" s="175">
        <v>2.8</v>
      </c>
      <c r="AG41" s="183">
        <v>1</v>
      </c>
      <c r="AH41" s="184">
        <v>1</v>
      </c>
      <c r="AI41" s="151">
        <f t="shared" si="2"/>
        <v>0</v>
      </c>
      <c r="AJ41" s="156">
        <v>0</v>
      </c>
      <c r="AK41" s="157">
        <v>0</v>
      </c>
      <c r="AL41" s="158">
        <f t="shared" si="3"/>
        <v>0</v>
      </c>
      <c r="AM41" s="67" t="s">
        <v>63</v>
      </c>
      <c r="AO41" s="2">
        <f t="shared" si="0"/>
        <v>99</v>
      </c>
      <c r="AP41" s="14">
        <f t="shared" si="1"/>
        <v>100</v>
      </c>
    </row>
    <row r="42" spans="2:42">
      <c r="B42" s="43">
        <v>39</v>
      </c>
      <c r="C42" s="48">
        <v>41814</v>
      </c>
      <c r="D42" s="53" t="s">
        <v>37</v>
      </c>
      <c r="E42" s="58" t="s">
        <v>16</v>
      </c>
      <c r="F42" s="26">
        <v>16</v>
      </c>
      <c r="G42" s="8">
        <v>60</v>
      </c>
      <c r="H42" s="27">
        <v>24</v>
      </c>
      <c r="I42" s="37">
        <v>20.5</v>
      </c>
      <c r="J42" s="9">
        <v>26</v>
      </c>
      <c r="K42" s="38">
        <v>53.5</v>
      </c>
      <c r="L42" s="37">
        <f>VLOOKUP($D42,'538'!$B$4:$F$35,3,0)</f>
        <v>73.5</v>
      </c>
      <c r="M42" s="9">
        <f>VLOOKUP($D42,'538'!$B$4:$F$35,4,0)</f>
        <v>2.1</v>
      </c>
      <c r="N42" s="38">
        <f>VLOOKUP($D42,'538'!$B$4:$F$35,5,0)</f>
        <v>1.3</v>
      </c>
      <c r="O42" s="19">
        <f>VLOOKUP($E42,'538'!$B$4:$F$35,3,0)</f>
        <v>85.8</v>
      </c>
      <c r="P42" s="9">
        <f>VLOOKUP($E42,'538'!$B$4:$F$35,4,0)</f>
        <v>2.2000000000000002</v>
      </c>
      <c r="Q42" s="64">
        <f>VLOOKUP($E42,'538'!$B$4:$F$35,5,0)</f>
        <v>0.5</v>
      </c>
      <c r="R42" s="26">
        <f>VLOOKUP($D42,'538'!$B$3:$L$35,6,FALSE)</f>
        <v>2.7</v>
      </c>
      <c r="S42" s="8">
        <f>VLOOKUP($D42,'538'!$B$3:$L$35,7,FALSE)</f>
        <v>2.1</v>
      </c>
      <c r="T42" s="8">
        <f>VLOOKUP($D42,'538'!$B$3:$L$35,8,FALSE)</f>
        <v>2.2999999999999998</v>
      </c>
      <c r="U42" s="26">
        <f>VLOOKUP($E42,'538'!$B$3:$L$35,6,FALSE)</f>
        <v>3.9</v>
      </c>
      <c r="V42" s="8">
        <f>VLOOKUP($E42,'538'!$B$3:$L$35,7,FALSE)</f>
        <v>4</v>
      </c>
      <c r="W42" s="8">
        <f>VLOOKUP($E42,'538'!$B$3:$L$35,8,FALSE)</f>
        <v>4</v>
      </c>
      <c r="X42" s="26">
        <f>VLOOKUP($D42,'538'!$B$3:$L$35,9,FALSE)</f>
        <v>46</v>
      </c>
      <c r="Y42" s="102">
        <f>VLOOKUP($D42,'538'!$B$3:$L$35,10,FALSE)</f>
        <v>4</v>
      </c>
      <c r="Z42" s="27">
        <f>VLOOKUP($D42,'538'!$B$3:$L$35,11,FALSE)</f>
        <v>16</v>
      </c>
      <c r="AA42" s="26">
        <f>VLOOKUP($E42,'538'!$B$3:$L$35,9,FALSE)</f>
        <v>8</v>
      </c>
      <c r="AB42" s="102">
        <f>VLOOKUP($E42,'538'!$B$3:$L$35,10,FALSE)</f>
        <v>4</v>
      </c>
      <c r="AC42" s="27">
        <f>VLOOKUP($E42,'538'!$B$3:$L$35,11,FALSE)</f>
        <v>16</v>
      </c>
      <c r="AD42" s="173">
        <v>4.3</v>
      </c>
      <c r="AE42" s="174">
        <v>3.5</v>
      </c>
      <c r="AF42" s="175">
        <v>1.8</v>
      </c>
      <c r="AG42" s="183">
        <v>1</v>
      </c>
      <c r="AH42" s="184">
        <v>1</v>
      </c>
      <c r="AI42" s="151">
        <f t="shared" si="2"/>
        <v>0</v>
      </c>
      <c r="AJ42" s="156">
        <v>0</v>
      </c>
      <c r="AK42" s="157">
        <v>0</v>
      </c>
      <c r="AL42" s="158">
        <f t="shared" si="3"/>
        <v>0</v>
      </c>
      <c r="AM42" s="67" t="s">
        <v>63</v>
      </c>
      <c r="AO42" s="2">
        <f t="shared" si="0"/>
        <v>100</v>
      </c>
      <c r="AP42" s="14">
        <f t="shared" si="1"/>
        <v>100</v>
      </c>
    </row>
    <row r="43" spans="2:42">
      <c r="B43" s="43">
        <v>40</v>
      </c>
      <c r="C43" s="48">
        <v>41814</v>
      </c>
      <c r="D43" s="53" t="s">
        <v>33</v>
      </c>
      <c r="E43" s="58" t="s">
        <v>28</v>
      </c>
      <c r="F43" s="26">
        <v>29</v>
      </c>
      <c r="G43" s="8">
        <v>41</v>
      </c>
      <c r="H43" s="27">
        <v>30</v>
      </c>
      <c r="I43" s="37">
        <v>44.7</v>
      </c>
      <c r="J43" s="9">
        <v>29.1</v>
      </c>
      <c r="K43" s="38">
        <v>26.3</v>
      </c>
      <c r="L43" s="37">
        <f>VLOOKUP($D43,'538'!$B$4:$F$35,3,0)</f>
        <v>76.8</v>
      </c>
      <c r="M43" s="9">
        <f>VLOOKUP($D43,'538'!$B$4:$F$35,4,0)</f>
        <v>1.3</v>
      </c>
      <c r="N43" s="38">
        <f>VLOOKUP($D43,'538'!$B$4:$F$35,5,0)</f>
        <v>0.5</v>
      </c>
      <c r="O43" s="19">
        <f>VLOOKUP($E43,'538'!$B$4:$F$35,3,0)</f>
        <v>78.900000000000006</v>
      </c>
      <c r="P43" s="9">
        <f>VLOOKUP($E43,'538'!$B$4:$F$35,4,0)</f>
        <v>2.2000000000000002</v>
      </c>
      <c r="Q43" s="64">
        <f>VLOOKUP($E43,'538'!$B$4:$F$35,5,0)</f>
        <v>1</v>
      </c>
      <c r="R43" s="26">
        <f>VLOOKUP($D43,'538'!$B$3:$L$35,6,FALSE)</f>
        <v>2.2000000000000002</v>
      </c>
      <c r="S43" s="8">
        <f>VLOOKUP($D43,'538'!$B$3:$L$35,7,FALSE)</f>
        <v>3.8</v>
      </c>
      <c r="T43" s="8">
        <f>VLOOKUP($D43,'538'!$B$3:$L$35,8,FALSE)</f>
        <v>3</v>
      </c>
      <c r="U43" s="26">
        <f>VLOOKUP($E43,'538'!$B$3:$L$35,6,FALSE)</f>
        <v>2.9</v>
      </c>
      <c r="V43" s="8">
        <f>VLOOKUP($E43,'538'!$B$3:$L$35,7,FALSE)</f>
        <v>1.6</v>
      </c>
      <c r="W43" s="8">
        <f>VLOOKUP($E43,'538'!$B$3:$L$35,8,FALSE)</f>
        <v>2.1</v>
      </c>
      <c r="X43" s="26">
        <f>VLOOKUP($D43,'538'!$B$3:$L$35,9,FALSE)</f>
        <v>12</v>
      </c>
      <c r="Y43" s="102">
        <f>VLOOKUP($D43,'538'!$B$3:$L$35,10,FALSE)</f>
        <v>2</v>
      </c>
      <c r="Z43" s="27">
        <f>VLOOKUP($D43,'538'!$B$3:$L$35,11,FALSE)</f>
        <v>32</v>
      </c>
      <c r="AA43" s="26">
        <f>VLOOKUP($E43,'538'!$B$3:$L$35,9,FALSE)</f>
        <v>23</v>
      </c>
      <c r="AB43" s="102">
        <f>VLOOKUP($E43,'538'!$B$3:$L$35,10,FALSE)</f>
        <v>2</v>
      </c>
      <c r="AC43" s="27">
        <f>VLOOKUP($E43,'538'!$B$3:$L$35,11,FALSE)</f>
        <v>32</v>
      </c>
      <c r="AD43" s="173">
        <v>3</v>
      </c>
      <c r="AE43" s="174">
        <v>3.3</v>
      </c>
      <c r="AF43" s="175">
        <v>2.2999999999999998</v>
      </c>
      <c r="AG43" s="183">
        <v>1</v>
      </c>
      <c r="AH43" s="184">
        <v>1</v>
      </c>
      <c r="AI43" s="151">
        <f t="shared" si="2"/>
        <v>0</v>
      </c>
      <c r="AJ43" s="156">
        <v>0</v>
      </c>
      <c r="AK43" s="157">
        <v>0</v>
      </c>
      <c r="AL43" s="158">
        <f t="shared" si="3"/>
        <v>0</v>
      </c>
      <c r="AM43" s="67" t="s">
        <v>63</v>
      </c>
      <c r="AO43" s="2">
        <f t="shared" si="0"/>
        <v>100</v>
      </c>
      <c r="AP43" s="14">
        <f t="shared" si="1"/>
        <v>100.10000000000001</v>
      </c>
    </row>
    <row r="44" spans="2:42">
      <c r="B44" s="43">
        <v>41</v>
      </c>
      <c r="C44" s="48">
        <v>41815</v>
      </c>
      <c r="D44" s="53" t="s">
        <v>35</v>
      </c>
      <c r="E44" s="58" t="s">
        <v>7</v>
      </c>
      <c r="F44" s="26">
        <v>10</v>
      </c>
      <c r="G44" s="8">
        <v>71</v>
      </c>
      <c r="H44" s="27">
        <v>19</v>
      </c>
      <c r="I44" s="37">
        <v>9.8000000000000007</v>
      </c>
      <c r="J44" s="9">
        <v>23.9</v>
      </c>
      <c r="K44" s="38">
        <v>66.2</v>
      </c>
      <c r="L44" s="37">
        <f>VLOOKUP($D44,'538'!$B$4:$F$35,3,0)</f>
        <v>75.2</v>
      </c>
      <c r="M44" s="9">
        <f>VLOOKUP($D44,'538'!$B$4:$F$35,4,0)</f>
        <v>1.7</v>
      </c>
      <c r="N44" s="38">
        <f>VLOOKUP($D44,'538'!$B$4:$F$35,5,0)</f>
        <v>0.9</v>
      </c>
      <c r="O44" s="19">
        <f>VLOOKUP($E44,'538'!$B$4:$F$35,3,0)</f>
        <v>90</v>
      </c>
      <c r="P44" s="9">
        <f>VLOOKUP($E44,'538'!$B$4:$F$35,4,0)</f>
        <v>2.9</v>
      </c>
      <c r="Q44" s="64">
        <f>VLOOKUP($E44,'538'!$B$4:$F$35,5,0)</f>
        <v>0.4</v>
      </c>
      <c r="R44" s="26">
        <f>VLOOKUP($D44,'538'!$B$3:$L$35,6,FALSE)</f>
        <v>1.3</v>
      </c>
      <c r="S44" s="8">
        <f>VLOOKUP($D44,'538'!$B$3:$L$35,7,FALSE)</f>
        <v>3</v>
      </c>
      <c r="T44" s="8">
        <f>VLOOKUP($D44,'538'!$B$3:$L$35,8,FALSE)</f>
        <v>1.9</v>
      </c>
      <c r="U44" s="26">
        <f>VLOOKUP($E44,'538'!$B$3:$L$35,6,FALSE)</f>
        <v>4.8</v>
      </c>
      <c r="V44" s="8">
        <f>VLOOKUP($E44,'538'!$B$3:$L$35,7,FALSE)</f>
        <v>4.5</v>
      </c>
      <c r="W44" s="8">
        <f>VLOOKUP($E44,'538'!$B$3:$L$35,8,FALSE)</f>
        <v>4.7</v>
      </c>
      <c r="X44" s="26">
        <f>VLOOKUP($D44,'538'!$B$3:$L$35,9,FALSE)</f>
        <v>44</v>
      </c>
      <c r="Y44" s="102">
        <f>VLOOKUP($D44,'538'!$B$3:$L$35,10,FALSE)</f>
        <v>4</v>
      </c>
      <c r="Z44" s="27">
        <f>VLOOKUP($D44,'538'!$B$3:$L$35,11,FALSE)</f>
        <v>16</v>
      </c>
      <c r="AA44" s="26">
        <f>VLOOKUP($E44,'538'!$B$3:$L$35,9,FALSE)</f>
        <v>5</v>
      </c>
      <c r="AB44" s="102">
        <f>VLOOKUP($E44,'538'!$B$3:$L$35,10,FALSE)</f>
        <v>15</v>
      </c>
      <c r="AC44" s="27">
        <f>VLOOKUP($E44,'538'!$B$3:$L$35,11,FALSE)</f>
        <v>1</v>
      </c>
      <c r="AD44" s="173">
        <v>8.5</v>
      </c>
      <c r="AE44" s="174">
        <v>4.5</v>
      </c>
      <c r="AF44" s="175">
        <v>1.36</v>
      </c>
      <c r="AG44" s="183">
        <v>0</v>
      </c>
      <c r="AH44" s="184">
        <v>2</v>
      </c>
      <c r="AI44" s="151">
        <f t="shared" si="2"/>
        <v>-2</v>
      </c>
      <c r="AJ44" s="156">
        <v>0</v>
      </c>
      <c r="AK44" s="157">
        <v>0</v>
      </c>
      <c r="AL44" s="158">
        <f t="shared" si="3"/>
        <v>0</v>
      </c>
      <c r="AM44" s="67" t="s">
        <v>63</v>
      </c>
      <c r="AO44" s="2">
        <f t="shared" si="0"/>
        <v>100</v>
      </c>
      <c r="AP44" s="14">
        <f t="shared" si="1"/>
        <v>99.9</v>
      </c>
    </row>
    <row r="45" spans="2:42">
      <c r="B45" s="43">
        <v>42</v>
      </c>
      <c r="C45" s="48">
        <v>41815</v>
      </c>
      <c r="D45" s="53" t="s">
        <v>64</v>
      </c>
      <c r="E45" s="58" t="s">
        <v>40</v>
      </c>
      <c r="F45" s="26">
        <v>54</v>
      </c>
      <c r="G45" s="8">
        <v>19</v>
      </c>
      <c r="H45" s="27">
        <v>27</v>
      </c>
      <c r="I45" s="37">
        <v>46.9</v>
      </c>
      <c r="J45" s="9">
        <v>29</v>
      </c>
      <c r="K45" s="38">
        <v>24.1</v>
      </c>
      <c r="L45" s="37">
        <f>VLOOKUP($D45,'538'!$B$4:$F$35,3,0)</f>
        <v>80.3</v>
      </c>
      <c r="M45" s="9">
        <f>VLOOKUP($D45,'538'!$B$4:$F$35,4,0)</f>
        <v>2.2999999999999998</v>
      </c>
      <c r="N45" s="38">
        <f>VLOOKUP($D45,'538'!$B$4:$F$35,5,0)</f>
        <v>1</v>
      </c>
      <c r="O45" s="19">
        <f>VLOOKUP($E45,'538'!$B$4:$F$35,3,0)</f>
        <v>70.599999999999994</v>
      </c>
      <c r="P45" s="9">
        <f>VLOOKUP($E45,'538'!$B$4:$F$35,4,0)</f>
        <v>1.3</v>
      </c>
      <c r="Q45" s="64">
        <f>VLOOKUP($E45,'538'!$B$4:$F$35,5,0)</f>
        <v>0.9</v>
      </c>
      <c r="R45" s="26">
        <f>VLOOKUP($D45,'538'!$B$3:$L$35,6,FALSE)</f>
        <v>2</v>
      </c>
      <c r="S45" s="8">
        <f>VLOOKUP($D45,'538'!$B$3:$L$35,7,FALSE)</f>
        <v>2.2999999999999998</v>
      </c>
      <c r="T45" s="8">
        <f>VLOOKUP($D45,'538'!$B$3:$L$35,8,FALSE)</f>
        <v>2.1</v>
      </c>
      <c r="U45" s="26">
        <f>VLOOKUP($E45,'538'!$B$3:$L$35,6,FALSE)</f>
        <v>1.5</v>
      </c>
      <c r="V45" s="8">
        <f>VLOOKUP($E45,'538'!$B$3:$L$35,7,FALSE)</f>
        <v>1.3</v>
      </c>
      <c r="W45" s="8">
        <f>VLOOKUP($E45,'538'!$B$3:$L$35,8,FALSE)</f>
        <v>1.3</v>
      </c>
      <c r="X45" s="26">
        <f>VLOOKUP($D45,'538'!$B$3:$L$35,9,FALSE)</f>
        <v>21</v>
      </c>
      <c r="Y45" s="102">
        <f>VLOOKUP($D45,'538'!$B$3:$L$35,10,FALSE)</f>
        <v>0</v>
      </c>
      <c r="Z45" s="27">
        <f>VLOOKUP($D45,'538'!$B$3:$L$35,11,FALSE)</f>
        <v>32</v>
      </c>
      <c r="AA45" s="26">
        <f>VLOOKUP($E45,'538'!$B$3:$L$35,9,FALSE)</f>
        <v>43</v>
      </c>
      <c r="AB45" s="102">
        <f>VLOOKUP($E45,'538'!$B$3:$L$35,10,FALSE)</f>
        <v>3</v>
      </c>
      <c r="AC45" s="27">
        <f>VLOOKUP($E45,'538'!$B$3:$L$35,11,FALSE)</f>
        <v>32</v>
      </c>
      <c r="AD45" s="173">
        <v>1.6</v>
      </c>
      <c r="AE45" s="174">
        <v>3.6</v>
      </c>
      <c r="AF45" s="175">
        <v>6</v>
      </c>
      <c r="AG45" s="183">
        <v>1</v>
      </c>
      <c r="AH45" s="184">
        <v>0</v>
      </c>
      <c r="AI45" s="151">
        <f t="shared" si="2"/>
        <v>1</v>
      </c>
      <c r="AJ45" s="156">
        <v>0</v>
      </c>
      <c r="AK45" s="157">
        <v>0</v>
      </c>
      <c r="AL45" s="158">
        <f t="shared" si="3"/>
        <v>0</v>
      </c>
      <c r="AM45" s="67" t="s">
        <v>63</v>
      </c>
      <c r="AO45" s="2">
        <f t="shared" si="0"/>
        <v>100</v>
      </c>
      <c r="AP45" s="14">
        <f t="shared" si="1"/>
        <v>100</v>
      </c>
    </row>
    <row r="46" spans="2:42">
      <c r="B46" s="43">
        <v>43</v>
      </c>
      <c r="C46" s="48">
        <v>41815</v>
      </c>
      <c r="D46" s="53" t="s">
        <v>25</v>
      </c>
      <c r="E46" s="58" t="s">
        <v>14</v>
      </c>
      <c r="F46" s="26">
        <v>24</v>
      </c>
      <c r="G46" s="8">
        <v>49</v>
      </c>
      <c r="H46" s="27">
        <v>27</v>
      </c>
      <c r="I46" s="37">
        <v>20.7</v>
      </c>
      <c r="J46" s="9">
        <v>29.1</v>
      </c>
      <c r="K46" s="38">
        <v>50.2</v>
      </c>
      <c r="L46" s="37">
        <f>VLOOKUP($D46,'538'!$B$4:$F$35,3,0)</f>
        <v>80.7</v>
      </c>
      <c r="M46" s="9">
        <f>VLOOKUP($D46,'538'!$B$4:$F$35,4,0)</f>
        <v>2</v>
      </c>
      <c r="N46" s="38">
        <f>VLOOKUP($D46,'538'!$B$4:$F$35,5,0)</f>
        <v>0.8</v>
      </c>
      <c r="O46" s="19">
        <f>VLOOKUP($E46,'538'!$B$4:$F$35,3,0)</f>
        <v>86.1</v>
      </c>
      <c r="P46" s="9">
        <f>VLOOKUP($E46,'538'!$B$4:$F$35,4,0)</f>
        <v>2.5</v>
      </c>
      <c r="Q46" s="64">
        <f>VLOOKUP($E46,'538'!$B$4:$F$35,5,0)</f>
        <v>0.6</v>
      </c>
      <c r="R46" s="26">
        <f>VLOOKUP($D46,'538'!$B$3:$L$35,6,FALSE)</f>
        <v>2.1</v>
      </c>
      <c r="S46" s="8">
        <f>VLOOKUP($D46,'538'!$B$3:$L$35,7,FALSE)</f>
        <v>2.2000000000000002</v>
      </c>
      <c r="T46" s="8">
        <f>VLOOKUP($D46,'538'!$B$3:$L$35,8,FALSE)</f>
        <v>2.1</v>
      </c>
      <c r="U46" s="26">
        <f>VLOOKUP($E46,'538'!$B$3:$L$35,6,FALSE)</f>
        <v>3.3</v>
      </c>
      <c r="V46" s="8">
        <f>VLOOKUP($E46,'538'!$B$3:$L$35,7,FALSE)</f>
        <v>4</v>
      </c>
      <c r="W46" s="8">
        <f>VLOOKUP($E46,'538'!$B$3:$L$35,8,FALSE)</f>
        <v>3.7</v>
      </c>
      <c r="X46" s="26">
        <f>VLOOKUP($D46,'538'!$B$3:$L$35,9,FALSE)</f>
        <v>26</v>
      </c>
      <c r="Y46" s="102">
        <f>VLOOKUP($D46,'538'!$B$3:$L$35,10,FALSE)</f>
        <v>2</v>
      </c>
      <c r="Z46" s="27">
        <f>VLOOKUP($D46,'538'!$B$3:$L$35,11,FALSE)</f>
        <v>16</v>
      </c>
      <c r="AA46" s="26">
        <f>VLOOKUP($E46,'538'!$B$3:$L$35,9,FALSE)</f>
        <v>17</v>
      </c>
      <c r="AB46" s="102">
        <f>VLOOKUP($E46,'538'!$B$3:$L$35,10,FALSE)</f>
        <v>13</v>
      </c>
      <c r="AC46" s="27">
        <f>VLOOKUP($E46,'538'!$B$3:$L$35,11,FALSE)</f>
        <v>1</v>
      </c>
      <c r="AD46" s="173">
        <v>3.75</v>
      </c>
      <c r="AE46" s="174">
        <v>3.5</v>
      </c>
      <c r="AF46" s="175">
        <v>1.9</v>
      </c>
      <c r="AG46" s="183">
        <v>0</v>
      </c>
      <c r="AH46" s="184">
        <v>1</v>
      </c>
      <c r="AI46" s="151">
        <f t="shared" si="2"/>
        <v>-1</v>
      </c>
      <c r="AJ46" s="156">
        <v>0</v>
      </c>
      <c r="AK46" s="157">
        <v>0</v>
      </c>
      <c r="AL46" s="158">
        <f t="shared" si="3"/>
        <v>0</v>
      </c>
      <c r="AM46" s="67" t="s">
        <v>63</v>
      </c>
      <c r="AO46" s="2">
        <f t="shared" si="0"/>
        <v>100</v>
      </c>
      <c r="AP46" s="14">
        <f t="shared" si="1"/>
        <v>100</v>
      </c>
    </row>
    <row r="47" spans="2:42">
      <c r="B47" s="43">
        <v>44</v>
      </c>
      <c r="C47" s="48">
        <v>41815</v>
      </c>
      <c r="D47" s="53" t="s">
        <v>41</v>
      </c>
      <c r="E47" s="58" t="s">
        <v>29</v>
      </c>
      <c r="F47" s="26">
        <v>23</v>
      </c>
      <c r="G47" s="8">
        <v>49</v>
      </c>
      <c r="H47" s="27">
        <v>28</v>
      </c>
      <c r="I47" s="37">
        <v>25.1</v>
      </c>
      <c r="J47" s="9">
        <v>28.4</v>
      </c>
      <c r="K47" s="38">
        <v>46.5</v>
      </c>
      <c r="L47" s="37">
        <f>VLOOKUP($D47,'538'!$B$4:$F$35,3,0)</f>
        <v>69.599999999999994</v>
      </c>
      <c r="M47" s="9">
        <f>VLOOKUP($D47,'538'!$B$4:$F$35,4,0)</f>
        <v>1.6</v>
      </c>
      <c r="N47" s="38">
        <f>VLOOKUP($D47,'538'!$B$4:$F$35,5,0)</f>
        <v>1.2</v>
      </c>
      <c r="O47" s="19">
        <f>VLOOKUP($E47,'538'!$B$4:$F$35,3,0)</f>
        <v>78</v>
      </c>
      <c r="P47" s="9">
        <f>VLOOKUP($E47,'538'!$B$4:$F$35,4,0)</f>
        <v>2</v>
      </c>
      <c r="Q47" s="64">
        <f>VLOOKUP($E47,'538'!$B$4:$F$35,5,0)</f>
        <v>0.9</v>
      </c>
      <c r="R47" s="26">
        <f>VLOOKUP($D47,'538'!$B$3:$L$35,6,FALSE)</f>
        <v>1.7</v>
      </c>
      <c r="S47" s="8">
        <f>VLOOKUP($D47,'538'!$B$3:$L$35,7,FALSE)</f>
        <v>1.1000000000000001</v>
      </c>
      <c r="T47" s="8">
        <f>VLOOKUP($D47,'538'!$B$3:$L$35,8,FALSE)</f>
        <v>1.3</v>
      </c>
      <c r="U47" s="26">
        <f>VLOOKUP($E47,'538'!$B$3:$L$35,6,FALSE)</f>
        <v>1.9</v>
      </c>
      <c r="V47" s="8">
        <f>VLOOKUP($E47,'538'!$B$3:$L$35,7,FALSE)</f>
        <v>2.6</v>
      </c>
      <c r="W47" s="8">
        <f>VLOOKUP($E47,'538'!$B$3:$L$35,8,FALSE)</f>
        <v>2.2000000000000002</v>
      </c>
      <c r="X47" s="26">
        <f>VLOOKUP($D47,'538'!$B$3:$L$35,9,FALSE)</f>
        <v>33</v>
      </c>
      <c r="Y47" s="102">
        <f>VLOOKUP($D47,'538'!$B$3:$L$35,10,FALSE)</f>
        <v>2</v>
      </c>
      <c r="Z47" s="27">
        <f>VLOOKUP($D47,'538'!$B$3:$L$35,11,FALSE)</f>
        <v>32</v>
      </c>
      <c r="AA47" s="26">
        <f>VLOOKUP($E47,'538'!$B$3:$L$35,9,FALSE)</f>
        <v>6</v>
      </c>
      <c r="AB47" s="102">
        <f>VLOOKUP($E47,'538'!$B$3:$L$35,10,FALSE)</f>
        <v>9</v>
      </c>
      <c r="AC47" s="27">
        <f>VLOOKUP($E47,'538'!$B$3:$L$35,11,FALSE)</f>
        <v>8</v>
      </c>
      <c r="AD47" s="173">
        <v>6.5</v>
      </c>
      <c r="AE47" s="174">
        <v>3.6</v>
      </c>
      <c r="AF47" s="175">
        <v>1.57</v>
      </c>
      <c r="AG47" s="183">
        <v>1</v>
      </c>
      <c r="AH47" s="184">
        <v>1</v>
      </c>
      <c r="AI47" s="151">
        <f t="shared" si="2"/>
        <v>0</v>
      </c>
      <c r="AJ47" s="156">
        <v>0</v>
      </c>
      <c r="AK47" s="157">
        <v>0</v>
      </c>
      <c r="AL47" s="158">
        <f t="shared" si="3"/>
        <v>0</v>
      </c>
      <c r="AM47" s="67" t="s">
        <v>63</v>
      </c>
      <c r="AO47" s="2">
        <f t="shared" si="0"/>
        <v>100</v>
      </c>
      <c r="AP47" s="14">
        <f t="shared" si="1"/>
        <v>100</v>
      </c>
    </row>
    <row r="48" spans="2:42">
      <c r="B48" s="43">
        <v>45</v>
      </c>
      <c r="C48" s="48">
        <v>41816</v>
      </c>
      <c r="D48" s="53" t="s">
        <v>24</v>
      </c>
      <c r="E48" s="58" t="s">
        <v>31</v>
      </c>
      <c r="F48" s="26">
        <v>43</v>
      </c>
      <c r="G48" s="8">
        <v>28</v>
      </c>
      <c r="H48" s="27">
        <v>29</v>
      </c>
      <c r="I48" s="37">
        <v>55.3</v>
      </c>
      <c r="J48" s="9">
        <v>26.6</v>
      </c>
      <c r="K48" s="38">
        <v>18.2</v>
      </c>
      <c r="L48" s="37">
        <f>VLOOKUP($D48,'538'!$B$4:$F$35,3,0)</f>
        <v>81</v>
      </c>
      <c r="M48" s="9">
        <f>VLOOKUP($D48,'538'!$B$4:$F$35,4,0)</f>
        <v>2.1</v>
      </c>
      <c r="N48" s="38">
        <f>VLOOKUP($D48,'538'!$B$4:$F$35,5,0)</f>
        <v>0.8</v>
      </c>
      <c r="O48" s="19">
        <f>VLOOKUP($E48,'538'!$B$4:$F$35,3,0)</f>
        <v>77.2</v>
      </c>
      <c r="P48" s="9">
        <f>VLOOKUP($E48,'538'!$B$4:$F$35,4,0)</f>
        <v>1.9</v>
      </c>
      <c r="Q48" s="64">
        <f>VLOOKUP($E48,'538'!$B$4:$F$35,5,0)</f>
        <v>0.9</v>
      </c>
      <c r="R48" s="26">
        <f>VLOOKUP($D48,'538'!$B$3:$L$35,6,FALSE)</f>
        <v>4.0999999999999996</v>
      </c>
      <c r="S48" s="8">
        <f>VLOOKUP($D48,'538'!$B$3:$L$35,7,FALSE)</f>
        <v>4.0999999999999996</v>
      </c>
      <c r="T48" s="8">
        <f>VLOOKUP($D48,'538'!$B$3:$L$35,8,FALSE)</f>
        <v>4.2</v>
      </c>
      <c r="U48" s="26">
        <f>VLOOKUP($E48,'538'!$B$3:$L$35,6,FALSE)</f>
        <v>2.4</v>
      </c>
      <c r="V48" s="8">
        <f>VLOOKUP($E48,'538'!$B$3:$L$35,7,FALSE)</f>
        <v>2.4</v>
      </c>
      <c r="W48" s="8">
        <f>VLOOKUP($E48,'538'!$B$3:$L$35,8,FALSE)</f>
        <v>2.4</v>
      </c>
      <c r="X48" s="26">
        <f>VLOOKUP($D48,'538'!$B$3:$L$35,9,FALSE)</f>
        <v>4</v>
      </c>
      <c r="Y48" s="102">
        <f>VLOOKUP($D48,'538'!$B$3:$L$35,10,FALSE)</f>
        <v>5</v>
      </c>
      <c r="Z48" s="27">
        <f>VLOOKUP($D48,'538'!$B$3:$L$35,11,FALSE)</f>
        <v>3</v>
      </c>
      <c r="AA48" s="26">
        <f>VLOOKUP($E48,'538'!$B$3:$L$35,9,FALSE)</f>
        <v>37</v>
      </c>
      <c r="AB48" s="102">
        <f>VLOOKUP($E48,'538'!$B$3:$L$35,10,FALSE)</f>
        <v>2</v>
      </c>
      <c r="AC48" s="27">
        <f>VLOOKUP($E48,'538'!$B$3:$L$35,11,FALSE)</f>
        <v>8</v>
      </c>
      <c r="AD48" s="173">
        <v>1.8</v>
      </c>
      <c r="AE48" s="174">
        <v>3.6</v>
      </c>
      <c r="AF48" s="175">
        <v>4.2</v>
      </c>
      <c r="AG48" s="183">
        <v>1</v>
      </c>
      <c r="AH48" s="184">
        <v>0</v>
      </c>
      <c r="AI48" s="151">
        <f t="shared" si="2"/>
        <v>1</v>
      </c>
      <c r="AJ48" s="156">
        <v>0</v>
      </c>
      <c r="AK48" s="157">
        <v>0</v>
      </c>
      <c r="AL48" s="158">
        <f t="shared" si="3"/>
        <v>0</v>
      </c>
      <c r="AM48" s="67" t="s">
        <v>63</v>
      </c>
      <c r="AO48" s="2">
        <f t="shared" si="0"/>
        <v>100</v>
      </c>
      <c r="AP48" s="14">
        <f t="shared" si="1"/>
        <v>100.10000000000001</v>
      </c>
    </row>
    <row r="49" spans="2:42">
      <c r="B49" s="43">
        <v>46</v>
      </c>
      <c r="C49" s="48">
        <v>41816</v>
      </c>
      <c r="D49" s="53" t="s">
        <v>30</v>
      </c>
      <c r="E49" s="58" t="s">
        <v>11</v>
      </c>
      <c r="F49" s="26">
        <v>13</v>
      </c>
      <c r="G49" s="8">
        <v>67</v>
      </c>
      <c r="H49" s="27">
        <v>20</v>
      </c>
      <c r="I49" s="37">
        <v>12.7</v>
      </c>
      <c r="J49" s="9">
        <v>19.100000000000001</v>
      </c>
      <c r="K49" s="38">
        <v>68.3</v>
      </c>
      <c r="L49" s="37">
        <f>VLOOKUP($D49,'538'!$B$4:$F$35,3,0)</f>
        <v>77.400000000000006</v>
      </c>
      <c r="M49" s="9">
        <f>VLOOKUP($D49,'538'!$B$4:$F$35,4,0)</f>
        <v>2</v>
      </c>
      <c r="N49" s="38">
        <f>VLOOKUP($D49,'538'!$B$4:$F$35,5,0)</f>
        <v>1</v>
      </c>
      <c r="O49" s="19">
        <f>VLOOKUP($E49,'538'!$B$4:$F$35,3,0)</f>
        <v>88.9</v>
      </c>
      <c r="P49" s="9">
        <f>VLOOKUP($E49,'538'!$B$4:$F$35,4,0)</f>
        <v>3.2</v>
      </c>
      <c r="Q49" s="64">
        <f>VLOOKUP($E49,'538'!$B$4:$F$35,5,0)</f>
        <v>0.8</v>
      </c>
      <c r="R49" s="26">
        <f>VLOOKUP($D49,'538'!$B$3:$L$35,6,FALSE)</f>
        <v>3.6</v>
      </c>
      <c r="S49" s="8">
        <f>VLOOKUP($D49,'538'!$B$3:$L$35,7,FALSE)</f>
        <v>1.7</v>
      </c>
      <c r="T49" s="8">
        <f>VLOOKUP($D49,'538'!$B$3:$L$35,8,FALSE)</f>
        <v>2.6</v>
      </c>
      <c r="U49" s="26">
        <f>VLOOKUP($E49,'538'!$B$3:$L$35,6,FALSE)</f>
        <v>4.8</v>
      </c>
      <c r="V49" s="8">
        <f>VLOOKUP($E49,'538'!$B$3:$L$35,7,FALSE)</f>
        <v>4.5</v>
      </c>
      <c r="W49" s="8">
        <f>VLOOKUP($E49,'538'!$B$3:$L$35,8,FALSE)</f>
        <v>4.8</v>
      </c>
      <c r="X49" s="26">
        <f>VLOOKUP($D49,'538'!$B$3:$L$35,9,FALSE)</f>
        <v>13</v>
      </c>
      <c r="Y49" s="102">
        <f>VLOOKUP($D49,'538'!$B$3:$L$35,10,FALSE)</f>
        <v>9</v>
      </c>
      <c r="Z49" s="27">
        <f>VLOOKUP($D49,'538'!$B$3:$L$35,11,FALSE)</f>
        <v>3</v>
      </c>
      <c r="AA49" s="26">
        <f>VLOOKUP($E49,'538'!$B$3:$L$35,9,FALSE)</f>
        <v>2</v>
      </c>
      <c r="AB49" s="102">
        <f>VLOOKUP($E49,'538'!$B$3:$L$35,10,FALSE)</f>
        <v>17</v>
      </c>
      <c r="AC49" s="27">
        <f>VLOOKUP($E49,'538'!$B$3:$L$35,11,FALSE)</f>
        <v>1</v>
      </c>
      <c r="AD49" s="173">
        <v>8.5</v>
      </c>
      <c r="AE49" s="174">
        <v>4.4000000000000004</v>
      </c>
      <c r="AF49" s="175">
        <v>1.4</v>
      </c>
      <c r="AG49" s="183">
        <v>0</v>
      </c>
      <c r="AH49" s="184">
        <v>2</v>
      </c>
      <c r="AI49" s="151">
        <f t="shared" si="2"/>
        <v>-2</v>
      </c>
      <c r="AJ49" s="156">
        <v>0</v>
      </c>
      <c r="AK49" s="157">
        <v>0</v>
      </c>
      <c r="AL49" s="158">
        <f t="shared" si="3"/>
        <v>0</v>
      </c>
      <c r="AM49" s="67" t="s">
        <v>63</v>
      </c>
      <c r="AO49" s="2">
        <f t="shared" si="0"/>
        <v>100</v>
      </c>
      <c r="AP49" s="14">
        <f t="shared" si="1"/>
        <v>100.1</v>
      </c>
    </row>
    <row r="50" spans="2:42">
      <c r="B50" s="43">
        <v>47</v>
      </c>
      <c r="C50" s="48">
        <v>41816</v>
      </c>
      <c r="D50" s="53" t="s">
        <v>43</v>
      </c>
      <c r="E50" s="58" t="s">
        <v>27</v>
      </c>
      <c r="F50" s="26">
        <v>17</v>
      </c>
      <c r="G50" s="8">
        <v>56</v>
      </c>
      <c r="H50" s="27">
        <v>27</v>
      </c>
      <c r="I50" s="37">
        <v>21.1</v>
      </c>
      <c r="J50" s="9">
        <v>29.5</v>
      </c>
      <c r="K50" s="38">
        <v>49.4</v>
      </c>
      <c r="L50" s="37">
        <f>VLOOKUP($D50,'538'!$B$4:$F$35,3,0)</f>
        <v>63.4</v>
      </c>
      <c r="M50" s="9">
        <f>VLOOKUP($D50,'538'!$B$4:$F$35,4,0)</f>
        <v>1.1000000000000001</v>
      </c>
      <c r="N50" s="38">
        <f>VLOOKUP($D50,'538'!$B$4:$F$35,5,0)</f>
        <v>1.2</v>
      </c>
      <c r="O50" s="19">
        <f>VLOOKUP($E50,'538'!$B$4:$F$35,3,0)</f>
        <v>79</v>
      </c>
      <c r="P50" s="9">
        <f>VLOOKUP($E50,'538'!$B$4:$F$35,4,0)</f>
        <v>1.7</v>
      </c>
      <c r="Q50" s="64">
        <f>VLOOKUP($E50,'538'!$B$4:$F$35,5,0)</f>
        <v>0.6</v>
      </c>
      <c r="R50" s="26">
        <f>VLOOKUP($D50,'538'!$B$3:$L$35,6,FALSE)</f>
        <v>1.4</v>
      </c>
      <c r="S50" s="8">
        <f>VLOOKUP($D50,'538'!$B$3:$L$35,7,FALSE)</f>
        <v>1.3</v>
      </c>
      <c r="T50" s="8">
        <f>VLOOKUP($D50,'538'!$B$3:$L$35,8,FALSE)</f>
        <v>1.3</v>
      </c>
      <c r="U50" s="26">
        <f>VLOOKUP($E50,'538'!$B$3:$L$35,6,FALSE)</f>
        <v>2.1</v>
      </c>
      <c r="V50" s="8">
        <f>VLOOKUP($E50,'538'!$B$3:$L$35,7,FALSE)</f>
        <v>3.1</v>
      </c>
      <c r="W50" s="8">
        <f>VLOOKUP($E50,'538'!$B$3:$L$35,8,FALSE)</f>
        <v>2.6</v>
      </c>
      <c r="X50" s="26">
        <f>VLOOKUP($D50,'538'!$B$3:$L$35,9,FALSE)</f>
        <v>22</v>
      </c>
      <c r="Y50" s="102">
        <f>VLOOKUP($D50,'538'!$B$3:$L$35,10,FALSE)</f>
        <v>3</v>
      </c>
      <c r="Z50" s="27">
        <f>VLOOKUP($D50,'538'!$B$3:$L$35,11,FALSE)</f>
        <v>32</v>
      </c>
      <c r="AA50" s="26">
        <f>VLOOKUP($E50,'538'!$B$3:$L$35,9,FALSE)</f>
        <v>19</v>
      </c>
      <c r="AB50" s="102">
        <f>VLOOKUP($E50,'538'!$B$3:$L$35,10,FALSE)</f>
        <v>9</v>
      </c>
      <c r="AC50" s="27">
        <f>VLOOKUP($E50,'538'!$B$3:$L$35,11,FALSE)</f>
        <v>4</v>
      </c>
      <c r="AD50" s="173">
        <v>6</v>
      </c>
      <c r="AE50" s="174">
        <v>3.6</v>
      </c>
      <c r="AF50" s="175">
        <v>1.6</v>
      </c>
      <c r="AG50" s="183">
        <v>0</v>
      </c>
      <c r="AH50" s="184">
        <v>1</v>
      </c>
      <c r="AI50" s="151">
        <f t="shared" si="2"/>
        <v>-1</v>
      </c>
      <c r="AJ50" s="156">
        <v>0</v>
      </c>
      <c r="AK50" s="157">
        <v>0</v>
      </c>
      <c r="AL50" s="158">
        <f t="shared" si="3"/>
        <v>0</v>
      </c>
      <c r="AM50" s="67" t="s">
        <v>63</v>
      </c>
      <c r="AO50" s="2">
        <f t="shared" si="0"/>
        <v>100</v>
      </c>
      <c r="AP50" s="14">
        <f t="shared" si="1"/>
        <v>100</v>
      </c>
    </row>
    <row r="51" spans="2:42" ht="15.75" thickBot="1">
      <c r="B51" s="44">
        <v>48</v>
      </c>
      <c r="C51" s="49">
        <v>41816</v>
      </c>
      <c r="D51" s="54" t="s">
        <v>38</v>
      </c>
      <c r="E51" s="59" t="s">
        <v>22</v>
      </c>
      <c r="F51" s="28">
        <v>19</v>
      </c>
      <c r="G51" s="29">
        <v>54</v>
      </c>
      <c r="H51" s="30">
        <v>27</v>
      </c>
      <c r="I51" s="39">
        <v>11.6</v>
      </c>
      <c r="J51" s="40">
        <v>23.6</v>
      </c>
      <c r="K51" s="41">
        <v>64.8</v>
      </c>
      <c r="L51" s="39">
        <f>VLOOKUP($D51,'538'!$B$4:$F$35,3,0)</f>
        <v>72.400000000000006</v>
      </c>
      <c r="M51" s="40">
        <f>VLOOKUP($D51,'538'!$B$4:$F$35,4,0)</f>
        <v>1.7</v>
      </c>
      <c r="N51" s="41">
        <f>VLOOKUP($D51,'538'!$B$4:$F$35,5,0)</f>
        <v>1.1000000000000001</v>
      </c>
      <c r="O51" s="60">
        <f>VLOOKUP($E51,'538'!$B$4:$F$35,3,0)</f>
        <v>82</v>
      </c>
      <c r="P51" s="40">
        <f>VLOOKUP($E51,'538'!$B$4:$F$35,4,0)</f>
        <v>2.1</v>
      </c>
      <c r="Q51" s="65">
        <f>VLOOKUP($E51,'538'!$B$4:$F$35,5,0)</f>
        <v>0.7</v>
      </c>
      <c r="R51" s="28">
        <f>VLOOKUP($D51,'538'!$B$3:$L$35,6,FALSE)</f>
        <v>1.9</v>
      </c>
      <c r="S51" s="29">
        <f>VLOOKUP($D51,'538'!$B$3:$L$35,7,FALSE)</f>
        <v>1.4</v>
      </c>
      <c r="T51" s="29">
        <f>VLOOKUP($D51,'538'!$B$3:$L$35,8,FALSE)</f>
        <v>1.5</v>
      </c>
      <c r="U51" s="28">
        <f>VLOOKUP($E51,'538'!$B$3:$L$35,6,FALSE)</f>
        <v>3.6</v>
      </c>
      <c r="V51" s="29">
        <f>VLOOKUP($E51,'538'!$B$3:$L$35,7,FALSE)</f>
        <v>4.5999999999999996</v>
      </c>
      <c r="W51" s="29">
        <f>VLOOKUP($E51,'538'!$B$3:$L$35,8,FALSE)</f>
        <v>4.3</v>
      </c>
      <c r="X51" s="28">
        <f>VLOOKUP($D51,'538'!$B$3:$L$35,9,FALSE)</f>
        <v>57</v>
      </c>
      <c r="Y51" s="103">
        <f>VLOOKUP($D51,'538'!$B$3:$L$35,10,FALSE)</f>
        <v>8</v>
      </c>
      <c r="Z51" s="30">
        <f>VLOOKUP($D51,'538'!$B$3:$L$35,11,FALSE)</f>
        <v>4</v>
      </c>
      <c r="AA51" s="28">
        <f>VLOOKUP($E51,'538'!$B$3:$L$35,9,FALSE)</f>
        <v>11</v>
      </c>
      <c r="AB51" s="103">
        <f>VLOOKUP($E51,'538'!$B$3:$L$35,10,FALSE)</f>
        <v>11</v>
      </c>
      <c r="AC51" s="30">
        <f>VLOOKUP($E51,'538'!$B$3:$L$35,11,FALSE)</f>
        <v>4</v>
      </c>
      <c r="AD51" s="176">
        <v>5.5</v>
      </c>
      <c r="AE51" s="177">
        <v>3.75</v>
      </c>
      <c r="AF51" s="178">
        <v>1.61</v>
      </c>
      <c r="AG51" s="185">
        <v>0</v>
      </c>
      <c r="AH51" s="186">
        <v>2</v>
      </c>
      <c r="AI51" s="152">
        <f t="shared" si="2"/>
        <v>-2</v>
      </c>
      <c r="AJ51" s="159">
        <v>0</v>
      </c>
      <c r="AK51" s="160">
        <v>0</v>
      </c>
      <c r="AL51" s="161">
        <f t="shared" si="3"/>
        <v>0</v>
      </c>
      <c r="AM51" s="68" t="s">
        <v>63</v>
      </c>
      <c r="AO51" s="2">
        <f t="shared" si="0"/>
        <v>100</v>
      </c>
      <c r="AP51" s="14">
        <f t="shared" si="1"/>
        <v>100</v>
      </c>
    </row>
  </sheetData>
  <mergeCells count="9">
    <mergeCell ref="AG2:AI2"/>
    <mergeCell ref="AJ2:AL2"/>
    <mergeCell ref="F2:H2"/>
    <mergeCell ref="I2:K2"/>
    <mergeCell ref="L2:Q2"/>
    <mergeCell ref="AD2:AF2"/>
    <mergeCell ref="R2:T2"/>
    <mergeCell ref="U2:W2"/>
    <mergeCell ref="X2:AC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opLeftCell="A16" workbookViewId="0">
      <selection activeCell="AL6" sqref="AL6"/>
    </sheetView>
  </sheetViews>
  <sheetFormatPr defaultRowHeight="15"/>
  <cols>
    <col min="1" max="1" width="9.375" style="2" bestFit="1" customWidth="1"/>
    <col min="2" max="2" width="10.5" style="2" bestFit="1" customWidth="1"/>
    <col min="3" max="3" width="9" style="2"/>
    <col min="4" max="6" width="4.625" style="2" customWidth="1"/>
    <col min="7" max="9" width="4.625" style="14" customWidth="1"/>
    <col min="10" max="30" width="4.625" style="2" customWidth="1"/>
    <col min="31" max="33" width="4.625" style="121" customWidth="1"/>
    <col min="34" max="36" width="4.625" style="2" customWidth="1"/>
    <col min="37" max="37" width="6.375" style="2" bestFit="1" customWidth="1"/>
  </cols>
  <sheetData>
    <row r="1" spans="1:37" ht="82.5" customHeight="1" thickBot="1">
      <c r="A1" s="83" t="str">
        <f>Main!C3</f>
        <v>Date</v>
      </c>
      <c r="B1" s="84" t="str">
        <f>Main!D3</f>
        <v>TEAM_H</v>
      </c>
      <c r="C1" s="83" t="str">
        <f>Main!E3</f>
        <v>TEAM_A</v>
      </c>
      <c r="D1" s="85" t="str">
        <f>Main!F3</f>
        <v>FTE_H</v>
      </c>
      <c r="E1" s="86" t="str">
        <f>Main!G3</f>
        <v>FTE_A</v>
      </c>
      <c r="F1" s="87" t="str">
        <f>Main!H3</f>
        <v>FTE_D</v>
      </c>
      <c r="G1" s="88" t="str">
        <f>Main!I3</f>
        <v>BLM_H</v>
      </c>
      <c r="H1" s="89" t="str">
        <f>Main!J3</f>
        <v>BLM_D</v>
      </c>
      <c r="I1" s="90" t="str">
        <f>Main!K3</f>
        <v>BLM_A</v>
      </c>
      <c r="J1" s="88" t="str">
        <f>Main!L3</f>
        <v>SPI_H</v>
      </c>
      <c r="K1" s="89" t="str">
        <f>Main!M3</f>
        <v>OFF_H</v>
      </c>
      <c r="L1" s="90" t="str">
        <f>Main!N3</f>
        <v>DEF_H</v>
      </c>
      <c r="M1" s="94" t="str">
        <f>Main!O3</f>
        <v>SPI_A</v>
      </c>
      <c r="N1" s="89" t="str">
        <f>Main!P3</f>
        <v>OFF_A</v>
      </c>
      <c r="O1" s="95" t="str">
        <f>Main!Q3</f>
        <v>DEF_A</v>
      </c>
      <c r="P1" s="85" t="str">
        <f>Main!R3</f>
        <v>BLM_OFF_H</v>
      </c>
      <c r="Q1" s="86" t="str">
        <f>Main!S3</f>
        <v>BLM_DEF_H</v>
      </c>
      <c r="R1" s="86" t="str">
        <f>Main!T3</f>
        <v>BLM_OVR_H</v>
      </c>
      <c r="S1" s="85" t="str">
        <f>Main!U3</f>
        <v>BLM_OFF_A</v>
      </c>
      <c r="T1" s="86" t="str">
        <f>Main!V3</f>
        <v>BLM_DEF_A</v>
      </c>
      <c r="U1" s="86" t="str">
        <f>Main!W3</f>
        <v>BLM_OVR_A</v>
      </c>
      <c r="V1" s="85" t="str">
        <f>Main!X3</f>
        <v>RNK_H</v>
      </c>
      <c r="W1" s="97" t="str">
        <f>Main!Y3</f>
        <v>APP_H</v>
      </c>
      <c r="X1" s="87" t="str">
        <f>Main!Z3</f>
        <v>BEST_H</v>
      </c>
      <c r="Y1" s="85" t="str">
        <f>Main!AA3</f>
        <v>RNK_A</v>
      </c>
      <c r="Z1" s="97" t="str">
        <f>Main!AB3</f>
        <v>APP_A</v>
      </c>
      <c r="AA1" s="87" t="str">
        <f>Main!AC3</f>
        <v>BEST_A</v>
      </c>
      <c r="AB1" s="91" t="str">
        <f>Main!AD3</f>
        <v>BF_H</v>
      </c>
      <c r="AC1" s="92" t="str">
        <f>Main!AE3</f>
        <v>BF_D</v>
      </c>
      <c r="AD1" s="93" t="str">
        <f>Main!AF3</f>
        <v>BF_A</v>
      </c>
      <c r="AE1" s="146" t="str">
        <f>Main!AG3</f>
        <v>RES_H</v>
      </c>
      <c r="AF1" s="147" t="str">
        <f>Main!AH3</f>
        <v>RES_A</v>
      </c>
      <c r="AG1" s="148" t="str">
        <f>Main!AI3</f>
        <v>RES_DIFF</v>
      </c>
      <c r="AH1" s="104" t="str">
        <f>Main!AJ3</f>
        <v>PRED_H</v>
      </c>
      <c r="AI1" s="92" t="str">
        <f>Main!AK3</f>
        <v>PRED_A</v>
      </c>
      <c r="AJ1" s="93" t="str">
        <f>Main!AL3</f>
        <v>PRED_DIFF</v>
      </c>
      <c r="AK1" s="96" t="str">
        <f>Main!AM3</f>
        <v>Type</v>
      </c>
    </row>
    <row r="2" spans="1:37">
      <c r="A2" s="70">
        <f>Main!C4</f>
        <v>41802</v>
      </c>
      <c r="B2" s="71" t="str">
        <f>Main!D4</f>
        <v>Brazil</v>
      </c>
      <c r="C2" s="72" t="str">
        <f>Main!E4</f>
        <v>Croatia</v>
      </c>
      <c r="D2" s="73">
        <f>Main!F4</f>
        <v>88</v>
      </c>
      <c r="E2" s="74">
        <f>Main!G4</f>
        <v>3</v>
      </c>
      <c r="F2" s="75">
        <f>Main!H4</f>
        <v>10</v>
      </c>
      <c r="G2" s="76">
        <f>Main!I4</f>
        <v>78.7</v>
      </c>
      <c r="H2" s="77">
        <f>Main!J4</f>
        <v>15.7</v>
      </c>
      <c r="I2" s="78">
        <f>Main!K4</f>
        <v>5.6</v>
      </c>
      <c r="J2" s="76">
        <f>Main!L4</f>
        <v>91.8</v>
      </c>
      <c r="K2" s="77">
        <f>Main!M4</f>
        <v>3.4</v>
      </c>
      <c r="L2" s="78">
        <f>Main!N4</f>
        <v>0.5</v>
      </c>
      <c r="M2" s="79">
        <f>Main!O4</f>
        <v>75.7</v>
      </c>
      <c r="N2" s="77">
        <f>Main!P4</f>
        <v>1.8</v>
      </c>
      <c r="O2" s="80">
        <f>Main!Q4</f>
        <v>0.9</v>
      </c>
      <c r="P2" s="73">
        <f>Main!R4</f>
        <v>4.9000000000000004</v>
      </c>
      <c r="Q2" s="74">
        <f>Main!S4</f>
        <v>4.8</v>
      </c>
      <c r="R2" s="74">
        <f>Main!T4</f>
        <v>4.9000000000000004</v>
      </c>
      <c r="S2" s="73">
        <f>Main!U4</f>
        <v>2.4</v>
      </c>
      <c r="T2" s="74">
        <f>Main!V4</f>
        <v>2.2999999999999998</v>
      </c>
      <c r="U2" s="74">
        <f>Main!W4</f>
        <v>2.2999999999999998</v>
      </c>
      <c r="V2" s="73">
        <f>Main!X4</f>
        <v>3</v>
      </c>
      <c r="W2" s="98">
        <f>Main!Y4</f>
        <v>19</v>
      </c>
      <c r="X2" s="75">
        <f>Main!Z4</f>
        <v>1</v>
      </c>
      <c r="Y2" s="73">
        <f>Main!AA4</f>
        <v>18</v>
      </c>
      <c r="Z2" s="98">
        <f>Main!AB4</f>
        <v>3</v>
      </c>
      <c r="AA2" s="75">
        <f>Main!AC4</f>
        <v>3</v>
      </c>
      <c r="AB2" s="164">
        <f>Main!AD4</f>
        <v>1.33</v>
      </c>
      <c r="AC2" s="165">
        <f>Main!AE4</f>
        <v>5</v>
      </c>
      <c r="AD2" s="166">
        <f>Main!AF4</f>
        <v>13</v>
      </c>
      <c r="AE2" s="179">
        <f>Main!AG4</f>
        <v>3</v>
      </c>
      <c r="AF2" s="180">
        <f>Main!AH4</f>
        <v>1</v>
      </c>
      <c r="AG2" s="149">
        <f>Main!AI4</f>
        <v>2</v>
      </c>
      <c r="AH2" s="153">
        <f>Main!AJ4</f>
        <v>4</v>
      </c>
      <c r="AI2" s="154">
        <f>Main!AK4</f>
        <v>0</v>
      </c>
      <c r="AJ2" s="155">
        <f>Main!AL4</f>
        <v>4</v>
      </c>
      <c r="AK2" s="187" t="str">
        <f>Main!AM4</f>
        <v>train</v>
      </c>
    </row>
    <row r="3" spans="1:37">
      <c r="A3" s="45">
        <f>Main!C5</f>
        <v>41803</v>
      </c>
      <c r="B3" s="50" t="str">
        <f>Main!D5</f>
        <v>Mexico</v>
      </c>
      <c r="C3" s="55" t="str">
        <f>Main!E5</f>
        <v>Cameroon</v>
      </c>
      <c r="D3" s="20">
        <f>Main!F5</f>
        <v>43</v>
      </c>
      <c r="E3" s="6">
        <f>Main!G5</f>
        <v>27</v>
      </c>
      <c r="F3" s="21">
        <f>Main!H5</f>
        <v>30</v>
      </c>
      <c r="G3" s="31">
        <f>Main!I5</f>
        <v>48.1</v>
      </c>
      <c r="H3" s="7">
        <f>Main!J5</f>
        <v>33.4</v>
      </c>
      <c r="I3" s="32">
        <f>Main!K5</f>
        <v>18.600000000000001</v>
      </c>
      <c r="J3" s="31">
        <f>Main!L5</f>
        <v>77</v>
      </c>
      <c r="K3" s="7">
        <f>Main!M5</f>
        <v>1.6</v>
      </c>
      <c r="L3" s="32">
        <f>Main!N5</f>
        <v>0.7</v>
      </c>
      <c r="M3" s="16">
        <f>Main!O5</f>
        <v>71.3</v>
      </c>
      <c r="N3" s="7">
        <f>Main!P5</f>
        <v>1.5</v>
      </c>
      <c r="O3" s="61">
        <f>Main!Q5</f>
        <v>1</v>
      </c>
      <c r="P3" s="20">
        <f>Main!R5</f>
        <v>2.2999999999999998</v>
      </c>
      <c r="Q3" s="6">
        <f>Main!S5</f>
        <v>3.1</v>
      </c>
      <c r="R3" s="6">
        <f>Main!T5</f>
        <v>2.7</v>
      </c>
      <c r="S3" s="20">
        <f>Main!U5</f>
        <v>1.2</v>
      </c>
      <c r="T3" s="6">
        <f>Main!V5</f>
        <v>2.4</v>
      </c>
      <c r="U3" s="6">
        <f>Main!W5</f>
        <v>1.5</v>
      </c>
      <c r="V3" s="20">
        <f>Main!X5</f>
        <v>20</v>
      </c>
      <c r="W3" s="99">
        <f>Main!Y5</f>
        <v>14</v>
      </c>
      <c r="X3" s="21">
        <f>Main!Z5</f>
        <v>8</v>
      </c>
      <c r="Y3" s="20">
        <f>Main!AA5</f>
        <v>56</v>
      </c>
      <c r="Z3" s="99">
        <f>Main!AB5</f>
        <v>6</v>
      </c>
      <c r="AA3" s="21">
        <f>Main!AC5</f>
        <v>8</v>
      </c>
      <c r="AB3" s="167">
        <f>Main!AD5</f>
        <v>2.2400000000000002</v>
      </c>
      <c r="AC3" s="168">
        <f>Main!AE5</f>
        <v>3.95</v>
      </c>
      <c r="AD3" s="169">
        <f>Main!AF5</f>
        <v>3.25</v>
      </c>
      <c r="AE3" s="181">
        <f>Main!AG5</f>
        <v>1</v>
      </c>
      <c r="AF3" s="182">
        <f>Main!AH5</f>
        <v>0</v>
      </c>
      <c r="AG3" s="150">
        <f>Main!AI5</f>
        <v>1</v>
      </c>
      <c r="AH3" s="156">
        <f>Main!AJ5</f>
        <v>0.8</v>
      </c>
      <c r="AI3" s="157">
        <f>Main!AK5</f>
        <v>0.1</v>
      </c>
      <c r="AJ3" s="158">
        <f>Main!AL5</f>
        <v>0.7</v>
      </c>
      <c r="AK3" s="188" t="str">
        <f>Main!AM5</f>
        <v>train</v>
      </c>
    </row>
    <row r="4" spans="1:37">
      <c r="A4" s="45">
        <f>Main!C6</f>
        <v>41803</v>
      </c>
      <c r="B4" s="50" t="str">
        <f>Main!D6</f>
        <v>Spain</v>
      </c>
      <c r="C4" s="55" t="str">
        <f>Main!E6</f>
        <v>Netherlands</v>
      </c>
      <c r="D4" s="20">
        <f>Main!F6</f>
        <v>53</v>
      </c>
      <c r="E4" s="6">
        <f>Main!G6</f>
        <v>21</v>
      </c>
      <c r="F4" s="21">
        <f>Main!H6</f>
        <v>25</v>
      </c>
      <c r="G4" s="31">
        <f>Main!I6</f>
        <v>40.4</v>
      </c>
      <c r="H4" s="7">
        <f>Main!J6</f>
        <v>37.299999999999997</v>
      </c>
      <c r="I4" s="32">
        <f>Main!K6</f>
        <v>22.3</v>
      </c>
      <c r="J4" s="31">
        <f>Main!L6</f>
        <v>89.1</v>
      </c>
      <c r="K4" s="7">
        <f>Main!M6</f>
        <v>2.7</v>
      </c>
      <c r="L4" s="32">
        <f>Main!N6</f>
        <v>0.4</v>
      </c>
      <c r="M4" s="16">
        <f>Main!O6</f>
        <v>82.5</v>
      </c>
      <c r="N4" s="7">
        <f>Main!P6</f>
        <v>2.2999999999999998</v>
      </c>
      <c r="O4" s="61">
        <f>Main!Q6</f>
        <v>0.8</v>
      </c>
      <c r="P4" s="20">
        <f>Main!R6</f>
        <v>3.9</v>
      </c>
      <c r="Q4" s="6">
        <f>Main!S6</f>
        <v>4.8</v>
      </c>
      <c r="R4" s="6">
        <f>Main!T6</f>
        <v>4.5999999999999996</v>
      </c>
      <c r="S4" s="20">
        <f>Main!U6</f>
        <v>3.9</v>
      </c>
      <c r="T4" s="6">
        <f>Main!V6</f>
        <v>4.4000000000000004</v>
      </c>
      <c r="U4" s="6">
        <f>Main!W6</f>
        <v>4.2</v>
      </c>
      <c r="V4" s="20">
        <f>Main!X6</f>
        <v>1</v>
      </c>
      <c r="W4" s="99">
        <f>Main!Y6</f>
        <v>13</v>
      </c>
      <c r="X4" s="21">
        <f>Main!Z6</f>
        <v>1</v>
      </c>
      <c r="Y4" s="20">
        <f>Main!AA6</f>
        <v>15</v>
      </c>
      <c r="Z4" s="99">
        <f>Main!AB6</f>
        <v>9</v>
      </c>
      <c r="AA4" s="21">
        <f>Main!AC6</f>
        <v>2</v>
      </c>
      <c r="AB4" s="167">
        <f>Main!AD6</f>
        <v>1.87</v>
      </c>
      <c r="AC4" s="168">
        <f>Main!AE6</f>
        <v>5.5</v>
      </c>
      <c r="AD4" s="169">
        <f>Main!AF6</f>
        <v>3.45</v>
      </c>
      <c r="AE4" s="181">
        <f>Main!AG6</f>
        <v>1</v>
      </c>
      <c r="AF4" s="182">
        <f>Main!AH6</f>
        <v>5</v>
      </c>
      <c r="AG4" s="150">
        <f>Main!AI6</f>
        <v>-4</v>
      </c>
      <c r="AH4" s="156">
        <f>Main!AJ6</f>
        <v>1.1000000000000001</v>
      </c>
      <c r="AI4" s="157">
        <f>Main!AK6</f>
        <v>0</v>
      </c>
      <c r="AJ4" s="158">
        <f>Main!AL6</f>
        <v>1.1000000000000001</v>
      </c>
      <c r="AK4" s="188" t="str">
        <f>Main!AM6</f>
        <v>train</v>
      </c>
    </row>
    <row r="5" spans="1:37">
      <c r="A5" s="45">
        <f>Main!C7</f>
        <v>41803</v>
      </c>
      <c r="B5" s="50" t="str">
        <f>Main!D7</f>
        <v>Chile</v>
      </c>
      <c r="C5" s="55" t="str">
        <f>Main!E7</f>
        <v>Australia</v>
      </c>
      <c r="D5" s="20">
        <f>Main!F7</f>
        <v>72</v>
      </c>
      <c r="E5" s="6">
        <f>Main!G7</f>
        <v>9</v>
      </c>
      <c r="F5" s="21">
        <f>Main!H7</f>
        <v>19</v>
      </c>
      <c r="G5" s="31">
        <f>Main!I7</f>
        <v>61.6</v>
      </c>
      <c r="H5" s="7">
        <f>Main!J7</f>
        <v>21.4</v>
      </c>
      <c r="I5" s="32">
        <f>Main!K7</f>
        <v>16.899999999999999</v>
      </c>
      <c r="J5" s="31">
        <f>Main!L7</f>
        <v>86.7</v>
      </c>
      <c r="K5" s="7">
        <f>Main!M7</f>
        <v>2.7</v>
      </c>
      <c r="L5" s="32">
        <f>Main!N7</f>
        <v>0.7</v>
      </c>
      <c r="M5" s="16">
        <f>Main!O7</f>
        <v>69.5</v>
      </c>
      <c r="N5" s="7">
        <f>Main!P7</f>
        <v>1.6</v>
      </c>
      <c r="O5" s="61">
        <f>Main!Q7</f>
        <v>1.2</v>
      </c>
      <c r="P5" s="20">
        <f>Main!R7</f>
        <v>4.2</v>
      </c>
      <c r="Q5" s="6">
        <f>Main!S7</f>
        <v>2.6</v>
      </c>
      <c r="R5" s="6">
        <f>Main!T7</f>
        <v>3.6</v>
      </c>
      <c r="S5" s="20">
        <f>Main!U7</f>
        <v>1.8</v>
      </c>
      <c r="T5" s="6">
        <f>Main!V7</f>
        <v>1.3</v>
      </c>
      <c r="U5" s="6">
        <f>Main!W7</f>
        <v>1.5</v>
      </c>
      <c r="V5" s="20">
        <f>Main!X7</f>
        <v>14</v>
      </c>
      <c r="W5" s="99">
        <f>Main!Y7</f>
        <v>8</v>
      </c>
      <c r="X5" s="21">
        <f>Main!Z7</f>
        <v>3</v>
      </c>
      <c r="Y5" s="20">
        <f>Main!AA7</f>
        <v>62</v>
      </c>
      <c r="Z5" s="99">
        <f>Main!AB7</f>
        <v>3</v>
      </c>
      <c r="AA5" s="21">
        <f>Main!AC7</f>
        <v>16</v>
      </c>
      <c r="AB5" s="167">
        <f>Main!AD7</f>
        <v>1.44</v>
      </c>
      <c r="AC5" s="168">
        <f>Main!AE7</f>
        <v>4.3</v>
      </c>
      <c r="AD5" s="169">
        <f>Main!AF7</f>
        <v>9</v>
      </c>
      <c r="AE5" s="181">
        <f>Main!AG7</f>
        <v>3</v>
      </c>
      <c r="AF5" s="182">
        <f>Main!AH7</f>
        <v>1</v>
      </c>
      <c r="AG5" s="150">
        <f>Main!AI7</f>
        <v>2</v>
      </c>
      <c r="AH5" s="156">
        <f>Main!AJ7</f>
        <v>1.4</v>
      </c>
      <c r="AI5" s="157">
        <f>Main!AK7</f>
        <v>0.3</v>
      </c>
      <c r="AJ5" s="158">
        <f>Main!AL7</f>
        <v>1.1000000000000001</v>
      </c>
      <c r="AK5" s="188" t="str">
        <f>Main!AM7</f>
        <v>train</v>
      </c>
    </row>
    <row r="6" spans="1:37">
      <c r="A6" s="46">
        <f>Main!C8</f>
        <v>41804</v>
      </c>
      <c r="B6" s="51" t="str">
        <f>Main!D8</f>
        <v>Colombia</v>
      </c>
      <c r="C6" s="56" t="str">
        <f>Main!E8</f>
        <v>Greece</v>
      </c>
      <c r="D6" s="22">
        <f>Main!F8</f>
        <v>54</v>
      </c>
      <c r="E6" s="10">
        <f>Main!G8</f>
        <v>19</v>
      </c>
      <c r="F6" s="23">
        <f>Main!H8</f>
        <v>27</v>
      </c>
      <c r="G6" s="33">
        <f>Main!I8</f>
        <v>44.3</v>
      </c>
      <c r="H6" s="11">
        <f>Main!J8</f>
        <v>32.1</v>
      </c>
      <c r="I6" s="34">
        <f>Main!K8</f>
        <v>23.7</v>
      </c>
      <c r="J6" s="33">
        <f>Main!L8</f>
        <v>85.8</v>
      </c>
      <c r="K6" s="11">
        <f>Main!M8</f>
        <v>2.2000000000000002</v>
      </c>
      <c r="L6" s="34">
        <f>Main!N8</f>
        <v>0.5</v>
      </c>
      <c r="M6" s="17">
        <f>Main!O8</f>
        <v>76.8</v>
      </c>
      <c r="N6" s="11">
        <f>Main!P8</f>
        <v>1.3</v>
      </c>
      <c r="O6" s="62">
        <f>Main!Q8</f>
        <v>0.5</v>
      </c>
      <c r="P6" s="22">
        <f>Main!R8</f>
        <v>3.9</v>
      </c>
      <c r="Q6" s="10">
        <f>Main!S8</f>
        <v>4</v>
      </c>
      <c r="R6" s="10">
        <f>Main!T8</f>
        <v>4</v>
      </c>
      <c r="S6" s="22">
        <f>Main!U8</f>
        <v>2.2000000000000002</v>
      </c>
      <c r="T6" s="10">
        <f>Main!V8</f>
        <v>3.8</v>
      </c>
      <c r="U6" s="10">
        <f>Main!W8</f>
        <v>3</v>
      </c>
      <c r="V6" s="22">
        <f>Main!X8</f>
        <v>8</v>
      </c>
      <c r="W6" s="100">
        <f>Main!Y8</f>
        <v>4</v>
      </c>
      <c r="X6" s="23">
        <f>Main!Z8</f>
        <v>16</v>
      </c>
      <c r="Y6" s="22">
        <f>Main!AA8</f>
        <v>12</v>
      </c>
      <c r="Z6" s="100">
        <f>Main!AB8</f>
        <v>2</v>
      </c>
      <c r="AA6" s="23">
        <f>Main!AC8</f>
        <v>32</v>
      </c>
      <c r="AB6" s="170">
        <f>Main!AD8</f>
        <v>1.85</v>
      </c>
      <c r="AC6" s="171">
        <f>Main!AE8</f>
        <v>3.25</v>
      </c>
      <c r="AD6" s="172">
        <f>Main!AF8</f>
        <v>4.5999999999999996</v>
      </c>
      <c r="AE6" s="183">
        <f>Main!AG8</f>
        <v>3</v>
      </c>
      <c r="AF6" s="184">
        <f>Main!AH8</f>
        <v>0</v>
      </c>
      <c r="AG6" s="151">
        <f>Main!AI8</f>
        <v>3</v>
      </c>
      <c r="AH6" s="156">
        <f>Main!AJ8</f>
        <v>1.02</v>
      </c>
      <c r="AI6" s="157">
        <f>Main!AK8</f>
        <v>0.26</v>
      </c>
      <c r="AJ6" s="158">
        <f>Main!AL8</f>
        <v>0.82</v>
      </c>
      <c r="AK6" s="188" t="str">
        <f>Main!AM8</f>
        <v>train</v>
      </c>
    </row>
    <row r="7" spans="1:37">
      <c r="A7" s="46">
        <f>Main!C9</f>
        <v>41804</v>
      </c>
      <c r="B7" s="51" t="str">
        <f>Main!D9</f>
        <v>Uruguay</v>
      </c>
      <c r="C7" s="56" t="str">
        <f>Main!E9</f>
        <v>Costa Rica</v>
      </c>
      <c r="D7" s="22">
        <f>Main!F9</f>
        <v>54</v>
      </c>
      <c r="E7" s="10">
        <f>Main!G9</f>
        <v>19</v>
      </c>
      <c r="F7" s="23">
        <f>Main!H9</f>
        <v>27</v>
      </c>
      <c r="G7" s="33">
        <f>Main!I9</f>
        <v>67.3</v>
      </c>
      <c r="H7" s="11">
        <f>Main!J9</f>
        <v>19.8</v>
      </c>
      <c r="I7" s="34">
        <f>Main!K9</f>
        <v>12.9</v>
      </c>
      <c r="J7" s="33">
        <f>Main!L9</f>
        <v>83.3</v>
      </c>
      <c r="K7" s="11">
        <f>Main!M9</f>
        <v>2.2000000000000002</v>
      </c>
      <c r="L7" s="34">
        <f>Main!N9</f>
        <v>0.7</v>
      </c>
      <c r="M7" s="17">
        <f>Main!O9</f>
        <v>74.099999999999994</v>
      </c>
      <c r="N7" s="11">
        <f>Main!P9</f>
        <v>1.3</v>
      </c>
      <c r="O7" s="62">
        <f>Main!Q9</f>
        <v>0.7</v>
      </c>
      <c r="P7" s="22">
        <f>Main!R9</f>
        <v>4.3</v>
      </c>
      <c r="Q7" s="10">
        <f>Main!S9</f>
        <v>3.1</v>
      </c>
      <c r="R7" s="10">
        <f>Main!T9</f>
        <v>3.8</v>
      </c>
      <c r="S7" s="22">
        <f>Main!U9</f>
        <v>1.6</v>
      </c>
      <c r="T7" s="10">
        <f>Main!V9</f>
        <v>1.2</v>
      </c>
      <c r="U7" s="10">
        <f>Main!W9</f>
        <v>1.3</v>
      </c>
      <c r="V7" s="22">
        <f>Main!X9</f>
        <v>7</v>
      </c>
      <c r="W7" s="100">
        <f>Main!Y9</f>
        <v>11</v>
      </c>
      <c r="X7" s="23">
        <f>Main!Z9</f>
        <v>1</v>
      </c>
      <c r="Y7" s="22">
        <f>Main!AA9</f>
        <v>28</v>
      </c>
      <c r="Z7" s="100">
        <f>Main!AB9</f>
        <v>3</v>
      </c>
      <c r="AA7" s="23">
        <f>Main!AC9</f>
        <v>16</v>
      </c>
      <c r="AB7" s="170">
        <f>Main!AD9</f>
        <v>1.44</v>
      </c>
      <c r="AC7" s="171">
        <f>Main!AE9</f>
        <v>4</v>
      </c>
      <c r="AD7" s="172">
        <f>Main!AF9</f>
        <v>9</v>
      </c>
      <c r="AE7" s="183">
        <f>Main!AG9</f>
        <v>1</v>
      </c>
      <c r="AF7" s="184">
        <f>Main!AH9</f>
        <v>3</v>
      </c>
      <c r="AG7" s="151">
        <f>Main!AI9</f>
        <v>-2</v>
      </c>
      <c r="AH7" s="156">
        <f>Main!AJ9</f>
        <v>1.61</v>
      </c>
      <c r="AI7" s="157">
        <f>Main!AK9</f>
        <v>0.16</v>
      </c>
      <c r="AJ7" s="158">
        <f>Main!AL9</f>
        <v>1.46</v>
      </c>
      <c r="AK7" s="188" t="str">
        <f>Main!AM9</f>
        <v>train</v>
      </c>
    </row>
    <row r="8" spans="1:37">
      <c r="A8" s="46">
        <f>Main!C10</f>
        <v>41804</v>
      </c>
      <c r="B8" s="51" t="str">
        <f>Main!D10</f>
        <v>England</v>
      </c>
      <c r="C8" s="56" t="str">
        <f>Main!E10</f>
        <v>Italy</v>
      </c>
      <c r="D8" s="22">
        <f>Main!F10</f>
        <v>43</v>
      </c>
      <c r="E8" s="10">
        <f>Main!G10</f>
        <v>28</v>
      </c>
      <c r="F8" s="23">
        <f>Main!H10</f>
        <v>29</v>
      </c>
      <c r="G8" s="33">
        <f>Main!I10</f>
        <v>35.1</v>
      </c>
      <c r="H8" s="11">
        <f>Main!J10</f>
        <v>31.8</v>
      </c>
      <c r="I8" s="34">
        <f>Main!K10</f>
        <v>33.1</v>
      </c>
      <c r="J8" s="33">
        <f>Main!L10</f>
        <v>83.2</v>
      </c>
      <c r="K8" s="11">
        <f>Main!M10</f>
        <v>2.2000000000000002</v>
      </c>
      <c r="L8" s="34">
        <f>Main!N10</f>
        <v>0.7</v>
      </c>
      <c r="M8" s="17">
        <f>Main!O10</f>
        <v>79.5</v>
      </c>
      <c r="N8" s="11">
        <f>Main!P10</f>
        <v>2</v>
      </c>
      <c r="O8" s="62">
        <f>Main!Q10</f>
        <v>0.8</v>
      </c>
      <c r="P8" s="22">
        <f>Main!R10</f>
        <v>3.2</v>
      </c>
      <c r="Q8" s="10">
        <f>Main!S10</f>
        <v>4.0999999999999996</v>
      </c>
      <c r="R8" s="10">
        <f>Main!T10</f>
        <v>3.7</v>
      </c>
      <c r="S8" s="22">
        <f>Main!U10</f>
        <v>3.9</v>
      </c>
      <c r="T8" s="10">
        <f>Main!V10</f>
        <v>3.7</v>
      </c>
      <c r="U8" s="10">
        <f>Main!W10</f>
        <v>3.9</v>
      </c>
      <c r="V8" s="22">
        <f>Main!X10</f>
        <v>10</v>
      </c>
      <c r="W8" s="100">
        <f>Main!Y10</f>
        <v>13</v>
      </c>
      <c r="X8" s="23">
        <f>Main!Z10</f>
        <v>1</v>
      </c>
      <c r="Y8" s="22">
        <f>Main!AA10</f>
        <v>9</v>
      </c>
      <c r="Z8" s="100">
        <f>Main!AB10</f>
        <v>17</v>
      </c>
      <c r="AA8" s="23">
        <f>Main!AC10</f>
        <v>1</v>
      </c>
      <c r="AB8" s="170">
        <f>Main!AD10</f>
        <v>2.75</v>
      </c>
      <c r="AC8" s="171">
        <f>Main!AE10</f>
        <v>3.1</v>
      </c>
      <c r="AD8" s="172">
        <f>Main!AF10</f>
        <v>2.7</v>
      </c>
      <c r="AE8" s="183">
        <f>Main!AG10</f>
        <v>1</v>
      </c>
      <c r="AF8" s="184">
        <f>Main!AH10</f>
        <v>2</v>
      </c>
      <c r="AG8" s="151">
        <f>Main!AI10</f>
        <v>-1</v>
      </c>
      <c r="AH8" s="156">
        <f>Main!AJ10</f>
        <v>0.7</v>
      </c>
      <c r="AI8" s="157">
        <f>Main!AK10</f>
        <v>0.63</v>
      </c>
      <c r="AJ8" s="158">
        <f>Main!AL10</f>
        <v>0.05</v>
      </c>
      <c r="AK8" s="188" t="str">
        <f>Main!AM10</f>
        <v>train</v>
      </c>
    </row>
    <row r="9" spans="1:37">
      <c r="A9" s="46">
        <f>Main!C11</f>
        <v>41805</v>
      </c>
      <c r="B9" s="51" t="str">
        <f>Main!D11</f>
        <v>Ivory Coast</v>
      </c>
      <c r="C9" s="56" t="str">
        <f>Main!E11</f>
        <v>Japan</v>
      </c>
      <c r="D9" s="22">
        <f>Main!F11</f>
        <v>47</v>
      </c>
      <c r="E9" s="10">
        <f>Main!G11</f>
        <v>25</v>
      </c>
      <c r="F9" s="23">
        <f>Main!H11</f>
        <v>27</v>
      </c>
      <c r="G9" s="33">
        <f>Main!I11</f>
        <v>35.6</v>
      </c>
      <c r="H9" s="11">
        <f>Main!J11</f>
        <v>26.1</v>
      </c>
      <c r="I9" s="34">
        <f>Main!K11</f>
        <v>38.200000000000003</v>
      </c>
      <c r="J9" s="33">
        <f>Main!L11</f>
        <v>78.900000000000006</v>
      </c>
      <c r="K9" s="11">
        <f>Main!M11</f>
        <v>2.2000000000000002</v>
      </c>
      <c r="L9" s="34">
        <f>Main!N11</f>
        <v>1</v>
      </c>
      <c r="M9" s="17">
        <f>Main!O11</f>
        <v>73.5</v>
      </c>
      <c r="N9" s="11">
        <f>Main!P11</f>
        <v>2.1</v>
      </c>
      <c r="O9" s="62">
        <f>Main!Q11</f>
        <v>1.3</v>
      </c>
      <c r="P9" s="22">
        <f>Main!R11</f>
        <v>2.9</v>
      </c>
      <c r="Q9" s="10">
        <f>Main!S11</f>
        <v>1.6</v>
      </c>
      <c r="R9" s="10">
        <f>Main!T11</f>
        <v>2.1</v>
      </c>
      <c r="S9" s="22">
        <f>Main!U11</f>
        <v>2.7</v>
      </c>
      <c r="T9" s="10">
        <f>Main!V11</f>
        <v>2.1</v>
      </c>
      <c r="U9" s="10">
        <f>Main!W11</f>
        <v>2.2999999999999998</v>
      </c>
      <c r="V9" s="22">
        <f>Main!X11</f>
        <v>23</v>
      </c>
      <c r="W9" s="100">
        <f>Main!Y11</f>
        <v>2</v>
      </c>
      <c r="X9" s="23">
        <f>Main!Z11</f>
        <v>32</v>
      </c>
      <c r="Y9" s="22">
        <f>Main!AA11</f>
        <v>46</v>
      </c>
      <c r="Z9" s="100">
        <f>Main!AB11</f>
        <v>4</v>
      </c>
      <c r="AA9" s="23">
        <f>Main!AC11</f>
        <v>16</v>
      </c>
      <c r="AB9" s="170">
        <f>Main!AD11</f>
        <v>2.5</v>
      </c>
      <c r="AC9" s="171">
        <f>Main!AE11</f>
        <v>3.3</v>
      </c>
      <c r="AD9" s="172">
        <f>Main!AF11</f>
        <v>2.8</v>
      </c>
      <c r="AE9" s="183">
        <f>Main!AG11</f>
        <v>2</v>
      </c>
      <c r="AF9" s="184">
        <f>Main!AH11</f>
        <v>1</v>
      </c>
      <c r="AG9" s="151">
        <f>Main!AI11</f>
        <v>1</v>
      </c>
      <c r="AH9" s="156">
        <f>Main!AJ11</f>
        <v>0.8</v>
      </c>
      <c r="AI9" s="157">
        <f>Main!AK11</f>
        <v>0.67</v>
      </c>
      <c r="AJ9" s="158">
        <f>Main!AL11</f>
        <v>0.12</v>
      </c>
      <c r="AK9" s="188" t="str">
        <f>Main!AM11</f>
        <v>train</v>
      </c>
    </row>
    <row r="10" spans="1:37">
      <c r="A10" s="46">
        <f>Main!C12</f>
        <v>41805</v>
      </c>
      <c r="B10" s="51" t="str">
        <f>Main!D12</f>
        <v>Switzerland</v>
      </c>
      <c r="C10" s="56" t="str">
        <f>Main!E12</f>
        <v>Ecuador</v>
      </c>
      <c r="D10" s="22">
        <f>Main!F12</f>
        <v>31</v>
      </c>
      <c r="E10" s="10">
        <f>Main!G12</f>
        <v>40</v>
      </c>
      <c r="F10" s="23">
        <f>Main!H12</f>
        <v>29</v>
      </c>
      <c r="G10" s="33">
        <f>Main!I12</f>
        <v>36.299999999999997</v>
      </c>
      <c r="H10" s="11">
        <f>Main!J12</f>
        <v>31.3</v>
      </c>
      <c r="I10" s="34">
        <f>Main!K12</f>
        <v>32.4</v>
      </c>
      <c r="J10" s="33">
        <f>Main!L12</f>
        <v>78</v>
      </c>
      <c r="K10" s="11">
        <f>Main!M12</f>
        <v>2</v>
      </c>
      <c r="L10" s="34">
        <f>Main!N12</f>
        <v>0.9</v>
      </c>
      <c r="M10" s="17">
        <f>Main!O12</f>
        <v>80.7</v>
      </c>
      <c r="N10" s="11">
        <f>Main!P12</f>
        <v>2</v>
      </c>
      <c r="O10" s="62">
        <f>Main!Q12</f>
        <v>0.8</v>
      </c>
      <c r="P10" s="22">
        <f>Main!R12</f>
        <v>1.9</v>
      </c>
      <c r="Q10" s="10">
        <f>Main!S12</f>
        <v>2.6</v>
      </c>
      <c r="R10" s="10">
        <f>Main!T12</f>
        <v>2.2000000000000002</v>
      </c>
      <c r="S10" s="22">
        <f>Main!U12</f>
        <v>2.1</v>
      </c>
      <c r="T10" s="10">
        <f>Main!V12</f>
        <v>2.2000000000000002</v>
      </c>
      <c r="U10" s="10">
        <f>Main!W12</f>
        <v>2.1</v>
      </c>
      <c r="V10" s="22">
        <f>Main!X12</f>
        <v>6</v>
      </c>
      <c r="W10" s="100">
        <f>Main!Y12</f>
        <v>9</v>
      </c>
      <c r="X10" s="23">
        <f>Main!Z12</f>
        <v>8</v>
      </c>
      <c r="Y10" s="22">
        <f>Main!AA12</f>
        <v>26</v>
      </c>
      <c r="Z10" s="100">
        <f>Main!AB12</f>
        <v>2</v>
      </c>
      <c r="AA10" s="23">
        <f>Main!AC12</f>
        <v>16</v>
      </c>
      <c r="AB10" s="170">
        <f>Main!AD12</f>
        <v>2.4</v>
      </c>
      <c r="AC10" s="171">
        <f>Main!AE12</f>
        <v>3.2</v>
      </c>
      <c r="AD10" s="172">
        <f>Main!AF12</f>
        <v>3</v>
      </c>
      <c r="AE10" s="183">
        <f>Main!AG12</f>
        <v>2</v>
      </c>
      <c r="AF10" s="184">
        <f>Main!AH12</f>
        <v>1</v>
      </c>
      <c r="AG10" s="151">
        <f>Main!AI12</f>
        <v>1</v>
      </c>
      <c r="AH10" s="156">
        <f>Main!AJ12</f>
        <v>0.83</v>
      </c>
      <c r="AI10" s="157">
        <f>Main!AK12</f>
        <v>0.83</v>
      </c>
      <c r="AJ10" s="158">
        <f>Main!AL12</f>
        <v>0.2</v>
      </c>
      <c r="AK10" s="188" t="str">
        <f>Main!AM12</f>
        <v>train</v>
      </c>
    </row>
    <row r="11" spans="1:37">
      <c r="A11" s="46">
        <f>Main!C13</f>
        <v>41805</v>
      </c>
      <c r="B11" s="51" t="str">
        <f>Main!D13</f>
        <v>France</v>
      </c>
      <c r="C11" s="56" t="str">
        <f>Main!E13</f>
        <v>Honduras</v>
      </c>
      <c r="D11" s="22">
        <f>Main!F13</f>
        <v>67</v>
      </c>
      <c r="E11" s="10">
        <f>Main!G13</f>
        <v>12</v>
      </c>
      <c r="F11" s="23">
        <f>Main!H13</f>
        <v>21</v>
      </c>
      <c r="G11" s="33">
        <f>Main!I13</f>
        <v>65</v>
      </c>
      <c r="H11" s="11">
        <f>Main!J13</f>
        <v>22.6</v>
      </c>
      <c r="I11" s="34">
        <f>Main!K13</f>
        <v>12.4</v>
      </c>
      <c r="J11" s="33">
        <f>Main!L13</f>
        <v>86.1</v>
      </c>
      <c r="K11" s="11">
        <f>Main!M13</f>
        <v>2.5</v>
      </c>
      <c r="L11" s="34">
        <f>Main!N13</f>
        <v>0.6</v>
      </c>
      <c r="M11" s="17">
        <f>Main!O13</f>
        <v>69.599999999999994</v>
      </c>
      <c r="N11" s="11">
        <f>Main!P13</f>
        <v>1.6</v>
      </c>
      <c r="O11" s="62">
        <f>Main!Q13</f>
        <v>1.2</v>
      </c>
      <c r="P11" s="22">
        <f>Main!R13</f>
        <v>3.3</v>
      </c>
      <c r="Q11" s="10">
        <f>Main!S13</f>
        <v>4</v>
      </c>
      <c r="R11" s="10">
        <f>Main!T13</f>
        <v>3.7</v>
      </c>
      <c r="S11" s="22">
        <f>Main!U13</f>
        <v>1.7</v>
      </c>
      <c r="T11" s="10">
        <f>Main!V13</f>
        <v>1.1000000000000001</v>
      </c>
      <c r="U11" s="10">
        <f>Main!W13</f>
        <v>1.3</v>
      </c>
      <c r="V11" s="22">
        <f>Main!X13</f>
        <v>17</v>
      </c>
      <c r="W11" s="100">
        <f>Main!Y13</f>
        <v>13</v>
      </c>
      <c r="X11" s="23">
        <f>Main!Z13</f>
        <v>1</v>
      </c>
      <c r="Y11" s="22">
        <f>Main!AA13</f>
        <v>33</v>
      </c>
      <c r="Z11" s="100">
        <f>Main!AB13</f>
        <v>2</v>
      </c>
      <c r="AA11" s="23">
        <f>Main!AC13</f>
        <v>32</v>
      </c>
      <c r="AB11" s="170">
        <f>Main!AD13</f>
        <v>1.3</v>
      </c>
      <c r="AC11" s="171">
        <f>Main!AE13</f>
        <v>5</v>
      </c>
      <c r="AD11" s="172">
        <f>Main!AF13</f>
        <v>11</v>
      </c>
      <c r="AE11" s="183">
        <f>Main!AG13</f>
        <v>3</v>
      </c>
      <c r="AF11" s="184">
        <f>Main!AH13</f>
        <v>0</v>
      </c>
      <c r="AG11" s="151">
        <f>Main!AI13</f>
        <v>3</v>
      </c>
      <c r="AH11" s="156">
        <f>Main!AJ13</f>
        <v>1.9</v>
      </c>
      <c r="AI11" s="157">
        <f>Main!AK13</f>
        <v>0.38</v>
      </c>
      <c r="AJ11" s="158">
        <f>Main!AL13</f>
        <v>1.46</v>
      </c>
      <c r="AK11" s="188" t="str">
        <f>Main!AM13</f>
        <v>train</v>
      </c>
    </row>
    <row r="12" spans="1:37">
      <c r="A12" s="46">
        <f>Main!C14</f>
        <v>41805</v>
      </c>
      <c r="B12" s="51" t="str">
        <f>Main!D14</f>
        <v>Argentina</v>
      </c>
      <c r="C12" s="56" t="str">
        <f>Main!E14</f>
        <v>Bosnia</v>
      </c>
      <c r="D12" s="22">
        <f>Main!F14</f>
        <v>62</v>
      </c>
      <c r="E12" s="10">
        <f>Main!G14</f>
        <v>15</v>
      </c>
      <c r="F12" s="23">
        <f>Main!H14</f>
        <v>22</v>
      </c>
      <c r="G12" s="33">
        <f>Main!I14</f>
        <v>69</v>
      </c>
      <c r="H12" s="11">
        <f>Main!J14</f>
        <v>21</v>
      </c>
      <c r="I12" s="34">
        <f>Main!K14</f>
        <v>10</v>
      </c>
      <c r="J12" s="33">
        <f>Main!L14</f>
        <v>90</v>
      </c>
      <c r="K12" s="11">
        <f>Main!M14</f>
        <v>2.9</v>
      </c>
      <c r="L12" s="34">
        <f>Main!N14</f>
        <v>0.4</v>
      </c>
      <c r="M12" s="17">
        <f>Main!O14</f>
        <v>80.3</v>
      </c>
      <c r="N12" s="11">
        <f>Main!P14</f>
        <v>2.2999999999999998</v>
      </c>
      <c r="O12" s="62">
        <f>Main!Q14</f>
        <v>1</v>
      </c>
      <c r="P12" s="22">
        <f>Main!R14</f>
        <v>4.8</v>
      </c>
      <c r="Q12" s="10">
        <f>Main!S14</f>
        <v>4.5</v>
      </c>
      <c r="R12" s="10">
        <f>Main!T14</f>
        <v>4.7</v>
      </c>
      <c r="S12" s="22">
        <f>Main!U14</f>
        <v>2</v>
      </c>
      <c r="T12" s="10">
        <f>Main!V14</f>
        <v>2.2999999999999998</v>
      </c>
      <c r="U12" s="10">
        <f>Main!W14</f>
        <v>2.1</v>
      </c>
      <c r="V12" s="22">
        <f>Main!X14</f>
        <v>5</v>
      </c>
      <c r="W12" s="100">
        <f>Main!Y14</f>
        <v>15</v>
      </c>
      <c r="X12" s="23">
        <f>Main!Z14</f>
        <v>1</v>
      </c>
      <c r="Y12" s="22">
        <f>Main!AA14</f>
        <v>21</v>
      </c>
      <c r="Z12" s="100">
        <f>Main!AB14</f>
        <v>0</v>
      </c>
      <c r="AA12" s="23">
        <f>Main!AC14</f>
        <v>32</v>
      </c>
      <c r="AB12" s="170">
        <f>Main!AD14</f>
        <v>1.35</v>
      </c>
      <c r="AC12" s="171">
        <f>Main!AE14</f>
        <v>4.75</v>
      </c>
      <c r="AD12" s="172">
        <f>Main!AF14</f>
        <v>9.5</v>
      </c>
      <c r="AE12" s="183">
        <f>Main!AG14</f>
        <v>2</v>
      </c>
      <c r="AF12" s="184">
        <f>Main!AH14</f>
        <v>1</v>
      </c>
      <c r="AG12" s="151">
        <f>Main!AI14</f>
        <v>1</v>
      </c>
      <c r="AH12" s="156">
        <f>Main!AJ14</f>
        <v>1.79</v>
      </c>
      <c r="AI12" s="157">
        <f>Main!AK14</f>
        <v>0.67</v>
      </c>
      <c r="AJ12" s="158">
        <f>Main!AL14</f>
        <v>1.02</v>
      </c>
      <c r="AK12" s="188" t="str">
        <f>Main!AM14</f>
        <v>train</v>
      </c>
    </row>
    <row r="13" spans="1:37">
      <c r="A13" s="46">
        <f>Main!C15</f>
        <v>41806</v>
      </c>
      <c r="B13" s="51" t="str">
        <f>Main!D15</f>
        <v>Germany</v>
      </c>
      <c r="C13" s="56" t="str">
        <f>Main!E15</f>
        <v>Portugal</v>
      </c>
      <c r="D13" s="22">
        <f>Main!F15</f>
        <v>60</v>
      </c>
      <c r="E13" s="10">
        <f>Main!G15</f>
        <v>17</v>
      </c>
      <c r="F13" s="23">
        <f>Main!H15</f>
        <v>23</v>
      </c>
      <c r="G13" s="33">
        <f>Main!I15</f>
        <v>47.3</v>
      </c>
      <c r="H13" s="11">
        <f>Main!J15</f>
        <v>29.2</v>
      </c>
      <c r="I13" s="34">
        <f>Main!K15</f>
        <v>23.5</v>
      </c>
      <c r="J13" s="33">
        <f>Main!L15</f>
        <v>88.9</v>
      </c>
      <c r="K13" s="11">
        <f>Main!M15</f>
        <v>3.2</v>
      </c>
      <c r="L13" s="34">
        <f>Main!N15</f>
        <v>0.8</v>
      </c>
      <c r="M13" s="17">
        <f>Main!O15</f>
        <v>81</v>
      </c>
      <c r="N13" s="11">
        <f>Main!P15</f>
        <v>2.1</v>
      </c>
      <c r="O13" s="62">
        <f>Main!Q15</f>
        <v>0.8</v>
      </c>
      <c r="P13" s="22">
        <f>Main!R15</f>
        <v>4.8</v>
      </c>
      <c r="Q13" s="10">
        <f>Main!S15</f>
        <v>4.5</v>
      </c>
      <c r="R13" s="10">
        <f>Main!T15</f>
        <v>4.8</v>
      </c>
      <c r="S13" s="22">
        <f>Main!U15</f>
        <v>4.0999999999999996</v>
      </c>
      <c r="T13" s="10">
        <f>Main!V15</f>
        <v>4.0999999999999996</v>
      </c>
      <c r="U13" s="10">
        <f>Main!W15</f>
        <v>4.2</v>
      </c>
      <c r="V13" s="22">
        <f>Main!X15</f>
        <v>2</v>
      </c>
      <c r="W13" s="100">
        <f>Main!Y15</f>
        <v>17</v>
      </c>
      <c r="X13" s="23">
        <f>Main!Z15</f>
        <v>1</v>
      </c>
      <c r="Y13" s="22">
        <f>Main!AA15</f>
        <v>4</v>
      </c>
      <c r="Z13" s="100">
        <f>Main!AB15</f>
        <v>5</v>
      </c>
      <c r="AA13" s="23">
        <f>Main!AC15</f>
        <v>3</v>
      </c>
      <c r="AB13" s="170">
        <f>Main!AD15</f>
        <v>2.1</v>
      </c>
      <c r="AC13" s="171">
        <f>Main!AE15</f>
        <v>3.5</v>
      </c>
      <c r="AD13" s="172">
        <f>Main!AF15</f>
        <v>3.6</v>
      </c>
      <c r="AE13" s="183">
        <f>Main!AG15</f>
        <v>4</v>
      </c>
      <c r="AF13" s="184">
        <f>Main!AH15</f>
        <v>0</v>
      </c>
      <c r="AG13" s="151">
        <f>Main!AI15</f>
        <v>4</v>
      </c>
      <c r="AH13" s="156">
        <f>Main!AJ15</f>
        <v>1.3</v>
      </c>
      <c r="AI13" s="157">
        <f>Main!AK15</f>
        <v>0.73</v>
      </c>
      <c r="AJ13" s="158">
        <f>Main!AL15</f>
        <v>0.72</v>
      </c>
      <c r="AK13" s="188" t="str">
        <f>Main!AM15</f>
        <v>train</v>
      </c>
    </row>
    <row r="14" spans="1:37">
      <c r="A14" s="46">
        <f>Main!C16</f>
        <v>41806</v>
      </c>
      <c r="B14" s="51" t="str">
        <f>Main!D16</f>
        <v>Iran</v>
      </c>
      <c r="C14" s="56" t="str">
        <f>Main!E16</f>
        <v>Nigeria</v>
      </c>
      <c r="D14" s="22">
        <f>Main!F16</f>
        <v>27</v>
      </c>
      <c r="E14" s="10">
        <f>Main!G16</f>
        <v>42</v>
      </c>
      <c r="F14" s="23">
        <f>Main!H16</f>
        <v>31</v>
      </c>
      <c r="G14" s="33">
        <f>Main!I16</f>
        <v>27.9</v>
      </c>
      <c r="H14" s="11">
        <f>Main!J16</f>
        <v>33.9</v>
      </c>
      <c r="I14" s="34">
        <f>Main!K16</f>
        <v>38.200000000000003</v>
      </c>
      <c r="J14" s="33">
        <f>Main!L16</f>
        <v>70.599999999999994</v>
      </c>
      <c r="K14" s="11">
        <f>Main!M16</f>
        <v>1.3</v>
      </c>
      <c r="L14" s="34">
        <f>Main!N16</f>
        <v>0.9</v>
      </c>
      <c r="M14" s="17">
        <f>Main!O16</f>
        <v>75.2</v>
      </c>
      <c r="N14" s="11">
        <f>Main!P16</f>
        <v>1.7</v>
      </c>
      <c r="O14" s="62">
        <f>Main!Q16</f>
        <v>0.9</v>
      </c>
      <c r="P14" s="22">
        <f>Main!R16</f>
        <v>1.5</v>
      </c>
      <c r="Q14" s="10">
        <f>Main!S16</f>
        <v>1.3</v>
      </c>
      <c r="R14" s="10">
        <f>Main!T16</f>
        <v>1.3</v>
      </c>
      <c r="S14" s="22">
        <f>Main!U16</f>
        <v>1.3</v>
      </c>
      <c r="T14" s="10">
        <f>Main!V16</f>
        <v>3</v>
      </c>
      <c r="U14" s="10">
        <f>Main!W16</f>
        <v>1.9</v>
      </c>
      <c r="V14" s="22">
        <f>Main!X16</f>
        <v>43</v>
      </c>
      <c r="W14" s="100">
        <f>Main!Y16</f>
        <v>3</v>
      </c>
      <c r="X14" s="23">
        <f>Main!Z16</f>
        <v>32</v>
      </c>
      <c r="Y14" s="22">
        <f>Main!AA16</f>
        <v>44</v>
      </c>
      <c r="Z14" s="100">
        <f>Main!AB16</f>
        <v>4</v>
      </c>
      <c r="AA14" s="23">
        <f>Main!AC16</f>
        <v>16</v>
      </c>
      <c r="AB14" s="170">
        <f>Main!AD16</f>
        <v>3.75</v>
      </c>
      <c r="AC14" s="171">
        <f>Main!AE16</f>
        <v>3.3</v>
      </c>
      <c r="AD14" s="172">
        <f>Main!AF16</f>
        <v>2.15</v>
      </c>
      <c r="AE14" s="183">
        <f>Main!AG16</f>
        <v>0</v>
      </c>
      <c r="AF14" s="184">
        <f>Main!AH16</f>
        <v>0</v>
      </c>
      <c r="AG14" s="151">
        <f>Main!AI16</f>
        <v>0</v>
      </c>
      <c r="AH14" s="156">
        <f>Main!AJ16</f>
        <v>0.51</v>
      </c>
      <c r="AI14" s="157">
        <f>Main!AK16</f>
        <v>0.91</v>
      </c>
      <c r="AJ14" s="158">
        <f>Main!AL16</f>
        <v>-0.03</v>
      </c>
      <c r="AK14" s="188" t="str">
        <f>Main!AM16</f>
        <v>train</v>
      </c>
    </row>
    <row r="15" spans="1:37">
      <c r="A15" s="46">
        <f>Main!C17</f>
        <v>41806</v>
      </c>
      <c r="B15" s="51" t="str">
        <f>Main!D17</f>
        <v>Ghana</v>
      </c>
      <c r="C15" s="56" t="str">
        <f>Main!E17</f>
        <v>USA</v>
      </c>
      <c r="D15" s="22">
        <f>Main!F17</f>
        <v>35</v>
      </c>
      <c r="E15" s="10">
        <f>Main!G17</f>
        <v>36</v>
      </c>
      <c r="F15" s="23">
        <f>Main!H17</f>
        <v>29</v>
      </c>
      <c r="G15" s="33">
        <f>Main!I17</f>
        <v>34.9</v>
      </c>
      <c r="H15" s="11">
        <f>Main!J17</f>
        <v>26.3</v>
      </c>
      <c r="I15" s="34">
        <f>Main!K17</f>
        <v>38.799999999999997</v>
      </c>
      <c r="J15" s="33">
        <f>Main!L17</f>
        <v>77.2</v>
      </c>
      <c r="K15" s="11">
        <f>Main!M17</f>
        <v>1.9</v>
      </c>
      <c r="L15" s="34">
        <f>Main!N17</f>
        <v>0.9</v>
      </c>
      <c r="M15" s="17">
        <f>Main!O17</f>
        <v>77.400000000000006</v>
      </c>
      <c r="N15" s="11">
        <f>Main!P17</f>
        <v>2</v>
      </c>
      <c r="O15" s="62">
        <f>Main!Q17</f>
        <v>1</v>
      </c>
      <c r="P15" s="22">
        <f>Main!R17</f>
        <v>2.4</v>
      </c>
      <c r="Q15" s="10">
        <f>Main!S17</f>
        <v>2.4</v>
      </c>
      <c r="R15" s="10">
        <f>Main!T17</f>
        <v>2.4</v>
      </c>
      <c r="S15" s="22">
        <f>Main!U17</f>
        <v>3.6</v>
      </c>
      <c r="T15" s="10">
        <f>Main!V17</f>
        <v>1.7</v>
      </c>
      <c r="U15" s="10">
        <f>Main!W17</f>
        <v>2.6</v>
      </c>
      <c r="V15" s="22">
        <f>Main!X17</f>
        <v>37</v>
      </c>
      <c r="W15" s="100">
        <f>Main!Y17</f>
        <v>2</v>
      </c>
      <c r="X15" s="23">
        <f>Main!Z17</f>
        <v>8</v>
      </c>
      <c r="Y15" s="22">
        <f>Main!AA17</f>
        <v>13</v>
      </c>
      <c r="Z15" s="100">
        <f>Main!AB17</f>
        <v>9</v>
      </c>
      <c r="AA15" s="23">
        <f>Main!AC17</f>
        <v>3</v>
      </c>
      <c r="AB15" s="170">
        <f>Main!AD17</f>
        <v>2.5</v>
      </c>
      <c r="AC15" s="171">
        <f>Main!AE17</f>
        <v>3.3</v>
      </c>
      <c r="AD15" s="172">
        <f>Main!AF17</f>
        <v>3</v>
      </c>
      <c r="AE15" s="183">
        <f>Main!AG17</f>
        <v>1</v>
      </c>
      <c r="AF15" s="184">
        <f>Main!AH17</f>
        <v>2</v>
      </c>
      <c r="AG15" s="151">
        <f>Main!AI17</f>
        <v>-1</v>
      </c>
      <c r="AH15" s="156">
        <f>Main!AJ17</f>
        <v>0.93</v>
      </c>
      <c r="AI15" s="157">
        <f>Main!AK17</f>
        <v>0.85</v>
      </c>
      <c r="AJ15" s="158">
        <f>Main!AL17</f>
        <v>0.44</v>
      </c>
      <c r="AK15" s="188" t="str">
        <f>Main!AM17</f>
        <v>train</v>
      </c>
    </row>
    <row r="16" spans="1:37">
      <c r="A16" s="46">
        <f>Main!C18</f>
        <v>41807</v>
      </c>
      <c r="B16" s="51" t="str">
        <f>Main!D18</f>
        <v>Belgium</v>
      </c>
      <c r="C16" s="56" t="str">
        <f>Main!E18</f>
        <v>Algeria</v>
      </c>
      <c r="D16" s="22">
        <f>Main!F18</f>
        <v>64</v>
      </c>
      <c r="E16" s="10">
        <f>Main!G18</f>
        <v>12</v>
      </c>
      <c r="F16" s="23">
        <f>Main!H18</f>
        <v>23</v>
      </c>
      <c r="G16" s="33">
        <f>Main!I18</f>
        <v>69</v>
      </c>
      <c r="H16" s="11">
        <f>Main!J18</f>
        <v>22.5</v>
      </c>
      <c r="I16" s="34">
        <f>Main!K18</f>
        <v>8.6</v>
      </c>
      <c r="J16" s="33">
        <f>Main!L18</f>
        <v>82</v>
      </c>
      <c r="K16" s="11">
        <f>Main!M18</f>
        <v>2.1</v>
      </c>
      <c r="L16" s="34">
        <f>Main!N18</f>
        <v>0.7</v>
      </c>
      <c r="M16" s="17">
        <f>Main!O18</f>
        <v>63.4</v>
      </c>
      <c r="N16" s="11">
        <f>Main!P18</f>
        <v>1.1000000000000001</v>
      </c>
      <c r="O16" s="62">
        <f>Main!Q18</f>
        <v>1.2</v>
      </c>
      <c r="P16" s="22">
        <f>Main!R18</f>
        <v>3.6</v>
      </c>
      <c r="Q16" s="10">
        <f>Main!S18</f>
        <v>4.5999999999999996</v>
      </c>
      <c r="R16" s="10">
        <f>Main!T18</f>
        <v>4.3</v>
      </c>
      <c r="S16" s="22">
        <f>Main!U18</f>
        <v>1.4</v>
      </c>
      <c r="T16" s="10">
        <f>Main!V18</f>
        <v>1.3</v>
      </c>
      <c r="U16" s="10">
        <f>Main!W18</f>
        <v>1.3</v>
      </c>
      <c r="V16" s="22">
        <f>Main!X18</f>
        <v>11</v>
      </c>
      <c r="W16" s="100">
        <f>Main!Y18</f>
        <v>11</v>
      </c>
      <c r="X16" s="23">
        <f>Main!Z18</f>
        <v>4</v>
      </c>
      <c r="Y16" s="22">
        <f>Main!AA18</f>
        <v>22</v>
      </c>
      <c r="Z16" s="100">
        <f>Main!AB18</f>
        <v>3</v>
      </c>
      <c r="AA16" s="23">
        <f>Main!AC18</f>
        <v>32</v>
      </c>
      <c r="AB16" s="170">
        <f>Main!AD18</f>
        <v>1.3</v>
      </c>
      <c r="AC16" s="171">
        <f>Main!AE18</f>
        <v>5</v>
      </c>
      <c r="AD16" s="172">
        <f>Main!AF18</f>
        <v>10</v>
      </c>
      <c r="AE16" s="183">
        <f>Main!AG18</f>
        <v>2</v>
      </c>
      <c r="AF16" s="184">
        <f>Main!AH18</f>
        <v>1</v>
      </c>
      <c r="AG16" s="151">
        <f>Main!AI18</f>
        <v>1</v>
      </c>
      <c r="AH16" s="156">
        <f>Main!AJ18</f>
        <v>2.3199999999999998</v>
      </c>
      <c r="AI16" s="157">
        <f>Main!AK18</f>
        <v>1.03</v>
      </c>
      <c r="AJ16" s="158">
        <f>Main!AL18</f>
        <v>1.05</v>
      </c>
      <c r="AK16" s="188" t="str">
        <f>Main!AM18</f>
        <v>train</v>
      </c>
    </row>
    <row r="17" spans="1:37">
      <c r="A17" s="46">
        <f>Main!C19</f>
        <v>41807</v>
      </c>
      <c r="B17" s="51" t="str">
        <f>Main!D19</f>
        <v>Brazil</v>
      </c>
      <c r="C17" s="56" t="str">
        <f>Main!E19</f>
        <v>Mexico</v>
      </c>
      <c r="D17" s="22">
        <f>Main!F19</f>
        <v>86</v>
      </c>
      <c r="E17" s="10">
        <f>Main!G19</f>
        <v>3</v>
      </c>
      <c r="F17" s="23">
        <f>Main!H19</f>
        <v>10</v>
      </c>
      <c r="G17" s="33">
        <f>Main!I19</f>
        <v>73.8</v>
      </c>
      <c r="H17" s="11">
        <f>Main!J19</f>
        <v>19.2</v>
      </c>
      <c r="I17" s="34">
        <f>Main!K19</f>
        <v>7</v>
      </c>
      <c r="J17" s="33">
        <f>Main!L19</f>
        <v>91.8</v>
      </c>
      <c r="K17" s="11">
        <f>Main!M19</f>
        <v>3.4</v>
      </c>
      <c r="L17" s="34">
        <f>Main!N19</f>
        <v>0.5</v>
      </c>
      <c r="M17" s="17">
        <f>Main!O19</f>
        <v>77</v>
      </c>
      <c r="N17" s="11">
        <f>Main!P19</f>
        <v>1.6</v>
      </c>
      <c r="O17" s="62">
        <f>Main!Q19</f>
        <v>0.7</v>
      </c>
      <c r="P17" s="22">
        <f>Main!R19</f>
        <v>4.9000000000000004</v>
      </c>
      <c r="Q17" s="10">
        <f>Main!S19</f>
        <v>4.8</v>
      </c>
      <c r="R17" s="10">
        <f>Main!T19</f>
        <v>4.9000000000000004</v>
      </c>
      <c r="S17" s="22">
        <f>Main!U19</f>
        <v>2.2999999999999998</v>
      </c>
      <c r="T17" s="10">
        <f>Main!V19</f>
        <v>3.1</v>
      </c>
      <c r="U17" s="10">
        <f>Main!W19</f>
        <v>2.7</v>
      </c>
      <c r="V17" s="22">
        <f>Main!X19</f>
        <v>3</v>
      </c>
      <c r="W17" s="100">
        <f>Main!Y19</f>
        <v>19</v>
      </c>
      <c r="X17" s="23">
        <f>Main!Z19</f>
        <v>1</v>
      </c>
      <c r="Y17" s="22">
        <f>Main!AA19</f>
        <v>20</v>
      </c>
      <c r="Z17" s="100">
        <f>Main!AB19</f>
        <v>14</v>
      </c>
      <c r="AA17" s="23">
        <f>Main!AC19</f>
        <v>8</v>
      </c>
      <c r="AB17" s="170">
        <f>Main!AD19</f>
        <v>1.33</v>
      </c>
      <c r="AC17" s="171">
        <f>Main!AE19</f>
        <v>5</v>
      </c>
      <c r="AD17" s="172">
        <f>Main!AF19</f>
        <v>10</v>
      </c>
      <c r="AE17" s="183">
        <f>Main!AG19</f>
        <v>0</v>
      </c>
      <c r="AF17" s="184">
        <f>Main!AH19</f>
        <v>0</v>
      </c>
      <c r="AG17" s="151">
        <f>Main!AI19</f>
        <v>0</v>
      </c>
      <c r="AH17" s="156">
        <f>Main!AJ19</f>
        <v>2.82</v>
      </c>
      <c r="AI17" s="157">
        <f>Main!AK19</f>
        <v>1.3</v>
      </c>
      <c r="AJ17" s="158">
        <f>Main!AL19</f>
        <v>1.41</v>
      </c>
      <c r="AK17" s="188" t="str">
        <f>Main!AM19</f>
        <v>train</v>
      </c>
    </row>
    <row r="18" spans="1:37">
      <c r="A18" s="46">
        <f>Main!C20</f>
        <v>41807</v>
      </c>
      <c r="B18" s="51" t="str">
        <f>Main!D20</f>
        <v>Russia</v>
      </c>
      <c r="C18" s="56" t="str">
        <f>Main!E20</f>
        <v>S Korea</v>
      </c>
      <c r="D18" s="22">
        <f>Main!F20</f>
        <v>45</v>
      </c>
      <c r="E18" s="10">
        <f>Main!G20</f>
        <v>25</v>
      </c>
      <c r="F18" s="23">
        <f>Main!H20</f>
        <v>29</v>
      </c>
      <c r="G18" s="33">
        <f>Main!I20</f>
        <v>47.4</v>
      </c>
      <c r="H18" s="11">
        <f>Main!J20</f>
        <v>29</v>
      </c>
      <c r="I18" s="34">
        <f>Main!K20</f>
        <v>23.6</v>
      </c>
      <c r="J18" s="33">
        <f>Main!L20</f>
        <v>79</v>
      </c>
      <c r="K18" s="11">
        <f>Main!M20</f>
        <v>1.7</v>
      </c>
      <c r="L18" s="34">
        <f>Main!N20</f>
        <v>0.6</v>
      </c>
      <c r="M18" s="17">
        <f>Main!O20</f>
        <v>72.400000000000006</v>
      </c>
      <c r="N18" s="11">
        <f>Main!P20</f>
        <v>1.7</v>
      </c>
      <c r="O18" s="62">
        <f>Main!Q20</f>
        <v>1.1000000000000001</v>
      </c>
      <c r="P18" s="22">
        <f>Main!R20</f>
        <v>2.1</v>
      </c>
      <c r="Q18" s="10">
        <f>Main!S20</f>
        <v>3.1</v>
      </c>
      <c r="R18" s="10">
        <f>Main!T20</f>
        <v>2.6</v>
      </c>
      <c r="S18" s="22">
        <f>Main!U20</f>
        <v>1.9</v>
      </c>
      <c r="T18" s="10">
        <f>Main!V20</f>
        <v>1.4</v>
      </c>
      <c r="U18" s="10">
        <f>Main!W20</f>
        <v>1.5</v>
      </c>
      <c r="V18" s="22">
        <f>Main!X20</f>
        <v>19</v>
      </c>
      <c r="W18" s="100">
        <f>Main!Y20</f>
        <v>9</v>
      </c>
      <c r="X18" s="23">
        <f>Main!Z20</f>
        <v>4</v>
      </c>
      <c r="Y18" s="22">
        <f>Main!AA20</f>
        <v>57</v>
      </c>
      <c r="Z18" s="100">
        <f>Main!AB20</f>
        <v>8</v>
      </c>
      <c r="AA18" s="23">
        <f>Main!AC20</f>
        <v>4</v>
      </c>
      <c r="AB18" s="170">
        <f>Main!AD20</f>
        <v>1.72</v>
      </c>
      <c r="AC18" s="171">
        <f>Main!AE20</f>
        <v>3.7</v>
      </c>
      <c r="AD18" s="172">
        <f>Main!AF20</f>
        <v>4.8</v>
      </c>
      <c r="AE18" s="183">
        <f>Main!AG20</f>
        <v>1</v>
      </c>
      <c r="AF18" s="184">
        <f>Main!AH20</f>
        <v>1</v>
      </c>
      <c r="AG18" s="151">
        <f>Main!AI20</f>
        <v>0</v>
      </c>
      <c r="AH18" s="156">
        <f>Main!AJ20</f>
        <v>1.46</v>
      </c>
      <c r="AI18" s="157">
        <f>Main!AK20</f>
        <v>0.9</v>
      </c>
      <c r="AJ18" s="158">
        <f>Main!AL20</f>
        <v>0.48</v>
      </c>
      <c r="AK18" s="188" t="str">
        <f>Main!AM20</f>
        <v>train</v>
      </c>
    </row>
    <row r="19" spans="1:37">
      <c r="A19" s="47">
        <f>Main!C21</f>
        <v>41808</v>
      </c>
      <c r="B19" s="52" t="str">
        <f>Main!D21</f>
        <v>Australia</v>
      </c>
      <c r="C19" s="57" t="str">
        <f>Main!E21</f>
        <v>Netherlands</v>
      </c>
      <c r="D19" s="24">
        <f>Main!F21</f>
        <v>15</v>
      </c>
      <c r="E19" s="12">
        <f>Main!G21</f>
        <v>61</v>
      </c>
      <c r="F19" s="25">
        <f>Main!H21</f>
        <v>24</v>
      </c>
      <c r="G19" s="35">
        <f>Main!I21</f>
        <v>11.8</v>
      </c>
      <c r="H19" s="13">
        <f>Main!J21</f>
        <v>21.9</v>
      </c>
      <c r="I19" s="36">
        <f>Main!K21</f>
        <v>66.2</v>
      </c>
      <c r="J19" s="35">
        <f>Main!L21</f>
        <v>69.5</v>
      </c>
      <c r="K19" s="13">
        <f>Main!M21</f>
        <v>1.6</v>
      </c>
      <c r="L19" s="36">
        <f>Main!N21</f>
        <v>1.2</v>
      </c>
      <c r="M19" s="18">
        <f>Main!O21</f>
        <v>82.5</v>
      </c>
      <c r="N19" s="13">
        <f>Main!P21</f>
        <v>2.2999999999999998</v>
      </c>
      <c r="O19" s="63">
        <f>Main!Q21</f>
        <v>0.8</v>
      </c>
      <c r="P19" s="24">
        <f>Main!R21</f>
        <v>1.8</v>
      </c>
      <c r="Q19" s="12">
        <f>Main!S21</f>
        <v>1.3</v>
      </c>
      <c r="R19" s="12">
        <f>Main!T21</f>
        <v>1.5</v>
      </c>
      <c r="S19" s="24">
        <f>Main!U21</f>
        <v>3.9</v>
      </c>
      <c r="T19" s="12">
        <f>Main!V21</f>
        <v>4.4000000000000004</v>
      </c>
      <c r="U19" s="12">
        <f>Main!W21</f>
        <v>4.2</v>
      </c>
      <c r="V19" s="24">
        <f>Main!X21</f>
        <v>62</v>
      </c>
      <c r="W19" s="101">
        <f>Main!Y21</f>
        <v>3</v>
      </c>
      <c r="X19" s="25">
        <f>Main!Z21</f>
        <v>16</v>
      </c>
      <c r="Y19" s="24">
        <f>Main!AA21</f>
        <v>15</v>
      </c>
      <c r="Z19" s="101">
        <f>Main!AB21</f>
        <v>9</v>
      </c>
      <c r="AA19" s="25">
        <f>Main!AC21</f>
        <v>2</v>
      </c>
      <c r="AB19" s="173">
        <f>Main!AD21</f>
        <v>13</v>
      </c>
      <c r="AC19" s="174">
        <f>Main!AE21</f>
        <v>6</v>
      </c>
      <c r="AD19" s="175">
        <f>Main!AF21</f>
        <v>1.2</v>
      </c>
      <c r="AE19" s="183">
        <f>Main!AG21</f>
        <v>2</v>
      </c>
      <c r="AF19" s="184">
        <f>Main!AH21</f>
        <v>3</v>
      </c>
      <c r="AG19" s="151">
        <f>Main!AI21</f>
        <v>-1</v>
      </c>
      <c r="AH19" s="156">
        <f>Main!AJ21</f>
        <v>1.1499999999999999</v>
      </c>
      <c r="AI19" s="157">
        <f>Main!AK21</f>
        <v>2.59</v>
      </c>
      <c r="AJ19" s="158">
        <f>Main!AL21</f>
        <v>-0.89</v>
      </c>
      <c r="AK19" s="188" t="str">
        <f>Main!AM21</f>
        <v>train</v>
      </c>
    </row>
    <row r="20" spans="1:37">
      <c r="A20" s="47">
        <f>Main!C22</f>
        <v>41808</v>
      </c>
      <c r="B20" s="52" t="str">
        <f>Main!D22</f>
        <v>Spain</v>
      </c>
      <c r="C20" s="57" t="str">
        <f>Main!E22</f>
        <v>Chile</v>
      </c>
      <c r="D20" s="24">
        <f>Main!F22</f>
        <v>42</v>
      </c>
      <c r="E20" s="12">
        <f>Main!G22</f>
        <v>31</v>
      </c>
      <c r="F20" s="25">
        <f>Main!H22</f>
        <v>27</v>
      </c>
      <c r="G20" s="35">
        <f>Main!I22</f>
        <v>55.2</v>
      </c>
      <c r="H20" s="13">
        <f>Main!J22</f>
        <v>28.1</v>
      </c>
      <c r="I20" s="36">
        <f>Main!K22</f>
        <v>16.7</v>
      </c>
      <c r="J20" s="35">
        <f>Main!L22</f>
        <v>89.1</v>
      </c>
      <c r="K20" s="13">
        <f>Main!M22</f>
        <v>2.7</v>
      </c>
      <c r="L20" s="36">
        <f>Main!N22</f>
        <v>0.4</v>
      </c>
      <c r="M20" s="18">
        <f>Main!O22</f>
        <v>86.7</v>
      </c>
      <c r="N20" s="13">
        <f>Main!P22</f>
        <v>2.7</v>
      </c>
      <c r="O20" s="63">
        <f>Main!Q22</f>
        <v>0.7</v>
      </c>
      <c r="P20" s="24">
        <f>Main!R22</f>
        <v>3.9</v>
      </c>
      <c r="Q20" s="12">
        <f>Main!S22</f>
        <v>4.8</v>
      </c>
      <c r="R20" s="12">
        <f>Main!T22</f>
        <v>4.5999999999999996</v>
      </c>
      <c r="S20" s="24">
        <f>Main!U22</f>
        <v>4.2</v>
      </c>
      <c r="T20" s="12">
        <f>Main!V22</f>
        <v>2.6</v>
      </c>
      <c r="U20" s="12">
        <f>Main!W22</f>
        <v>3.6</v>
      </c>
      <c r="V20" s="24">
        <f>Main!X22</f>
        <v>1</v>
      </c>
      <c r="W20" s="101">
        <f>Main!Y22</f>
        <v>13</v>
      </c>
      <c r="X20" s="25">
        <f>Main!Z22</f>
        <v>1</v>
      </c>
      <c r="Y20" s="24">
        <f>Main!AA22</f>
        <v>14</v>
      </c>
      <c r="Z20" s="101">
        <f>Main!AB22</f>
        <v>8</v>
      </c>
      <c r="AA20" s="25">
        <f>Main!AC22</f>
        <v>3</v>
      </c>
      <c r="AB20" s="173">
        <f>Main!AD22</f>
        <v>1.53</v>
      </c>
      <c r="AC20" s="174">
        <f>Main!AE22</f>
        <v>4.2</v>
      </c>
      <c r="AD20" s="175">
        <f>Main!AF22</f>
        <v>6</v>
      </c>
      <c r="AE20" s="183">
        <f>Main!AG22</f>
        <v>0</v>
      </c>
      <c r="AF20" s="184">
        <f>Main!AH22</f>
        <v>2</v>
      </c>
      <c r="AG20" s="151">
        <f>Main!AI22</f>
        <v>-2</v>
      </c>
      <c r="AH20" s="156">
        <f>Main!AJ22</f>
        <v>1.9</v>
      </c>
      <c r="AI20" s="157">
        <f>Main!AK22</f>
        <v>2.5299999999999998</v>
      </c>
      <c r="AJ20" s="158">
        <f>Main!AL22</f>
        <v>-0.96</v>
      </c>
      <c r="AK20" s="188" t="str">
        <f>Main!AM22</f>
        <v>train</v>
      </c>
    </row>
    <row r="21" spans="1:37">
      <c r="A21" s="47">
        <f>Main!C23</f>
        <v>41808</v>
      </c>
      <c r="B21" s="52" t="str">
        <f>Main!D23</f>
        <v>Cameroon</v>
      </c>
      <c r="C21" s="57" t="str">
        <f>Main!E23</f>
        <v>Croatia</v>
      </c>
      <c r="D21" s="24">
        <f>Main!F23</f>
        <v>28</v>
      </c>
      <c r="E21" s="12">
        <f>Main!G23</f>
        <v>42</v>
      </c>
      <c r="F21" s="25">
        <f>Main!H23</f>
        <v>30</v>
      </c>
      <c r="G21" s="35">
        <f>Main!I23</f>
        <v>23</v>
      </c>
      <c r="H21" s="13">
        <f>Main!J23</f>
        <v>32.700000000000003</v>
      </c>
      <c r="I21" s="36">
        <f>Main!K23</f>
        <v>44.3</v>
      </c>
      <c r="J21" s="35">
        <f>Main!L23</f>
        <v>71.3</v>
      </c>
      <c r="K21" s="13">
        <f>Main!M23</f>
        <v>1.5</v>
      </c>
      <c r="L21" s="36">
        <f>Main!N23</f>
        <v>1</v>
      </c>
      <c r="M21" s="18">
        <f>Main!O23</f>
        <v>75.7</v>
      </c>
      <c r="N21" s="13">
        <f>Main!P23</f>
        <v>1.8</v>
      </c>
      <c r="O21" s="63">
        <f>Main!Q23</f>
        <v>0.9</v>
      </c>
      <c r="P21" s="24">
        <f>Main!R23</f>
        <v>1.2</v>
      </c>
      <c r="Q21" s="12">
        <f>Main!S23</f>
        <v>2.4</v>
      </c>
      <c r="R21" s="12">
        <f>Main!T23</f>
        <v>1.5</v>
      </c>
      <c r="S21" s="24">
        <f>Main!U23</f>
        <v>2.4</v>
      </c>
      <c r="T21" s="12">
        <f>Main!V23</f>
        <v>2.2999999999999998</v>
      </c>
      <c r="U21" s="12">
        <f>Main!W23</f>
        <v>2.2999999999999998</v>
      </c>
      <c r="V21" s="24">
        <f>Main!X23</f>
        <v>56</v>
      </c>
      <c r="W21" s="101">
        <f>Main!Y23</f>
        <v>6</v>
      </c>
      <c r="X21" s="25">
        <f>Main!Z23</f>
        <v>8</v>
      </c>
      <c r="Y21" s="24">
        <f>Main!AA23</f>
        <v>18</v>
      </c>
      <c r="Z21" s="101">
        <f>Main!AB23</f>
        <v>3</v>
      </c>
      <c r="AA21" s="25">
        <f>Main!AC23</f>
        <v>3</v>
      </c>
      <c r="AB21" s="173">
        <f>Main!AD23</f>
        <v>6</v>
      </c>
      <c r="AC21" s="174">
        <f>Main!AE23</f>
        <v>4</v>
      </c>
      <c r="AD21" s="175">
        <f>Main!AF23</f>
        <v>1.55</v>
      </c>
      <c r="AE21" s="183">
        <f>Main!AG23</f>
        <v>0</v>
      </c>
      <c r="AF21" s="184">
        <f>Main!AH23</f>
        <v>4</v>
      </c>
      <c r="AG21" s="151">
        <f>Main!AI23</f>
        <v>-4</v>
      </c>
      <c r="AH21" s="156">
        <f>Main!AJ23</f>
        <v>0.89</v>
      </c>
      <c r="AI21" s="157">
        <f>Main!AK23</f>
        <v>1</v>
      </c>
      <c r="AJ21" s="158">
        <f>Main!AL23</f>
        <v>-7.0000000000000007E-2</v>
      </c>
      <c r="AK21" s="188" t="str">
        <f>Main!AM23</f>
        <v>train</v>
      </c>
    </row>
    <row r="22" spans="1:37">
      <c r="A22" s="47">
        <f>Main!C24</f>
        <v>41809</v>
      </c>
      <c r="B22" s="52" t="str">
        <f>Main!D24</f>
        <v>Colombia</v>
      </c>
      <c r="C22" s="57" t="str">
        <f>Main!E24</f>
        <v>Ivory Coast</v>
      </c>
      <c r="D22" s="24">
        <f>Main!F24</f>
        <v>49</v>
      </c>
      <c r="E22" s="12">
        <f>Main!G24</f>
        <v>24</v>
      </c>
      <c r="F22" s="25">
        <f>Main!H24</f>
        <v>27</v>
      </c>
      <c r="G22" s="35">
        <f>Main!I24</f>
        <v>58.3</v>
      </c>
      <c r="H22" s="13">
        <f>Main!J24</f>
        <v>23.8</v>
      </c>
      <c r="I22" s="36">
        <f>Main!K24</f>
        <v>17.899999999999999</v>
      </c>
      <c r="J22" s="35">
        <f>Main!L24</f>
        <v>85.8</v>
      </c>
      <c r="K22" s="13">
        <f>Main!M24</f>
        <v>2.2000000000000002</v>
      </c>
      <c r="L22" s="36">
        <f>Main!N24</f>
        <v>0.5</v>
      </c>
      <c r="M22" s="18">
        <f>Main!O24</f>
        <v>78.900000000000006</v>
      </c>
      <c r="N22" s="13">
        <f>Main!P24</f>
        <v>2.2000000000000002</v>
      </c>
      <c r="O22" s="63">
        <f>Main!Q24</f>
        <v>1</v>
      </c>
      <c r="P22" s="24">
        <f>Main!R24</f>
        <v>3.9</v>
      </c>
      <c r="Q22" s="12">
        <f>Main!S24</f>
        <v>4</v>
      </c>
      <c r="R22" s="12">
        <f>Main!T24</f>
        <v>4</v>
      </c>
      <c r="S22" s="24">
        <f>Main!U24</f>
        <v>2.9</v>
      </c>
      <c r="T22" s="12">
        <f>Main!V24</f>
        <v>1.6</v>
      </c>
      <c r="U22" s="12">
        <f>Main!W24</f>
        <v>2.1</v>
      </c>
      <c r="V22" s="24">
        <f>Main!X24</f>
        <v>8</v>
      </c>
      <c r="W22" s="101">
        <f>Main!Y24</f>
        <v>4</v>
      </c>
      <c r="X22" s="25">
        <f>Main!Z24</f>
        <v>16</v>
      </c>
      <c r="Y22" s="24">
        <f>Main!AA24</f>
        <v>23</v>
      </c>
      <c r="Z22" s="101">
        <f>Main!AB24</f>
        <v>2</v>
      </c>
      <c r="AA22" s="25">
        <f>Main!AC24</f>
        <v>32</v>
      </c>
      <c r="AB22" s="173">
        <f>Main!AD24</f>
        <v>2.15</v>
      </c>
      <c r="AC22" s="174">
        <f>Main!AE24</f>
        <v>3.4</v>
      </c>
      <c r="AD22" s="175">
        <f>Main!AF24</f>
        <v>3.6</v>
      </c>
      <c r="AE22" s="183">
        <f>Main!AG24</f>
        <v>2</v>
      </c>
      <c r="AF22" s="184">
        <f>Main!AH24</f>
        <v>1</v>
      </c>
      <c r="AG22" s="151">
        <f>Main!AI24</f>
        <v>1</v>
      </c>
      <c r="AH22" s="156">
        <f>Main!AJ24</f>
        <v>1.56</v>
      </c>
      <c r="AI22" s="157">
        <f>Main!AK24</f>
        <v>1.28</v>
      </c>
      <c r="AJ22" s="158">
        <f>Main!AL24</f>
        <v>0.15</v>
      </c>
      <c r="AK22" s="188" t="str">
        <f>Main!AM24</f>
        <v>train</v>
      </c>
    </row>
    <row r="23" spans="1:37">
      <c r="A23" s="47">
        <f>Main!C25</f>
        <v>41809</v>
      </c>
      <c r="B23" s="52" t="str">
        <f>Main!D25</f>
        <v>Uruguay</v>
      </c>
      <c r="C23" s="57" t="str">
        <f>Main!E25</f>
        <v>England</v>
      </c>
      <c r="D23" s="24">
        <f>Main!F25</f>
        <v>37</v>
      </c>
      <c r="E23" s="12">
        <f>Main!G25</f>
        <v>35</v>
      </c>
      <c r="F23" s="25">
        <f>Main!H25</f>
        <v>29</v>
      </c>
      <c r="G23" s="35">
        <f>Main!I25</f>
        <v>34.9</v>
      </c>
      <c r="H23" s="13">
        <f>Main!J25</f>
        <v>29.5</v>
      </c>
      <c r="I23" s="36">
        <f>Main!K25</f>
        <v>35.5</v>
      </c>
      <c r="J23" s="35">
        <f>Main!L25</f>
        <v>83.3</v>
      </c>
      <c r="K23" s="13">
        <f>Main!M25</f>
        <v>2.2000000000000002</v>
      </c>
      <c r="L23" s="36">
        <f>Main!N25</f>
        <v>0.7</v>
      </c>
      <c r="M23" s="18">
        <f>Main!O25</f>
        <v>83.2</v>
      </c>
      <c r="N23" s="13">
        <f>Main!P25</f>
        <v>2.2000000000000002</v>
      </c>
      <c r="O23" s="63">
        <f>Main!Q25</f>
        <v>0.7</v>
      </c>
      <c r="P23" s="24">
        <f>Main!R25</f>
        <v>4.3</v>
      </c>
      <c r="Q23" s="12">
        <f>Main!S25</f>
        <v>3.1</v>
      </c>
      <c r="R23" s="12">
        <f>Main!T25</f>
        <v>3.8</v>
      </c>
      <c r="S23" s="24">
        <f>Main!U25</f>
        <v>3.2</v>
      </c>
      <c r="T23" s="12">
        <f>Main!V25</f>
        <v>4.0999999999999996</v>
      </c>
      <c r="U23" s="12">
        <f>Main!W25</f>
        <v>3.7</v>
      </c>
      <c r="V23" s="24">
        <f>Main!X25</f>
        <v>7</v>
      </c>
      <c r="W23" s="101">
        <f>Main!Y25</f>
        <v>11</v>
      </c>
      <c r="X23" s="25">
        <f>Main!Z25</f>
        <v>1</v>
      </c>
      <c r="Y23" s="24">
        <f>Main!AA25</f>
        <v>10</v>
      </c>
      <c r="Z23" s="101">
        <f>Main!AB25</f>
        <v>13</v>
      </c>
      <c r="AA23" s="25">
        <f>Main!AC25</f>
        <v>1</v>
      </c>
      <c r="AB23" s="173">
        <f>Main!AD25</f>
        <v>3.6</v>
      </c>
      <c r="AC23" s="174">
        <f>Main!AE25</f>
        <v>3.5</v>
      </c>
      <c r="AD23" s="175">
        <f>Main!AF25</f>
        <v>2.15</v>
      </c>
      <c r="AE23" s="183">
        <f>Main!AG25</f>
        <v>2</v>
      </c>
      <c r="AF23" s="184">
        <f>Main!AH25</f>
        <v>1</v>
      </c>
      <c r="AG23" s="151">
        <f>Main!AI25</f>
        <v>1</v>
      </c>
      <c r="AH23" s="156">
        <f>Main!AJ25</f>
        <v>1.42</v>
      </c>
      <c r="AI23" s="157">
        <f>Main!AK25</f>
        <v>1.56</v>
      </c>
      <c r="AJ23" s="158">
        <f>Main!AL25</f>
        <v>-0.9</v>
      </c>
      <c r="AK23" s="188" t="str">
        <f>Main!AM25</f>
        <v>train</v>
      </c>
    </row>
    <row r="24" spans="1:37">
      <c r="A24" s="47">
        <f>Main!C26</f>
        <v>41809</v>
      </c>
      <c r="B24" s="52" t="str">
        <f>Main!D26</f>
        <v>Japan</v>
      </c>
      <c r="C24" s="57" t="str">
        <f>Main!E26</f>
        <v>Greece</v>
      </c>
      <c r="D24" s="24">
        <f>Main!F26</f>
        <v>31</v>
      </c>
      <c r="E24" s="12">
        <f>Main!G26</f>
        <v>39</v>
      </c>
      <c r="F24" s="25">
        <f>Main!H26</f>
        <v>30</v>
      </c>
      <c r="G24" s="35">
        <f>Main!I26</f>
        <v>29</v>
      </c>
      <c r="H24" s="13">
        <f>Main!J26</f>
        <v>31.1</v>
      </c>
      <c r="I24" s="36">
        <f>Main!K26</f>
        <v>39.9</v>
      </c>
      <c r="J24" s="35">
        <f>Main!L26</f>
        <v>73.5</v>
      </c>
      <c r="K24" s="13">
        <f>Main!M26</f>
        <v>2.1</v>
      </c>
      <c r="L24" s="36">
        <f>Main!N26</f>
        <v>1.3</v>
      </c>
      <c r="M24" s="18">
        <f>Main!O26</f>
        <v>76.8</v>
      </c>
      <c r="N24" s="13">
        <f>Main!P26</f>
        <v>1.3</v>
      </c>
      <c r="O24" s="63">
        <f>Main!Q26</f>
        <v>0.5</v>
      </c>
      <c r="P24" s="24">
        <f>Main!R26</f>
        <v>2.7</v>
      </c>
      <c r="Q24" s="12">
        <f>Main!S26</f>
        <v>2.1</v>
      </c>
      <c r="R24" s="12">
        <f>Main!T26</f>
        <v>2.2999999999999998</v>
      </c>
      <c r="S24" s="24">
        <f>Main!U26</f>
        <v>2.2000000000000002</v>
      </c>
      <c r="T24" s="12">
        <f>Main!V26</f>
        <v>3.8</v>
      </c>
      <c r="U24" s="12">
        <f>Main!W26</f>
        <v>3</v>
      </c>
      <c r="V24" s="24">
        <f>Main!X26</f>
        <v>46</v>
      </c>
      <c r="W24" s="101">
        <f>Main!Y26</f>
        <v>4</v>
      </c>
      <c r="X24" s="25">
        <f>Main!Z26</f>
        <v>16</v>
      </c>
      <c r="Y24" s="24">
        <f>Main!AA26</f>
        <v>12</v>
      </c>
      <c r="Z24" s="101">
        <f>Main!AB26</f>
        <v>2</v>
      </c>
      <c r="AA24" s="25">
        <f>Main!AC26</f>
        <v>32</v>
      </c>
      <c r="AB24" s="173">
        <f>Main!AD26</f>
        <v>2.25</v>
      </c>
      <c r="AC24" s="174">
        <f>Main!AE26</f>
        <v>3.4</v>
      </c>
      <c r="AD24" s="175">
        <f>Main!AF26</f>
        <v>3.4</v>
      </c>
      <c r="AE24" s="183">
        <f>Main!AG26</f>
        <v>0</v>
      </c>
      <c r="AF24" s="184">
        <f>Main!AH26</f>
        <v>0</v>
      </c>
      <c r="AG24" s="151">
        <f>Main!AI26</f>
        <v>0</v>
      </c>
      <c r="AH24" s="156">
        <f>Main!AJ26</f>
        <v>1.29</v>
      </c>
      <c r="AI24" s="157">
        <f>Main!AK26</f>
        <v>1.01</v>
      </c>
      <c r="AJ24" s="158">
        <f>Main!AL26</f>
        <v>-0.13</v>
      </c>
      <c r="AK24" s="188" t="str">
        <f>Main!AM26</f>
        <v>train</v>
      </c>
    </row>
    <row r="25" spans="1:37">
      <c r="A25" s="47">
        <f>Main!C27</f>
        <v>41810</v>
      </c>
      <c r="B25" s="52" t="str">
        <f>Main!D27</f>
        <v>Italy</v>
      </c>
      <c r="C25" s="57" t="str">
        <f>Main!E27</f>
        <v>Costa Rica</v>
      </c>
      <c r="D25" s="24">
        <f>Main!F27</f>
        <v>45</v>
      </c>
      <c r="E25" s="12">
        <f>Main!G27</f>
        <v>26</v>
      </c>
      <c r="F25" s="25">
        <f>Main!H27</f>
        <v>30</v>
      </c>
      <c r="G25" s="35">
        <f>Main!I27</f>
        <v>66.3</v>
      </c>
      <c r="H25" s="13">
        <f>Main!J27</f>
        <v>21.3</v>
      </c>
      <c r="I25" s="36">
        <f>Main!K27</f>
        <v>12.4</v>
      </c>
      <c r="J25" s="35">
        <f>Main!L27</f>
        <v>79.5</v>
      </c>
      <c r="K25" s="13">
        <f>Main!M27</f>
        <v>2</v>
      </c>
      <c r="L25" s="36">
        <f>Main!N27</f>
        <v>0.8</v>
      </c>
      <c r="M25" s="18">
        <f>Main!O27</f>
        <v>74.099999999999994</v>
      </c>
      <c r="N25" s="13">
        <f>Main!P27</f>
        <v>1.3</v>
      </c>
      <c r="O25" s="63">
        <f>Main!Q27</f>
        <v>0.7</v>
      </c>
      <c r="P25" s="24">
        <f>Main!R27</f>
        <v>3.9</v>
      </c>
      <c r="Q25" s="12">
        <f>Main!S27</f>
        <v>3.7</v>
      </c>
      <c r="R25" s="12">
        <f>Main!T27</f>
        <v>3.9</v>
      </c>
      <c r="S25" s="24">
        <f>Main!U27</f>
        <v>1.6</v>
      </c>
      <c r="T25" s="12">
        <f>Main!V27</f>
        <v>1.2</v>
      </c>
      <c r="U25" s="12">
        <f>Main!W27</f>
        <v>1.3</v>
      </c>
      <c r="V25" s="24">
        <f>Main!X27</f>
        <v>9</v>
      </c>
      <c r="W25" s="101">
        <f>Main!Y27</f>
        <v>17</v>
      </c>
      <c r="X25" s="25">
        <f>Main!Z27</f>
        <v>1</v>
      </c>
      <c r="Y25" s="24">
        <f>Main!AA27</f>
        <v>28</v>
      </c>
      <c r="Z25" s="101">
        <f>Main!AB27</f>
        <v>3</v>
      </c>
      <c r="AA25" s="25">
        <f>Main!AC27</f>
        <v>16</v>
      </c>
      <c r="AB25" s="173">
        <f>Main!AD27</f>
        <v>1.5</v>
      </c>
      <c r="AC25" s="174">
        <f>Main!AE27</f>
        <v>4</v>
      </c>
      <c r="AD25" s="175">
        <f>Main!AF27</f>
        <v>7</v>
      </c>
      <c r="AE25" s="183">
        <f>Main!AG27</f>
        <v>0</v>
      </c>
      <c r="AF25" s="184">
        <f>Main!AH27</f>
        <v>1</v>
      </c>
      <c r="AG25" s="151">
        <f>Main!AI27</f>
        <v>-1</v>
      </c>
      <c r="AH25" s="156">
        <f>Main!AJ27</f>
        <v>1.62</v>
      </c>
      <c r="AI25" s="157">
        <f>Main!AK27</f>
        <v>1.03</v>
      </c>
      <c r="AJ25" s="158">
        <f>Main!AL27</f>
        <v>-0.42</v>
      </c>
      <c r="AK25" s="188" t="str">
        <f>Main!AM27</f>
        <v>train</v>
      </c>
    </row>
    <row r="26" spans="1:37">
      <c r="A26" s="47">
        <f>Main!C28</f>
        <v>41810</v>
      </c>
      <c r="B26" s="52" t="str">
        <f>Main!D28</f>
        <v>Switzerland</v>
      </c>
      <c r="C26" s="57" t="str">
        <f>Main!E28</f>
        <v>France</v>
      </c>
      <c r="D26" s="24">
        <f>Main!F28</f>
        <v>20</v>
      </c>
      <c r="E26" s="12">
        <f>Main!G28</f>
        <v>54</v>
      </c>
      <c r="F26" s="25">
        <f>Main!H28</f>
        <v>26</v>
      </c>
      <c r="G26" s="35">
        <f>Main!I28</f>
        <v>21.3</v>
      </c>
      <c r="H26" s="13">
        <f>Main!J28</f>
        <v>30.6</v>
      </c>
      <c r="I26" s="36">
        <f>Main!K28</f>
        <v>48.1</v>
      </c>
      <c r="J26" s="35">
        <f>Main!L28</f>
        <v>78</v>
      </c>
      <c r="K26" s="13">
        <f>Main!M28</f>
        <v>2</v>
      </c>
      <c r="L26" s="36">
        <f>Main!N28</f>
        <v>0.9</v>
      </c>
      <c r="M26" s="18">
        <f>Main!O28</f>
        <v>86.1</v>
      </c>
      <c r="N26" s="13">
        <f>Main!P28</f>
        <v>2.5</v>
      </c>
      <c r="O26" s="63">
        <f>Main!Q28</f>
        <v>0.6</v>
      </c>
      <c r="P26" s="24">
        <f>Main!R28</f>
        <v>1.9</v>
      </c>
      <c r="Q26" s="12">
        <f>Main!S28</f>
        <v>2.6</v>
      </c>
      <c r="R26" s="12">
        <f>Main!T28</f>
        <v>2.2000000000000002</v>
      </c>
      <c r="S26" s="24">
        <f>Main!U28</f>
        <v>3.3</v>
      </c>
      <c r="T26" s="12">
        <f>Main!V28</f>
        <v>4</v>
      </c>
      <c r="U26" s="12">
        <f>Main!W28</f>
        <v>3.7</v>
      </c>
      <c r="V26" s="24">
        <f>Main!X28</f>
        <v>6</v>
      </c>
      <c r="W26" s="101">
        <f>Main!Y28</f>
        <v>9</v>
      </c>
      <c r="X26" s="25">
        <f>Main!Z28</f>
        <v>8</v>
      </c>
      <c r="Y26" s="24">
        <f>Main!AA28</f>
        <v>17</v>
      </c>
      <c r="Z26" s="101">
        <f>Main!AB28</f>
        <v>13</v>
      </c>
      <c r="AA26" s="25">
        <f>Main!AC28</f>
        <v>1</v>
      </c>
      <c r="AB26" s="173">
        <f>Main!AD28</f>
        <v>4.8</v>
      </c>
      <c r="AC26" s="174">
        <f>Main!AE28</f>
        <v>3.6</v>
      </c>
      <c r="AD26" s="175">
        <f>Main!AF28</f>
        <v>1.75</v>
      </c>
      <c r="AE26" s="183">
        <f>Main!AG28</f>
        <v>2</v>
      </c>
      <c r="AF26" s="184">
        <f>Main!AH28</f>
        <v>5</v>
      </c>
      <c r="AG26" s="151">
        <f>Main!AI28</f>
        <v>-3</v>
      </c>
      <c r="AH26" s="156">
        <f>Main!AJ28</f>
        <v>1.18</v>
      </c>
      <c r="AI26" s="157">
        <f>Main!AK28</f>
        <v>1.99</v>
      </c>
      <c r="AJ26" s="158">
        <f>Main!AL28</f>
        <v>-0.8</v>
      </c>
      <c r="AK26" s="188" t="str">
        <f>Main!AM28</f>
        <v>train</v>
      </c>
    </row>
    <row r="27" spans="1:37">
      <c r="A27" s="47">
        <f>Main!C29</f>
        <v>41810</v>
      </c>
      <c r="B27" s="52" t="str">
        <f>Main!D29</f>
        <v>Honduras</v>
      </c>
      <c r="C27" s="57" t="str">
        <f>Main!E29</f>
        <v>Ecuador</v>
      </c>
      <c r="D27" s="24">
        <f>Main!F29</f>
        <v>19</v>
      </c>
      <c r="E27" s="12">
        <f>Main!G29</f>
        <v>54</v>
      </c>
      <c r="F27" s="25">
        <f>Main!H29</f>
        <v>27</v>
      </c>
      <c r="G27" s="35">
        <f>Main!I29</f>
        <v>26</v>
      </c>
      <c r="H27" s="13">
        <f>Main!J29</f>
        <v>27.5</v>
      </c>
      <c r="I27" s="36">
        <f>Main!K29</f>
        <v>46.6</v>
      </c>
      <c r="J27" s="35">
        <f>Main!L29</f>
        <v>69.599999999999994</v>
      </c>
      <c r="K27" s="13">
        <f>Main!M29</f>
        <v>1.6</v>
      </c>
      <c r="L27" s="36">
        <f>Main!N29</f>
        <v>1.2</v>
      </c>
      <c r="M27" s="18">
        <f>Main!O29</f>
        <v>80.7</v>
      </c>
      <c r="N27" s="13">
        <f>Main!P29</f>
        <v>2</v>
      </c>
      <c r="O27" s="63">
        <f>Main!Q29</f>
        <v>0.8</v>
      </c>
      <c r="P27" s="24">
        <f>Main!R29</f>
        <v>1.7</v>
      </c>
      <c r="Q27" s="12">
        <f>Main!S29</f>
        <v>1.1000000000000001</v>
      </c>
      <c r="R27" s="12">
        <f>Main!T29</f>
        <v>1.3</v>
      </c>
      <c r="S27" s="24">
        <f>Main!U29</f>
        <v>2.1</v>
      </c>
      <c r="T27" s="12">
        <f>Main!V29</f>
        <v>2.2000000000000002</v>
      </c>
      <c r="U27" s="12">
        <f>Main!W29</f>
        <v>2.1</v>
      </c>
      <c r="V27" s="24">
        <f>Main!X29</f>
        <v>33</v>
      </c>
      <c r="W27" s="101">
        <f>Main!Y29</f>
        <v>2</v>
      </c>
      <c r="X27" s="25">
        <f>Main!Z29</f>
        <v>32</v>
      </c>
      <c r="Y27" s="24">
        <f>Main!AA29</f>
        <v>26</v>
      </c>
      <c r="Z27" s="101">
        <f>Main!AB29</f>
        <v>2</v>
      </c>
      <c r="AA27" s="25">
        <f>Main!AC29</f>
        <v>16</v>
      </c>
      <c r="AB27" s="173">
        <f>Main!AD29</f>
        <v>5.8</v>
      </c>
      <c r="AC27" s="174">
        <f>Main!AE29</f>
        <v>3.7</v>
      </c>
      <c r="AD27" s="175">
        <f>Main!AF29</f>
        <v>1.61</v>
      </c>
      <c r="AE27" s="183">
        <f>Main!AG29</f>
        <v>1</v>
      </c>
      <c r="AF27" s="184">
        <f>Main!AH29</f>
        <v>2</v>
      </c>
      <c r="AG27" s="151">
        <f>Main!AI29</f>
        <v>-1</v>
      </c>
      <c r="AH27" s="156">
        <f>Main!AJ29</f>
        <v>1.1200000000000001</v>
      </c>
      <c r="AI27" s="157">
        <f>Main!AK29</f>
        <v>2.25</v>
      </c>
      <c r="AJ27" s="158">
        <f>Main!AL29</f>
        <v>-1.0900000000000001</v>
      </c>
      <c r="AK27" s="188" t="str">
        <f>Main!AM29</f>
        <v>train</v>
      </c>
    </row>
    <row r="28" spans="1:37">
      <c r="A28" s="47">
        <f>Main!C30</f>
        <v>41811</v>
      </c>
      <c r="B28" s="52" t="str">
        <f>Main!D30</f>
        <v>Argentina</v>
      </c>
      <c r="C28" s="57" t="str">
        <f>Main!E30</f>
        <v>Iran</v>
      </c>
      <c r="D28" s="24">
        <f>Main!F30</f>
        <v>77</v>
      </c>
      <c r="E28" s="12">
        <f>Main!G30</f>
        <v>7</v>
      </c>
      <c r="F28" s="25">
        <f>Main!H30</f>
        <v>16</v>
      </c>
      <c r="G28" s="35">
        <f>Main!I30</f>
        <v>79.599999999999994</v>
      </c>
      <c r="H28" s="13">
        <f>Main!J30</f>
        <v>14.8</v>
      </c>
      <c r="I28" s="36">
        <f>Main!K30</f>
        <v>5.7</v>
      </c>
      <c r="J28" s="35">
        <f>Main!L30</f>
        <v>90</v>
      </c>
      <c r="K28" s="13">
        <f>Main!M30</f>
        <v>2.9</v>
      </c>
      <c r="L28" s="36">
        <f>Main!N30</f>
        <v>0.4</v>
      </c>
      <c r="M28" s="18">
        <f>Main!O30</f>
        <v>70.599999999999994</v>
      </c>
      <c r="N28" s="13">
        <f>Main!P30</f>
        <v>1.3</v>
      </c>
      <c r="O28" s="63">
        <f>Main!Q30</f>
        <v>0.9</v>
      </c>
      <c r="P28" s="24">
        <f>Main!R30</f>
        <v>4.8</v>
      </c>
      <c r="Q28" s="12">
        <f>Main!S30</f>
        <v>4.5</v>
      </c>
      <c r="R28" s="12">
        <f>Main!T30</f>
        <v>4.7</v>
      </c>
      <c r="S28" s="24">
        <f>Main!U30</f>
        <v>1.5</v>
      </c>
      <c r="T28" s="12">
        <f>Main!V30</f>
        <v>1.3</v>
      </c>
      <c r="U28" s="12">
        <f>Main!W30</f>
        <v>1.3</v>
      </c>
      <c r="V28" s="24">
        <f>Main!X30</f>
        <v>5</v>
      </c>
      <c r="W28" s="101">
        <f>Main!Y30</f>
        <v>15</v>
      </c>
      <c r="X28" s="25">
        <f>Main!Z30</f>
        <v>1</v>
      </c>
      <c r="Y28" s="24">
        <f>Main!AA30</f>
        <v>43</v>
      </c>
      <c r="Z28" s="101">
        <f>Main!AB30</f>
        <v>3</v>
      </c>
      <c r="AA28" s="25">
        <f>Main!AC30</f>
        <v>32</v>
      </c>
      <c r="AB28" s="173">
        <f>Main!AD30</f>
        <v>1.1200000000000001</v>
      </c>
      <c r="AC28" s="174">
        <f>Main!AE30</f>
        <v>8</v>
      </c>
      <c r="AD28" s="175">
        <f>Main!AF30</f>
        <v>34</v>
      </c>
      <c r="AE28" s="183">
        <f>Main!AG30</f>
        <v>1</v>
      </c>
      <c r="AF28" s="184">
        <f>Main!AH30</f>
        <v>0</v>
      </c>
      <c r="AG28" s="151">
        <f>Main!AI30</f>
        <v>1</v>
      </c>
      <c r="AH28" s="156">
        <f>Main!AJ30</f>
        <v>1.93</v>
      </c>
      <c r="AI28" s="157">
        <f>Main!AK30</f>
        <v>0.87</v>
      </c>
      <c r="AJ28" s="158">
        <f>Main!AL30</f>
        <v>1.24</v>
      </c>
      <c r="AK28" s="188" t="str">
        <f>Main!AM30</f>
        <v>train</v>
      </c>
    </row>
    <row r="29" spans="1:37">
      <c r="A29" s="47">
        <f>Main!C31</f>
        <v>41811</v>
      </c>
      <c r="B29" s="52" t="str">
        <f>Main!D31</f>
        <v>Germany</v>
      </c>
      <c r="C29" s="57" t="str">
        <f>Main!E31</f>
        <v>Ghana</v>
      </c>
      <c r="D29" s="24">
        <f>Main!F31</f>
        <v>67</v>
      </c>
      <c r="E29" s="12">
        <f>Main!G31</f>
        <v>12</v>
      </c>
      <c r="F29" s="25">
        <f>Main!H31</f>
        <v>20</v>
      </c>
      <c r="G29" s="35">
        <f>Main!I31</f>
        <v>68</v>
      </c>
      <c r="H29" s="13">
        <f>Main!J31</f>
        <v>21</v>
      </c>
      <c r="I29" s="36">
        <f>Main!K31</f>
        <v>11</v>
      </c>
      <c r="J29" s="35">
        <f>Main!L31</f>
        <v>88.9</v>
      </c>
      <c r="K29" s="13">
        <f>Main!M31</f>
        <v>3.2</v>
      </c>
      <c r="L29" s="36">
        <f>Main!N31</f>
        <v>0.8</v>
      </c>
      <c r="M29" s="18">
        <f>Main!O31</f>
        <v>77.2</v>
      </c>
      <c r="N29" s="13">
        <f>Main!P31</f>
        <v>1.9</v>
      </c>
      <c r="O29" s="63">
        <f>Main!Q31</f>
        <v>0.9</v>
      </c>
      <c r="P29" s="24">
        <f>Main!R31</f>
        <v>4.8</v>
      </c>
      <c r="Q29" s="12">
        <f>Main!S31</f>
        <v>4.5</v>
      </c>
      <c r="R29" s="12">
        <f>Main!T31</f>
        <v>4.8</v>
      </c>
      <c r="S29" s="24">
        <f>Main!U31</f>
        <v>2.4</v>
      </c>
      <c r="T29" s="12">
        <f>Main!V31</f>
        <v>2.4</v>
      </c>
      <c r="U29" s="12">
        <f>Main!W31</f>
        <v>2.4</v>
      </c>
      <c r="V29" s="24">
        <f>Main!X31</f>
        <v>2</v>
      </c>
      <c r="W29" s="101">
        <f>Main!Y31</f>
        <v>17</v>
      </c>
      <c r="X29" s="25">
        <f>Main!Z31</f>
        <v>1</v>
      </c>
      <c r="Y29" s="24">
        <f>Main!AA31</f>
        <v>37</v>
      </c>
      <c r="Z29" s="101">
        <f>Main!AB31</f>
        <v>2</v>
      </c>
      <c r="AA29" s="25">
        <f>Main!AC31</f>
        <v>8</v>
      </c>
      <c r="AB29" s="173">
        <f>Main!AD31</f>
        <v>1.3</v>
      </c>
      <c r="AC29" s="174">
        <f>Main!AE31</f>
        <v>5.5</v>
      </c>
      <c r="AD29" s="175">
        <f>Main!AF31</f>
        <v>9.5</v>
      </c>
      <c r="AE29" s="183">
        <f>Main!AG31</f>
        <v>2</v>
      </c>
      <c r="AF29" s="184">
        <f>Main!AH31</f>
        <v>2</v>
      </c>
      <c r="AG29" s="151">
        <f>Main!AI31</f>
        <v>0</v>
      </c>
      <c r="AH29" s="156">
        <f>Main!AJ31</f>
        <v>2.56</v>
      </c>
      <c r="AI29" s="157">
        <f>Main!AK31</f>
        <v>1.35</v>
      </c>
      <c r="AJ29" s="158">
        <f>Main!AL31</f>
        <v>1.31</v>
      </c>
      <c r="AK29" s="188" t="str">
        <f>Main!AM31</f>
        <v>train</v>
      </c>
    </row>
    <row r="30" spans="1:37">
      <c r="A30" s="47">
        <f>Main!C32</f>
        <v>41811</v>
      </c>
      <c r="B30" s="52" t="str">
        <f>Main!D32</f>
        <v>Nigeria</v>
      </c>
      <c r="C30" s="57" t="str">
        <f>Main!E32</f>
        <v>Bosnia</v>
      </c>
      <c r="D30" s="24">
        <f>Main!F32</f>
        <v>26</v>
      </c>
      <c r="E30" s="12">
        <f>Main!G32</f>
        <v>46</v>
      </c>
      <c r="F30" s="25">
        <f>Main!H32</f>
        <v>28</v>
      </c>
      <c r="G30" s="35">
        <f>Main!I32</f>
        <v>30.4</v>
      </c>
      <c r="H30" s="13">
        <f>Main!J32</f>
        <v>35.1</v>
      </c>
      <c r="I30" s="36">
        <f>Main!K32</f>
        <v>34.5</v>
      </c>
      <c r="J30" s="35">
        <f>Main!L32</f>
        <v>75.2</v>
      </c>
      <c r="K30" s="13">
        <f>Main!M32</f>
        <v>1.7</v>
      </c>
      <c r="L30" s="36">
        <f>Main!N32</f>
        <v>0.9</v>
      </c>
      <c r="M30" s="18">
        <f>Main!O32</f>
        <v>80.3</v>
      </c>
      <c r="N30" s="13">
        <f>Main!P32</f>
        <v>2.2999999999999998</v>
      </c>
      <c r="O30" s="63">
        <f>Main!Q32</f>
        <v>1</v>
      </c>
      <c r="P30" s="24">
        <f>Main!R32</f>
        <v>1.3</v>
      </c>
      <c r="Q30" s="12">
        <f>Main!S32</f>
        <v>3</v>
      </c>
      <c r="R30" s="12">
        <f>Main!T32</f>
        <v>1.9</v>
      </c>
      <c r="S30" s="24">
        <f>Main!U32</f>
        <v>2</v>
      </c>
      <c r="T30" s="12">
        <f>Main!V32</f>
        <v>2.2999999999999998</v>
      </c>
      <c r="U30" s="12">
        <f>Main!W32</f>
        <v>2.1</v>
      </c>
      <c r="V30" s="24">
        <f>Main!X32</f>
        <v>44</v>
      </c>
      <c r="W30" s="101">
        <f>Main!Y32</f>
        <v>4</v>
      </c>
      <c r="X30" s="25">
        <f>Main!Z32</f>
        <v>16</v>
      </c>
      <c r="Y30" s="24">
        <f>Main!AA32</f>
        <v>21</v>
      </c>
      <c r="Z30" s="101">
        <f>Main!AB32</f>
        <v>0</v>
      </c>
      <c r="AA30" s="25">
        <f>Main!AC32</f>
        <v>32</v>
      </c>
      <c r="AB30" s="173">
        <f>Main!AD32</f>
        <v>4</v>
      </c>
      <c r="AC30" s="174">
        <f>Main!AE32</f>
        <v>3.5</v>
      </c>
      <c r="AD30" s="175">
        <f>Main!AF32</f>
        <v>1.9</v>
      </c>
      <c r="AE30" s="183">
        <f>Main!AG32</f>
        <v>1</v>
      </c>
      <c r="AF30" s="184">
        <f>Main!AH32</f>
        <v>0</v>
      </c>
      <c r="AG30" s="151">
        <f>Main!AI32</f>
        <v>1</v>
      </c>
      <c r="AH30" s="156">
        <f>Main!AJ32</f>
        <v>1.23</v>
      </c>
      <c r="AI30" s="157">
        <f>Main!AK32</f>
        <v>1.89</v>
      </c>
      <c r="AJ30" s="158">
        <f>Main!AL32</f>
        <v>-0.66</v>
      </c>
      <c r="AK30" s="188" t="str">
        <f>Main!AM32</f>
        <v>train</v>
      </c>
    </row>
    <row r="31" spans="1:37">
      <c r="A31" s="48">
        <f>Main!C33</f>
        <v>41812</v>
      </c>
      <c r="B31" s="53" t="str">
        <f>Main!D33</f>
        <v>Belgium</v>
      </c>
      <c r="C31" s="58" t="str">
        <f>Main!E33</f>
        <v>Russia</v>
      </c>
      <c r="D31" s="26">
        <f>Main!F33</f>
        <v>43</v>
      </c>
      <c r="E31" s="8">
        <f>Main!G33</f>
        <v>28</v>
      </c>
      <c r="F31" s="27">
        <f>Main!H33</f>
        <v>29</v>
      </c>
      <c r="G31" s="37">
        <f>Main!I33</f>
        <v>52.2</v>
      </c>
      <c r="H31" s="9">
        <f>Main!J33</f>
        <v>31.3</v>
      </c>
      <c r="I31" s="38">
        <f>Main!K33</f>
        <v>16.5</v>
      </c>
      <c r="J31" s="37">
        <f>Main!L33</f>
        <v>82</v>
      </c>
      <c r="K31" s="9">
        <f>Main!M33</f>
        <v>2.1</v>
      </c>
      <c r="L31" s="38">
        <f>Main!N33</f>
        <v>0.7</v>
      </c>
      <c r="M31" s="19">
        <f>Main!O33</f>
        <v>79</v>
      </c>
      <c r="N31" s="9">
        <f>Main!P33</f>
        <v>1.7</v>
      </c>
      <c r="O31" s="64">
        <f>Main!Q33</f>
        <v>0.6</v>
      </c>
      <c r="P31" s="26">
        <f>Main!R33</f>
        <v>3.6</v>
      </c>
      <c r="Q31" s="8">
        <f>Main!S33</f>
        <v>4.5999999999999996</v>
      </c>
      <c r="R31" s="8">
        <f>Main!T33</f>
        <v>4.3</v>
      </c>
      <c r="S31" s="26">
        <f>Main!U33</f>
        <v>2.1</v>
      </c>
      <c r="T31" s="8">
        <f>Main!V33</f>
        <v>3.1</v>
      </c>
      <c r="U31" s="8">
        <f>Main!W33</f>
        <v>2.6</v>
      </c>
      <c r="V31" s="26">
        <f>Main!X33</f>
        <v>11</v>
      </c>
      <c r="W31" s="102">
        <f>Main!Y33</f>
        <v>11</v>
      </c>
      <c r="X31" s="27">
        <f>Main!Z33</f>
        <v>4</v>
      </c>
      <c r="Y31" s="26">
        <f>Main!AA33</f>
        <v>19</v>
      </c>
      <c r="Z31" s="102">
        <f>Main!AB33</f>
        <v>9</v>
      </c>
      <c r="AA31" s="27">
        <f>Main!AC33</f>
        <v>4</v>
      </c>
      <c r="AB31" s="173">
        <f>Main!AD33</f>
        <v>1.9</v>
      </c>
      <c r="AC31" s="174">
        <f>Main!AE33</f>
        <v>3.5</v>
      </c>
      <c r="AD31" s="175">
        <f>Main!AF33</f>
        <v>3.9</v>
      </c>
      <c r="AE31" s="183">
        <f>Main!AG33</f>
        <v>1</v>
      </c>
      <c r="AF31" s="184">
        <f>Main!AH33</f>
        <v>0</v>
      </c>
      <c r="AG31" s="151">
        <f>Main!AI33</f>
        <v>1</v>
      </c>
      <c r="AH31" s="156">
        <f>Main!AJ33</f>
        <v>1.98</v>
      </c>
      <c r="AI31" s="157">
        <f>Main!AK33</f>
        <v>1.3</v>
      </c>
      <c r="AJ31" s="158">
        <f>Main!AL33</f>
        <v>0.71</v>
      </c>
      <c r="AK31" s="188" t="str">
        <f>Main!AM33</f>
        <v>predict</v>
      </c>
    </row>
    <row r="32" spans="1:37">
      <c r="A32" s="48">
        <f>Main!C34</f>
        <v>41812</v>
      </c>
      <c r="B32" s="53" t="str">
        <f>Main!D34</f>
        <v>S Korea</v>
      </c>
      <c r="C32" s="58" t="str">
        <f>Main!E34</f>
        <v>Algeria</v>
      </c>
      <c r="D32" s="26">
        <f>Main!F34</f>
        <v>45</v>
      </c>
      <c r="E32" s="8">
        <f>Main!G34</f>
        <v>25</v>
      </c>
      <c r="F32" s="27">
        <f>Main!H34</f>
        <v>30</v>
      </c>
      <c r="G32" s="37">
        <f>Main!I34</f>
        <v>41.6</v>
      </c>
      <c r="H32" s="9">
        <f>Main!J34</f>
        <v>29</v>
      </c>
      <c r="I32" s="38">
        <f>Main!K34</f>
        <v>29.4</v>
      </c>
      <c r="J32" s="37">
        <f>Main!L34</f>
        <v>72.400000000000006</v>
      </c>
      <c r="K32" s="9">
        <f>Main!M34</f>
        <v>1.7</v>
      </c>
      <c r="L32" s="38">
        <f>Main!N34</f>
        <v>1.1000000000000001</v>
      </c>
      <c r="M32" s="19">
        <f>Main!O34</f>
        <v>63.4</v>
      </c>
      <c r="N32" s="9">
        <f>Main!P34</f>
        <v>1.1000000000000001</v>
      </c>
      <c r="O32" s="64">
        <f>Main!Q34</f>
        <v>1.2</v>
      </c>
      <c r="P32" s="26">
        <f>Main!R34</f>
        <v>1.9</v>
      </c>
      <c r="Q32" s="8">
        <f>Main!S34</f>
        <v>1.4</v>
      </c>
      <c r="R32" s="8">
        <f>Main!T34</f>
        <v>1.5</v>
      </c>
      <c r="S32" s="26">
        <f>Main!U34</f>
        <v>1.4</v>
      </c>
      <c r="T32" s="8">
        <f>Main!V34</f>
        <v>1.3</v>
      </c>
      <c r="U32" s="8">
        <f>Main!W34</f>
        <v>1.3</v>
      </c>
      <c r="V32" s="26">
        <f>Main!X34</f>
        <v>57</v>
      </c>
      <c r="W32" s="102">
        <f>Main!Y34</f>
        <v>8</v>
      </c>
      <c r="X32" s="27">
        <f>Main!Z34</f>
        <v>4</v>
      </c>
      <c r="Y32" s="26">
        <f>Main!AA34</f>
        <v>22</v>
      </c>
      <c r="Z32" s="102">
        <f>Main!AB34</f>
        <v>3</v>
      </c>
      <c r="AA32" s="27">
        <f>Main!AC34</f>
        <v>32</v>
      </c>
      <c r="AB32" s="173">
        <f>Main!AD34</f>
        <v>2.4</v>
      </c>
      <c r="AC32" s="174">
        <f>Main!AE34</f>
        <v>3.2</v>
      </c>
      <c r="AD32" s="175">
        <f>Main!AF34</f>
        <v>3.1</v>
      </c>
      <c r="AE32" s="183">
        <f>Main!AG34</f>
        <v>1</v>
      </c>
      <c r="AF32" s="184">
        <f>Main!AH34</f>
        <v>1</v>
      </c>
      <c r="AG32" s="151">
        <f>Main!AI34</f>
        <v>0</v>
      </c>
      <c r="AH32" s="156">
        <f>Main!AJ34</f>
        <v>1.2</v>
      </c>
      <c r="AI32" s="157">
        <f>Main!AK34</f>
        <v>0.6</v>
      </c>
      <c r="AJ32" s="158">
        <f>Main!AL34</f>
        <v>0.55000000000000004</v>
      </c>
      <c r="AK32" s="188" t="str">
        <f>Main!AM34</f>
        <v>predict</v>
      </c>
    </row>
    <row r="33" spans="1:37">
      <c r="A33" s="48">
        <f>Main!C35</f>
        <v>41812</v>
      </c>
      <c r="B33" s="53" t="str">
        <f>Main!D35</f>
        <v>USA</v>
      </c>
      <c r="C33" s="58" t="str">
        <f>Main!E35</f>
        <v>Portugal</v>
      </c>
      <c r="D33" s="26">
        <f>Main!F35</f>
        <v>29</v>
      </c>
      <c r="E33" s="8">
        <f>Main!G35</f>
        <v>42</v>
      </c>
      <c r="F33" s="27">
        <f>Main!H35</f>
        <v>29</v>
      </c>
      <c r="G33" s="37">
        <f>Main!I35</f>
        <v>21.3</v>
      </c>
      <c r="H33" s="9">
        <f>Main!J35</f>
        <v>24.3</v>
      </c>
      <c r="I33" s="38">
        <f>Main!K35</f>
        <v>54.4</v>
      </c>
      <c r="J33" s="37">
        <f>Main!L35</f>
        <v>77.400000000000006</v>
      </c>
      <c r="K33" s="9">
        <f>Main!M35</f>
        <v>2</v>
      </c>
      <c r="L33" s="38">
        <f>Main!N35</f>
        <v>1</v>
      </c>
      <c r="M33" s="19">
        <f>Main!O35</f>
        <v>81</v>
      </c>
      <c r="N33" s="9">
        <f>Main!P35</f>
        <v>2.1</v>
      </c>
      <c r="O33" s="64">
        <f>Main!Q35</f>
        <v>0.8</v>
      </c>
      <c r="P33" s="26">
        <f>Main!R35</f>
        <v>3.6</v>
      </c>
      <c r="Q33" s="8">
        <f>Main!S35</f>
        <v>1.7</v>
      </c>
      <c r="R33" s="8">
        <f>Main!T35</f>
        <v>2.6</v>
      </c>
      <c r="S33" s="26">
        <f>Main!U35</f>
        <v>4.0999999999999996</v>
      </c>
      <c r="T33" s="8">
        <f>Main!V35</f>
        <v>4.0999999999999996</v>
      </c>
      <c r="U33" s="8">
        <f>Main!W35</f>
        <v>4.2</v>
      </c>
      <c r="V33" s="26">
        <f>Main!X35</f>
        <v>13</v>
      </c>
      <c r="W33" s="102">
        <f>Main!Y35</f>
        <v>9</v>
      </c>
      <c r="X33" s="27">
        <f>Main!Z35</f>
        <v>3</v>
      </c>
      <c r="Y33" s="26">
        <f>Main!AA35</f>
        <v>4</v>
      </c>
      <c r="Z33" s="102">
        <f>Main!AB35</f>
        <v>5</v>
      </c>
      <c r="AA33" s="27">
        <f>Main!AC35</f>
        <v>3</v>
      </c>
      <c r="AB33" s="173">
        <f>Main!AD35</f>
        <v>5</v>
      </c>
      <c r="AC33" s="174">
        <f>Main!AE35</f>
        <v>3.75</v>
      </c>
      <c r="AD33" s="175">
        <f>Main!AF35</f>
        <v>1.7</v>
      </c>
      <c r="AE33" s="183">
        <f>Main!AG35</f>
        <v>1</v>
      </c>
      <c r="AF33" s="184">
        <f>Main!AH35</f>
        <v>1</v>
      </c>
      <c r="AG33" s="151">
        <f>Main!AI35</f>
        <v>0</v>
      </c>
      <c r="AH33" s="156">
        <f>Main!AJ35</f>
        <v>1.68</v>
      </c>
      <c r="AI33" s="157">
        <f>Main!AK35</f>
        <v>1.76</v>
      </c>
      <c r="AJ33" s="158">
        <f>Main!AL35</f>
        <v>-0.04</v>
      </c>
      <c r="AK33" s="188" t="str">
        <f>Main!AM35</f>
        <v>predict</v>
      </c>
    </row>
    <row r="34" spans="1:37">
      <c r="A34" s="48">
        <f>Main!C36</f>
        <v>41813</v>
      </c>
      <c r="B34" s="53" t="str">
        <f>Main!D36</f>
        <v>Netherlands</v>
      </c>
      <c r="C34" s="58" t="str">
        <f>Main!E36</f>
        <v>Chile</v>
      </c>
      <c r="D34" s="26">
        <f>Main!F36</f>
        <v>26</v>
      </c>
      <c r="E34" s="8">
        <f>Main!G36</f>
        <v>48</v>
      </c>
      <c r="F34" s="27">
        <f>Main!H36</f>
        <v>27</v>
      </c>
      <c r="G34" s="37">
        <f>Main!I36</f>
        <v>47.7</v>
      </c>
      <c r="H34" s="9">
        <f>Main!J36</f>
        <v>27.4</v>
      </c>
      <c r="I34" s="38">
        <f>Main!K36</f>
        <v>24.9</v>
      </c>
      <c r="J34" s="37">
        <f>Main!L36</f>
        <v>82.5</v>
      </c>
      <c r="K34" s="9">
        <f>Main!M36</f>
        <v>2.2999999999999998</v>
      </c>
      <c r="L34" s="38">
        <f>Main!N36</f>
        <v>0.8</v>
      </c>
      <c r="M34" s="19">
        <f>Main!O36</f>
        <v>86.7</v>
      </c>
      <c r="N34" s="9">
        <f>Main!P36</f>
        <v>2.7</v>
      </c>
      <c r="O34" s="64">
        <f>Main!Q36</f>
        <v>0.7</v>
      </c>
      <c r="P34" s="26">
        <f>Main!R36</f>
        <v>3.9</v>
      </c>
      <c r="Q34" s="8">
        <f>Main!S36</f>
        <v>4.4000000000000004</v>
      </c>
      <c r="R34" s="8">
        <f>Main!T36</f>
        <v>4.2</v>
      </c>
      <c r="S34" s="26">
        <f>Main!U36</f>
        <v>4.2</v>
      </c>
      <c r="T34" s="8">
        <f>Main!V36</f>
        <v>2.6</v>
      </c>
      <c r="U34" s="8">
        <f>Main!W36</f>
        <v>3.6</v>
      </c>
      <c r="V34" s="26">
        <f>Main!X36</f>
        <v>15</v>
      </c>
      <c r="W34" s="102">
        <f>Main!Y36</f>
        <v>9</v>
      </c>
      <c r="X34" s="27">
        <f>Main!Z36</f>
        <v>2</v>
      </c>
      <c r="Y34" s="26">
        <f>Main!AA36</f>
        <v>14</v>
      </c>
      <c r="Z34" s="102">
        <f>Main!AB36</f>
        <v>8</v>
      </c>
      <c r="AA34" s="27">
        <f>Main!AC36</f>
        <v>3</v>
      </c>
      <c r="AB34" s="173">
        <f>Main!AD36</f>
        <v>2.2999999999999998</v>
      </c>
      <c r="AC34" s="174">
        <f>Main!AE36</f>
        <v>3.4</v>
      </c>
      <c r="AD34" s="175">
        <f>Main!AF36</f>
        <v>3</v>
      </c>
      <c r="AE34" s="183">
        <f>Main!AG36</f>
        <v>1</v>
      </c>
      <c r="AF34" s="184">
        <f>Main!AH36</f>
        <v>1</v>
      </c>
      <c r="AG34" s="151">
        <f>Main!AI36</f>
        <v>0</v>
      </c>
      <c r="AH34" s="156">
        <f>Main!AJ36</f>
        <v>0</v>
      </c>
      <c r="AI34" s="157">
        <f>Main!AK36</f>
        <v>0</v>
      </c>
      <c r="AJ34" s="158">
        <f>Main!AL36</f>
        <v>0</v>
      </c>
      <c r="AK34" s="188" t="str">
        <f>Main!AM36</f>
        <v>future</v>
      </c>
    </row>
    <row r="35" spans="1:37">
      <c r="A35" s="48">
        <f>Main!C37</f>
        <v>41813</v>
      </c>
      <c r="B35" s="53" t="str">
        <f>Main!D37</f>
        <v>Australia</v>
      </c>
      <c r="C35" s="58" t="str">
        <f>Main!E37</f>
        <v>Spain</v>
      </c>
      <c r="D35" s="26">
        <f>Main!F37</f>
        <v>7</v>
      </c>
      <c r="E35" s="8">
        <f>Main!G37</f>
        <v>76</v>
      </c>
      <c r="F35" s="27">
        <f>Main!H37</f>
        <v>16</v>
      </c>
      <c r="G35" s="37">
        <f>Main!I37</f>
        <v>7.8</v>
      </c>
      <c r="H35" s="9">
        <f>Main!J37</f>
        <v>21.1</v>
      </c>
      <c r="I35" s="38">
        <f>Main!K37</f>
        <v>71</v>
      </c>
      <c r="J35" s="37">
        <f>Main!L37</f>
        <v>69.5</v>
      </c>
      <c r="K35" s="9">
        <f>Main!M37</f>
        <v>1.6</v>
      </c>
      <c r="L35" s="38">
        <f>Main!N37</f>
        <v>1.2</v>
      </c>
      <c r="M35" s="19">
        <f>Main!O37</f>
        <v>89.1</v>
      </c>
      <c r="N35" s="9">
        <f>Main!P37</f>
        <v>2.7</v>
      </c>
      <c r="O35" s="64">
        <f>Main!Q37</f>
        <v>0.4</v>
      </c>
      <c r="P35" s="26">
        <f>Main!R37</f>
        <v>1.8</v>
      </c>
      <c r="Q35" s="8">
        <f>Main!S37</f>
        <v>1.3</v>
      </c>
      <c r="R35" s="8">
        <f>Main!T37</f>
        <v>1.5</v>
      </c>
      <c r="S35" s="26">
        <f>Main!U37</f>
        <v>3.9</v>
      </c>
      <c r="T35" s="8">
        <f>Main!V37</f>
        <v>4.8</v>
      </c>
      <c r="U35" s="8">
        <f>Main!W37</f>
        <v>4.5999999999999996</v>
      </c>
      <c r="V35" s="26">
        <f>Main!X37</f>
        <v>62</v>
      </c>
      <c r="W35" s="102">
        <f>Main!Y37</f>
        <v>3</v>
      </c>
      <c r="X35" s="27">
        <f>Main!Z37</f>
        <v>16</v>
      </c>
      <c r="Y35" s="26">
        <f>Main!AA37</f>
        <v>1</v>
      </c>
      <c r="Z35" s="102">
        <f>Main!AB37</f>
        <v>13</v>
      </c>
      <c r="AA35" s="27">
        <f>Main!AC37</f>
        <v>1</v>
      </c>
      <c r="AB35" s="173">
        <f>Main!AD37</f>
        <v>17</v>
      </c>
      <c r="AC35" s="174">
        <f>Main!AE37</f>
        <v>6</v>
      </c>
      <c r="AD35" s="175">
        <f>Main!AF37</f>
        <v>1.2</v>
      </c>
      <c r="AE35" s="183">
        <f>Main!AG37</f>
        <v>0</v>
      </c>
      <c r="AF35" s="184">
        <f>Main!AH37</f>
        <v>2</v>
      </c>
      <c r="AG35" s="151">
        <f>Main!AI37</f>
        <v>-2</v>
      </c>
      <c r="AH35" s="156">
        <f>Main!AJ37</f>
        <v>0</v>
      </c>
      <c r="AI35" s="157">
        <f>Main!AK37</f>
        <v>0</v>
      </c>
      <c r="AJ35" s="158">
        <f>Main!AL37</f>
        <v>0</v>
      </c>
      <c r="AK35" s="188" t="str">
        <f>Main!AM37</f>
        <v>future</v>
      </c>
    </row>
    <row r="36" spans="1:37">
      <c r="A36" s="48">
        <f>Main!C38</f>
        <v>41813</v>
      </c>
      <c r="B36" s="53" t="str">
        <f>Main!D38</f>
        <v>Cameroon</v>
      </c>
      <c r="C36" s="58" t="str">
        <f>Main!E38</f>
        <v>Brazil</v>
      </c>
      <c r="D36" s="26">
        <f>Main!F38</f>
        <v>2</v>
      </c>
      <c r="E36" s="8">
        <f>Main!G38</f>
        <v>91</v>
      </c>
      <c r="F36" s="27">
        <f>Main!H38</f>
        <v>8</v>
      </c>
      <c r="G36" s="37">
        <f>Main!I38</f>
        <v>3.6</v>
      </c>
      <c r="H36" s="9">
        <f>Main!J38</f>
        <v>14.3</v>
      </c>
      <c r="I36" s="38">
        <f>Main!K38</f>
        <v>82.1</v>
      </c>
      <c r="J36" s="37">
        <f>Main!L38</f>
        <v>71.3</v>
      </c>
      <c r="K36" s="9">
        <f>Main!M38</f>
        <v>1.5</v>
      </c>
      <c r="L36" s="38">
        <f>Main!N38</f>
        <v>1</v>
      </c>
      <c r="M36" s="19">
        <f>Main!O38</f>
        <v>91.8</v>
      </c>
      <c r="N36" s="9">
        <f>Main!P38</f>
        <v>3.4</v>
      </c>
      <c r="O36" s="64">
        <f>Main!Q38</f>
        <v>0.5</v>
      </c>
      <c r="P36" s="26">
        <f>Main!R38</f>
        <v>1.2</v>
      </c>
      <c r="Q36" s="8">
        <f>Main!S38</f>
        <v>2.4</v>
      </c>
      <c r="R36" s="8">
        <f>Main!T38</f>
        <v>1.5</v>
      </c>
      <c r="S36" s="26">
        <f>Main!U38</f>
        <v>4.9000000000000004</v>
      </c>
      <c r="T36" s="8">
        <f>Main!V38</f>
        <v>4.8</v>
      </c>
      <c r="U36" s="8">
        <f>Main!W38</f>
        <v>4.9000000000000004</v>
      </c>
      <c r="V36" s="26">
        <f>Main!X38</f>
        <v>56</v>
      </c>
      <c r="W36" s="102">
        <f>Main!Y38</f>
        <v>6</v>
      </c>
      <c r="X36" s="27">
        <f>Main!Z38</f>
        <v>8</v>
      </c>
      <c r="Y36" s="26">
        <f>Main!AA38</f>
        <v>3</v>
      </c>
      <c r="Z36" s="102">
        <f>Main!AB38</f>
        <v>19</v>
      </c>
      <c r="AA36" s="27">
        <f>Main!AC38</f>
        <v>1</v>
      </c>
      <c r="AB36" s="173">
        <f>Main!AD38</f>
        <v>23</v>
      </c>
      <c r="AC36" s="174">
        <f>Main!AE38</f>
        <v>6.5</v>
      </c>
      <c r="AD36" s="175">
        <f>Main!AF38</f>
        <v>1.18</v>
      </c>
      <c r="AE36" s="183">
        <f>Main!AG38</f>
        <v>0</v>
      </c>
      <c r="AF36" s="184">
        <f>Main!AH38</f>
        <v>2</v>
      </c>
      <c r="AG36" s="151">
        <f>Main!AI38</f>
        <v>-2</v>
      </c>
      <c r="AH36" s="156">
        <f>Main!AJ38</f>
        <v>0</v>
      </c>
      <c r="AI36" s="157">
        <f>Main!AK38</f>
        <v>0</v>
      </c>
      <c r="AJ36" s="158">
        <f>Main!AL38</f>
        <v>0</v>
      </c>
      <c r="AK36" s="188" t="str">
        <f>Main!AM38</f>
        <v>future</v>
      </c>
    </row>
    <row r="37" spans="1:37">
      <c r="A37" s="48">
        <f>Main!C39</f>
        <v>41813</v>
      </c>
      <c r="B37" s="53" t="str">
        <f>Main!D39</f>
        <v>Croatia</v>
      </c>
      <c r="C37" s="58" t="str">
        <f>Main!E39</f>
        <v>Mexico</v>
      </c>
      <c r="D37" s="26">
        <f>Main!F39</f>
        <v>34</v>
      </c>
      <c r="E37" s="8">
        <f>Main!G39</f>
        <v>35</v>
      </c>
      <c r="F37" s="27">
        <f>Main!H39</f>
        <v>31</v>
      </c>
      <c r="G37" s="37">
        <f>Main!I39</f>
        <v>32.299999999999997</v>
      </c>
      <c r="H37" s="9">
        <f>Main!J39</f>
        <v>30.9</v>
      </c>
      <c r="I37" s="38">
        <f>Main!K39</f>
        <v>36.799999999999997</v>
      </c>
      <c r="J37" s="37">
        <f>Main!L39</f>
        <v>75.7</v>
      </c>
      <c r="K37" s="9">
        <f>Main!M39</f>
        <v>1.8</v>
      </c>
      <c r="L37" s="38">
        <f>Main!N39</f>
        <v>0.9</v>
      </c>
      <c r="M37" s="19">
        <f>Main!O39</f>
        <v>77</v>
      </c>
      <c r="N37" s="9">
        <f>Main!P39</f>
        <v>1.6</v>
      </c>
      <c r="O37" s="64">
        <f>Main!Q39</f>
        <v>0.7</v>
      </c>
      <c r="P37" s="26">
        <f>Main!R39</f>
        <v>2.4</v>
      </c>
      <c r="Q37" s="8">
        <f>Main!S39</f>
        <v>2.2999999999999998</v>
      </c>
      <c r="R37" s="8">
        <f>Main!T39</f>
        <v>2.2999999999999998</v>
      </c>
      <c r="S37" s="26">
        <f>Main!U39</f>
        <v>2.2999999999999998</v>
      </c>
      <c r="T37" s="8">
        <f>Main!V39</f>
        <v>3.1</v>
      </c>
      <c r="U37" s="8">
        <f>Main!W39</f>
        <v>2.7</v>
      </c>
      <c r="V37" s="26">
        <f>Main!X39</f>
        <v>18</v>
      </c>
      <c r="W37" s="102">
        <f>Main!Y39</f>
        <v>3</v>
      </c>
      <c r="X37" s="27">
        <f>Main!Z39</f>
        <v>3</v>
      </c>
      <c r="Y37" s="26">
        <f>Main!AA39</f>
        <v>20</v>
      </c>
      <c r="Z37" s="102">
        <f>Main!AB39</f>
        <v>14</v>
      </c>
      <c r="AA37" s="27">
        <f>Main!AC39</f>
        <v>8</v>
      </c>
      <c r="AB37" s="173">
        <f>Main!AD39</f>
        <v>2.4</v>
      </c>
      <c r="AC37" s="174">
        <f>Main!AE39</f>
        <v>3.4</v>
      </c>
      <c r="AD37" s="175">
        <f>Main!AF39</f>
        <v>2.87</v>
      </c>
      <c r="AE37" s="183">
        <f>Main!AG39</f>
        <v>1</v>
      </c>
      <c r="AF37" s="184">
        <f>Main!AH39</f>
        <v>1</v>
      </c>
      <c r="AG37" s="151">
        <f>Main!AI39</f>
        <v>0</v>
      </c>
      <c r="AH37" s="156">
        <f>Main!AJ39</f>
        <v>0</v>
      </c>
      <c r="AI37" s="157">
        <f>Main!AK39</f>
        <v>0</v>
      </c>
      <c r="AJ37" s="158">
        <f>Main!AL39</f>
        <v>0</v>
      </c>
      <c r="AK37" s="188" t="str">
        <f>Main!AM39</f>
        <v>future</v>
      </c>
    </row>
    <row r="38" spans="1:37">
      <c r="A38" s="48">
        <f>Main!C40</f>
        <v>41814</v>
      </c>
      <c r="B38" s="53" t="str">
        <f>Main!D40</f>
        <v>Costa Rica</v>
      </c>
      <c r="C38" s="58" t="str">
        <f>Main!E40</f>
        <v>England</v>
      </c>
      <c r="D38" s="26">
        <f>Main!F40</f>
        <v>20</v>
      </c>
      <c r="E38" s="8">
        <f>Main!G40</f>
        <v>53</v>
      </c>
      <c r="F38" s="27">
        <f>Main!H40</f>
        <v>27</v>
      </c>
      <c r="G38" s="37">
        <f>Main!I40</f>
        <v>13.7</v>
      </c>
      <c r="H38" s="9">
        <f>Main!J40</f>
        <v>24.2</v>
      </c>
      <c r="I38" s="38">
        <f>Main!K40</f>
        <v>62.1</v>
      </c>
      <c r="J38" s="37">
        <f>Main!L40</f>
        <v>74.099999999999994</v>
      </c>
      <c r="K38" s="9">
        <f>Main!M40</f>
        <v>1.3</v>
      </c>
      <c r="L38" s="38">
        <f>Main!N40</f>
        <v>0.7</v>
      </c>
      <c r="M38" s="19">
        <f>Main!O40</f>
        <v>83.2</v>
      </c>
      <c r="N38" s="9">
        <f>Main!P40</f>
        <v>2.2000000000000002</v>
      </c>
      <c r="O38" s="64">
        <f>Main!Q40</f>
        <v>0.7</v>
      </c>
      <c r="P38" s="26">
        <f>Main!R40</f>
        <v>1.6</v>
      </c>
      <c r="Q38" s="8">
        <f>Main!S40</f>
        <v>1.2</v>
      </c>
      <c r="R38" s="8">
        <f>Main!T40</f>
        <v>1.3</v>
      </c>
      <c r="S38" s="26">
        <f>Main!U40</f>
        <v>3.2</v>
      </c>
      <c r="T38" s="8">
        <f>Main!V40</f>
        <v>4.0999999999999996</v>
      </c>
      <c r="U38" s="8">
        <f>Main!W40</f>
        <v>3.7</v>
      </c>
      <c r="V38" s="26">
        <f>Main!X40</f>
        <v>28</v>
      </c>
      <c r="W38" s="102">
        <f>Main!Y40</f>
        <v>3</v>
      </c>
      <c r="X38" s="27">
        <f>Main!Z40</f>
        <v>16</v>
      </c>
      <c r="Y38" s="26">
        <f>Main!AA40</f>
        <v>10</v>
      </c>
      <c r="Z38" s="102">
        <f>Main!AB40</f>
        <v>13</v>
      </c>
      <c r="AA38" s="27">
        <f>Main!AC40</f>
        <v>1</v>
      </c>
      <c r="AB38" s="173">
        <f>Main!AD40</f>
        <v>7</v>
      </c>
      <c r="AC38" s="174">
        <f>Main!AE40</f>
        <v>4.5</v>
      </c>
      <c r="AD38" s="175">
        <f>Main!AF40</f>
        <v>1.44</v>
      </c>
      <c r="AE38" s="183">
        <f>Main!AG40</f>
        <v>0</v>
      </c>
      <c r="AF38" s="184">
        <f>Main!AH40</f>
        <v>2</v>
      </c>
      <c r="AG38" s="151">
        <f>Main!AI40</f>
        <v>-2</v>
      </c>
      <c r="AH38" s="156">
        <f>Main!AJ40</f>
        <v>0</v>
      </c>
      <c r="AI38" s="157">
        <f>Main!AK40</f>
        <v>0</v>
      </c>
      <c r="AJ38" s="158">
        <f>Main!AL40</f>
        <v>0</v>
      </c>
      <c r="AK38" s="188" t="str">
        <f>Main!AM40</f>
        <v>future</v>
      </c>
    </row>
    <row r="39" spans="1:37">
      <c r="A39" s="48">
        <f>Main!C41</f>
        <v>41814</v>
      </c>
      <c r="B39" s="53" t="str">
        <f>Main!D41</f>
        <v>Italy</v>
      </c>
      <c r="C39" s="58" t="str">
        <f>Main!E41</f>
        <v>Uruguay</v>
      </c>
      <c r="D39" s="26">
        <f>Main!F41</f>
        <v>27</v>
      </c>
      <c r="E39" s="8">
        <f>Main!G41</f>
        <v>44</v>
      </c>
      <c r="F39" s="27">
        <f>Main!H41</f>
        <v>28</v>
      </c>
      <c r="G39" s="37">
        <f>Main!I41</f>
        <v>38.5</v>
      </c>
      <c r="H39" s="9">
        <f>Main!J41</f>
        <v>27.2</v>
      </c>
      <c r="I39" s="38">
        <f>Main!K41</f>
        <v>34.299999999999997</v>
      </c>
      <c r="J39" s="37">
        <f>Main!L41</f>
        <v>79.5</v>
      </c>
      <c r="K39" s="9">
        <f>Main!M41</f>
        <v>2</v>
      </c>
      <c r="L39" s="38">
        <f>Main!N41</f>
        <v>0.8</v>
      </c>
      <c r="M39" s="19">
        <f>Main!O41</f>
        <v>83.3</v>
      </c>
      <c r="N39" s="9">
        <f>Main!P41</f>
        <v>2.2000000000000002</v>
      </c>
      <c r="O39" s="64">
        <f>Main!Q41</f>
        <v>0.7</v>
      </c>
      <c r="P39" s="26">
        <f>Main!R41</f>
        <v>3.9</v>
      </c>
      <c r="Q39" s="8">
        <f>Main!S41</f>
        <v>3.7</v>
      </c>
      <c r="R39" s="8">
        <f>Main!T41</f>
        <v>3.9</v>
      </c>
      <c r="S39" s="26">
        <f>Main!U41</f>
        <v>4.3</v>
      </c>
      <c r="T39" s="8">
        <f>Main!V41</f>
        <v>3.1</v>
      </c>
      <c r="U39" s="8">
        <f>Main!W41</f>
        <v>3.8</v>
      </c>
      <c r="V39" s="26">
        <f>Main!X41</f>
        <v>9</v>
      </c>
      <c r="W39" s="102">
        <f>Main!Y41</f>
        <v>17</v>
      </c>
      <c r="X39" s="27">
        <f>Main!Z41</f>
        <v>1</v>
      </c>
      <c r="Y39" s="26">
        <f>Main!AA41</f>
        <v>7</v>
      </c>
      <c r="Z39" s="102">
        <f>Main!AB41</f>
        <v>11</v>
      </c>
      <c r="AA39" s="27">
        <f>Main!AC41</f>
        <v>1</v>
      </c>
      <c r="AB39" s="173">
        <f>Main!AD41</f>
        <v>2.5</v>
      </c>
      <c r="AC39" s="174">
        <f>Main!AE41</f>
        <v>3.25</v>
      </c>
      <c r="AD39" s="175">
        <f>Main!AF41</f>
        <v>2.8</v>
      </c>
      <c r="AE39" s="183">
        <f>Main!AG41</f>
        <v>1</v>
      </c>
      <c r="AF39" s="184">
        <f>Main!AH41</f>
        <v>1</v>
      </c>
      <c r="AG39" s="151">
        <f>Main!AI41</f>
        <v>0</v>
      </c>
      <c r="AH39" s="156">
        <f>Main!AJ41</f>
        <v>0</v>
      </c>
      <c r="AI39" s="157">
        <f>Main!AK41</f>
        <v>0</v>
      </c>
      <c r="AJ39" s="158">
        <f>Main!AL41</f>
        <v>0</v>
      </c>
      <c r="AK39" s="188" t="str">
        <f>Main!AM41</f>
        <v>future</v>
      </c>
    </row>
    <row r="40" spans="1:37">
      <c r="A40" s="48">
        <f>Main!C42</f>
        <v>41814</v>
      </c>
      <c r="B40" s="53" t="str">
        <f>Main!D42</f>
        <v>Japan</v>
      </c>
      <c r="C40" s="58" t="str">
        <f>Main!E42</f>
        <v>Colombia</v>
      </c>
      <c r="D40" s="26">
        <f>Main!F42</f>
        <v>16</v>
      </c>
      <c r="E40" s="8">
        <f>Main!G42</f>
        <v>60</v>
      </c>
      <c r="F40" s="27">
        <f>Main!H42</f>
        <v>24</v>
      </c>
      <c r="G40" s="37">
        <f>Main!I42</f>
        <v>20.5</v>
      </c>
      <c r="H40" s="9">
        <f>Main!J42</f>
        <v>26</v>
      </c>
      <c r="I40" s="38">
        <f>Main!K42</f>
        <v>53.5</v>
      </c>
      <c r="J40" s="37">
        <f>Main!L42</f>
        <v>73.5</v>
      </c>
      <c r="K40" s="9">
        <f>Main!M42</f>
        <v>2.1</v>
      </c>
      <c r="L40" s="38">
        <f>Main!N42</f>
        <v>1.3</v>
      </c>
      <c r="M40" s="19">
        <f>Main!O42</f>
        <v>85.8</v>
      </c>
      <c r="N40" s="9">
        <f>Main!P42</f>
        <v>2.2000000000000002</v>
      </c>
      <c r="O40" s="64">
        <f>Main!Q42</f>
        <v>0.5</v>
      </c>
      <c r="P40" s="26">
        <f>Main!R42</f>
        <v>2.7</v>
      </c>
      <c r="Q40" s="8">
        <f>Main!S42</f>
        <v>2.1</v>
      </c>
      <c r="R40" s="8">
        <f>Main!T42</f>
        <v>2.2999999999999998</v>
      </c>
      <c r="S40" s="26">
        <f>Main!U42</f>
        <v>3.9</v>
      </c>
      <c r="T40" s="8">
        <f>Main!V42</f>
        <v>4</v>
      </c>
      <c r="U40" s="8">
        <f>Main!W42</f>
        <v>4</v>
      </c>
      <c r="V40" s="26">
        <f>Main!X42</f>
        <v>46</v>
      </c>
      <c r="W40" s="102">
        <f>Main!Y42</f>
        <v>4</v>
      </c>
      <c r="X40" s="27">
        <f>Main!Z42</f>
        <v>16</v>
      </c>
      <c r="Y40" s="26">
        <f>Main!AA42</f>
        <v>8</v>
      </c>
      <c r="Z40" s="102">
        <f>Main!AB42</f>
        <v>4</v>
      </c>
      <c r="AA40" s="27">
        <f>Main!AC42</f>
        <v>16</v>
      </c>
      <c r="AB40" s="173">
        <f>Main!AD42</f>
        <v>4.3</v>
      </c>
      <c r="AC40" s="174">
        <f>Main!AE42</f>
        <v>3.5</v>
      </c>
      <c r="AD40" s="175">
        <f>Main!AF42</f>
        <v>1.8</v>
      </c>
      <c r="AE40" s="183">
        <f>Main!AG42</f>
        <v>1</v>
      </c>
      <c r="AF40" s="184">
        <f>Main!AH42</f>
        <v>1</v>
      </c>
      <c r="AG40" s="151">
        <f>Main!AI42</f>
        <v>0</v>
      </c>
      <c r="AH40" s="156">
        <f>Main!AJ42</f>
        <v>0</v>
      </c>
      <c r="AI40" s="157">
        <f>Main!AK42</f>
        <v>0</v>
      </c>
      <c r="AJ40" s="158">
        <f>Main!AL42</f>
        <v>0</v>
      </c>
      <c r="AK40" s="188" t="str">
        <f>Main!AM42</f>
        <v>future</v>
      </c>
    </row>
    <row r="41" spans="1:37">
      <c r="A41" s="48">
        <f>Main!C43</f>
        <v>41814</v>
      </c>
      <c r="B41" s="53" t="str">
        <f>Main!D43</f>
        <v>Greece</v>
      </c>
      <c r="C41" s="58" t="str">
        <f>Main!E43</f>
        <v>Ivory Coast</v>
      </c>
      <c r="D41" s="26">
        <f>Main!F43</f>
        <v>29</v>
      </c>
      <c r="E41" s="8">
        <f>Main!G43</f>
        <v>41</v>
      </c>
      <c r="F41" s="27">
        <f>Main!H43</f>
        <v>30</v>
      </c>
      <c r="G41" s="37">
        <f>Main!I43</f>
        <v>44.7</v>
      </c>
      <c r="H41" s="9">
        <f>Main!J43</f>
        <v>29.1</v>
      </c>
      <c r="I41" s="38">
        <f>Main!K43</f>
        <v>26.3</v>
      </c>
      <c r="J41" s="37">
        <f>Main!L43</f>
        <v>76.8</v>
      </c>
      <c r="K41" s="9">
        <f>Main!M43</f>
        <v>1.3</v>
      </c>
      <c r="L41" s="38">
        <f>Main!N43</f>
        <v>0.5</v>
      </c>
      <c r="M41" s="19">
        <f>Main!O43</f>
        <v>78.900000000000006</v>
      </c>
      <c r="N41" s="9">
        <f>Main!P43</f>
        <v>2.2000000000000002</v>
      </c>
      <c r="O41" s="64">
        <f>Main!Q43</f>
        <v>1</v>
      </c>
      <c r="P41" s="26">
        <f>Main!R43</f>
        <v>2.2000000000000002</v>
      </c>
      <c r="Q41" s="8">
        <f>Main!S43</f>
        <v>3.8</v>
      </c>
      <c r="R41" s="8">
        <f>Main!T43</f>
        <v>3</v>
      </c>
      <c r="S41" s="26">
        <f>Main!U43</f>
        <v>2.9</v>
      </c>
      <c r="T41" s="8">
        <f>Main!V43</f>
        <v>1.6</v>
      </c>
      <c r="U41" s="8">
        <f>Main!W43</f>
        <v>2.1</v>
      </c>
      <c r="V41" s="26">
        <f>Main!X43</f>
        <v>12</v>
      </c>
      <c r="W41" s="102">
        <f>Main!Y43</f>
        <v>2</v>
      </c>
      <c r="X41" s="27">
        <f>Main!Z43</f>
        <v>32</v>
      </c>
      <c r="Y41" s="26">
        <f>Main!AA43</f>
        <v>23</v>
      </c>
      <c r="Z41" s="102">
        <f>Main!AB43</f>
        <v>2</v>
      </c>
      <c r="AA41" s="27">
        <f>Main!AC43</f>
        <v>32</v>
      </c>
      <c r="AB41" s="173">
        <f>Main!AD43</f>
        <v>3</v>
      </c>
      <c r="AC41" s="174">
        <f>Main!AE43</f>
        <v>3.3</v>
      </c>
      <c r="AD41" s="175">
        <f>Main!AF43</f>
        <v>2.2999999999999998</v>
      </c>
      <c r="AE41" s="183">
        <f>Main!AG43</f>
        <v>1</v>
      </c>
      <c r="AF41" s="184">
        <f>Main!AH43</f>
        <v>1</v>
      </c>
      <c r="AG41" s="151">
        <f>Main!AI43</f>
        <v>0</v>
      </c>
      <c r="AH41" s="156">
        <f>Main!AJ43</f>
        <v>0</v>
      </c>
      <c r="AI41" s="157">
        <f>Main!AK43</f>
        <v>0</v>
      </c>
      <c r="AJ41" s="158">
        <f>Main!AL43</f>
        <v>0</v>
      </c>
      <c r="AK41" s="188" t="str">
        <f>Main!AM43</f>
        <v>future</v>
      </c>
    </row>
    <row r="42" spans="1:37">
      <c r="A42" s="48">
        <f>Main!C44</f>
        <v>41815</v>
      </c>
      <c r="B42" s="53" t="str">
        <f>Main!D44</f>
        <v>Nigeria</v>
      </c>
      <c r="C42" s="58" t="str">
        <f>Main!E44</f>
        <v>Argentina</v>
      </c>
      <c r="D42" s="26">
        <f>Main!F44</f>
        <v>10</v>
      </c>
      <c r="E42" s="8">
        <f>Main!G44</f>
        <v>71</v>
      </c>
      <c r="F42" s="27">
        <f>Main!H44</f>
        <v>19</v>
      </c>
      <c r="G42" s="37">
        <f>Main!I44</f>
        <v>9.8000000000000007</v>
      </c>
      <c r="H42" s="9">
        <f>Main!J44</f>
        <v>23.9</v>
      </c>
      <c r="I42" s="38">
        <f>Main!K44</f>
        <v>66.2</v>
      </c>
      <c r="J42" s="37">
        <f>Main!L44</f>
        <v>75.2</v>
      </c>
      <c r="K42" s="9">
        <f>Main!M44</f>
        <v>1.7</v>
      </c>
      <c r="L42" s="38">
        <f>Main!N44</f>
        <v>0.9</v>
      </c>
      <c r="M42" s="19">
        <f>Main!O44</f>
        <v>90</v>
      </c>
      <c r="N42" s="9">
        <f>Main!P44</f>
        <v>2.9</v>
      </c>
      <c r="O42" s="64">
        <f>Main!Q44</f>
        <v>0.4</v>
      </c>
      <c r="P42" s="26">
        <f>Main!R44</f>
        <v>1.3</v>
      </c>
      <c r="Q42" s="8">
        <f>Main!S44</f>
        <v>3</v>
      </c>
      <c r="R42" s="8">
        <f>Main!T44</f>
        <v>1.9</v>
      </c>
      <c r="S42" s="26">
        <f>Main!U44</f>
        <v>4.8</v>
      </c>
      <c r="T42" s="8">
        <f>Main!V44</f>
        <v>4.5</v>
      </c>
      <c r="U42" s="8">
        <f>Main!W44</f>
        <v>4.7</v>
      </c>
      <c r="V42" s="26">
        <f>Main!X44</f>
        <v>44</v>
      </c>
      <c r="W42" s="102">
        <f>Main!Y44</f>
        <v>4</v>
      </c>
      <c r="X42" s="27">
        <f>Main!Z44</f>
        <v>16</v>
      </c>
      <c r="Y42" s="26">
        <f>Main!AA44</f>
        <v>5</v>
      </c>
      <c r="Z42" s="102">
        <f>Main!AB44</f>
        <v>15</v>
      </c>
      <c r="AA42" s="27">
        <f>Main!AC44</f>
        <v>1</v>
      </c>
      <c r="AB42" s="173">
        <f>Main!AD44</f>
        <v>8.5</v>
      </c>
      <c r="AC42" s="174">
        <f>Main!AE44</f>
        <v>4.5</v>
      </c>
      <c r="AD42" s="175">
        <f>Main!AF44</f>
        <v>1.36</v>
      </c>
      <c r="AE42" s="183">
        <f>Main!AG44</f>
        <v>0</v>
      </c>
      <c r="AF42" s="184">
        <f>Main!AH44</f>
        <v>2</v>
      </c>
      <c r="AG42" s="151">
        <f>Main!AI44</f>
        <v>-2</v>
      </c>
      <c r="AH42" s="156">
        <f>Main!AJ44</f>
        <v>0</v>
      </c>
      <c r="AI42" s="157">
        <f>Main!AK44</f>
        <v>0</v>
      </c>
      <c r="AJ42" s="158">
        <f>Main!AL44</f>
        <v>0</v>
      </c>
      <c r="AK42" s="188" t="str">
        <f>Main!AM44</f>
        <v>future</v>
      </c>
    </row>
    <row r="43" spans="1:37">
      <c r="A43" s="48">
        <f>Main!C45</f>
        <v>41815</v>
      </c>
      <c r="B43" s="53" t="str">
        <f>Main!D45</f>
        <v>Bosnia</v>
      </c>
      <c r="C43" s="58" t="str">
        <f>Main!E45</f>
        <v>Iran</v>
      </c>
      <c r="D43" s="26">
        <f>Main!F45</f>
        <v>54</v>
      </c>
      <c r="E43" s="8">
        <f>Main!G45</f>
        <v>19</v>
      </c>
      <c r="F43" s="27">
        <f>Main!H45</f>
        <v>27</v>
      </c>
      <c r="G43" s="37">
        <f>Main!I45</f>
        <v>46.9</v>
      </c>
      <c r="H43" s="9">
        <f>Main!J45</f>
        <v>29</v>
      </c>
      <c r="I43" s="38">
        <f>Main!K45</f>
        <v>24.1</v>
      </c>
      <c r="J43" s="37">
        <f>Main!L45</f>
        <v>80.3</v>
      </c>
      <c r="K43" s="9">
        <f>Main!M45</f>
        <v>2.2999999999999998</v>
      </c>
      <c r="L43" s="38">
        <f>Main!N45</f>
        <v>1</v>
      </c>
      <c r="M43" s="19">
        <f>Main!O45</f>
        <v>70.599999999999994</v>
      </c>
      <c r="N43" s="9">
        <f>Main!P45</f>
        <v>1.3</v>
      </c>
      <c r="O43" s="64">
        <f>Main!Q45</f>
        <v>0.9</v>
      </c>
      <c r="P43" s="26">
        <f>Main!R45</f>
        <v>2</v>
      </c>
      <c r="Q43" s="8">
        <f>Main!S45</f>
        <v>2.2999999999999998</v>
      </c>
      <c r="R43" s="8">
        <f>Main!T45</f>
        <v>2.1</v>
      </c>
      <c r="S43" s="26">
        <f>Main!U45</f>
        <v>1.5</v>
      </c>
      <c r="T43" s="8">
        <f>Main!V45</f>
        <v>1.3</v>
      </c>
      <c r="U43" s="8">
        <f>Main!W45</f>
        <v>1.3</v>
      </c>
      <c r="V43" s="26">
        <f>Main!X45</f>
        <v>21</v>
      </c>
      <c r="W43" s="102">
        <f>Main!Y45</f>
        <v>0</v>
      </c>
      <c r="X43" s="27">
        <f>Main!Z45</f>
        <v>32</v>
      </c>
      <c r="Y43" s="26">
        <f>Main!AA45</f>
        <v>43</v>
      </c>
      <c r="Z43" s="102">
        <f>Main!AB45</f>
        <v>3</v>
      </c>
      <c r="AA43" s="27">
        <f>Main!AC45</f>
        <v>32</v>
      </c>
      <c r="AB43" s="173">
        <f>Main!AD45</f>
        <v>1.6</v>
      </c>
      <c r="AC43" s="174">
        <f>Main!AE45</f>
        <v>3.6</v>
      </c>
      <c r="AD43" s="175">
        <f>Main!AF45</f>
        <v>6</v>
      </c>
      <c r="AE43" s="183">
        <f>Main!AG45</f>
        <v>1</v>
      </c>
      <c r="AF43" s="184">
        <f>Main!AH45</f>
        <v>0</v>
      </c>
      <c r="AG43" s="151">
        <f>Main!AI45</f>
        <v>1</v>
      </c>
      <c r="AH43" s="156">
        <f>Main!AJ45</f>
        <v>0</v>
      </c>
      <c r="AI43" s="157">
        <f>Main!AK45</f>
        <v>0</v>
      </c>
      <c r="AJ43" s="158">
        <f>Main!AL45</f>
        <v>0</v>
      </c>
      <c r="AK43" s="188" t="str">
        <f>Main!AM45</f>
        <v>future</v>
      </c>
    </row>
    <row r="44" spans="1:37">
      <c r="A44" s="48">
        <f>Main!C46</f>
        <v>41815</v>
      </c>
      <c r="B44" s="53" t="str">
        <f>Main!D46</f>
        <v>Ecuador</v>
      </c>
      <c r="C44" s="58" t="str">
        <f>Main!E46</f>
        <v>France</v>
      </c>
      <c r="D44" s="26">
        <f>Main!F46</f>
        <v>24</v>
      </c>
      <c r="E44" s="8">
        <f>Main!G46</f>
        <v>49</v>
      </c>
      <c r="F44" s="27">
        <f>Main!H46</f>
        <v>27</v>
      </c>
      <c r="G44" s="37">
        <f>Main!I46</f>
        <v>20.7</v>
      </c>
      <c r="H44" s="9">
        <f>Main!J46</f>
        <v>29.1</v>
      </c>
      <c r="I44" s="38">
        <f>Main!K46</f>
        <v>50.2</v>
      </c>
      <c r="J44" s="37">
        <f>Main!L46</f>
        <v>80.7</v>
      </c>
      <c r="K44" s="9">
        <f>Main!M46</f>
        <v>2</v>
      </c>
      <c r="L44" s="38">
        <f>Main!N46</f>
        <v>0.8</v>
      </c>
      <c r="M44" s="19">
        <f>Main!O46</f>
        <v>86.1</v>
      </c>
      <c r="N44" s="9">
        <f>Main!P46</f>
        <v>2.5</v>
      </c>
      <c r="O44" s="64">
        <f>Main!Q46</f>
        <v>0.6</v>
      </c>
      <c r="P44" s="26">
        <f>Main!R46</f>
        <v>2.1</v>
      </c>
      <c r="Q44" s="8">
        <f>Main!S46</f>
        <v>2.2000000000000002</v>
      </c>
      <c r="R44" s="8">
        <f>Main!T46</f>
        <v>2.1</v>
      </c>
      <c r="S44" s="26">
        <f>Main!U46</f>
        <v>3.3</v>
      </c>
      <c r="T44" s="8">
        <f>Main!V46</f>
        <v>4</v>
      </c>
      <c r="U44" s="8">
        <f>Main!W46</f>
        <v>3.7</v>
      </c>
      <c r="V44" s="26">
        <f>Main!X46</f>
        <v>26</v>
      </c>
      <c r="W44" s="102">
        <f>Main!Y46</f>
        <v>2</v>
      </c>
      <c r="X44" s="27">
        <f>Main!Z46</f>
        <v>16</v>
      </c>
      <c r="Y44" s="26">
        <f>Main!AA46</f>
        <v>17</v>
      </c>
      <c r="Z44" s="102">
        <f>Main!AB46</f>
        <v>13</v>
      </c>
      <c r="AA44" s="27">
        <f>Main!AC46</f>
        <v>1</v>
      </c>
      <c r="AB44" s="173">
        <f>Main!AD46</f>
        <v>3.75</v>
      </c>
      <c r="AC44" s="174">
        <f>Main!AE46</f>
        <v>3.5</v>
      </c>
      <c r="AD44" s="175">
        <f>Main!AF46</f>
        <v>1.9</v>
      </c>
      <c r="AE44" s="183">
        <f>Main!AG46</f>
        <v>0</v>
      </c>
      <c r="AF44" s="184">
        <f>Main!AH46</f>
        <v>1</v>
      </c>
      <c r="AG44" s="151">
        <f>Main!AI46</f>
        <v>-1</v>
      </c>
      <c r="AH44" s="156">
        <f>Main!AJ46</f>
        <v>0</v>
      </c>
      <c r="AI44" s="157">
        <f>Main!AK46</f>
        <v>0</v>
      </c>
      <c r="AJ44" s="158">
        <f>Main!AL46</f>
        <v>0</v>
      </c>
      <c r="AK44" s="188" t="str">
        <f>Main!AM46</f>
        <v>future</v>
      </c>
    </row>
    <row r="45" spans="1:37">
      <c r="A45" s="48">
        <f>Main!C47</f>
        <v>41815</v>
      </c>
      <c r="B45" s="53" t="str">
        <f>Main!D47</f>
        <v>Honduras</v>
      </c>
      <c r="C45" s="58" t="str">
        <f>Main!E47</f>
        <v>Switzerland</v>
      </c>
      <c r="D45" s="26">
        <f>Main!F47</f>
        <v>23</v>
      </c>
      <c r="E45" s="8">
        <f>Main!G47</f>
        <v>49</v>
      </c>
      <c r="F45" s="27">
        <f>Main!H47</f>
        <v>28</v>
      </c>
      <c r="G45" s="37">
        <f>Main!I47</f>
        <v>25.1</v>
      </c>
      <c r="H45" s="9">
        <f>Main!J47</f>
        <v>28.4</v>
      </c>
      <c r="I45" s="38">
        <f>Main!K47</f>
        <v>46.5</v>
      </c>
      <c r="J45" s="37">
        <f>Main!L47</f>
        <v>69.599999999999994</v>
      </c>
      <c r="K45" s="9">
        <f>Main!M47</f>
        <v>1.6</v>
      </c>
      <c r="L45" s="38">
        <f>Main!N47</f>
        <v>1.2</v>
      </c>
      <c r="M45" s="19">
        <f>Main!O47</f>
        <v>78</v>
      </c>
      <c r="N45" s="9">
        <f>Main!P47</f>
        <v>2</v>
      </c>
      <c r="O45" s="64">
        <f>Main!Q47</f>
        <v>0.9</v>
      </c>
      <c r="P45" s="26">
        <f>Main!R47</f>
        <v>1.7</v>
      </c>
      <c r="Q45" s="8">
        <f>Main!S47</f>
        <v>1.1000000000000001</v>
      </c>
      <c r="R45" s="8">
        <f>Main!T47</f>
        <v>1.3</v>
      </c>
      <c r="S45" s="26">
        <f>Main!U47</f>
        <v>1.9</v>
      </c>
      <c r="T45" s="8">
        <f>Main!V47</f>
        <v>2.6</v>
      </c>
      <c r="U45" s="8">
        <f>Main!W47</f>
        <v>2.2000000000000002</v>
      </c>
      <c r="V45" s="26">
        <f>Main!X47</f>
        <v>33</v>
      </c>
      <c r="W45" s="102">
        <f>Main!Y47</f>
        <v>2</v>
      </c>
      <c r="X45" s="27">
        <f>Main!Z47</f>
        <v>32</v>
      </c>
      <c r="Y45" s="26">
        <f>Main!AA47</f>
        <v>6</v>
      </c>
      <c r="Z45" s="102">
        <f>Main!AB47</f>
        <v>9</v>
      </c>
      <c r="AA45" s="27">
        <f>Main!AC47</f>
        <v>8</v>
      </c>
      <c r="AB45" s="173">
        <f>Main!AD47</f>
        <v>6.5</v>
      </c>
      <c r="AC45" s="174">
        <f>Main!AE47</f>
        <v>3.6</v>
      </c>
      <c r="AD45" s="175">
        <f>Main!AF47</f>
        <v>1.57</v>
      </c>
      <c r="AE45" s="183">
        <f>Main!AG47</f>
        <v>1</v>
      </c>
      <c r="AF45" s="184">
        <f>Main!AH47</f>
        <v>1</v>
      </c>
      <c r="AG45" s="151">
        <f>Main!AI47</f>
        <v>0</v>
      </c>
      <c r="AH45" s="156">
        <f>Main!AJ47</f>
        <v>0</v>
      </c>
      <c r="AI45" s="157">
        <f>Main!AK47</f>
        <v>0</v>
      </c>
      <c r="AJ45" s="158">
        <f>Main!AL47</f>
        <v>0</v>
      </c>
      <c r="AK45" s="188" t="str">
        <f>Main!AM47</f>
        <v>future</v>
      </c>
    </row>
    <row r="46" spans="1:37">
      <c r="A46" s="48">
        <f>Main!C48</f>
        <v>41816</v>
      </c>
      <c r="B46" s="53" t="str">
        <f>Main!D48</f>
        <v>Portugal</v>
      </c>
      <c r="C46" s="58" t="str">
        <f>Main!E48</f>
        <v>Ghana</v>
      </c>
      <c r="D46" s="26">
        <f>Main!F48</f>
        <v>43</v>
      </c>
      <c r="E46" s="8">
        <f>Main!G48</f>
        <v>28</v>
      </c>
      <c r="F46" s="27">
        <f>Main!H48</f>
        <v>29</v>
      </c>
      <c r="G46" s="37">
        <f>Main!I48</f>
        <v>55.3</v>
      </c>
      <c r="H46" s="9">
        <f>Main!J48</f>
        <v>26.6</v>
      </c>
      <c r="I46" s="38">
        <f>Main!K48</f>
        <v>18.2</v>
      </c>
      <c r="J46" s="37">
        <f>Main!L48</f>
        <v>81</v>
      </c>
      <c r="K46" s="9">
        <f>Main!M48</f>
        <v>2.1</v>
      </c>
      <c r="L46" s="38">
        <f>Main!N48</f>
        <v>0.8</v>
      </c>
      <c r="M46" s="19">
        <f>Main!O48</f>
        <v>77.2</v>
      </c>
      <c r="N46" s="9">
        <f>Main!P48</f>
        <v>1.9</v>
      </c>
      <c r="O46" s="64">
        <f>Main!Q48</f>
        <v>0.9</v>
      </c>
      <c r="P46" s="26">
        <f>Main!R48</f>
        <v>4.0999999999999996</v>
      </c>
      <c r="Q46" s="8">
        <f>Main!S48</f>
        <v>4.0999999999999996</v>
      </c>
      <c r="R46" s="8">
        <f>Main!T48</f>
        <v>4.2</v>
      </c>
      <c r="S46" s="26">
        <f>Main!U48</f>
        <v>2.4</v>
      </c>
      <c r="T46" s="8">
        <f>Main!V48</f>
        <v>2.4</v>
      </c>
      <c r="U46" s="8">
        <f>Main!W48</f>
        <v>2.4</v>
      </c>
      <c r="V46" s="26">
        <f>Main!X48</f>
        <v>4</v>
      </c>
      <c r="W46" s="102">
        <f>Main!Y48</f>
        <v>5</v>
      </c>
      <c r="X46" s="27">
        <f>Main!Z48</f>
        <v>3</v>
      </c>
      <c r="Y46" s="26">
        <f>Main!AA48</f>
        <v>37</v>
      </c>
      <c r="Z46" s="102">
        <f>Main!AB48</f>
        <v>2</v>
      </c>
      <c r="AA46" s="27">
        <f>Main!AC48</f>
        <v>8</v>
      </c>
      <c r="AB46" s="173">
        <f>Main!AD48</f>
        <v>1.8</v>
      </c>
      <c r="AC46" s="174">
        <f>Main!AE48</f>
        <v>3.6</v>
      </c>
      <c r="AD46" s="175">
        <f>Main!AF48</f>
        <v>4.2</v>
      </c>
      <c r="AE46" s="183">
        <f>Main!AG48</f>
        <v>1</v>
      </c>
      <c r="AF46" s="184">
        <f>Main!AH48</f>
        <v>0</v>
      </c>
      <c r="AG46" s="151">
        <f>Main!AI48</f>
        <v>1</v>
      </c>
      <c r="AH46" s="156">
        <f>Main!AJ48</f>
        <v>0</v>
      </c>
      <c r="AI46" s="157">
        <f>Main!AK48</f>
        <v>0</v>
      </c>
      <c r="AJ46" s="158">
        <f>Main!AL48</f>
        <v>0</v>
      </c>
      <c r="AK46" s="188" t="str">
        <f>Main!AM48</f>
        <v>future</v>
      </c>
    </row>
    <row r="47" spans="1:37">
      <c r="A47" s="48">
        <f>Main!C49</f>
        <v>41816</v>
      </c>
      <c r="B47" s="53" t="str">
        <f>Main!D49</f>
        <v>USA</v>
      </c>
      <c r="C47" s="58" t="str">
        <f>Main!E49</f>
        <v>Germany</v>
      </c>
      <c r="D47" s="26">
        <f>Main!F49</f>
        <v>13</v>
      </c>
      <c r="E47" s="8">
        <f>Main!G49</f>
        <v>67</v>
      </c>
      <c r="F47" s="27">
        <f>Main!H49</f>
        <v>20</v>
      </c>
      <c r="G47" s="37">
        <f>Main!I49</f>
        <v>12.7</v>
      </c>
      <c r="H47" s="9">
        <f>Main!J49</f>
        <v>19.100000000000001</v>
      </c>
      <c r="I47" s="38">
        <f>Main!K49</f>
        <v>68.3</v>
      </c>
      <c r="J47" s="37">
        <f>Main!L49</f>
        <v>77.400000000000006</v>
      </c>
      <c r="K47" s="9">
        <f>Main!M49</f>
        <v>2</v>
      </c>
      <c r="L47" s="38">
        <f>Main!N49</f>
        <v>1</v>
      </c>
      <c r="M47" s="19">
        <f>Main!O49</f>
        <v>88.9</v>
      </c>
      <c r="N47" s="9">
        <f>Main!P49</f>
        <v>3.2</v>
      </c>
      <c r="O47" s="64">
        <f>Main!Q49</f>
        <v>0.8</v>
      </c>
      <c r="P47" s="26">
        <f>Main!R49</f>
        <v>3.6</v>
      </c>
      <c r="Q47" s="8">
        <f>Main!S49</f>
        <v>1.7</v>
      </c>
      <c r="R47" s="8">
        <f>Main!T49</f>
        <v>2.6</v>
      </c>
      <c r="S47" s="26">
        <f>Main!U49</f>
        <v>4.8</v>
      </c>
      <c r="T47" s="8">
        <f>Main!V49</f>
        <v>4.5</v>
      </c>
      <c r="U47" s="8">
        <f>Main!W49</f>
        <v>4.8</v>
      </c>
      <c r="V47" s="26">
        <f>Main!X49</f>
        <v>13</v>
      </c>
      <c r="W47" s="102">
        <f>Main!Y49</f>
        <v>9</v>
      </c>
      <c r="X47" s="27">
        <f>Main!Z49</f>
        <v>3</v>
      </c>
      <c r="Y47" s="26">
        <f>Main!AA49</f>
        <v>2</v>
      </c>
      <c r="Z47" s="102">
        <f>Main!AB49</f>
        <v>17</v>
      </c>
      <c r="AA47" s="27">
        <f>Main!AC49</f>
        <v>1</v>
      </c>
      <c r="AB47" s="173">
        <f>Main!AD49</f>
        <v>8.5</v>
      </c>
      <c r="AC47" s="174">
        <f>Main!AE49</f>
        <v>4.4000000000000004</v>
      </c>
      <c r="AD47" s="175">
        <f>Main!AF49</f>
        <v>1.4</v>
      </c>
      <c r="AE47" s="183">
        <f>Main!AG49</f>
        <v>0</v>
      </c>
      <c r="AF47" s="184">
        <f>Main!AH49</f>
        <v>2</v>
      </c>
      <c r="AG47" s="151">
        <f>Main!AI49</f>
        <v>-2</v>
      </c>
      <c r="AH47" s="156">
        <f>Main!AJ49</f>
        <v>0</v>
      </c>
      <c r="AI47" s="157">
        <f>Main!AK49</f>
        <v>0</v>
      </c>
      <c r="AJ47" s="158">
        <f>Main!AL49</f>
        <v>0</v>
      </c>
      <c r="AK47" s="188" t="str">
        <f>Main!AM49</f>
        <v>future</v>
      </c>
    </row>
    <row r="48" spans="1:37">
      <c r="A48" s="48">
        <f>Main!C50</f>
        <v>41816</v>
      </c>
      <c r="B48" s="53" t="str">
        <f>Main!D50</f>
        <v>Algeria</v>
      </c>
      <c r="C48" s="58" t="str">
        <f>Main!E50</f>
        <v>Russia</v>
      </c>
      <c r="D48" s="26">
        <f>Main!F50</f>
        <v>17</v>
      </c>
      <c r="E48" s="8">
        <f>Main!G50</f>
        <v>56</v>
      </c>
      <c r="F48" s="27">
        <f>Main!H50</f>
        <v>27</v>
      </c>
      <c r="G48" s="37">
        <f>Main!I50</f>
        <v>21.1</v>
      </c>
      <c r="H48" s="9">
        <f>Main!J50</f>
        <v>29.5</v>
      </c>
      <c r="I48" s="38">
        <f>Main!K50</f>
        <v>49.4</v>
      </c>
      <c r="J48" s="37">
        <f>Main!L50</f>
        <v>63.4</v>
      </c>
      <c r="K48" s="9">
        <f>Main!M50</f>
        <v>1.1000000000000001</v>
      </c>
      <c r="L48" s="38">
        <f>Main!N50</f>
        <v>1.2</v>
      </c>
      <c r="M48" s="19">
        <f>Main!O50</f>
        <v>79</v>
      </c>
      <c r="N48" s="9">
        <f>Main!P50</f>
        <v>1.7</v>
      </c>
      <c r="O48" s="64">
        <f>Main!Q50</f>
        <v>0.6</v>
      </c>
      <c r="P48" s="26">
        <f>Main!R50</f>
        <v>1.4</v>
      </c>
      <c r="Q48" s="8">
        <f>Main!S50</f>
        <v>1.3</v>
      </c>
      <c r="R48" s="8">
        <f>Main!T50</f>
        <v>1.3</v>
      </c>
      <c r="S48" s="26">
        <f>Main!U50</f>
        <v>2.1</v>
      </c>
      <c r="T48" s="8">
        <f>Main!V50</f>
        <v>3.1</v>
      </c>
      <c r="U48" s="8">
        <f>Main!W50</f>
        <v>2.6</v>
      </c>
      <c r="V48" s="26">
        <f>Main!X50</f>
        <v>22</v>
      </c>
      <c r="W48" s="102">
        <f>Main!Y50</f>
        <v>3</v>
      </c>
      <c r="X48" s="27">
        <f>Main!Z50</f>
        <v>32</v>
      </c>
      <c r="Y48" s="26">
        <f>Main!AA50</f>
        <v>19</v>
      </c>
      <c r="Z48" s="102">
        <f>Main!AB50</f>
        <v>9</v>
      </c>
      <c r="AA48" s="27">
        <f>Main!AC50</f>
        <v>4</v>
      </c>
      <c r="AB48" s="173">
        <f>Main!AD50</f>
        <v>6</v>
      </c>
      <c r="AC48" s="174">
        <f>Main!AE50</f>
        <v>3.6</v>
      </c>
      <c r="AD48" s="175">
        <f>Main!AF50</f>
        <v>1.6</v>
      </c>
      <c r="AE48" s="183">
        <f>Main!AG50</f>
        <v>0</v>
      </c>
      <c r="AF48" s="184">
        <f>Main!AH50</f>
        <v>1</v>
      </c>
      <c r="AG48" s="151">
        <f>Main!AI50</f>
        <v>-1</v>
      </c>
      <c r="AH48" s="156">
        <f>Main!AJ50</f>
        <v>0</v>
      </c>
      <c r="AI48" s="157">
        <f>Main!AK50</f>
        <v>0</v>
      </c>
      <c r="AJ48" s="158">
        <f>Main!AL50</f>
        <v>0</v>
      </c>
      <c r="AK48" s="188" t="str">
        <f>Main!AM50</f>
        <v>future</v>
      </c>
    </row>
    <row r="49" spans="1:37" ht="15.75" thickBot="1">
      <c r="A49" s="49">
        <f>Main!C51</f>
        <v>41816</v>
      </c>
      <c r="B49" s="54" t="str">
        <f>Main!D51</f>
        <v>S Korea</v>
      </c>
      <c r="C49" s="59" t="str">
        <f>Main!E51</f>
        <v>Belgium</v>
      </c>
      <c r="D49" s="28">
        <f>Main!F51</f>
        <v>19</v>
      </c>
      <c r="E49" s="29">
        <f>Main!G51</f>
        <v>54</v>
      </c>
      <c r="F49" s="30">
        <f>Main!H51</f>
        <v>27</v>
      </c>
      <c r="G49" s="39">
        <f>Main!I51</f>
        <v>11.6</v>
      </c>
      <c r="H49" s="40">
        <f>Main!J51</f>
        <v>23.6</v>
      </c>
      <c r="I49" s="41">
        <f>Main!K51</f>
        <v>64.8</v>
      </c>
      <c r="J49" s="39">
        <f>Main!L51</f>
        <v>72.400000000000006</v>
      </c>
      <c r="K49" s="40">
        <f>Main!M51</f>
        <v>1.7</v>
      </c>
      <c r="L49" s="41">
        <f>Main!N51</f>
        <v>1.1000000000000001</v>
      </c>
      <c r="M49" s="60">
        <f>Main!O51</f>
        <v>82</v>
      </c>
      <c r="N49" s="40">
        <f>Main!P51</f>
        <v>2.1</v>
      </c>
      <c r="O49" s="65">
        <f>Main!Q51</f>
        <v>0.7</v>
      </c>
      <c r="P49" s="28">
        <f>Main!R51</f>
        <v>1.9</v>
      </c>
      <c r="Q49" s="29">
        <f>Main!S51</f>
        <v>1.4</v>
      </c>
      <c r="R49" s="29">
        <f>Main!T51</f>
        <v>1.5</v>
      </c>
      <c r="S49" s="28">
        <f>Main!U51</f>
        <v>3.6</v>
      </c>
      <c r="T49" s="29">
        <f>Main!V51</f>
        <v>4.5999999999999996</v>
      </c>
      <c r="U49" s="29">
        <f>Main!W51</f>
        <v>4.3</v>
      </c>
      <c r="V49" s="28">
        <f>Main!X51</f>
        <v>57</v>
      </c>
      <c r="W49" s="103">
        <f>Main!Y51</f>
        <v>8</v>
      </c>
      <c r="X49" s="30">
        <f>Main!Z51</f>
        <v>4</v>
      </c>
      <c r="Y49" s="28">
        <f>Main!AA51</f>
        <v>11</v>
      </c>
      <c r="Z49" s="103">
        <f>Main!AB51</f>
        <v>11</v>
      </c>
      <c r="AA49" s="30">
        <f>Main!AC51</f>
        <v>4</v>
      </c>
      <c r="AB49" s="176">
        <f>Main!AD51</f>
        <v>5.5</v>
      </c>
      <c r="AC49" s="177">
        <f>Main!AE51</f>
        <v>3.75</v>
      </c>
      <c r="AD49" s="178">
        <f>Main!AF51</f>
        <v>1.61</v>
      </c>
      <c r="AE49" s="185">
        <f>Main!AG51</f>
        <v>0</v>
      </c>
      <c r="AF49" s="186">
        <f>Main!AH51</f>
        <v>2</v>
      </c>
      <c r="AG49" s="152">
        <f>Main!AI51</f>
        <v>-2</v>
      </c>
      <c r="AH49" s="159">
        <f>Main!AJ51</f>
        <v>0</v>
      </c>
      <c r="AI49" s="160">
        <f>Main!AK51</f>
        <v>0</v>
      </c>
      <c r="AJ49" s="161">
        <f>Main!AL51</f>
        <v>0</v>
      </c>
      <c r="AK49" s="189" t="str">
        <f>Main!AM51</f>
        <v>future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538</vt:lpstr>
      <vt:lpstr>Main</vt:lpstr>
      <vt:lpstr>Data</vt:lpstr>
      <vt:lpstr>'538'!_FilterDatabase</vt:lpstr>
      <vt:lpstr>'538'!_FilterDatabase_0</vt:lpstr>
      <vt:lpstr>'538'!_FilterDatabase_0_0</vt:lpstr>
      <vt:lpstr>'538'!_FilterDatabase_0_0_0</vt:lpstr>
      <vt:lpstr>'538'!_FilterDatabase_0_0_0_0</vt:lpstr>
      <vt:lpstr>'538'!_FilterDatabase_0_0_0_0_0</vt:lpstr>
      <vt:lpstr>'538'!_FilterDatabase_0_0_0_0_0_0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Jo-fai Chow</cp:lastModifiedBy>
  <cp:revision>0</cp:revision>
  <dcterms:created xsi:type="dcterms:W3CDTF">2006-09-16T00:00:00Z</dcterms:created>
  <dcterms:modified xsi:type="dcterms:W3CDTF">2014-06-22T06:28:26Z</dcterms:modified>
  <dc:language>en-GB</dc:language>
</cp:coreProperties>
</file>