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Tania\Documents\"/>
    </mc:Choice>
  </mc:AlternateContent>
  <xr:revisionPtr revIDLastSave="0" documentId="8_{3D91C8FE-9948-40FB-8C13-CF7F3E97D517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75" i="2" l="1"/>
  <c r="K74" i="2"/>
  <c r="K73" i="2"/>
  <c r="K72" i="2"/>
  <c r="F62" i="2"/>
  <c r="J62" i="2" s="1"/>
  <c r="E62" i="2"/>
  <c r="I62" i="2" s="1"/>
  <c r="D62" i="2"/>
  <c r="H62" i="2" s="1"/>
  <c r="C62" i="2"/>
  <c r="G62" i="2" s="1"/>
  <c r="K62" i="2" s="1"/>
  <c r="L62" i="2" s="1"/>
  <c r="I61" i="2"/>
  <c r="H61" i="2"/>
  <c r="J60" i="2"/>
  <c r="I60" i="2"/>
  <c r="H60" i="2"/>
  <c r="G60" i="2"/>
  <c r="K60" i="2" s="1"/>
  <c r="L60" i="2" s="1"/>
  <c r="I59" i="2"/>
  <c r="H59" i="2"/>
  <c r="J58" i="2"/>
  <c r="I58" i="2"/>
  <c r="H58" i="2"/>
  <c r="G58" i="2"/>
  <c r="F49" i="2"/>
  <c r="J48" i="2" s="1"/>
  <c r="E49" i="2"/>
  <c r="I49" i="2" s="1"/>
  <c r="D49" i="2"/>
  <c r="H49" i="2" s="1"/>
  <c r="C49" i="2"/>
  <c r="G49" i="2" s="1"/>
  <c r="I48" i="2"/>
  <c r="H48" i="2"/>
  <c r="I47" i="2"/>
  <c r="H47" i="2"/>
  <c r="G47" i="2"/>
  <c r="I46" i="2"/>
  <c r="H46" i="2"/>
  <c r="J45" i="2"/>
  <c r="I45" i="2"/>
  <c r="H45" i="2"/>
  <c r="G45" i="2"/>
  <c r="F35" i="2"/>
  <c r="J34" i="2" s="1"/>
  <c r="E35" i="2"/>
  <c r="I35" i="2" s="1"/>
  <c r="D35" i="2"/>
  <c r="H35" i="2" s="1"/>
  <c r="C35" i="2"/>
  <c r="G33" i="2" s="1"/>
  <c r="I34" i="2"/>
  <c r="I33" i="2"/>
  <c r="H33" i="2"/>
  <c r="I32" i="2"/>
  <c r="J31" i="2"/>
  <c r="I31" i="2"/>
  <c r="H31" i="2"/>
  <c r="G31" i="2"/>
  <c r="F21" i="2"/>
  <c r="J21" i="2" s="1"/>
  <c r="E21" i="2"/>
  <c r="I21" i="2" s="1"/>
  <c r="D21" i="2"/>
  <c r="H20" i="2" s="1"/>
  <c r="C21" i="2"/>
  <c r="G19" i="2" s="1"/>
  <c r="J20" i="2"/>
  <c r="I20" i="2"/>
  <c r="I19" i="2"/>
  <c r="H19" i="2"/>
  <c r="I18" i="2"/>
  <c r="J17" i="2"/>
  <c r="I17" i="2"/>
  <c r="H17" i="2"/>
  <c r="G17" i="2"/>
  <c r="F7" i="2"/>
  <c r="J6" i="2" s="1"/>
  <c r="E7" i="2"/>
  <c r="I5" i="2" s="1"/>
  <c r="C7" i="2"/>
  <c r="G3" i="2" s="1"/>
  <c r="D6" i="2"/>
  <c r="D7" i="2" s="1"/>
  <c r="G5" i="2"/>
  <c r="J3" i="2"/>
  <c r="E8" i="1"/>
  <c r="H7" i="1" s="1"/>
  <c r="D8" i="1"/>
  <c r="G7" i="1" s="1"/>
  <c r="I7" i="1" s="1"/>
  <c r="J7" i="1" s="1"/>
  <c r="C8" i="1"/>
  <c r="F7" i="1"/>
  <c r="G6" i="1"/>
  <c r="F6" i="1"/>
  <c r="G5" i="1"/>
  <c r="F5" i="1"/>
  <c r="G4" i="2" l="1"/>
  <c r="G6" i="2"/>
  <c r="K17" i="2"/>
  <c r="L17" i="2" s="1"/>
  <c r="K31" i="2"/>
  <c r="L31" i="2" s="1"/>
  <c r="H32" i="2"/>
  <c r="K45" i="2"/>
  <c r="L45" i="2" s="1"/>
  <c r="G46" i="2"/>
  <c r="K46" i="2" s="1"/>
  <c r="L46" i="2" s="1"/>
  <c r="C51" i="2" s="1"/>
  <c r="C52" i="2" s="1"/>
  <c r="C53" i="2" s="1"/>
  <c r="G61" i="2"/>
  <c r="J18" i="2"/>
  <c r="J19" i="2"/>
  <c r="K19" i="2" s="1"/>
  <c r="L19" i="2" s="1"/>
  <c r="J33" i="2"/>
  <c r="K33" i="2" s="1"/>
  <c r="L33" i="2" s="1"/>
  <c r="J5" i="2"/>
  <c r="H34" i="2"/>
  <c r="J47" i="2"/>
  <c r="K47" i="2" s="1"/>
  <c r="L47" i="2" s="1"/>
  <c r="K58" i="2"/>
  <c r="L58" i="2" s="1"/>
  <c r="G59" i="2"/>
  <c r="G48" i="2"/>
  <c r="I5" i="1"/>
  <c r="J5" i="1" s="1"/>
  <c r="K3" i="2"/>
  <c r="L3" i="2" s="1"/>
  <c r="H6" i="2"/>
  <c r="H4" i="2"/>
  <c r="H5" i="2"/>
  <c r="K5" i="2" s="1"/>
  <c r="L5" i="2" s="1"/>
  <c r="H3" i="2"/>
  <c r="K48" i="2"/>
  <c r="L48" i="2" s="1"/>
  <c r="J59" i="2"/>
  <c r="K59" i="2" s="1"/>
  <c r="L59" i="2" s="1"/>
  <c r="J61" i="2"/>
  <c r="K61" i="2" s="1"/>
  <c r="L61" i="2" s="1"/>
  <c r="G21" i="2"/>
  <c r="J35" i="2"/>
  <c r="I4" i="2"/>
  <c r="J49" i="2"/>
  <c r="K49" i="2" s="1"/>
  <c r="L49" i="2" s="1"/>
  <c r="H6" i="1"/>
  <c r="I6" i="1" s="1"/>
  <c r="J6" i="1" s="1"/>
  <c r="J4" i="2"/>
  <c r="I6" i="2"/>
  <c r="J7" i="2"/>
  <c r="K7" i="2" s="1"/>
  <c r="G18" i="2"/>
  <c r="G20" i="2"/>
  <c r="K20" i="2" s="1"/>
  <c r="L20" i="2" s="1"/>
  <c r="J32" i="2"/>
  <c r="H5" i="1"/>
  <c r="H21" i="2"/>
  <c r="G35" i="2"/>
  <c r="K35" i="2" s="1"/>
  <c r="L35" i="2" s="1"/>
  <c r="I3" i="2"/>
  <c r="H18" i="2"/>
  <c r="G32" i="2"/>
  <c r="G34" i="2"/>
  <c r="K34" i="2" s="1"/>
  <c r="L34" i="2" s="1"/>
  <c r="J46" i="2"/>
  <c r="K4" i="2" l="1"/>
  <c r="L4" i="2" s="1"/>
  <c r="C10" i="2" s="1"/>
  <c r="C11" i="2" s="1"/>
  <c r="C12" i="2" s="1"/>
  <c r="K6" i="2"/>
  <c r="L6" i="2" s="1"/>
  <c r="C64" i="2"/>
  <c r="C65" i="2" s="1"/>
  <c r="C66" i="2" s="1"/>
  <c r="K32" i="2"/>
  <c r="L32" i="2" s="1"/>
  <c r="C37" i="2" s="1"/>
  <c r="C38" i="2" s="1"/>
  <c r="C39" i="2" s="1"/>
  <c r="K18" i="2"/>
  <c r="L18" i="2" s="1"/>
  <c r="C23" i="2" s="1"/>
  <c r="C24" i="2" s="1"/>
  <c r="C25" i="2" s="1"/>
  <c r="K21" i="2"/>
  <c r="L21" i="2" s="1"/>
  <c r="J8" i="1"/>
  <c r="L7" i="2"/>
  <c r="C11" i="1"/>
  <c r="C12" i="1" s="1"/>
  <c r="C13" i="1" s="1"/>
</calcChain>
</file>

<file path=xl/sharedStrings.xml><?xml version="1.0" encoding="utf-8"?>
<sst xmlns="http://schemas.openxmlformats.org/spreadsheetml/2006/main" count="123" uniqueCount="50">
  <si>
    <t>Lensa</t>
  </si>
  <si>
    <t>Baterai</t>
  </si>
  <si>
    <t>Fitur</t>
  </si>
  <si>
    <t>Nilai Eigen</t>
  </si>
  <si>
    <t>jumlah</t>
  </si>
  <si>
    <t>rata</t>
  </si>
  <si>
    <t>jumlah (n)</t>
  </si>
  <si>
    <t>Lambda Max</t>
  </si>
  <si>
    <t>Cl</t>
  </si>
  <si>
    <t>Cr</t>
  </si>
  <si>
    <t>Hasil konsisten karena nilai Cr berada &lt;0,1</t>
  </si>
  <si>
    <t>Kriteria</t>
  </si>
  <si>
    <t>Harga</t>
  </si>
  <si>
    <t>Hasiat</t>
  </si>
  <si>
    <t>Kualitas</t>
  </si>
  <si>
    <t>Jumlah</t>
  </si>
  <si>
    <t>Efek Samping</t>
  </si>
  <si>
    <t>lambda</t>
  </si>
  <si>
    <t>CI</t>
  </si>
  <si>
    <t>CR</t>
  </si>
  <si>
    <t>Hasil Konsisten karena berda &lt;0,1</t>
  </si>
  <si>
    <t>HARGA</t>
  </si>
  <si>
    <t>Pfizer</t>
  </si>
  <si>
    <t>Sinovac</t>
  </si>
  <si>
    <t>Astra</t>
  </si>
  <si>
    <t>Setiachin</t>
  </si>
  <si>
    <t>Rata-Rata</t>
  </si>
  <si>
    <t>sinovac</t>
  </si>
  <si>
    <t>astra</t>
  </si>
  <si>
    <t>setiachin</t>
  </si>
  <si>
    <t xml:space="preserve">Jumlah </t>
  </si>
  <si>
    <t>Lamda</t>
  </si>
  <si>
    <t>Hasil Konsisten karena berada &lt;0,1</t>
  </si>
  <si>
    <t>KUALITAS</t>
  </si>
  <si>
    <t xml:space="preserve">Lamda </t>
  </si>
  <si>
    <t>Hasil Konsisten Karena Berada &lt;0,1</t>
  </si>
  <si>
    <t>KHASIAT</t>
  </si>
  <si>
    <t xml:space="preserve">Nilai Eigen </t>
  </si>
  <si>
    <t>khasiat</t>
  </si>
  <si>
    <t>Hasil</t>
  </si>
  <si>
    <t>x</t>
  </si>
  <si>
    <t>Khasiat</t>
  </si>
  <si>
    <t xml:space="preserve">Efek Samping </t>
  </si>
  <si>
    <t>KRITERIA</t>
  </si>
  <si>
    <t>EFEK SAMPING</t>
  </si>
  <si>
    <t>efek samping</t>
  </si>
  <si>
    <t>B. HIRARKI</t>
  </si>
  <si>
    <t xml:space="preserve">Anggota Kelompok : - Sandy  </t>
  </si>
  <si>
    <t xml:space="preserve">         - Rizky S </t>
  </si>
  <si>
    <t xml:space="preserve">         - Tania F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</si>
</sst>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"/>
    <numFmt numFmtId="166" formatCode="0.000"/>
  </numFmts>
  <fonts count="9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name val="Arial"/>
    </font>
    <font>
      <sz val="11"/>
      <color theme="1"/>
      <name val="Times New Roman"/>
      <family val="1"/>
    </font>
    <font>
      <sz val="11"/>
      <color rgb="FFD9D9D9"/>
      <name val="Times New Roman"/>
      <family val="1"/>
    </font>
    <font>
      <sz val="11"/>
      <color rgb="FF000000"/>
      <name val="Times New Roman"/>
      <family val="1"/>
    </font>
    <font>
      <sz val="11"/>
      <name val="Times New Roman"/>
      <family val="1"/>
    </font>
    <font>
      <sz val="10"/>
      <color rgb="FF000000"/>
      <name val="Arial"/>
      <family val="2"/>
      <scheme val="minor"/>
    </font>
    <font>
      <b/>
      <sz val="11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0"/>
        <bgColor rgb="FFB7B7B7"/>
      </patternFill>
    </fill>
    <fill>
      <patternFill patternType="solid">
        <fgColor theme="0"/>
        <bgColor rgb="FF434343"/>
      </patternFill>
    </fill>
    <fill>
      <patternFill patternType="solid">
        <fgColor theme="0"/>
        <bgColor rgb="FFF3F3F3"/>
      </patternFill>
    </fill>
    <fill>
      <patternFill patternType="solid">
        <fgColor theme="0"/>
        <bgColor rgb="FF999999"/>
      </patternFill>
    </fill>
    <fill>
      <patternFill patternType="solid">
        <fgColor theme="0"/>
        <bgColor rgb="FFCCCCCC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1" xfId="0" applyFont="1" applyBorder="1"/>
    <xf numFmtId="2" fontId="1" fillId="0" borderId="1" xfId="0" applyNumberFormat="1" applyFont="1" applyBorder="1"/>
    <xf numFmtId="164" fontId="1" fillId="0" borderId="1" xfId="0" applyNumberFormat="1" applyFont="1" applyBorder="1"/>
    <xf numFmtId="0" fontId="1" fillId="0" borderId="0" xfId="0" applyFont="1"/>
    <xf numFmtId="2" fontId="1" fillId="0" borderId="0" xfId="0" applyNumberFormat="1" applyFont="1"/>
    <xf numFmtId="165" fontId="1" fillId="0" borderId="0" xfId="0" applyNumberFormat="1" applyFont="1"/>
    <xf numFmtId="166" fontId="1" fillId="0" borderId="0" xfId="0" applyNumberFormat="1" applyFont="1"/>
    <xf numFmtId="0" fontId="1" fillId="0" borderId="2" xfId="0" applyFont="1" applyBorder="1" applyAlignment="1">
      <alignment horizontal="center"/>
    </xf>
    <xf numFmtId="0" fontId="2" fillId="0" borderId="3" xfId="0" applyFont="1" applyBorder="1"/>
    <xf numFmtId="0" fontId="2" fillId="0" borderId="4" xfId="0" applyFont="1" applyBorder="1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1" xfId="0" applyFont="1" applyBorder="1"/>
    <xf numFmtId="0" fontId="4" fillId="3" borderId="1" xfId="0" applyFont="1" applyFill="1" applyBorder="1"/>
    <xf numFmtId="0" fontId="3" fillId="4" borderId="2" xfId="0" applyFont="1" applyFill="1" applyBorder="1"/>
    <xf numFmtId="0" fontId="3" fillId="0" borderId="5" xfId="0" applyFont="1" applyBorder="1"/>
    <xf numFmtId="0" fontId="3" fillId="2" borderId="1" xfId="0" applyFont="1" applyFill="1" applyBorder="1"/>
    <xf numFmtId="0" fontId="3" fillId="6" borderId="1" xfId="0" applyFont="1" applyFill="1" applyBorder="1"/>
    <xf numFmtId="0" fontId="3" fillId="0" borderId="2" xfId="0" applyFont="1" applyBorder="1"/>
    <xf numFmtId="0" fontId="3" fillId="5" borderId="2" xfId="0" applyFont="1" applyFill="1" applyBorder="1"/>
    <xf numFmtId="0" fontId="5" fillId="0" borderId="5" xfId="0" applyFont="1" applyBorder="1"/>
    <xf numFmtId="0" fontId="5" fillId="0" borderId="0" xfId="0" applyFont="1"/>
    <xf numFmtId="0" fontId="6" fillId="0" borderId="0" xfId="0" applyFont="1"/>
    <xf numFmtId="0" fontId="3" fillId="0" borderId="9" xfId="0" applyFont="1" applyBorder="1"/>
    <xf numFmtId="0" fontId="5" fillId="0" borderId="10" xfId="0" applyFont="1" applyBorder="1"/>
    <xf numFmtId="0" fontId="5" fillId="0" borderId="11" xfId="0" applyFont="1" applyBorder="1"/>
    <xf numFmtId="0" fontId="3" fillId="0" borderId="5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164" fontId="3" fillId="0" borderId="1" xfId="0" applyNumberFormat="1" applyFont="1" applyBorder="1"/>
    <xf numFmtId="0" fontId="3" fillId="0" borderId="12" xfId="0" applyFont="1" applyBorder="1"/>
    <xf numFmtId="0" fontId="6" fillId="0" borderId="4" xfId="0" applyFont="1" applyBorder="1"/>
    <xf numFmtId="0" fontId="3" fillId="0" borderId="0" xfId="0" applyFont="1" applyAlignment="1">
      <alignment horizontal="center"/>
    </xf>
    <xf numFmtId="0" fontId="7" fillId="0" borderId="0" xfId="0" applyFont="1"/>
    <xf numFmtId="0" fontId="8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78</xdr:row>
      <xdr:rowOff>76199</xdr:rowOff>
    </xdr:from>
    <xdr:to>
      <xdr:col>6</xdr:col>
      <xdr:colOff>790575</xdr:colOff>
      <xdr:row>93</xdr:row>
      <xdr:rowOff>12367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3657C6E-657D-A5FF-A291-956977D8AD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0" y="15201899"/>
          <a:ext cx="5086350" cy="2936543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B4:J15"/>
  <sheetViews>
    <sheetView topLeftCell="A25" workbookViewId="0"/>
  </sheetViews>
  <sheetFormatPr defaultColWidth="12.5703125" defaultRowHeight="15.75" customHeight="1" x14ac:dyDescent="0.2"/>
  <sheetData>
    <row r="4" spans="2:10" x14ac:dyDescent="0.2">
      <c r="B4" s="1"/>
      <c r="C4" s="1" t="s">
        <v>0</v>
      </c>
      <c r="D4" s="1" t="s">
        <v>1</v>
      </c>
      <c r="E4" s="1" t="s">
        <v>2</v>
      </c>
      <c r="F4" s="8" t="s">
        <v>3</v>
      </c>
      <c r="G4" s="9"/>
      <c r="H4" s="10"/>
      <c r="I4" s="1" t="s">
        <v>4</v>
      </c>
      <c r="J4" s="1" t="s">
        <v>5</v>
      </c>
    </row>
    <row r="5" spans="2:10" x14ac:dyDescent="0.2">
      <c r="B5" s="1" t="s">
        <v>0</v>
      </c>
      <c r="C5" s="1">
        <v>1</v>
      </c>
      <c r="D5" s="1">
        <v>0.5</v>
      </c>
      <c r="E5" s="1">
        <v>3</v>
      </c>
      <c r="F5" s="2">
        <f t="shared" ref="F5:F7" si="0">C5/$C$8</f>
        <v>0.30003000300030003</v>
      </c>
      <c r="G5" s="2">
        <f t="shared" ref="G5:G7" si="1">D5/$D$8</f>
        <v>0.2857142857142857</v>
      </c>
      <c r="H5" s="1">
        <f t="shared" ref="H5:H7" si="2">E5/$E$8</f>
        <v>0.375</v>
      </c>
      <c r="I5" s="2">
        <f t="shared" ref="I5:I7" si="3">SUM(F5:H5)</f>
        <v>0.96074428871458573</v>
      </c>
      <c r="J5" s="3">
        <f t="shared" ref="J5:J7" si="4">I5/3</f>
        <v>0.32024809623819522</v>
      </c>
    </row>
    <row r="6" spans="2:10" x14ac:dyDescent="0.2">
      <c r="B6" s="1" t="s">
        <v>1</v>
      </c>
      <c r="C6" s="1">
        <v>2</v>
      </c>
      <c r="D6" s="1">
        <v>1</v>
      </c>
      <c r="E6" s="1">
        <v>4</v>
      </c>
      <c r="F6" s="2">
        <f t="shared" si="0"/>
        <v>0.60006000600060005</v>
      </c>
      <c r="G6" s="2">
        <f t="shared" si="1"/>
        <v>0.5714285714285714</v>
      </c>
      <c r="H6" s="1">
        <f t="shared" si="2"/>
        <v>0.5</v>
      </c>
      <c r="I6" s="2">
        <f t="shared" si="3"/>
        <v>1.6714885774291715</v>
      </c>
      <c r="J6" s="3">
        <f t="shared" si="4"/>
        <v>0.55716285914305719</v>
      </c>
    </row>
    <row r="7" spans="2:10" x14ac:dyDescent="0.2">
      <c r="B7" s="1" t="s">
        <v>2</v>
      </c>
      <c r="C7" s="1">
        <v>0.33300000000000002</v>
      </c>
      <c r="D7" s="1">
        <v>0.25</v>
      </c>
      <c r="E7" s="1">
        <v>1</v>
      </c>
      <c r="F7" s="3">
        <f t="shared" si="0"/>
        <v>9.9909990999099904E-2</v>
      </c>
      <c r="G7" s="2">
        <f t="shared" si="1"/>
        <v>0.14285714285714285</v>
      </c>
      <c r="H7" s="1">
        <f t="shared" si="2"/>
        <v>0.125</v>
      </c>
      <c r="I7" s="3">
        <f t="shared" si="3"/>
        <v>0.36776713385624277</v>
      </c>
      <c r="J7" s="3">
        <f t="shared" si="4"/>
        <v>0.12258904461874759</v>
      </c>
    </row>
    <row r="8" spans="2:10" x14ac:dyDescent="0.2">
      <c r="B8" s="1" t="s">
        <v>6</v>
      </c>
      <c r="C8" s="1">
        <f t="shared" ref="C8:E8" si="5">SUM(C5:C7)</f>
        <v>3.3330000000000002</v>
      </c>
      <c r="D8" s="1">
        <f t="shared" si="5"/>
        <v>1.75</v>
      </c>
      <c r="E8" s="1">
        <f t="shared" si="5"/>
        <v>8</v>
      </c>
      <c r="F8" s="1"/>
      <c r="G8" s="1"/>
      <c r="H8" s="1"/>
      <c r="I8" s="1"/>
      <c r="J8" s="3">
        <f>SUM(J5:J7)</f>
        <v>1</v>
      </c>
    </row>
    <row r="11" spans="2:10" x14ac:dyDescent="0.2">
      <c r="B11" s="4" t="s">
        <v>7</v>
      </c>
      <c r="C11" s="5">
        <f>(C8*J5)+(D8*J6)+(E8*J7)</f>
        <v>3.0231342652122355</v>
      </c>
    </row>
    <row r="12" spans="2:10" x14ac:dyDescent="0.2">
      <c r="B12" s="4" t="s">
        <v>8</v>
      </c>
      <c r="C12" s="6">
        <f>(C11-3)/2</f>
        <v>1.1567132606117747E-2</v>
      </c>
    </row>
    <row r="13" spans="2:10" x14ac:dyDescent="0.2">
      <c r="B13" s="4" t="s">
        <v>9</v>
      </c>
      <c r="C13" s="7">
        <f>C12/0.58</f>
        <v>1.9943332079513359E-2</v>
      </c>
    </row>
    <row r="15" spans="2:10" x14ac:dyDescent="0.2">
      <c r="B15" s="4" t="s">
        <v>10</v>
      </c>
    </row>
  </sheetData>
  <mergeCells count="1">
    <mergeCell ref="F4:H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2:L98"/>
  <sheetViews>
    <sheetView tabSelected="1" topLeftCell="A88" workbookViewId="0">
      <selection activeCell="B98" sqref="B98"/>
    </sheetView>
  </sheetViews>
  <sheetFormatPr defaultColWidth="12.5703125" defaultRowHeight="15.75" customHeight="1" x14ac:dyDescent="0.2"/>
  <cols>
    <col min="2" max="2" width="15.5703125" customWidth="1"/>
  </cols>
  <sheetData>
    <row r="2" spans="2:12" ht="15" x14ac:dyDescent="0.25">
      <c r="B2" s="11" t="s">
        <v>43</v>
      </c>
      <c r="C2" s="11" t="s">
        <v>12</v>
      </c>
      <c r="D2" s="11" t="s">
        <v>13</v>
      </c>
      <c r="E2" s="11" t="s">
        <v>14</v>
      </c>
      <c r="F2" s="12" t="s">
        <v>45</v>
      </c>
      <c r="G2" s="13" t="s">
        <v>3</v>
      </c>
      <c r="H2" s="14"/>
      <c r="I2" s="14"/>
      <c r="J2" s="15"/>
      <c r="K2" s="16" t="s">
        <v>15</v>
      </c>
      <c r="L2" s="16" t="s">
        <v>5</v>
      </c>
    </row>
    <row r="3" spans="2:12" ht="15" x14ac:dyDescent="0.25">
      <c r="B3" s="17" t="s">
        <v>12</v>
      </c>
      <c r="C3" s="17">
        <v>1</v>
      </c>
      <c r="D3" s="17">
        <v>0.25</v>
      </c>
      <c r="E3" s="18">
        <v>2</v>
      </c>
      <c r="F3" s="19">
        <v>2</v>
      </c>
      <c r="G3" s="20">
        <f t="shared" ref="G3:G6" si="0">C3/$C$7</f>
        <v>0.16666666666666666</v>
      </c>
      <c r="H3" s="20">
        <f t="shared" ref="H3:H6" si="1">D3/$D$7</f>
        <v>0.14285714285714285</v>
      </c>
      <c r="I3" s="20">
        <f t="shared" ref="I3:I6" si="2">E3/$E$7</f>
        <v>0.26666666666666666</v>
      </c>
      <c r="J3" s="20">
        <f t="shared" ref="J3:J7" si="3">F3/$F$7</f>
        <v>0.22222222222222221</v>
      </c>
      <c r="K3" s="20">
        <f t="shared" ref="K3:K7" si="4">SUM(G3:J3)</f>
        <v>0.79841269841269835</v>
      </c>
      <c r="L3" s="20">
        <f t="shared" ref="L3:L6" si="5">K3/4</f>
        <v>0.19960317460317459</v>
      </c>
    </row>
    <row r="4" spans="2:12" ht="15" x14ac:dyDescent="0.25">
      <c r="B4" s="17" t="s">
        <v>13</v>
      </c>
      <c r="C4" s="21">
        <v>4</v>
      </c>
      <c r="D4" s="17">
        <v>1</v>
      </c>
      <c r="E4" s="22">
        <v>4</v>
      </c>
      <c r="F4" s="23">
        <v>4</v>
      </c>
      <c r="G4" s="20">
        <f t="shared" si="0"/>
        <v>0.66666666666666663</v>
      </c>
      <c r="H4" s="20">
        <f t="shared" si="1"/>
        <v>0.5714285714285714</v>
      </c>
      <c r="I4" s="20">
        <f t="shared" si="2"/>
        <v>0.53333333333333333</v>
      </c>
      <c r="J4" s="20">
        <f t="shared" si="3"/>
        <v>0.44444444444444442</v>
      </c>
      <c r="K4" s="20">
        <f t="shared" si="4"/>
        <v>2.215873015873016</v>
      </c>
      <c r="L4" s="20">
        <f t="shared" si="5"/>
        <v>0.553968253968254</v>
      </c>
    </row>
    <row r="5" spans="2:12" ht="15" x14ac:dyDescent="0.25">
      <c r="B5" s="17" t="s">
        <v>14</v>
      </c>
      <c r="C5" s="17">
        <v>0.5</v>
      </c>
      <c r="D5" s="17">
        <v>0.25</v>
      </c>
      <c r="E5" s="17">
        <v>1</v>
      </c>
      <c r="F5" s="24">
        <v>2</v>
      </c>
      <c r="G5" s="20">
        <f t="shared" si="0"/>
        <v>8.3333333333333329E-2</v>
      </c>
      <c r="H5" s="20">
        <f t="shared" si="1"/>
        <v>0.14285714285714285</v>
      </c>
      <c r="I5" s="20">
        <f t="shared" si="2"/>
        <v>0.13333333333333333</v>
      </c>
      <c r="J5" s="20">
        <f t="shared" si="3"/>
        <v>0.22222222222222221</v>
      </c>
      <c r="K5" s="20">
        <f t="shared" si="4"/>
        <v>0.58174603174603168</v>
      </c>
      <c r="L5" s="20">
        <f t="shared" si="5"/>
        <v>0.14543650793650792</v>
      </c>
    </row>
    <row r="6" spans="2:12" ht="15" x14ac:dyDescent="0.25">
      <c r="B6" s="17" t="s">
        <v>16</v>
      </c>
      <c r="C6" s="17">
        <v>0.5</v>
      </c>
      <c r="D6" s="17">
        <f>1/4</f>
        <v>0.25</v>
      </c>
      <c r="E6" s="17">
        <v>0.5</v>
      </c>
      <c r="F6" s="23">
        <v>1</v>
      </c>
      <c r="G6" s="20">
        <f t="shared" si="0"/>
        <v>8.3333333333333329E-2</v>
      </c>
      <c r="H6" s="20">
        <f t="shared" si="1"/>
        <v>0.14285714285714285</v>
      </c>
      <c r="I6" s="20">
        <f t="shared" si="2"/>
        <v>6.6666666666666666E-2</v>
      </c>
      <c r="J6" s="20">
        <f t="shared" si="3"/>
        <v>0.1111111111111111</v>
      </c>
      <c r="K6" s="20">
        <f t="shared" si="4"/>
        <v>0.40396825396825392</v>
      </c>
      <c r="L6" s="20">
        <f t="shared" si="5"/>
        <v>0.10099206349206348</v>
      </c>
    </row>
    <row r="7" spans="2:12" ht="15" x14ac:dyDescent="0.25">
      <c r="B7" s="17" t="s">
        <v>15</v>
      </c>
      <c r="C7" s="17">
        <f t="shared" ref="C7:F7" si="6">SUM(C3:C6)</f>
        <v>6</v>
      </c>
      <c r="D7" s="17">
        <f t="shared" si="6"/>
        <v>1.75</v>
      </c>
      <c r="E7" s="17">
        <f t="shared" si="6"/>
        <v>7.5</v>
      </c>
      <c r="F7" s="23">
        <f t="shared" si="6"/>
        <v>9</v>
      </c>
      <c r="G7" s="25"/>
      <c r="H7" s="25"/>
      <c r="I7" s="25"/>
      <c r="J7" s="20">
        <f t="shared" si="3"/>
        <v>1</v>
      </c>
      <c r="K7" s="20">
        <f t="shared" si="4"/>
        <v>1</v>
      </c>
      <c r="L7" s="20">
        <f>SUM(L3:L6)</f>
        <v>0.99999999999999989</v>
      </c>
    </row>
    <row r="8" spans="2:12" ht="15.75" customHeight="1" x14ac:dyDescent="0.25"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</row>
    <row r="9" spans="2:12" ht="15.75" customHeight="1" x14ac:dyDescent="0.25"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</row>
    <row r="10" spans="2:12" ht="15" x14ac:dyDescent="0.25">
      <c r="B10" s="20" t="s">
        <v>17</v>
      </c>
      <c r="C10" s="20">
        <f>(C7*L3)+(D7*L4)+(E7*L5)+(F7*L6)</f>
        <v>4.1667658730158728</v>
      </c>
      <c r="D10" s="26"/>
      <c r="E10" s="26"/>
      <c r="F10" s="27"/>
      <c r="G10" s="26"/>
      <c r="H10" s="26"/>
      <c r="I10" s="26"/>
      <c r="J10" s="26"/>
      <c r="K10" s="26"/>
      <c r="L10" s="26"/>
    </row>
    <row r="11" spans="2:12" ht="15" x14ac:dyDescent="0.25">
      <c r="B11" s="20" t="s">
        <v>18</v>
      </c>
      <c r="C11" s="20">
        <f>(C10-4)/(3)</f>
        <v>5.558862433862425E-2</v>
      </c>
      <c r="D11" s="26"/>
      <c r="E11" s="26"/>
      <c r="F11" s="26"/>
      <c r="G11" s="26"/>
      <c r="H11" s="26"/>
      <c r="I11" s="26"/>
      <c r="J11" s="26"/>
      <c r="K11" s="26"/>
      <c r="L11" s="26"/>
    </row>
    <row r="12" spans="2:12" ht="15" x14ac:dyDescent="0.25">
      <c r="B12" s="20" t="s">
        <v>19</v>
      </c>
      <c r="C12" s="20">
        <f>C11/0.9</f>
        <v>6.1765138154026941E-2</v>
      </c>
      <c r="D12" s="26"/>
      <c r="E12" s="26"/>
      <c r="F12" s="26"/>
      <c r="G12" s="26"/>
      <c r="H12" s="26"/>
      <c r="I12" s="26"/>
      <c r="J12" s="26"/>
      <c r="K12" s="26"/>
      <c r="L12" s="26"/>
    </row>
    <row r="13" spans="2:12" ht="15.75" customHeight="1" thickBot="1" x14ac:dyDescent="0.3">
      <c r="B13" s="26"/>
      <c r="C13" s="26"/>
      <c r="D13" s="26"/>
      <c r="E13" s="26"/>
      <c r="F13" s="26"/>
      <c r="G13" s="26"/>
      <c r="H13" s="26"/>
      <c r="I13" s="26"/>
      <c r="J13" s="26"/>
      <c r="K13" s="26"/>
      <c r="L13" s="26"/>
    </row>
    <row r="14" spans="2:12" thickBot="1" x14ac:dyDescent="0.3">
      <c r="B14" s="28" t="s">
        <v>20</v>
      </c>
      <c r="C14" s="29"/>
      <c r="D14" s="30"/>
      <c r="E14" s="26"/>
      <c r="F14" s="26"/>
      <c r="G14" s="26"/>
      <c r="H14" s="26"/>
      <c r="I14" s="26"/>
      <c r="J14" s="26"/>
      <c r="K14" s="26"/>
      <c r="L14" s="26"/>
    </row>
    <row r="15" spans="2:12" ht="15.75" customHeight="1" x14ac:dyDescent="0.25"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26"/>
    </row>
    <row r="16" spans="2:12" ht="15" x14ac:dyDescent="0.25">
      <c r="B16" s="16" t="s">
        <v>21</v>
      </c>
      <c r="C16" s="16" t="s">
        <v>22</v>
      </c>
      <c r="D16" s="16" t="s">
        <v>23</v>
      </c>
      <c r="E16" s="16" t="s">
        <v>24</v>
      </c>
      <c r="F16" s="16" t="s">
        <v>25</v>
      </c>
      <c r="G16" s="31" t="s">
        <v>3</v>
      </c>
      <c r="H16" s="32"/>
      <c r="I16" s="32"/>
      <c r="J16" s="32"/>
      <c r="K16" s="16" t="s">
        <v>15</v>
      </c>
      <c r="L16" s="16" t="s">
        <v>26</v>
      </c>
    </row>
    <row r="17" spans="2:12" ht="15" x14ac:dyDescent="0.25">
      <c r="B17" s="20" t="s">
        <v>22</v>
      </c>
      <c r="C17" s="20">
        <v>1</v>
      </c>
      <c r="D17" s="20">
        <v>5</v>
      </c>
      <c r="E17" s="20">
        <v>3</v>
      </c>
      <c r="F17" s="20">
        <v>5</v>
      </c>
      <c r="G17" s="20">
        <f t="shared" ref="G17:G21" si="7">C17/$C$21</f>
        <v>0.5780346820809249</v>
      </c>
      <c r="H17" s="20">
        <f t="shared" ref="H17:H21" si="8">D17/$D$21</f>
        <v>0.60240963855421681</v>
      </c>
      <c r="I17" s="20">
        <f t="shared" ref="I17:I21" si="9">E17/$E$21</f>
        <v>0.6</v>
      </c>
      <c r="J17" s="20">
        <f t="shared" ref="J17:J21" si="10">F17/$F$21</f>
        <v>0.45454545454545453</v>
      </c>
      <c r="K17" s="20">
        <f t="shared" ref="K17:K21" si="11">SUM(G17:J17)</f>
        <v>2.2349897751805963</v>
      </c>
      <c r="L17" s="20">
        <f t="shared" ref="L17:L21" si="12">K17/4</f>
        <v>0.55874744379514907</v>
      </c>
    </row>
    <row r="18" spans="2:12" ht="15" x14ac:dyDescent="0.25">
      <c r="B18" s="20" t="s">
        <v>27</v>
      </c>
      <c r="C18" s="20">
        <v>0.2</v>
      </c>
      <c r="D18" s="20">
        <v>1</v>
      </c>
      <c r="E18" s="20">
        <v>0.5</v>
      </c>
      <c r="F18" s="20">
        <v>3</v>
      </c>
      <c r="G18" s="20">
        <f t="shared" si="7"/>
        <v>0.11560693641618498</v>
      </c>
      <c r="H18" s="20">
        <f t="shared" si="8"/>
        <v>0.12048192771084336</v>
      </c>
      <c r="I18" s="20">
        <f t="shared" si="9"/>
        <v>0.1</v>
      </c>
      <c r="J18" s="20">
        <f t="shared" si="10"/>
        <v>0.27272727272727271</v>
      </c>
      <c r="K18" s="20">
        <f t="shared" si="11"/>
        <v>0.60881613685430103</v>
      </c>
      <c r="L18" s="20">
        <f t="shared" si="12"/>
        <v>0.15220403421357526</v>
      </c>
    </row>
    <row r="19" spans="2:12" ht="15" x14ac:dyDescent="0.25">
      <c r="B19" s="20" t="s">
        <v>28</v>
      </c>
      <c r="C19" s="20">
        <v>0.33</v>
      </c>
      <c r="D19" s="20">
        <v>2</v>
      </c>
      <c r="E19" s="20">
        <v>1</v>
      </c>
      <c r="F19" s="20">
        <v>2</v>
      </c>
      <c r="G19" s="20">
        <f t="shared" si="7"/>
        <v>0.19075144508670522</v>
      </c>
      <c r="H19" s="20">
        <f t="shared" si="8"/>
        <v>0.24096385542168672</v>
      </c>
      <c r="I19" s="20">
        <f t="shared" si="9"/>
        <v>0.2</v>
      </c>
      <c r="J19" s="20">
        <f t="shared" si="10"/>
        <v>0.18181818181818182</v>
      </c>
      <c r="K19" s="20">
        <f t="shared" si="11"/>
        <v>0.81353348232657385</v>
      </c>
      <c r="L19" s="20">
        <f t="shared" si="12"/>
        <v>0.20338337058164346</v>
      </c>
    </row>
    <row r="20" spans="2:12" ht="15" x14ac:dyDescent="0.25">
      <c r="B20" s="20" t="s">
        <v>29</v>
      </c>
      <c r="C20" s="20">
        <v>0.2</v>
      </c>
      <c r="D20" s="20">
        <v>0.3</v>
      </c>
      <c r="E20" s="20">
        <v>0.5</v>
      </c>
      <c r="F20" s="20">
        <v>1</v>
      </c>
      <c r="G20" s="20">
        <f t="shared" si="7"/>
        <v>0.11560693641618498</v>
      </c>
      <c r="H20" s="20">
        <f t="shared" si="8"/>
        <v>3.614457831325301E-2</v>
      </c>
      <c r="I20" s="20">
        <f t="shared" si="9"/>
        <v>0.1</v>
      </c>
      <c r="J20" s="20">
        <f t="shared" si="10"/>
        <v>9.0909090909090912E-2</v>
      </c>
      <c r="K20" s="20">
        <f t="shared" si="11"/>
        <v>0.34266060563852896</v>
      </c>
      <c r="L20" s="20">
        <f t="shared" si="12"/>
        <v>8.566515140963224E-2</v>
      </c>
    </row>
    <row r="21" spans="2:12" ht="15" x14ac:dyDescent="0.25">
      <c r="B21" s="20" t="s">
        <v>30</v>
      </c>
      <c r="C21" s="20">
        <f t="shared" ref="C21:F21" si="13">SUM(C17:C20)</f>
        <v>1.73</v>
      </c>
      <c r="D21" s="20">
        <f t="shared" si="13"/>
        <v>8.3000000000000007</v>
      </c>
      <c r="E21" s="20">
        <f t="shared" si="13"/>
        <v>5</v>
      </c>
      <c r="F21" s="20">
        <f t="shared" si="13"/>
        <v>11</v>
      </c>
      <c r="G21" s="20">
        <f t="shared" si="7"/>
        <v>1</v>
      </c>
      <c r="H21" s="20">
        <f t="shared" si="8"/>
        <v>1</v>
      </c>
      <c r="I21" s="20">
        <f t="shared" si="9"/>
        <v>1</v>
      </c>
      <c r="J21" s="20">
        <f t="shared" si="10"/>
        <v>1</v>
      </c>
      <c r="K21" s="20">
        <f t="shared" si="11"/>
        <v>4</v>
      </c>
      <c r="L21" s="20">
        <f t="shared" si="12"/>
        <v>1</v>
      </c>
    </row>
    <row r="22" spans="2:12" ht="15.75" customHeight="1" x14ac:dyDescent="0.25"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</row>
    <row r="23" spans="2:12" ht="15" x14ac:dyDescent="0.25">
      <c r="B23" s="20" t="s">
        <v>31</v>
      </c>
      <c r="C23" s="20">
        <f>(C21*L17)+(D21*L18)+(E21*L19)+(F21*L20)</f>
        <v>4.1891600801524547</v>
      </c>
      <c r="D23" s="26"/>
      <c r="E23" s="26"/>
      <c r="F23" s="26"/>
      <c r="G23" s="26"/>
      <c r="H23" s="26"/>
      <c r="I23" s="26"/>
      <c r="J23" s="26"/>
      <c r="K23" s="26"/>
      <c r="L23" s="26"/>
    </row>
    <row r="24" spans="2:12" ht="15" x14ac:dyDescent="0.25">
      <c r="B24" s="20" t="s">
        <v>18</v>
      </c>
      <c r="C24" s="20">
        <f>(C23-4)/(3)</f>
        <v>6.3053360050818227E-2</v>
      </c>
      <c r="D24" s="26"/>
      <c r="E24" s="26"/>
      <c r="F24" s="26"/>
      <c r="G24" s="26"/>
      <c r="H24" s="26"/>
      <c r="I24" s="26"/>
      <c r="J24" s="26"/>
      <c r="K24" s="26"/>
      <c r="L24" s="26"/>
    </row>
    <row r="25" spans="2:12" ht="15" x14ac:dyDescent="0.25">
      <c r="B25" s="20" t="s">
        <v>19</v>
      </c>
      <c r="C25" s="20">
        <f>C24/0.9</f>
        <v>7.0059288945353584E-2</v>
      </c>
      <c r="D25" s="26"/>
      <c r="E25" s="26"/>
      <c r="F25" s="26"/>
      <c r="G25" s="26"/>
      <c r="H25" s="26"/>
      <c r="I25" s="26"/>
      <c r="J25" s="26"/>
      <c r="K25" s="26"/>
      <c r="L25" s="26"/>
    </row>
    <row r="26" spans="2:12" ht="15.75" customHeight="1" x14ac:dyDescent="0.25"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</row>
    <row r="27" spans="2:12" ht="15.75" customHeight="1" thickBot="1" x14ac:dyDescent="0.3"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</row>
    <row r="28" spans="2:12" thickBot="1" x14ac:dyDescent="0.3">
      <c r="B28" s="28" t="s">
        <v>32</v>
      </c>
      <c r="C28" s="29"/>
      <c r="D28" s="30"/>
      <c r="E28" s="26"/>
      <c r="F28" s="26"/>
      <c r="G28" s="26"/>
      <c r="H28" s="26"/>
      <c r="I28" s="26"/>
      <c r="J28" s="26"/>
      <c r="K28" s="26"/>
      <c r="L28" s="26"/>
    </row>
    <row r="29" spans="2:12" ht="15.75" customHeight="1" x14ac:dyDescent="0.25"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</row>
    <row r="30" spans="2:12" ht="15" x14ac:dyDescent="0.25">
      <c r="B30" s="11" t="s">
        <v>33</v>
      </c>
      <c r="C30" s="11" t="s">
        <v>22</v>
      </c>
      <c r="D30" s="11" t="s">
        <v>23</v>
      </c>
      <c r="E30" s="11" t="s">
        <v>24</v>
      </c>
      <c r="F30" s="11" t="s">
        <v>25</v>
      </c>
      <c r="G30" s="33" t="s">
        <v>3</v>
      </c>
      <c r="H30" s="34"/>
      <c r="I30" s="34"/>
      <c r="J30" s="35"/>
      <c r="K30" s="11" t="s">
        <v>30</v>
      </c>
      <c r="L30" s="11" t="s">
        <v>26</v>
      </c>
    </row>
    <row r="31" spans="2:12" ht="15" x14ac:dyDescent="0.25">
      <c r="B31" s="17" t="s">
        <v>22</v>
      </c>
      <c r="C31" s="17">
        <v>1</v>
      </c>
      <c r="D31" s="17">
        <v>0.5</v>
      </c>
      <c r="E31" s="17">
        <v>2</v>
      </c>
      <c r="F31" s="17">
        <v>0.5</v>
      </c>
      <c r="G31" s="36">
        <f t="shared" ref="G31:G35" si="14">C31/$C$35</f>
        <v>0.18181818181818182</v>
      </c>
      <c r="H31" s="36">
        <f t="shared" ref="H31:H35" si="15">D31/$D$35</f>
        <v>0.23474178403755869</v>
      </c>
      <c r="I31" s="36">
        <f t="shared" ref="I31:I35" si="16">E31/$E$35</f>
        <v>0.22222222222222221</v>
      </c>
      <c r="J31" s="36">
        <f t="shared" ref="J31:J35" si="17">F31/$F$35</f>
        <v>0.10351966873706003</v>
      </c>
      <c r="K31" s="36">
        <f t="shared" ref="K31:K35" si="18">SUM(G31:J31)</f>
        <v>0.74230185681502281</v>
      </c>
      <c r="L31" s="36">
        <f t="shared" ref="L31:L35" si="19">K31/4</f>
        <v>0.1855754642037557</v>
      </c>
    </row>
    <row r="32" spans="2:12" ht="15" x14ac:dyDescent="0.25">
      <c r="B32" s="17" t="s">
        <v>27</v>
      </c>
      <c r="C32" s="17">
        <v>2</v>
      </c>
      <c r="D32" s="17">
        <v>1</v>
      </c>
      <c r="E32" s="17">
        <v>3</v>
      </c>
      <c r="F32" s="17">
        <v>3</v>
      </c>
      <c r="G32" s="36">
        <f t="shared" si="14"/>
        <v>0.36363636363636365</v>
      </c>
      <c r="H32" s="36">
        <f t="shared" si="15"/>
        <v>0.46948356807511737</v>
      </c>
      <c r="I32" s="36">
        <f t="shared" si="16"/>
        <v>0.33333333333333331</v>
      </c>
      <c r="J32" s="36">
        <f t="shared" si="17"/>
        <v>0.6211180124223602</v>
      </c>
      <c r="K32" s="36">
        <f t="shared" si="18"/>
        <v>1.7875712774671744</v>
      </c>
      <c r="L32" s="36">
        <f t="shared" si="19"/>
        <v>0.44689281936679359</v>
      </c>
    </row>
    <row r="33" spans="2:12" ht="15" x14ac:dyDescent="0.25">
      <c r="B33" s="17" t="s">
        <v>28</v>
      </c>
      <c r="C33" s="17">
        <v>0.5</v>
      </c>
      <c r="D33" s="17">
        <v>0.3</v>
      </c>
      <c r="E33" s="17">
        <v>1</v>
      </c>
      <c r="F33" s="17">
        <v>0.33</v>
      </c>
      <c r="G33" s="36">
        <f t="shared" si="14"/>
        <v>9.0909090909090912E-2</v>
      </c>
      <c r="H33" s="36">
        <f t="shared" si="15"/>
        <v>0.14084507042253522</v>
      </c>
      <c r="I33" s="36">
        <f t="shared" si="16"/>
        <v>0.1111111111111111</v>
      </c>
      <c r="J33" s="36">
        <f t="shared" si="17"/>
        <v>6.8322981366459631E-2</v>
      </c>
      <c r="K33" s="36">
        <f t="shared" si="18"/>
        <v>0.41118825380919688</v>
      </c>
      <c r="L33" s="36">
        <f t="shared" si="19"/>
        <v>0.10279706345229922</v>
      </c>
    </row>
    <row r="34" spans="2:12" ht="15" x14ac:dyDescent="0.25">
      <c r="B34" s="17" t="s">
        <v>29</v>
      </c>
      <c r="C34" s="17">
        <v>2</v>
      </c>
      <c r="D34" s="17">
        <v>0.33</v>
      </c>
      <c r="E34" s="17">
        <v>3</v>
      </c>
      <c r="F34" s="17">
        <v>1</v>
      </c>
      <c r="G34" s="36">
        <f t="shared" si="14"/>
        <v>0.36363636363636365</v>
      </c>
      <c r="H34" s="36">
        <f t="shared" si="15"/>
        <v>0.15492957746478875</v>
      </c>
      <c r="I34" s="36">
        <f t="shared" si="16"/>
        <v>0.33333333333333331</v>
      </c>
      <c r="J34" s="36">
        <f t="shared" si="17"/>
        <v>0.20703933747412007</v>
      </c>
      <c r="K34" s="36">
        <f t="shared" si="18"/>
        <v>1.0589386119086059</v>
      </c>
      <c r="L34" s="36">
        <f t="shared" si="19"/>
        <v>0.26473465297715149</v>
      </c>
    </row>
    <row r="35" spans="2:12" ht="15" x14ac:dyDescent="0.25">
      <c r="B35" s="17" t="s">
        <v>30</v>
      </c>
      <c r="C35" s="17">
        <f t="shared" ref="C35:F35" si="20">SUM(C31:C34)</f>
        <v>5.5</v>
      </c>
      <c r="D35" s="17">
        <f t="shared" si="20"/>
        <v>2.13</v>
      </c>
      <c r="E35" s="17">
        <f t="shared" si="20"/>
        <v>9</v>
      </c>
      <c r="F35" s="17">
        <f t="shared" si="20"/>
        <v>4.83</v>
      </c>
      <c r="G35" s="17">
        <f t="shared" si="14"/>
        <v>1</v>
      </c>
      <c r="H35" s="17">
        <f t="shared" si="15"/>
        <v>1</v>
      </c>
      <c r="I35" s="17">
        <f t="shared" si="16"/>
        <v>1</v>
      </c>
      <c r="J35" s="17">
        <f t="shared" si="17"/>
        <v>1</v>
      </c>
      <c r="K35" s="17">
        <f t="shared" si="18"/>
        <v>4</v>
      </c>
      <c r="L35" s="17">
        <f t="shared" si="19"/>
        <v>1</v>
      </c>
    </row>
    <row r="36" spans="2:12" ht="15.75" customHeight="1" x14ac:dyDescent="0.25"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</row>
    <row r="37" spans="2:12" ht="15" x14ac:dyDescent="0.25">
      <c r="B37" s="20" t="s">
        <v>34</v>
      </c>
      <c r="C37" s="20">
        <f>(C35*L31)+(D35*L32)+(E35*L33)+(F35*L34)</f>
        <v>4.1763887033222611</v>
      </c>
      <c r="D37" s="26"/>
      <c r="E37" s="26"/>
      <c r="F37" s="26"/>
      <c r="G37" s="26"/>
      <c r="H37" s="26"/>
      <c r="I37" s="26"/>
      <c r="J37" s="26"/>
      <c r="K37" s="26"/>
      <c r="L37" s="26"/>
    </row>
    <row r="38" spans="2:12" ht="15" x14ac:dyDescent="0.25">
      <c r="B38" s="20" t="s">
        <v>18</v>
      </c>
      <c r="C38" s="20">
        <f>(C37-4)/(3)</f>
        <v>5.8796234440753693E-2</v>
      </c>
      <c r="D38" s="26"/>
      <c r="E38" s="26"/>
      <c r="F38" s="26"/>
      <c r="G38" s="26"/>
      <c r="H38" s="26"/>
      <c r="I38" s="26"/>
      <c r="J38" s="26"/>
      <c r="K38" s="26"/>
      <c r="L38" s="26"/>
    </row>
    <row r="39" spans="2:12" ht="15" x14ac:dyDescent="0.25">
      <c r="B39" s="20" t="s">
        <v>19</v>
      </c>
      <c r="C39" s="20">
        <f>C38/0.9</f>
        <v>6.5329149378615212E-2</v>
      </c>
      <c r="D39" s="26"/>
      <c r="E39" s="26"/>
      <c r="F39" s="26"/>
      <c r="G39" s="26"/>
      <c r="H39" s="26"/>
      <c r="I39" s="26"/>
      <c r="J39" s="26"/>
      <c r="K39" s="26"/>
      <c r="L39" s="26"/>
    </row>
    <row r="40" spans="2:12" ht="15.75" customHeight="1" thickBot="1" x14ac:dyDescent="0.3"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</row>
    <row r="41" spans="2:12" thickBot="1" x14ac:dyDescent="0.3">
      <c r="B41" s="28" t="s">
        <v>35</v>
      </c>
      <c r="C41" s="29"/>
      <c r="D41" s="30"/>
      <c r="E41" s="26"/>
      <c r="F41" s="26"/>
      <c r="G41" s="26"/>
      <c r="H41" s="26"/>
      <c r="I41" s="26"/>
      <c r="J41" s="26"/>
      <c r="K41" s="26"/>
      <c r="L41" s="26"/>
    </row>
    <row r="42" spans="2:12" ht="15.75" customHeight="1" x14ac:dyDescent="0.25"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</row>
    <row r="43" spans="2:12" ht="15.75" customHeight="1" x14ac:dyDescent="0.25"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</row>
    <row r="44" spans="2:12" ht="15" x14ac:dyDescent="0.25">
      <c r="B44" s="11" t="s">
        <v>36</v>
      </c>
      <c r="C44" s="11" t="s">
        <v>22</v>
      </c>
      <c r="D44" s="11" t="s">
        <v>23</v>
      </c>
      <c r="E44" s="11" t="s">
        <v>24</v>
      </c>
      <c r="F44" s="11" t="s">
        <v>25</v>
      </c>
      <c r="G44" s="33" t="s">
        <v>3</v>
      </c>
      <c r="H44" s="34"/>
      <c r="I44" s="34"/>
      <c r="J44" s="35"/>
      <c r="K44" s="11" t="s">
        <v>15</v>
      </c>
      <c r="L44" s="11" t="s">
        <v>26</v>
      </c>
    </row>
    <row r="45" spans="2:12" ht="15" x14ac:dyDescent="0.25">
      <c r="B45" s="17" t="s">
        <v>22</v>
      </c>
      <c r="C45" s="17">
        <v>1</v>
      </c>
      <c r="D45" s="17">
        <v>3</v>
      </c>
      <c r="E45" s="17">
        <v>3</v>
      </c>
      <c r="F45" s="17">
        <v>2</v>
      </c>
      <c r="G45" s="36">
        <f t="shared" ref="G45:G49" si="21">C45/$C$49</f>
        <v>0.46296296296296291</v>
      </c>
      <c r="H45" s="36">
        <f t="shared" ref="H45:H49" si="22">D45/$D$49</f>
        <v>0.3</v>
      </c>
      <c r="I45" s="36">
        <f t="shared" ref="I45:I49" si="23">E45/$E$49</f>
        <v>0.63157894736842102</v>
      </c>
      <c r="J45" s="36">
        <f t="shared" ref="J45:J49" si="24">F45/$F$49</f>
        <v>0.36363636363636365</v>
      </c>
      <c r="K45" s="36">
        <f t="shared" ref="K45:K49" si="25">SUM(G45:J45)</f>
        <v>1.7581782739677476</v>
      </c>
      <c r="L45" s="36">
        <f t="shared" ref="L45:L49" si="26">K45/4</f>
        <v>0.4395445684919369</v>
      </c>
    </row>
    <row r="46" spans="2:12" ht="15" x14ac:dyDescent="0.25">
      <c r="B46" s="17" t="s">
        <v>27</v>
      </c>
      <c r="C46" s="17">
        <v>0.33</v>
      </c>
      <c r="D46" s="17">
        <v>1</v>
      </c>
      <c r="E46" s="17">
        <v>0.25</v>
      </c>
      <c r="F46" s="17">
        <v>0.5</v>
      </c>
      <c r="G46" s="36">
        <f t="shared" si="21"/>
        <v>0.15277777777777776</v>
      </c>
      <c r="H46" s="36">
        <f t="shared" si="22"/>
        <v>0.1</v>
      </c>
      <c r="I46" s="36">
        <f t="shared" si="23"/>
        <v>5.2631578947368418E-2</v>
      </c>
      <c r="J46" s="36">
        <f t="shared" si="24"/>
        <v>9.0909090909090912E-2</v>
      </c>
      <c r="K46" s="36">
        <f t="shared" si="25"/>
        <v>0.39631844763423707</v>
      </c>
      <c r="L46" s="36">
        <f t="shared" si="26"/>
        <v>9.9079611908559267E-2</v>
      </c>
    </row>
    <row r="47" spans="2:12" ht="15" x14ac:dyDescent="0.25">
      <c r="B47" s="17" t="s">
        <v>28</v>
      </c>
      <c r="C47" s="17">
        <v>0.33</v>
      </c>
      <c r="D47" s="17">
        <v>4</v>
      </c>
      <c r="E47" s="17">
        <v>1</v>
      </c>
      <c r="F47" s="17">
        <v>2</v>
      </c>
      <c r="G47" s="36">
        <f t="shared" si="21"/>
        <v>0.15277777777777776</v>
      </c>
      <c r="H47" s="36">
        <f t="shared" si="22"/>
        <v>0.4</v>
      </c>
      <c r="I47" s="36">
        <f t="shared" si="23"/>
        <v>0.21052631578947367</v>
      </c>
      <c r="J47" s="36">
        <f t="shared" si="24"/>
        <v>0.36363636363636365</v>
      </c>
      <c r="K47" s="36">
        <f t="shared" si="25"/>
        <v>1.1269404572036152</v>
      </c>
      <c r="L47" s="36">
        <f t="shared" si="26"/>
        <v>0.28173511430090381</v>
      </c>
    </row>
    <row r="48" spans="2:12" ht="15" x14ac:dyDescent="0.25">
      <c r="B48" s="17" t="s">
        <v>29</v>
      </c>
      <c r="C48" s="17">
        <v>0.5</v>
      </c>
      <c r="D48" s="17">
        <v>2</v>
      </c>
      <c r="E48" s="17">
        <v>0.5</v>
      </c>
      <c r="F48" s="17">
        <v>1</v>
      </c>
      <c r="G48" s="36">
        <f t="shared" si="21"/>
        <v>0.23148148148148145</v>
      </c>
      <c r="H48" s="36">
        <f t="shared" si="22"/>
        <v>0.2</v>
      </c>
      <c r="I48" s="36">
        <f t="shared" si="23"/>
        <v>0.10526315789473684</v>
      </c>
      <c r="J48" s="36">
        <f t="shared" si="24"/>
        <v>0.18181818181818182</v>
      </c>
      <c r="K48" s="36">
        <f t="shared" si="25"/>
        <v>0.71856282119440018</v>
      </c>
      <c r="L48" s="36">
        <f t="shared" si="26"/>
        <v>0.17964070529860005</v>
      </c>
    </row>
    <row r="49" spans="2:12" ht="15" x14ac:dyDescent="0.25">
      <c r="B49" s="17" t="s">
        <v>30</v>
      </c>
      <c r="C49" s="17">
        <f t="shared" ref="C49:F49" si="27">SUM(C45:C48)</f>
        <v>2.16</v>
      </c>
      <c r="D49" s="17">
        <f t="shared" si="27"/>
        <v>10</v>
      </c>
      <c r="E49" s="17">
        <f t="shared" si="27"/>
        <v>4.75</v>
      </c>
      <c r="F49" s="17">
        <f t="shared" si="27"/>
        <v>5.5</v>
      </c>
      <c r="G49" s="17">
        <f t="shared" si="21"/>
        <v>1</v>
      </c>
      <c r="H49" s="17">
        <f t="shared" si="22"/>
        <v>1</v>
      </c>
      <c r="I49" s="17">
        <f t="shared" si="23"/>
        <v>1</v>
      </c>
      <c r="J49" s="17">
        <f t="shared" si="24"/>
        <v>1</v>
      </c>
      <c r="K49" s="17">
        <f t="shared" si="25"/>
        <v>4</v>
      </c>
      <c r="L49" s="17">
        <f t="shared" si="26"/>
        <v>1</v>
      </c>
    </row>
    <row r="50" spans="2:12" ht="15.75" customHeight="1" x14ac:dyDescent="0.25"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</row>
    <row r="51" spans="2:12" ht="15" x14ac:dyDescent="0.25">
      <c r="B51" s="20" t="s">
        <v>34</v>
      </c>
      <c r="C51" s="20">
        <f>(C49*L45)+(D49*L46)+(E49*L47)+(F49*L48)</f>
        <v>4.2664780590997697</v>
      </c>
      <c r="D51" s="26"/>
      <c r="E51" s="26"/>
      <c r="F51" s="26"/>
      <c r="G51" s="26"/>
      <c r="H51" s="26"/>
      <c r="I51" s="26"/>
      <c r="J51" s="26"/>
      <c r="K51" s="26"/>
      <c r="L51" s="26"/>
    </row>
    <row r="52" spans="2:12" ht="15" x14ac:dyDescent="0.25">
      <c r="B52" s="20" t="s">
        <v>18</v>
      </c>
      <c r="C52" s="20">
        <f>(C51-4)/(3)</f>
        <v>8.882601969992325E-2</v>
      </c>
      <c r="D52" s="26"/>
      <c r="E52" s="26"/>
      <c r="F52" s="26"/>
      <c r="G52" s="26"/>
      <c r="H52" s="26"/>
      <c r="I52" s="26"/>
      <c r="J52" s="26"/>
      <c r="K52" s="26"/>
      <c r="L52" s="26"/>
    </row>
    <row r="53" spans="2:12" ht="15" x14ac:dyDescent="0.25">
      <c r="B53" s="20" t="s">
        <v>19</v>
      </c>
      <c r="C53" s="20">
        <f>C52/0.9</f>
        <v>9.8695577444359167E-2</v>
      </c>
      <c r="D53" s="26"/>
      <c r="E53" s="26"/>
      <c r="F53" s="26"/>
      <c r="G53" s="26"/>
      <c r="H53" s="26"/>
      <c r="I53" s="26"/>
      <c r="J53" s="26"/>
      <c r="K53" s="26"/>
      <c r="L53" s="26"/>
    </row>
    <row r="54" spans="2:12" ht="15.75" customHeight="1" thickBot="1" x14ac:dyDescent="0.3"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</row>
    <row r="55" spans="2:12" thickBot="1" x14ac:dyDescent="0.3">
      <c r="B55" s="28" t="s">
        <v>35</v>
      </c>
      <c r="C55" s="29"/>
      <c r="D55" s="30"/>
      <c r="E55" s="26"/>
      <c r="F55" s="26"/>
      <c r="G55" s="26"/>
      <c r="H55" s="26"/>
      <c r="I55" s="26"/>
      <c r="J55" s="26"/>
      <c r="K55" s="26"/>
      <c r="L55" s="26"/>
    </row>
    <row r="56" spans="2:12" ht="15.75" customHeight="1" x14ac:dyDescent="0.25"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</row>
    <row r="57" spans="2:12" ht="15" x14ac:dyDescent="0.25">
      <c r="B57" s="11" t="s">
        <v>44</v>
      </c>
      <c r="C57" s="11" t="s">
        <v>22</v>
      </c>
      <c r="D57" s="11" t="s">
        <v>23</v>
      </c>
      <c r="E57" s="11" t="s">
        <v>24</v>
      </c>
      <c r="F57" s="11" t="s">
        <v>25</v>
      </c>
      <c r="G57" s="33" t="s">
        <v>37</v>
      </c>
      <c r="H57" s="34"/>
      <c r="I57" s="34"/>
      <c r="J57" s="35"/>
      <c r="K57" s="11" t="s">
        <v>15</v>
      </c>
      <c r="L57" s="11" t="s">
        <v>26</v>
      </c>
    </row>
    <row r="58" spans="2:12" ht="15" x14ac:dyDescent="0.25">
      <c r="B58" s="17" t="s">
        <v>22</v>
      </c>
      <c r="C58" s="17">
        <v>1</v>
      </c>
      <c r="D58" s="17">
        <v>4</v>
      </c>
      <c r="E58" s="17">
        <v>4</v>
      </c>
      <c r="F58" s="17">
        <v>2</v>
      </c>
      <c r="G58" s="17">
        <f t="shared" ref="G58:G62" si="28">C58/$C$62</f>
        <v>0.5</v>
      </c>
      <c r="H58" s="17">
        <f t="shared" ref="H58:H62" si="29">D58/$D$62</f>
        <v>0.47058823529411764</v>
      </c>
      <c r="I58" s="17">
        <f t="shared" ref="I58:I62" si="30">E58/$E$62</f>
        <v>0.33333333333333331</v>
      </c>
      <c r="J58" s="17">
        <f t="shared" ref="J58:J62" si="31">F58/$F$62</f>
        <v>0.5714285714285714</v>
      </c>
      <c r="K58" s="17">
        <f t="shared" ref="K58:K62" si="32">SUM(G58:J58)</f>
        <v>1.8753501400560224</v>
      </c>
      <c r="L58" s="17">
        <f t="shared" ref="L58:L62" si="33">K58/4</f>
        <v>0.4688375350140056</v>
      </c>
    </row>
    <row r="59" spans="2:12" ht="15" x14ac:dyDescent="0.25">
      <c r="B59" s="17" t="s">
        <v>27</v>
      </c>
      <c r="C59" s="17">
        <v>0.25</v>
      </c>
      <c r="D59" s="17">
        <v>1</v>
      </c>
      <c r="E59" s="17">
        <v>2</v>
      </c>
      <c r="F59" s="17">
        <v>0.3</v>
      </c>
      <c r="G59" s="17">
        <f t="shared" si="28"/>
        <v>0.125</v>
      </c>
      <c r="H59" s="17">
        <f t="shared" si="29"/>
        <v>0.11764705882352941</v>
      </c>
      <c r="I59" s="17">
        <f t="shared" si="30"/>
        <v>0.16666666666666666</v>
      </c>
      <c r="J59" s="17">
        <f t="shared" si="31"/>
        <v>8.5714285714285715E-2</v>
      </c>
      <c r="K59" s="17">
        <f t="shared" si="32"/>
        <v>0.49502801120448181</v>
      </c>
      <c r="L59" s="17">
        <f t="shared" si="33"/>
        <v>0.12375700280112045</v>
      </c>
    </row>
    <row r="60" spans="2:12" ht="15" x14ac:dyDescent="0.25">
      <c r="B60" s="17" t="s">
        <v>28</v>
      </c>
      <c r="C60" s="17">
        <v>0.25</v>
      </c>
      <c r="D60" s="17">
        <v>0.5</v>
      </c>
      <c r="E60" s="17">
        <v>1</v>
      </c>
      <c r="F60" s="17">
        <v>0.2</v>
      </c>
      <c r="G60" s="17">
        <f t="shared" si="28"/>
        <v>0.125</v>
      </c>
      <c r="H60" s="17">
        <f t="shared" si="29"/>
        <v>5.8823529411764705E-2</v>
      </c>
      <c r="I60" s="17">
        <f t="shared" si="30"/>
        <v>8.3333333333333329E-2</v>
      </c>
      <c r="J60" s="17">
        <f t="shared" si="31"/>
        <v>5.7142857142857148E-2</v>
      </c>
      <c r="K60" s="17">
        <f t="shared" si="32"/>
        <v>0.3242997198879552</v>
      </c>
      <c r="L60" s="17">
        <f t="shared" si="33"/>
        <v>8.1074929971988799E-2</v>
      </c>
    </row>
    <row r="61" spans="2:12" ht="15" x14ac:dyDescent="0.25">
      <c r="B61" s="37" t="s">
        <v>29</v>
      </c>
      <c r="C61" s="37">
        <v>0.5</v>
      </c>
      <c r="D61" s="37">
        <v>3</v>
      </c>
      <c r="E61" s="37">
        <v>5</v>
      </c>
      <c r="F61" s="37">
        <v>1</v>
      </c>
      <c r="G61" s="37">
        <f t="shared" si="28"/>
        <v>0.25</v>
      </c>
      <c r="H61" s="37">
        <f t="shared" si="29"/>
        <v>0.35294117647058826</v>
      </c>
      <c r="I61" s="37">
        <f t="shared" si="30"/>
        <v>0.41666666666666669</v>
      </c>
      <c r="J61" s="37">
        <f t="shared" si="31"/>
        <v>0.2857142857142857</v>
      </c>
      <c r="K61" s="37">
        <f t="shared" si="32"/>
        <v>1.3053221288515409</v>
      </c>
      <c r="L61" s="37">
        <f t="shared" si="33"/>
        <v>0.32633053221288522</v>
      </c>
    </row>
    <row r="62" spans="2:12" ht="15" x14ac:dyDescent="0.25">
      <c r="B62" s="20" t="s">
        <v>30</v>
      </c>
      <c r="C62" s="20">
        <f t="shared" ref="C62:F62" si="34">SUM(C58:C61)</f>
        <v>2</v>
      </c>
      <c r="D62" s="20">
        <f t="shared" si="34"/>
        <v>8.5</v>
      </c>
      <c r="E62" s="20">
        <f t="shared" si="34"/>
        <v>12</v>
      </c>
      <c r="F62" s="20">
        <f t="shared" si="34"/>
        <v>3.5</v>
      </c>
      <c r="G62" s="20">
        <f t="shared" si="28"/>
        <v>1</v>
      </c>
      <c r="H62" s="20">
        <f t="shared" si="29"/>
        <v>1</v>
      </c>
      <c r="I62" s="20">
        <f t="shared" si="30"/>
        <v>1</v>
      </c>
      <c r="J62" s="20">
        <f t="shared" si="31"/>
        <v>1</v>
      </c>
      <c r="K62" s="20">
        <f t="shared" si="32"/>
        <v>4</v>
      </c>
      <c r="L62" s="20">
        <f t="shared" si="33"/>
        <v>1</v>
      </c>
    </row>
    <row r="63" spans="2:12" ht="15.75" customHeight="1" x14ac:dyDescent="0.25">
      <c r="B63" s="26"/>
      <c r="C63" s="26"/>
      <c r="D63" s="26"/>
      <c r="E63" s="26"/>
      <c r="F63" s="26"/>
      <c r="G63" s="26"/>
      <c r="H63" s="26"/>
      <c r="I63" s="26"/>
      <c r="J63" s="26"/>
      <c r="K63" s="26"/>
      <c r="L63" s="26"/>
    </row>
    <row r="64" spans="2:12" ht="15" x14ac:dyDescent="0.25">
      <c r="B64" s="20" t="s">
        <v>31</v>
      </c>
      <c r="C64" s="20">
        <f>(C62*L58)+(D62*L59)+(E62*L60)+(F62*L61)</f>
        <v>4.1046656162464989</v>
      </c>
      <c r="D64" s="26"/>
      <c r="E64" s="26"/>
      <c r="F64" s="26"/>
      <c r="G64" s="26"/>
      <c r="H64" s="26"/>
      <c r="I64" s="26"/>
      <c r="J64" s="26"/>
      <c r="K64" s="26"/>
      <c r="L64" s="26"/>
    </row>
    <row r="65" spans="2:12" ht="15" x14ac:dyDescent="0.25">
      <c r="B65" s="20" t="s">
        <v>18</v>
      </c>
      <c r="C65" s="20">
        <f>(C64-4)/(3)</f>
        <v>3.4888538748832985E-2</v>
      </c>
      <c r="D65" s="26"/>
      <c r="E65" s="26"/>
      <c r="F65" s="26"/>
      <c r="G65" s="26"/>
      <c r="H65" s="26"/>
      <c r="I65" s="26"/>
      <c r="J65" s="26"/>
      <c r="K65" s="26"/>
      <c r="L65" s="26"/>
    </row>
    <row r="66" spans="2:12" ht="15" x14ac:dyDescent="0.25">
      <c r="B66" s="20" t="s">
        <v>19</v>
      </c>
      <c r="C66" s="20">
        <f>C65/0.9</f>
        <v>3.8765043054258874E-2</v>
      </c>
      <c r="D66" s="26"/>
      <c r="E66" s="26"/>
      <c r="F66" s="26"/>
      <c r="G66" s="26"/>
      <c r="H66" s="26"/>
      <c r="I66" s="26"/>
      <c r="J66" s="26"/>
      <c r="K66" s="26"/>
      <c r="L66" s="26"/>
    </row>
    <row r="67" spans="2:12" ht="15.75" customHeight="1" thickBot="1" x14ac:dyDescent="0.3"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6"/>
    </row>
    <row r="68" spans="2:12" thickBot="1" x14ac:dyDescent="0.3">
      <c r="B68" s="28" t="s">
        <v>35</v>
      </c>
      <c r="C68" s="29"/>
      <c r="D68" s="30"/>
      <c r="E68" s="26"/>
      <c r="F68" s="26"/>
      <c r="G68" s="26"/>
      <c r="H68" s="26"/>
      <c r="I68" s="26"/>
      <c r="J68" s="26"/>
      <c r="K68" s="26"/>
      <c r="L68" s="26"/>
    </row>
    <row r="69" spans="2:12" ht="15.75" customHeight="1" x14ac:dyDescent="0.25">
      <c r="B69" s="26"/>
      <c r="C69" s="26"/>
      <c r="D69" s="26"/>
      <c r="E69" s="26"/>
      <c r="F69" s="26"/>
      <c r="G69" s="26"/>
      <c r="H69" s="26"/>
      <c r="I69" s="26"/>
      <c r="J69" s="26"/>
      <c r="K69" s="26"/>
      <c r="L69" s="26"/>
    </row>
    <row r="70" spans="2:12" ht="15.75" customHeight="1" x14ac:dyDescent="0.25">
      <c r="B70" s="26"/>
      <c r="C70" s="26"/>
      <c r="D70" s="26"/>
      <c r="E70" s="26"/>
      <c r="F70" s="26"/>
      <c r="G70" s="26"/>
      <c r="H70" s="26"/>
      <c r="I70" s="26"/>
      <c r="J70" s="26"/>
      <c r="K70" s="26"/>
      <c r="L70" s="26"/>
    </row>
    <row r="71" spans="2:12" ht="15" x14ac:dyDescent="0.25">
      <c r="B71" s="17" t="s">
        <v>11</v>
      </c>
      <c r="C71" s="17" t="s">
        <v>12</v>
      </c>
      <c r="D71" s="17" t="s">
        <v>14</v>
      </c>
      <c r="E71" s="17" t="s">
        <v>38</v>
      </c>
      <c r="F71" s="17" t="s">
        <v>16</v>
      </c>
      <c r="G71" s="26"/>
      <c r="H71" s="33" t="s">
        <v>11</v>
      </c>
      <c r="I71" s="38"/>
      <c r="J71" s="26"/>
      <c r="K71" s="33" t="s">
        <v>39</v>
      </c>
      <c r="L71" s="38"/>
    </row>
    <row r="72" spans="2:12" ht="15" x14ac:dyDescent="0.25">
      <c r="B72" s="17" t="s">
        <v>22</v>
      </c>
      <c r="C72" s="17">
        <v>0.55874744379514907</v>
      </c>
      <c r="D72" s="17">
        <v>0.1855754642037557</v>
      </c>
      <c r="E72" s="17">
        <v>0.4395445684919369</v>
      </c>
      <c r="F72" s="17">
        <v>0.4688375350140056</v>
      </c>
      <c r="G72" s="26"/>
      <c r="H72" s="17">
        <v>0.19960317460317459</v>
      </c>
      <c r="I72" s="17" t="s">
        <v>12</v>
      </c>
      <c r="J72" s="26"/>
      <c r="K72" s="17">
        <f t="shared" ref="K72:K75" si="35">(C72*$H$72)+(D72*$H$73)+(E72*$H$74)+(F72*$H$75)</f>
        <v>0.32560537669474693</v>
      </c>
      <c r="L72" s="17" t="s">
        <v>22</v>
      </c>
    </row>
    <row r="73" spans="2:12" ht="15" x14ac:dyDescent="0.25">
      <c r="B73" s="17" t="s">
        <v>27</v>
      </c>
      <c r="C73" s="17">
        <v>0.15220403421357526</v>
      </c>
      <c r="D73" s="17">
        <v>0.44689281936679359</v>
      </c>
      <c r="E73" s="17">
        <v>9.9079611908559267E-2</v>
      </c>
      <c r="F73" s="17">
        <v>0.12375700280112045</v>
      </c>
      <c r="G73" s="39" t="s">
        <v>40</v>
      </c>
      <c r="H73" s="17">
        <v>0.553968253968254</v>
      </c>
      <c r="I73" s="17" t="s">
        <v>14</v>
      </c>
      <c r="J73" s="39"/>
      <c r="K73" s="17">
        <f t="shared" si="35"/>
        <v>0.30485311112017632</v>
      </c>
      <c r="L73" s="17" t="s">
        <v>27</v>
      </c>
    </row>
    <row r="74" spans="2:12" ht="15" x14ac:dyDescent="0.25">
      <c r="B74" s="17" t="s">
        <v>28</v>
      </c>
      <c r="C74" s="17">
        <v>0.20338337058164346</v>
      </c>
      <c r="D74" s="17">
        <v>0.10279706345229922</v>
      </c>
      <c r="E74" s="17">
        <v>0.28173511430090381</v>
      </c>
      <c r="F74" s="17">
        <v>8.1074929971988799E-2</v>
      </c>
      <c r="G74" s="26"/>
      <c r="H74" s="17">
        <v>0.14543650793650792</v>
      </c>
      <c r="I74" s="17" t="s">
        <v>41</v>
      </c>
      <c r="J74" s="26"/>
      <c r="K74" s="17">
        <f t="shared" si="35"/>
        <v>0.14670477184568601</v>
      </c>
      <c r="L74" s="17" t="s">
        <v>28</v>
      </c>
    </row>
    <row r="75" spans="2:12" ht="15" x14ac:dyDescent="0.25">
      <c r="B75" s="17" t="s">
        <v>29</v>
      </c>
      <c r="C75" s="17">
        <v>8.566515140963224E-2</v>
      </c>
      <c r="D75" s="17">
        <v>0.26473465297715149</v>
      </c>
      <c r="E75" s="17">
        <v>0.17964070529860005</v>
      </c>
      <c r="F75" s="17">
        <v>0.32633053221288522</v>
      </c>
      <c r="G75" s="26"/>
      <c r="H75" s="17">
        <v>0.10099206349206348</v>
      </c>
      <c r="I75" s="17" t="s">
        <v>42</v>
      </c>
      <c r="J75" s="26"/>
      <c r="K75" s="17">
        <f t="shared" si="35"/>
        <v>0.22283674033939072</v>
      </c>
      <c r="L75" s="17" t="s">
        <v>29</v>
      </c>
    </row>
    <row r="78" spans="2:12" ht="15.75" customHeight="1" x14ac:dyDescent="0.2">
      <c r="B78" s="41" t="s">
        <v>46</v>
      </c>
    </row>
    <row r="80" spans="2:12" ht="15.75" customHeight="1" x14ac:dyDescent="0.2">
      <c r="B80" s="40"/>
    </row>
    <row r="96" spans="1:2" ht="15.75" customHeight="1" x14ac:dyDescent="0.25">
      <c r="A96" s="26" t="s">
        <v>47</v>
      </c>
      <c r="B96" s="26"/>
    </row>
    <row r="97" spans="1:2" ht="15.75" customHeight="1" x14ac:dyDescent="0.25">
      <c r="A97" s="26"/>
      <c r="B97" s="26" t="s">
        <v>48</v>
      </c>
    </row>
    <row r="98" spans="1:2" ht="15.75" customHeight="1" x14ac:dyDescent="0.25">
      <c r="A98" s="26"/>
      <c r="B98" s="26" t="s">
        <v>49</v>
      </c>
    </row>
  </sheetData>
  <mergeCells count="7">
    <mergeCell ref="H71:I71"/>
    <mergeCell ref="K71:L71"/>
    <mergeCell ref="G2:J2"/>
    <mergeCell ref="G16:J16"/>
    <mergeCell ref="G30:J30"/>
    <mergeCell ref="G44:J44"/>
    <mergeCell ref="G57:J5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Tania</cp:lastModifiedBy>
  <dcterms:created xsi:type="dcterms:W3CDTF">2023-06-13T15:42:27Z</dcterms:created>
  <dcterms:modified xsi:type="dcterms:W3CDTF">2023-06-13T15:42:28Z</dcterms:modified>
</cp:coreProperties>
</file>