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hared\Budget\Conting1\Budget 2021\Olum Cntr\C_On Going Budget Files\Grant\"/>
    </mc:Choice>
  </mc:AlternateContent>
  <bookViews>
    <workbookView xWindow="0" yWindow="0" windowWidth="23040" windowHeight="7515" activeTab="1"/>
  </bookViews>
  <sheets>
    <sheet name="rwservlet" sheetId="2" r:id="rId1"/>
    <sheet name="Sheet3" sheetId="3" r:id="rId2"/>
    <sheet name="Sheet1" sheetId="1" r:id="rId3"/>
  </sheets>
  <definedNames>
    <definedName name="_xlnm._FilterDatabase" localSheetId="0" hidden="1">rwservlet!$A$1:$AE$27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3" l="1"/>
  <c r="P8" i="3" s="1"/>
  <c r="N9" i="3"/>
  <c r="P9" i="3" s="1"/>
  <c r="N10" i="3"/>
  <c r="P10" i="3" s="1"/>
  <c r="N11" i="3"/>
  <c r="P11" i="3" s="1"/>
  <c r="N12" i="3"/>
  <c r="P12" i="3" s="1"/>
  <c r="N13" i="3"/>
  <c r="P13" i="3" s="1"/>
  <c r="N14" i="3"/>
  <c r="P14" i="3" s="1"/>
  <c r="N15" i="3"/>
  <c r="P15" i="3" s="1"/>
  <c r="I26" i="2"/>
  <c r="I25" i="2"/>
  <c r="I24" i="2"/>
  <c r="I23" i="2"/>
  <c r="I22" i="2"/>
  <c r="I20" i="2"/>
  <c r="I19" i="2"/>
  <c r="I18" i="2"/>
  <c r="I17" i="2"/>
  <c r="I16" i="2"/>
  <c r="I15" i="2"/>
  <c r="I14" i="2"/>
  <c r="I13" i="2"/>
  <c r="I12" i="2"/>
  <c r="I10" i="2"/>
  <c r="I8" i="2"/>
  <c r="I6" i="2"/>
  <c r="P16" i="3" l="1"/>
  <c r="H3" i="3" s="1"/>
  <c r="Q15" i="3" s="1"/>
  <c r="Q12" i="3" l="1"/>
  <c r="Q13" i="3"/>
  <c r="Q8" i="3"/>
  <c r="Q9" i="3"/>
  <c r="Q14" i="3"/>
  <c r="Q11" i="3"/>
  <c r="Q10" i="3"/>
  <c r="Q16" i="3" l="1"/>
</calcChain>
</file>

<file path=xl/sharedStrings.xml><?xml version="1.0" encoding="utf-8"?>
<sst xmlns="http://schemas.openxmlformats.org/spreadsheetml/2006/main" count="644" uniqueCount="170">
  <si>
    <t>ACCOUNT_INDEX</t>
  </si>
  <si>
    <t>ACCOUNT_INDEX_DESC</t>
  </si>
  <si>
    <t>Fund &amp; Title</t>
  </si>
  <si>
    <t>Orgn and Title</t>
  </si>
  <si>
    <t>PROGRAM</t>
  </si>
  <si>
    <t>ACTIVITY</t>
  </si>
  <si>
    <t>Account Type and Title</t>
  </si>
  <si>
    <t>Account Level 1</t>
  </si>
  <si>
    <t>Account Level 2</t>
  </si>
  <si>
    <t>Account and Title</t>
  </si>
  <si>
    <t>ID</t>
  </si>
  <si>
    <t>NAME</t>
  </si>
  <si>
    <t>POSITION</t>
  </si>
  <si>
    <t>JOB_SUFFIX</t>
  </si>
  <si>
    <t>POSITION_TITLE</t>
  </si>
  <si>
    <t>FISCAL_YEAR</t>
  </si>
  <si>
    <t>FISCAL_PERIOD</t>
  </si>
  <si>
    <t>HOURLY_RATE</t>
  </si>
  <si>
    <t>LABOR_DISTRIBUTION_HOURS</t>
  </si>
  <si>
    <t>EARNINGS</t>
  </si>
  <si>
    <t>EARNINGS_DESC</t>
  </si>
  <si>
    <t>RULE_CLASS</t>
  </si>
  <si>
    <t>RULE_CLASS_DESC</t>
  </si>
  <si>
    <t>TRANSACTION_DATE</t>
  </si>
  <si>
    <t>July</t>
  </si>
  <si>
    <t>August</t>
  </si>
  <si>
    <t>September</t>
  </si>
  <si>
    <t>October</t>
  </si>
  <si>
    <t>November</t>
  </si>
  <si>
    <t>Z1VOCD</t>
  </si>
  <si>
    <t>OHR Vivian Olum Child Develop Ctr</t>
  </si>
  <si>
    <t>191500-Vivian Olum Child Development Ctr</t>
  </si>
  <si>
    <t>445100-CS Olum Child Development Center</t>
  </si>
  <si>
    <t>61001</t>
  </si>
  <si>
    <t>63-Classified Salaries</t>
  </si>
  <si>
    <t>10300-Classified Salaries</t>
  </si>
  <si>
    <t>10301-Staff-Classified Salaries</t>
  </si>
  <si>
    <t>Chang, Amaya Y.</t>
  </si>
  <si>
    <t>B98803</t>
  </si>
  <si>
    <t>00</t>
  </si>
  <si>
    <t>Early Childhood Assoc Teacher</t>
  </si>
  <si>
    <t>2021</t>
  </si>
  <si>
    <t>05</t>
  </si>
  <si>
    <t>REG</t>
  </si>
  <si>
    <t>Regular Earnings</t>
  </si>
  <si>
    <t>6HGR</t>
  </si>
  <si>
    <t>HR-Gross Payroll Expense</t>
  </si>
  <si>
    <t>Chapman, Trisha L.</t>
  </si>
  <si>
    <t>B97197</t>
  </si>
  <si>
    <t>Ciecalone, Jaime R.</t>
  </si>
  <si>
    <t>B98802</t>
  </si>
  <si>
    <t>Lam, Laura</t>
  </si>
  <si>
    <t>B98804</t>
  </si>
  <si>
    <t>Nichols-Smith, Kaneesha A.</t>
  </si>
  <si>
    <t>B98796</t>
  </si>
  <si>
    <t>Tarvin, Myisha A.</t>
  </si>
  <si>
    <t>B92863</t>
  </si>
  <si>
    <t>Wagner, Joseph D.</t>
  </si>
  <si>
    <t>B98797</t>
  </si>
  <si>
    <t>Watson, Tonie L.</t>
  </si>
  <si>
    <t>B96322</t>
  </si>
  <si>
    <t xml:space="preserve">         </t>
  </si>
  <si>
    <t xml:space="preserve">       </t>
  </si>
  <si>
    <t xml:space="preserve">      </t>
  </si>
  <si>
    <t xml:space="preserve">B99045   </t>
  </si>
  <si>
    <t>Webb, Meghan C</t>
  </si>
  <si>
    <t xml:space="preserve">  </t>
  </si>
  <si>
    <t xml:space="preserve"> </t>
  </si>
  <si>
    <t xml:space="preserve">        </t>
  </si>
  <si>
    <t xml:space="preserve">T       </t>
  </si>
  <si>
    <t xml:space="preserve">Classified  </t>
  </si>
  <si>
    <t xml:space="preserve">B96322   </t>
  </si>
  <si>
    <t>Watson, Tonie L</t>
  </si>
  <si>
    <t xml:space="preserve">A       </t>
  </si>
  <si>
    <t xml:space="preserve">B98797   </t>
  </si>
  <si>
    <t>Wagner, Joseph D</t>
  </si>
  <si>
    <t xml:space="preserve">B99037   </t>
  </si>
  <si>
    <t>Thomas, Eleanor O</t>
  </si>
  <si>
    <t xml:space="preserve">B92863   </t>
  </si>
  <si>
    <t>Tarvin, Myisha A</t>
  </si>
  <si>
    <t xml:space="preserve">B98796   </t>
  </si>
  <si>
    <t>Nichols-Smith, Kanee</t>
  </si>
  <si>
    <t>Office Specialist 1</t>
  </si>
  <si>
    <t xml:space="preserve">B96577   </t>
  </si>
  <si>
    <t>Montes, Jenna L</t>
  </si>
  <si>
    <t xml:space="preserve">B98804   </t>
  </si>
  <si>
    <t xml:space="preserve">Lam, Laura </t>
  </si>
  <si>
    <t xml:space="preserve">B96321   </t>
  </si>
  <si>
    <t>Klein, Sarah W</t>
  </si>
  <si>
    <t xml:space="preserve">B98802   </t>
  </si>
  <si>
    <t>Ciecalone, Jaime R</t>
  </si>
  <si>
    <t xml:space="preserve">B97197   </t>
  </si>
  <si>
    <t>Chapman, Trisha L</t>
  </si>
  <si>
    <t xml:space="preserve">B98803   </t>
  </si>
  <si>
    <t>Chang, Amaya Y</t>
  </si>
  <si>
    <t>Z1OLUM</t>
  </si>
  <si>
    <t xml:space="preserve">B95666   </t>
  </si>
  <si>
    <t>Terry, Carol A</t>
  </si>
  <si>
    <t xml:space="preserve">B99042   </t>
  </si>
  <si>
    <t xml:space="preserve">Suryana, Nuridhar </t>
  </si>
  <si>
    <t xml:space="preserve">B98801   </t>
  </si>
  <si>
    <t>Smith, Rosella M</t>
  </si>
  <si>
    <t>Ringler, Connie S</t>
  </si>
  <si>
    <t xml:space="preserve">B96564   </t>
  </si>
  <si>
    <t>Nichols, Valerie A</t>
  </si>
  <si>
    <t>Enrollment &amp; Ops Coordinator</t>
  </si>
  <si>
    <t xml:space="preserve">B98779   </t>
  </si>
  <si>
    <t>Larson, Kristy A</t>
  </si>
  <si>
    <t xml:space="preserve">B98762   </t>
  </si>
  <si>
    <t xml:space="preserve">Krstic, Daniela </t>
  </si>
  <si>
    <t>Holt, Hailey S</t>
  </si>
  <si>
    <t xml:space="preserve">B98800   </t>
  </si>
  <si>
    <t>Heuertz McFall, Madi</t>
  </si>
  <si>
    <t>Cline, Kay E</t>
  </si>
  <si>
    <t>Assistant Director</t>
  </si>
  <si>
    <t xml:space="preserve">B96300   </t>
  </si>
  <si>
    <t>Schneider, Susan E</t>
  </si>
  <si>
    <t>F</t>
  </si>
  <si>
    <t xml:space="preserve">No Rank </t>
  </si>
  <si>
    <t xml:space="preserve">N </t>
  </si>
  <si>
    <t xml:space="preserve">Admin       </t>
  </si>
  <si>
    <t xml:space="preserve">Director      </t>
  </si>
  <si>
    <t xml:space="preserve">B98235   </t>
  </si>
  <si>
    <t>Kelly, Sharon A</t>
  </si>
  <si>
    <t>Assist Director Upper School</t>
  </si>
  <si>
    <t xml:space="preserve">B92857   </t>
  </si>
  <si>
    <t>Bauer, Marion R</t>
  </si>
  <si>
    <t>Adj Service Date</t>
  </si>
  <si>
    <t>Merit Date</t>
  </si>
  <si>
    <t xml:space="preserve">Grade  </t>
  </si>
  <si>
    <t xml:space="preserve">Step </t>
  </si>
  <si>
    <t xml:space="preserve">LD %  </t>
  </si>
  <si>
    <t xml:space="preserve">Actv </t>
  </si>
  <si>
    <t xml:space="preserve">Prog </t>
  </si>
  <si>
    <t xml:space="preserve">Acct  </t>
  </si>
  <si>
    <t xml:space="preserve">Orgn </t>
  </si>
  <si>
    <t xml:space="preserve">Fund </t>
  </si>
  <si>
    <t xml:space="preserve">Index  </t>
  </si>
  <si>
    <t xml:space="preserve">Assgn Salary   </t>
  </si>
  <si>
    <t xml:space="preserve">Appt Salary   </t>
  </si>
  <si>
    <t xml:space="preserve">Appt Pct   </t>
  </si>
  <si>
    <t xml:space="preserve">Uncl Eff Date    </t>
  </si>
  <si>
    <t xml:space="preserve">Base Rate   </t>
  </si>
  <si>
    <t xml:space="preserve">End Date  </t>
  </si>
  <si>
    <t xml:space="preserve">Begin Date   </t>
  </si>
  <si>
    <t xml:space="preserve">Job Title   </t>
  </si>
  <si>
    <t xml:space="preserve">Suffix  </t>
  </si>
  <si>
    <t xml:space="preserve">Position  </t>
  </si>
  <si>
    <t xml:space="preserve">Name </t>
  </si>
  <si>
    <t xml:space="preserve">Id </t>
  </si>
  <si>
    <t xml:space="preserve">Annual Basis    </t>
  </si>
  <si>
    <t xml:space="preserve">Tenure  </t>
  </si>
  <si>
    <t xml:space="preserve">Rank Desc  </t>
  </si>
  <si>
    <t xml:space="preserve">Rank  </t>
  </si>
  <si>
    <t xml:space="preserve">Status </t>
  </si>
  <si>
    <t xml:space="preserve">TS Orgn   </t>
  </si>
  <si>
    <t xml:space="preserve">Job Type  </t>
  </si>
  <si>
    <t>Unit</t>
  </si>
  <si>
    <t>OPE</t>
  </si>
  <si>
    <t>EPCS rate</t>
  </si>
  <si>
    <t>Total</t>
  </si>
  <si>
    <t>Amt to Xfer</t>
  </si>
  <si>
    <t>Total Wg&amp;OPE</t>
  </si>
  <si>
    <t>CM</t>
  </si>
  <si>
    <t>E2315</t>
  </si>
  <si>
    <t>CH</t>
  </si>
  <si>
    <t>CI</t>
  </si>
  <si>
    <t>CL</t>
  </si>
  <si>
    <t>NBIJLST</t>
  </si>
  <si>
    <t>NBAPOSN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</si>
</sst>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0%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39" fontId="0" fillId="0" borderId="0" xfId="0" applyNumberFormat="1"/>
    <xf numFmtId="44" fontId="0" fillId="0" borderId="0" xfId="1" applyFont="1"/>
    <xf numFmtId="15" fontId="0" fillId="0" borderId="0" xfId="0" applyNumberFormat="1"/>
    <xf numFmtId="0" fontId="0" fillId="0" borderId="0" xfId="0" applyNumberFormat="1"/>
    <xf numFmtId="44" fontId="0" fillId="0" borderId="0" xfId="0" applyNumberFormat="1"/>
    <xf numFmtId="164" fontId="0" fillId="0" borderId="0" xfId="2" applyNumberFormat="1" applyFont="1"/>
    <xf numFmtId="44" fontId="2" fillId="0" borderId="0" xfId="0" applyNumberFormat="1" applyFont="1"/>
    <xf numFmtId="0" fontId="0" fillId="2" borderId="0" xfId="0" applyFill="1"/>
    <xf numFmtId="14" fontId="0" fillId="2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Q16" totalsRowCount="1">
  <autoFilter ref="A7:Q15">
    <filterColumn colId="2">
      <filters>
        <filter val="Lam, Laura"/>
        <filter val="Nichols-Smith, Kanee"/>
        <filter val="Tarvin, Myisha A"/>
        <filter val="Wagner, Joseph D"/>
        <filter val="Watson, Tonie L"/>
      </filters>
    </filterColumn>
  </autoFilter>
  <tableColumns count="17">
    <tableColumn id="1" name="Id " totalsRowLabel="Total"/>
    <tableColumn id="2" name="Unit"/>
    <tableColumn id="3" name="Name "/>
    <tableColumn id="4" name="Position  "/>
    <tableColumn id="5" name="Suffix  "/>
    <tableColumn id="6" name="Job Title   "/>
    <tableColumn id="7" name="Begin Date   " dataDxfId="4"/>
    <tableColumn id="8" name="End Date  "/>
    <tableColumn id="9" name="NBAPOSN"/>
    <tableColumn id="10" name="NBIJLST"/>
    <tableColumn id="11" name="Appt Pct   "/>
    <tableColumn id="12" name="Appt Salary   " dataDxfId="3"/>
    <tableColumn id="13" name="OPE"/>
    <tableColumn id="17" name="Total Wg&amp;OPE" dataCellStyle="Currency">
      <calculatedColumnFormula>Table1[[#This Row],[Appt Salary   ]]+(Table1[[#This Row],[Appt Salary   ]]*Table1[[#This Row],[OPE]])</calculatedColumnFormula>
    </tableColumn>
    <tableColumn id="14" name="EPCS rate"/>
    <tableColumn id="15" name="Total" totalsRowFunction="sum" dataDxfId="2" totalsRowDxfId="1" dataCellStyle="Currency">
      <calculatedColumnFormula>Table1[[#This Row],[Total Wg&amp;OPE]]+(Table1[[#This Row],[Total Wg&amp;OPE]]*Table1[[#This Row],[EPCS rate]])</calculatedColumnFormula>
    </tableColumn>
    <tableColumn id="16" name="Amt to Xfer" totalsRowFunction="sum" totalsRowDxfId="0" dataCellStyle="Currency">
      <calculatedColumnFormula>Table1[[#This Row],[Total]]*$H$3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27"/>
  <sheetViews>
    <sheetView topLeftCell="D1" workbookViewId="0">
      <selection activeCell="H1" sqref="H1:S26"/>
    </sheetView>
  </sheetViews>
  <sheetFormatPr defaultRowHeight="12.75" x14ac:dyDescent="0.35"/>
  <cols>
    <col min="8" max="8" width="11.86328125" customWidth="1"/>
    <col min="9" max="9" width="15.86328125" customWidth="1"/>
    <col min="10" max="10" width="18.265625" bestFit="1" customWidth="1"/>
    <col min="13" max="13" width="28.265625" customWidth="1"/>
    <col min="14" max="14" width="11.33203125" bestFit="1" customWidth="1"/>
    <col min="19" max="19" width="11" style="3" bestFit="1" customWidth="1"/>
    <col min="20" max="20" width="12.6640625" style="3" customWidth="1"/>
  </cols>
  <sheetData>
    <row r="1" spans="1:31" x14ac:dyDescent="0.35">
      <c r="A1" t="s">
        <v>156</v>
      </c>
      <c r="B1" t="s">
        <v>155</v>
      </c>
      <c r="C1" t="s">
        <v>154</v>
      </c>
      <c r="D1" t="s">
        <v>153</v>
      </c>
      <c r="E1" t="s">
        <v>152</v>
      </c>
      <c r="F1" t="s">
        <v>151</v>
      </c>
      <c r="G1" t="s">
        <v>150</v>
      </c>
      <c r="H1" t="s">
        <v>149</v>
      </c>
      <c r="I1" t="s">
        <v>157</v>
      </c>
      <c r="J1" t="s">
        <v>148</v>
      </c>
      <c r="K1" t="s">
        <v>147</v>
      </c>
      <c r="L1" t="s">
        <v>146</v>
      </c>
      <c r="M1" t="s">
        <v>145</v>
      </c>
      <c r="N1" t="s">
        <v>144</v>
      </c>
      <c r="O1" t="s">
        <v>143</v>
      </c>
      <c r="P1" t="s">
        <v>142</v>
      </c>
      <c r="Q1" t="s">
        <v>141</v>
      </c>
      <c r="R1" t="s">
        <v>140</v>
      </c>
      <c r="S1" s="3" t="s">
        <v>139</v>
      </c>
      <c r="T1" s="3" t="s">
        <v>138</v>
      </c>
      <c r="U1" t="s">
        <v>137</v>
      </c>
      <c r="V1" t="s">
        <v>136</v>
      </c>
      <c r="W1" t="s">
        <v>135</v>
      </c>
      <c r="X1" t="s">
        <v>134</v>
      </c>
      <c r="Y1" t="s">
        <v>133</v>
      </c>
      <c r="Z1" t="s">
        <v>132</v>
      </c>
      <c r="AA1" t="s">
        <v>131</v>
      </c>
      <c r="AB1" t="s">
        <v>130</v>
      </c>
      <c r="AC1" t="s">
        <v>129</v>
      </c>
      <c r="AD1" t="s">
        <v>128</v>
      </c>
      <c r="AE1" t="s">
        <v>127</v>
      </c>
    </row>
    <row r="2" spans="1:31" hidden="1" x14ac:dyDescent="0.35">
      <c r="A2" t="s">
        <v>120</v>
      </c>
      <c r="B2">
        <v>445100</v>
      </c>
      <c r="C2" t="s">
        <v>73</v>
      </c>
      <c r="D2" t="s">
        <v>119</v>
      </c>
      <c r="E2" t="s">
        <v>118</v>
      </c>
      <c r="F2" t="s">
        <v>117</v>
      </c>
      <c r="G2">
        <v>12</v>
      </c>
      <c r="H2">
        <v>951515588</v>
      </c>
      <c r="J2" t="s">
        <v>126</v>
      </c>
      <c r="K2" t="s">
        <v>125</v>
      </c>
      <c r="L2">
        <v>0</v>
      </c>
      <c r="M2" t="s">
        <v>124</v>
      </c>
      <c r="N2" s="1">
        <v>42425</v>
      </c>
      <c r="O2" t="s">
        <v>61</v>
      </c>
      <c r="P2" t="s">
        <v>63</v>
      </c>
      <c r="Q2" s="4">
        <v>44013</v>
      </c>
      <c r="R2">
        <v>100</v>
      </c>
      <c r="S2">
        <v>51999</v>
      </c>
      <c r="T2">
        <v>4333.33</v>
      </c>
      <c r="U2" t="s">
        <v>95</v>
      </c>
      <c r="V2">
        <v>1100</v>
      </c>
      <c r="W2">
        <v>445100</v>
      </c>
      <c r="X2">
        <v>10103</v>
      </c>
      <c r="Y2">
        <v>61001</v>
      </c>
      <c r="Z2" t="s">
        <v>62</v>
      </c>
      <c r="AA2">
        <v>100</v>
      </c>
      <c r="AB2" t="s">
        <v>66</v>
      </c>
      <c r="AC2" t="s">
        <v>67</v>
      </c>
      <c r="AD2" t="s">
        <v>61</v>
      </c>
      <c r="AE2" s="1">
        <v>42425</v>
      </c>
    </row>
    <row r="3" spans="1:31" hidden="1" x14ac:dyDescent="0.35">
      <c r="A3" t="s">
        <v>120</v>
      </c>
      <c r="B3">
        <v>445100</v>
      </c>
      <c r="C3" t="s">
        <v>73</v>
      </c>
      <c r="D3" t="s">
        <v>119</v>
      </c>
      <c r="E3" t="s">
        <v>118</v>
      </c>
      <c r="F3" t="s">
        <v>117</v>
      </c>
      <c r="G3" t="s">
        <v>66</v>
      </c>
      <c r="H3">
        <v>950865174</v>
      </c>
      <c r="J3" t="s">
        <v>123</v>
      </c>
      <c r="K3" t="s">
        <v>122</v>
      </c>
      <c r="L3">
        <v>0</v>
      </c>
      <c r="M3" t="s">
        <v>121</v>
      </c>
      <c r="N3" s="1">
        <v>43339</v>
      </c>
      <c r="O3" t="s">
        <v>61</v>
      </c>
      <c r="P3" t="s">
        <v>63</v>
      </c>
      <c r="Q3" s="4">
        <v>43831</v>
      </c>
      <c r="R3">
        <v>100</v>
      </c>
      <c r="S3">
        <v>76500</v>
      </c>
      <c r="T3">
        <v>6375</v>
      </c>
      <c r="U3" t="s">
        <v>95</v>
      </c>
      <c r="V3">
        <v>1100</v>
      </c>
      <c r="W3">
        <v>445100</v>
      </c>
      <c r="X3">
        <v>10103</v>
      </c>
      <c r="Y3">
        <v>61001</v>
      </c>
      <c r="Z3" t="s">
        <v>62</v>
      </c>
      <c r="AA3">
        <v>100</v>
      </c>
      <c r="AB3" t="s">
        <v>66</v>
      </c>
      <c r="AC3" t="s">
        <v>67</v>
      </c>
      <c r="AD3" t="s">
        <v>61</v>
      </c>
      <c r="AE3" s="1">
        <v>42632</v>
      </c>
    </row>
    <row r="4" spans="1:31" hidden="1" x14ac:dyDescent="0.35">
      <c r="A4" t="s">
        <v>120</v>
      </c>
      <c r="B4">
        <v>445100</v>
      </c>
      <c r="C4" t="s">
        <v>73</v>
      </c>
      <c r="D4" t="s">
        <v>119</v>
      </c>
      <c r="E4" t="s">
        <v>118</v>
      </c>
      <c r="F4" t="s">
        <v>117</v>
      </c>
      <c r="G4">
        <v>12</v>
      </c>
      <c r="H4">
        <v>950382345</v>
      </c>
      <c r="J4" t="s">
        <v>116</v>
      </c>
      <c r="K4" t="s">
        <v>115</v>
      </c>
      <c r="L4">
        <v>0</v>
      </c>
      <c r="M4" t="s">
        <v>114</v>
      </c>
      <c r="N4" s="1">
        <v>38971</v>
      </c>
      <c r="O4" t="s">
        <v>61</v>
      </c>
      <c r="P4" t="s">
        <v>63</v>
      </c>
      <c r="Q4" s="4">
        <v>43831</v>
      </c>
      <c r="R4">
        <v>100</v>
      </c>
      <c r="S4">
        <v>50243</v>
      </c>
      <c r="T4">
        <v>4186.92</v>
      </c>
      <c r="U4" t="s">
        <v>95</v>
      </c>
      <c r="V4">
        <v>1100</v>
      </c>
      <c r="W4">
        <v>445100</v>
      </c>
      <c r="X4">
        <v>10103</v>
      </c>
      <c r="Y4">
        <v>61001</v>
      </c>
      <c r="Z4" t="s">
        <v>62</v>
      </c>
      <c r="AA4">
        <v>100</v>
      </c>
      <c r="AB4" t="s">
        <v>66</v>
      </c>
      <c r="AC4" t="s">
        <v>67</v>
      </c>
      <c r="AD4" t="s">
        <v>61</v>
      </c>
      <c r="AE4" s="1">
        <v>34943</v>
      </c>
    </row>
    <row r="5" spans="1:31" hidden="1" x14ac:dyDescent="0.35">
      <c r="A5" t="s">
        <v>70</v>
      </c>
      <c r="B5">
        <v>445100</v>
      </c>
      <c r="C5" t="s">
        <v>69</v>
      </c>
      <c r="D5" t="s">
        <v>66</v>
      </c>
      <c r="E5" t="s">
        <v>68</v>
      </c>
      <c r="F5" t="s">
        <v>67</v>
      </c>
      <c r="G5" t="s">
        <v>66</v>
      </c>
      <c r="H5">
        <v>951034579</v>
      </c>
      <c r="J5" t="s">
        <v>113</v>
      </c>
      <c r="K5" t="s">
        <v>91</v>
      </c>
      <c r="L5">
        <v>0</v>
      </c>
      <c r="M5" t="s">
        <v>40</v>
      </c>
      <c r="N5" s="1">
        <v>39386</v>
      </c>
      <c r="O5" s="1">
        <v>44076</v>
      </c>
      <c r="P5" t="s">
        <v>63</v>
      </c>
      <c r="Q5" t="s">
        <v>61</v>
      </c>
      <c r="R5">
        <v>100</v>
      </c>
      <c r="S5">
        <v>40580</v>
      </c>
      <c r="T5">
        <v>3381.67</v>
      </c>
      <c r="U5" t="s">
        <v>95</v>
      </c>
      <c r="V5">
        <v>1100</v>
      </c>
      <c r="W5">
        <v>445100</v>
      </c>
      <c r="X5">
        <v>10301</v>
      </c>
      <c r="Y5">
        <v>61001</v>
      </c>
      <c r="Z5" t="s">
        <v>62</v>
      </c>
      <c r="AA5">
        <v>100</v>
      </c>
      <c r="AB5">
        <v>6</v>
      </c>
      <c r="AC5">
        <v>17</v>
      </c>
      <c r="AD5" s="1">
        <v>44409</v>
      </c>
      <c r="AE5" s="1">
        <v>39386</v>
      </c>
    </row>
    <row r="6" spans="1:31" hidden="1" x14ac:dyDescent="0.35">
      <c r="A6" t="s">
        <v>70</v>
      </c>
      <c r="B6">
        <v>445100</v>
      </c>
      <c r="C6" t="s">
        <v>73</v>
      </c>
      <c r="D6" t="s">
        <v>66</v>
      </c>
      <c r="E6" t="s">
        <v>68</v>
      </c>
      <c r="F6" t="s">
        <v>67</v>
      </c>
      <c r="G6" t="s">
        <v>66</v>
      </c>
      <c r="H6">
        <v>951430714</v>
      </c>
      <c r="I6" t="e">
        <f>VLOOKUP(rwservlet!H6,Sheet1!$K$5:$K$12,1,FALSE)</f>
        <v>#N/A</v>
      </c>
      <c r="J6" t="s">
        <v>112</v>
      </c>
      <c r="K6" t="s">
        <v>111</v>
      </c>
      <c r="L6">
        <v>0</v>
      </c>
      <c r="M6" t="s">
        <v>40</v>
      </c>
      <c r="N6" s="1">
        <v>43817</v>
      </c>
      <c r="O6" t="s">
        <v>61</v>
      </c>
      <c r="P6" t="s">
        <v>63</v>
      </c>
      <c r="Q6" t="s">
        <v>61</v>
      </c>
      <c r="R6">
        <v>100</v>
      </c>
      <c r="S6" s="3">
        <v>32884</v>
      </c>
      <c r="T6" s="3">
        <v>2740.35</v>
      </c>
      <c r="U6" t="s">
        <v>95</v>
      </c>
      <c r="V6">
        <v>1100</v>
      </c>
      <c r="W6">
        <v>445100</v>
      </c>
      <c r="X6">
        <v>10301</v>
      </c>
      <c r="Y6">
        <v>61001</v>
      </c>
      <c r="Z6" t="s">
        <v>62</v>
      </c>
      <c r="AA6">
        <v>100</v>
      </c>
      <c r="AB6">
        <v>1</v>
      </c>
      <c r="AC6">
        <v>17</v>
      </c>
      <c r="AD6" s="1">
        <v>44409</v>
      </c>
      <c r="AE6" s="1">
        <v>43817</v>
      </c>
    </row>
    <row r="7" spans="1:31" hidden="1" x14ac:dyDescent="0.35">
      <c r="A7" t="s">
        <v>70</v>
      </c>
      <c r="B7">
        <v>445100</v>
      </c>
      <c r="C7" t="s">
        <v>69</v>
      </c>
      <c r="D7" t="s">
        <v>66</v>
      </c>
      <c r="E7" t="s">
        <v>68</v>
      </c>
      <c r="F7" t="s">
        <v>67</v>
      </c>
      <c r="G7" t="s">
        <v>66</v>
      </c>
      <c r="H7">
        <v>950964408</v>
      </c>
      <c r="J7" t="s">
        <v>110</v>
      </c>
      <c r="K7" t="s">
        <v>89</v>
      </c>
      <c r="L7">
        <v>0</v>
      </c>
      <c r="M7" t="s">
        <v>40</v>
      </c>
      <c r="N7" s="1">
        <v>43045</v>
      </c>
      <c r="O7" s="1">
        <v>44076</v>
      </c>
      <c r="P7" t="s">
        <v>63</v>
      </c>
      <c r="Q7" t="s">
        <v>61</v>
      </c>
      <c r="R7">
        <v>100</v>
      </c>
      <c r="S7">
        <v>32884</v>
      </c>
      <c r="T7">
        <v>2740.35</v>
      </c>
      <c r="U7" t="s">
        <v>95</v>
      </c>
      <c r="V7">
        <v>1100</v>
      </c>
      <c r="W7">
        <v>445100</v>
      </c>
      <c r="X7">
        <v>10301</v>
      </c>
      <c r="Y7">
        <v>61001</v>
      </c>
      <c r="Z7" t="s">
        <v>62</v>
      </c>
      <c r="AA7">
        <v>100</v>
      </c>
      <c r="AB7">
        <v>1</v>
      </c>
      <c r="AC7">
        <v>17</v>
      </c>
      <c r="AD7" s="1">
        <v>44409</v>
      </c>
      <c r="AE7" s="1">
        <v>43045</v>
      </c>
    </row>
    <row r="8" spans="1:31" hidden="1" x14ac:dyDescent="0.35">
      <c r="A8" t="s">
        <v>70</v>
      </c>
      <c r="B8">
        <v>445100</v>
      </c>
      <c r="C8" t="s">
        <v>73</v>
      </c>
      <c r="D8" t="s">
        <v>66</v>
      </c>
      <c r="E8" t="s">
        <v>68</v>
      </c>
      <c r="F8" t="s">
        <v>67</v>
      </c>
      <c r="G8" t="s">
        <v>66</v>
      </c>
      <c r="H8">
        <v>951859190</v>
      </c>
      <c r="I8" t="e">
        <f>VLOOKUP(rwservlet!H8,Sheet1!$K$5:$K$12,1,FALSE)</f>
        <v>#N/A</v>
      </c>
      <c r="J8" t="s">
        <v>109</v>
      </c>
      <c r="K8" t="s">
        <v>108</v>
      </c>
      <c r="L8">
        <v>0</v>
      </c>
      <c r="M8" t="s">
        <v>40</v>
      </c>
      <c r="N8" s="1">
        <v>43892</v>
      </c>
      <c r="O8" t="s">
        <v>61</v>
      </c>
      <c r="P8" t="s">
        <v>63</v>
      </c>
      <c r="Q8" t="s">
        <v>61</v>
      </c>
      <c r="R8">
        <v>100</v>
      </c>
      <c r="S8" s="3">
        <v>32884</v>
      </c>
      <c r="T8" s="3">
        <v>2740.35</v>
      </c>
      <c r="U8" t="s">
        <v>95</v>
      </c>
      <c r="V8">
        <v>1100</v>
      </c>
      <c r="W8">
        <v>445100</v>
      </c>
      <c r="X8">
        <v>10301</v>
      </c>
      <c r="Y8">
        <v>61001</v>
      </c>
      <c r="Z8" t="s">
        <v>62</v>
      </c>
      <c r="AA8">
        <v>100</v>
      </c>
      <c r="AB8">
        <v>1</v>
      </c>
      <c r="AC8">
        <v>17</v>
      </c>
      <c r="AD8" s="1">
        <v>44409</v>
      </c>
      <c r="AE8" s="1">
        <v>43892</v>
      </c>
    </row>
    <row r="9" spans="1:31" hidden="1" x14ac:dyDescent="0.35">
      <c r="A9" t="s">
        <v>70</v>
      </c>
      <c r="B9">
        <v>445100</v>
      </c>
      <c r="C9" t="s">
        <v>73</v>
      </c>
      <c r="D9" t="s">
        <v>66</v>
      </c>
      <c r="E9" t="s">
        <v>68</v>
      </c>
      <c r="F9" t="s">
        <v>67</v>
      </c>
      <c r="G9">
        <v>12</v>
      </c>
      <c r="H9">
        <v>950583290</v>
      </c>
      <c r="J9" t="s">
        <v>107</v>
      </c>
      <c r="K9" t="s">
        <v>106</v>
      </c>
      <c r="L9">
        <v>0</v>
      </c>
      <c r="M9" t="s">
        <v>105</v>
      </c>
      <c r="N9" s="1">
        <v>38523</v>
      </c>
      <c r="O9" t="s">
        <v>61</v>
      </c>
      <c r="P9">
        <v>46656</v>
      </c>
      <c r="Q9" t="s">
        <v>61</v>
      </c>
      <c r="R9">
        <v>100</v>
      </c>
      <c r="S9">
        <v>46653</v>
      </c>
      <c r="T9">
        <v>3887.79</v>
      </c>
      <c r="U9" t="s">
        <v>95</v>
      </c>
      <c r="V9">
        <v>1100</v>
      </c>
      <c r="W9">
        <v>445100</v>
      </c>
      <c r="X9">
        <v>10301</v>
      </c>
      <c r="Y9">
        <v>61001</v>
      </c>
      <c r="Z9" t="s">
        <v>62</v>
      </c>
      <c r="AA9">
        <v>100</v>
      </c>
      <c r="AB9">
        <v>7</v>
      </c>
      <c r="AC9">
        <v>19</v>
      </c>
      <c r="AD9" s="1">
        <v>44317</v>
      </c>
      <c r="AE9" s="1">
        <v>38523</v>
      </c>
    </row>
    <row r="10" spans="1:31" hidden="1" x14ac:dyDescent="0.35">
      <c r="A10" t="s">
        <v>70</v>
      </c>
      <c r="B10">
        <v>445100</v>
      </c>
      <c r="C10" t="s">
        <v>73</v>
      </c>
      <c r="D10" t="s">
        <v>66</v>
      </c>
      <c r="E10" t="s">
        <v>68</v>
      </c>
      <c r="F10" t="s">
        <v>67</v>
      </c>
      <c r="G10" t="s">
        <v>66</v>
      </c>
      <c r="H10">
        <v>951877208</v>
      </c>
      <c r="I10" t="e">
        <f>VLOOKUP(rwservlet!H10,Sheet1!$K$5:$K$12,1,FALSE)</f>
        <v>#N/A</v>
      </c>
      <c r="J10" t="s">
        <v>104</v>
      </c>
      <c r="K10" t="s">
        <v>76</v>
      </c>
      <c r="L10">
        <v>0</v>
      </c>
      <c r="M10" t="s">
        <v>40</v>
      </c>
      <c r="N10" s="1">
        <v>44123</v>
      </c>
      <c r="O10" t="s">
        <v>61</v>
      </c>
      <c r="P10" t="s">
        <v>63</v>
      </c>
      <c r="Q10" t="s">
        <v>61</v>
      </c>
      <c r="R10">
        <v>100</v>
      </c>
      <c r="S10" s="3">
        <v>32884</v>
      </c>
      <c r="T10" s="3">
        <v>2740.35</v>
      </c>
      <c r="U10" t="s">
        <v>95</v>
      </c>
      <c r="V10">
        <v>1100</v>
      </c>
      <c r="W10">
        <v>445100</v>
      </c>
      <c r="X10">
        <v>10301</v>
      </c>
      <c r="Y10">
        <v>61001</v>
      </c>
      <c r="Z10" t="s">
        <v>62</v>
      </c>
      <c r="AA10">
        <v>100</v>
      </c>
      <c r="AB10">
        <v>1</v>
      </c>
      <c r="AC10">
        <v>17</v>
      </c>
      <c r="AD10" t="s">
        <v>61</v>
      </c>
      <c r="AE10" s="1">
        <v>44123</v>
      </c>
    </row>
    <row r="11" spans="1:31" hidden="1" x14ac:dyDescent="0.35">
      <c r="A11" t="s">
        <v>70</v>
      </c>
      <c r="B11">
        <v>445100</v>
      </c>
      <c r="C11" t="s">
        <v>69</v>
      </c>
      <c r="D11" t="s">
        <v>66</v>
      </c>
      <c r="E11" t="s">
        <v>68</v>
      </c>
      <c r="F11" t="s">
        <v>67</v>
      </c>
      <c r="G11" t="s">
        <v>66</v>
      </c>
      <c r="H11">
        <v>951230157</v>
      </c>
      <c r="J11" t="s">
        <v>102</v>
      </c>
      <c r="K11" t="s">
        <v>103</v>
      </c>
      <c r="L11">
        <v>0</v>
      </c>
      <c r="M11" t="s">
        <v>40</v>
      </c>
      <c r="N11" s="1">
        <v>41153</v>
      </c>
      <c r="O11" s="1">
        <v>44136</v>
      </c>
      <c r="P11" t="s">
        <v>63</v>
      </c>
      <c r="Q11" t="s">
        <v>61</v>
      </c>
      <c r="R11">
        <v>68</v>
      </c>
      <c r="S11">
        <v>24492.3</v>
      </c>
      <c r="T11">
        <v>2041.03</v>
      </c>
      <c r="U11" t="s">
        <v>95</v>
      </c>
      <c r="V11">
        <v>1100</v>
      </c>
      <c r="W11">
        <v>445100</v>
      </c>
      <c r="X11">
        <v>10301</v>
      </c>
      <c r="Y11">
        <v>61001</v>
      </c>
      <c r="Z11" t="s">
        <v>62</v>
      </c>
      <c r="AA11">
        <v>100</v>
      </c>
      <c r="AB11">
        <v>3</v>
      </c>
      <c r="AC11">
        <v>17</v>
      </c>
      <c r="AD11" s="1">
        <v>44317</v>
      </c>
      <c r="AE11" s="1">
        <v>41153</v>
      </c>
    </row>
    <row r="12" spans="1:31" hidden="1" x14ac:dyDescent="0.35">
      <c r="A12" t="s">
        <v>70</v>
      </c>
      <c r="B12">
        <v>445100</v>
      </c>
      <c r="C12" t="s">
        <v>73</v>
      </c>
      <c r="D12" t="s">
        <v>66</v>
      </c>
      <c r="E12" t="s">
        <v>68</v>
      </c>
      <c r="F12" t="s">
        <v>67</v>
      </c>
      <c r="G12" t="s">
        <v>66</v>
      </c>
      <c r="H12">
        <v>951230157</v>
      </c>
      <c r="I12" t="e">
        <f>VLOOKUP(rwservlet!H12,Sheet1!$K$5:$K$12,1,FALSE)</f>
        <v>#N/A</v>
      </c>
      <c r="J12" t="s">
        <v>102</v>
      </c>
      <c r="K12" t="s">
        <v>64</v>
      </c>
      <c r="L12">
        <v>0</v>
      </c>
      <c r="M12" t="s">
        <v>40</v>
      </c>
      <c r="N12" s="1">
        <v>44126</v>
      </c>
      <c r="O12" t="s">
        <v>61</v>
      </c>
      <c r="P12" t="s">
        <v>63</v>
      </c>
      <c r="Q12" t="s">
        <v>61</v>
      </c>
      <c r="R12">
        <v>100</v>
      </c>
      <c r="S12" s="3">
        <v>37231</v>
      </c>
      <c r="T12" s="3">
        <v>3102.61</v>
      </c>
      <c r="U12" t="s">
        <v>95</v>
      </c>
      <c r="V12">
        <v>1100</v>
      </c>
      <c r="W12">
        <v>445100</v>
      </c>
      <c r="X12">
        <v>10301</v>
      </c>
      <c r="Y12">
        <v>61001</v>
      </c>
      <c r="Z12" t="s">
        <v>62</v>
      </c>
      <c r="AA12">
        <v>100</v>
      </c>
      <c r="AB12">
        <v>4</v>
      </c>
      <c r="AC12">
        <v>17</v>
      </c>
      <c r="AD12" s="1">
        <v>44317</v>
      </c>
      <c r="AE12" s="1">
        <v>41153</v>
      </c>
    </row>
    <row r="13" spans="1:31" hidden="1" x14ac:dyDescent="0.35">
      <c r="A13" t="s">
        <v>70</v>
      </c>
      <c r="B13">
        <v>445100</v>
      </c>
      <c r="C13" t="s">
        <v>73</v>
      </c>
      <c r="D13" t="s">
        <v>66</v>
      </c>
      <c r="E13" t="s">
        <v>68</v>
      </c>
      <c r="F13" t="s">
        <v>67</v>
      </c>
      <c r="G13" t="s">
        <v>66</v>
      </c>
      <c r="H13">
        <v>951073562</v>
      </c>
      <c r="I13" t="e">
        <f>VLOOKUP(rwservlet!H13,Sheet1!$K$5:$K$12,1,FALSE)</f>
        <v>#N/A</v>
      </c>
      <c r="J13" t="s">
        <v>101</v>
      </c>
      <c r="K13" t="s">
        <v>100</v>
      </c>
      <c r="L13">
        <v>0</v>
      </c>
      <c r="M13" t="s">
        <v>40</v>
      </c>
      <c r="N13" s="1">
        <v>41512</v>
      </c>
      <c r="O13" t="s">
        <v>61</v>
      </c>
      <c r="P13" t="s">
        <v>63</v>
      </c>
      <c r="Q13" t="s">
        <v>61</v>
      </c>
      <c r="R13">
        <v>65</v>
      </c>
      <c r="S13" s="3">
        <v>26619.4</v>
      </c>
      <c r="T13" s="3">
        <v>2218.29</v>
      </c>
      <c r="U13" t="s">
        <v>95</v>
      </c>
      <c r="V13">
        <v>1100</v>
      </c>
      <c r="W13">
        <v>445100</v>
      </c>
      <c r="X13">
        <v>10301</v>
      </c>
      <c r="Y13">
        <v>61001</v>
      </c>
      <c r="Z13" t="s">
        <v>62</v>
      </c>
      <c r="AA13">
        <v>100</v>
      </c>
      <c r="AB13">
        <v>6</v>
      </c>
      <c r="AC13">
        <v>17</v>
      </c>
      <c r="AD13" s="1">
        <v>44409</v>
      </c>
      <c r="AE13" s="1">
        <v>39531</v>
      </c>
    </row>
    <row r="14" spans="1:31" hidden="1" x14ac:dyDescent="0.35">
      <c r="A14" t="s">
        <v>70</v>
      </c>
      <c r="B14">
        <v>445100</v>
      </c>
      <c r="C14" t="s">
        <v>73</v>
      </c>
      <c r="D14" t="s">
        <v>66</v>
      </c>
      <c r="E14" t="s">
        <v>68</v>
      </c>
      <c r="F14" t="s">
        <v>67</v>
      </c>
      <c r="G14" t="s">
        <v>66</v>
      </c>
      <c r="H14">
        <v>950963968</v>
      </c>
      <c r="I14" t="e">
        <f>VLOOKUP(rwservlet!H14,Sheet1!$K$5:$K$12,1,FALSE)</f>
        <v>#N/A</v>
      </c>
      <c r="J14" t="s">
        <v>99</v>
      </c>
      <c r="K14" t="s">
        <v>98</v>
      </c>
      <c r="L14">
        <v>0</v>
      </c>
      <c r="M14" t="s">
        <v>40</v>
      </c>
      <c r="N14" s="1">
        <v>38985</v>
      </c>
      <c r="O14" t="s">
        <v>61</v>
      </c>
      <c r="P14" t="s">
        <v>63</v>
      </c>
      <c r="Q14" t="s">
        <v>61</v>
      </c>
      <c r="R14">
        <v>100</v>
      </c>
      <c r="S14" s="3">
        <v>40580</v>
      </c>
      <c r="T14" s="3">
        <v>3381.67</v>
      </c>
      <c r="U14" t="s">
        <v>95</v>
      </c>
      <c r="V14">
        <v>1100</v>
      </c>
      <c r="W14">
        <v>445100</v>
      </c>
      <c r="X14">
        <v>10301</v>
      </c>
      <c r="Y14">
        <v>61001</v>
      </c>
      <c r="Z14" t="s">
        <v>62</v>
      </c>
      <c r="AA14">
        <v>100</v>
      </c>
      <c r="AB14">
        <v>6</v>
      </c>
      <c r="AC14">
        <v>17</v>
      </c>
      <c r="AD14" s="1">
        <v>44409</v>
      </c>
      <c r="AE14" s="1">
        <v>38985</v>
      </c>
    </row>
    <row r="15" spans="1:31" hidden="1" x14ac:dyDescent="0.35">
      <c r="A15" t="s">
        <v>70</v>
      </c>
      <c r="B15">
        <v>445100</v>
      </c>
      <c r="C15" t="s">
        <v>73</v>
      </c>
      <c r="D15" t="s">
        <v>66</v>
      </c>
      <c r="E15" t="s">
        <v>68</v>
      </c>
      <c r="F15" t="s">
        <v>67</v>
      </c>
      <c r="G15" t="s">
        <v>66</v>
      </c>
      <c r="H15">
        <v>950971059</v>
      </c>
      <c r="I15" t="e">
        <f>VLOOKUP(rwservlet!H15,Sheet1!$K$5:$K$12,1,FALSE)</f>
        <v>#N/A</v>
      </c>
      <c r="J15" t="s">
        <v>97</v>
      </c>
      <c r="K15" t="s">
        <v>96</v>
      </c>
      <c r="L15">
        <v>0</v>
      </c>
      <c r="M15" t="s">
        <v>40</v>
      </c>
      <c r="N15" s="1">
        <v>41122</v>
      </c>
      <c r="O15" t="s">
        <v>61</v>
      </c>
      <c r="P15" t="s">
        <v>63</v>
      </c>
      <c r="Q15" t="s">
        <v>61</v>
      </c>
      <c r="R15">
        <v>100</v>
      </c>
      <c r="S15" s="3">
        <v>40580</v>
      </c>
      <c r="T15" s="3">
        <v>3381.67</v>
      </c>
      <c r="U15" t="s">
        <v>95</v>
      </c>
      <c r="V15">
        <v>1100</v>
      </c>
      <c r="W15">
        <v>445100</v>
      </c>
      <c r="X15">
        <v>10301</v>
      </c>
      <c r="Y15">
        <v>61001</v>
      </c>
      <c r="Z15" t="s">
        <v>62</v>
      </c>
      <c r="AA15">
        <v>100</v>
      </c>
      <c r="AB15">
        <v>6</v>
      </c>
      <c r="AC15">
        <v>17</v>
      </c>
      <c r="AD15" s="1">
        <v>44409</v>
      </c>
      <c r="AE15" s="1">
        <v>39087</v>
      </c>
    </row>
    <row r="16" spans="1:31" x14ac:dyDescent="0.35">
      <c r="A16" t="s">
        <v>70</v>
      </c>
      <c r="B16">
        <v>445100</v>
      </c>
      <c r="C16" t="s">
        <v>73</v>
      </c>
      <c r="D16" t="s">
        <v>66</v>
      </c>
      <c r="E16" t="s">
        <v>68</v>
      </c>
      <c r="F16" t="s">
        <v>67</v>
      </c>
      <c r="G16" t="s">
        <v>66</v>
      </c>
      <c r="H16">
        <v>951593772</v>
      </c>
      <c r="I16">
        <f>VLOOKUP(rwservlet!H16,Sheet1!$K$5:$K$12,1,FALSE)</f>
        <v>951593772</v>
      </c>
      <c r="J16" t="s">
        <v>94</v>
      </c>
      <c r="K16" t="s">
        <v>93</v>
      </c>
      <c r="L16">
        <v>0</v>
      </c>
      <c r="M16" t="s">
        <v>40</v>
      </c>
      <c r="N16" s="1">
        <v>42489</v>
      </c>
      <c r="O16" t="s">
        <v>61</v>
      </c>
      <c r="P16" t="s">
        <v>63</v>
      </c>
      <c r="Q16" t="s">
        <v>61</v>
      </c>
      <c r="R16">
        <v>100</v>
      </c>
      <c r="S16" s="3">
        <v>35650</v>
      </c>
      <c r="T16" s="3">
        <v>2970.88</v>
      </c>
      <c r="U16" t="s">
        <v>29</v>
      </c>
      <c r="V16">
        <v>191500</v>
      </c>
      <c r="W16">
        <v>445100</v>
      </c>
      <c r="X16">
        <v>10301</v>
      </c>
      <c r="Y16">
        <v>61001</v>
      </c>
      <c r="Z16" t="s">
        <v>62</v>
      </c>
      <c r="AA16">
        <v>100</v>
      </c>
      <c r="AB16">
        <v>3</v>
      </c>
      <c r="AC16">
        <v>17</v>
      </c>
      <c r="AD16" s="1">
        <v>44409</v>
      </c>
      <c r="AE16" s="1">
        <v>42489</v>
      </c>
    </row>
    <row r="17" spans="1:31" x14ac:dyDescent="0.35">
      <c r="A17" t="s">
        <v>70</v>
      </c>
      <c r="B17">
        <v>445100</v>
      </c>
      <c r="C17" t="s">
        <v>73</v>
      </c>
      <c r="D17" t="s">
        <v>66</v>
      </c>
      <c r="E17" t="s">
        <v>68</v>
      </c>
      <c r="F17" t="s">
        <v>67</v>
      </c>
      <c r="G17" t="s">
        <v>66</v>
      </c>
      <c r="H17">
        <v>950582542</v>
      </c>
      <c r="I17">
        <f>VLOOKUP(rwservlet!H17,Sheet1!$K$5:$K$12,1,FALSE)</f>
        <v>950582542</v>
      </c>
      <c r="J17" t="s">
        <v>92</v>
      </c>
      <c r="K17" t="s">
        <v>91</v>
      </c>
      <c r="L17">
        <v>0</v>
      </c>
      <c r="M17" t="s">
        <v>40</v>
      </c>
      <c r="N17" s="1">
        <v>44123</v>
      </c>
      <c r="O17" t="s">
        <v>61</v>
      </c>
      <c r="P17" t="s">
        <v>63</v>
      </c>
      <c r="Q17" t="s">
        <v>61</v>
      </c>
      <c r="R17">
        <v>100</v>
      </c>
      <c r="S17" s="3">
        <v>34298</v>
      </c>
      <c r="T17" s="3">
        <v>2858.21</v>
      </c>
      <c r="U17" t="s">
        <v>29</v>
      </c>
      <c r="V17">
        <v>191500</v>
      </c>
      <c r="W17">
        <v>445100</v>
      </c>
      <c r="X17">
        <v>10301</v>
      </c>
      <c r="Y17">
        <v>61001</v>
      </c>
      <c r="Z17" t="s">
        <v>62</v>
      </c>
      <c r="AA17">
        <v>100</v>
      </c>
      <c r="AB17">
        <v>2</v>
      </c>
      <c r="AC17">
        <v>17</v>
      </c>
      <c r="AD17" t="s">
        <v>61</v>
      </c>
      <c r="AE17" s="1">
        <v>44123</v>
      </c>
    </row>
    <row r="18" spans="1:31" x14ac:dyDescent="0.35">
      <c r="A18" t="s">
        <v>70</v>
      </c>
      <c r="B18">
        <v>445100</v>
      </c>
      <c r="C18" t="s">
        <v>73</v>
      </c>
      <c r="D18" t="s">
        <v>66</v>
      </c>
      <c r="E18" t="s">
        <v>68</v>
      </c>
      <c r="F18" t="s">
        <v>67</v>
      </c>
      <c r="G18" t="s">
        <v>66</v>
      </c>
      <c r="H18">
        <v>951352001</v>
      </c>
      <c r="I18">
        <f>VLOOKUP(rwservlet!H18,Sheet1!$K$5:$K$12,1,FALSE)</f>
        <v>951352001</v>
      </c>
      <c r="J18" t="s">
        <v>90</v>
      </c>
      <c r="K18" t="s">
        <v>89</v>
      </c>
      <c r="L18">
        <v>0</v>
      </c>
      <c r="M18" t="s">
        <v>40</v>
      </c>
      <c r="N18" s="1">
        <v>44126</v>
      </c>
      <c r="O18" t="s">
        <v>61</v>
      </c>
      <c r="P18" t="s">
        <v>63</v>
      </c>
      <c r="Q18" t="s">
        <v>61</v>
      </c>
      <c r="R18">
        <v>100</v>
      </c>
      <c r="S18" s="3">
        <v>34298</v>
      </c>
      <c r="T18" s="3">
        <v>2858.21</v>
      </c>
      <c r="U18" t="s">
        <v>29</v>
      </c>
      <c r="V18">
        <v>191500</v>
      </c>
      <c r="W18">
        <v>445100</v>
      </c>
      <c r="X18">
        <v>10301</v>
      </c>
      <c r="Y18">
        <v>61001</v>
      </c>
      <c r="Z18" t="s">
        <v>62</v>
      </c>
      <c r="AA18">
        <v>100</v>
      </c>
      <c r="AB18">
        <v>2</v>
      </c>
      <c r="AC18">
        <v>17</v>
      </c>
      <c r="AD18" s="1">
        <v>44501</v>
      </c>
      <c r="AE18" s="1">
        <v>44123</v>
      </c>
    </row>
    <row r="19" spans="1:31" hidden="1" x14ac:dyDescent="0.35">
      <c r="A19" t="s">
        <v>70</v>
      </c>
      <c r="B19">
        <v>445100</v>
      </c>
      <c r="C19" t="s">
        <v>73</v>
      </c>
      <c r="D19" t="s">
        <v>66</v>
      </c>
      <c r="E19" t="s">
        <v>68</v>
      </c>
      <c r="F19" t="s">
        <v>67</v>
      </c>
      <c r="G19" t="s">
        <v>66</v>
      </c>
      <c r="H19">
        <v>951258301</v>
      </c>
      <c r="I19" t="e">
        <f>VLOOKUP(rwservlet!H19,Sheet1!$K$5:$K$12,1,FALSE)</f>
        <v>#N/A</v>
      </c>
      <c r="J19" t="s">
        <v>88</v>
      </c>
      <c r="K19" t="s">
        <v>87</v>
      </c>
      <c r="L19">
        <v>0</v>
      </c>
      <c r="M19" t="s">
        <v>40</v>
      </c>
      <c r="N19" s="1">
        <v>40602</v>
      </c>
      <c r="O19" t="s">
        <v>61</v>
      </c>
      <c r="P19" t="s">
        <v>63</v>
      </c>
      <c r="Q19" t="s">
        <v>61</v>
      </c>
      <c r="R19">
        <v>100</v>
      </c>
      <c r="S19" s="3">
        <v>48858</v>
      </c>
      <c r="T19" s="3">
        <v>4071.52</v>
      </c>
      <c r="U19" t="s">
        <v>29</v>
      </c>
      <c r="V19">
        <v>191500</v>
      </c>
      <c r="W19">
        <v>445100</v>
      </c>
      <c r="X19">
        <v>10301</v>
      </c>
      <c r="Y19">
        <v>61001</v>
      </c>
      <c r="Z19" t="s">
        <v>62</v>
      </c>
      <c r="AA19">
        <v>100</v>
      </c>
      <c r="AB19">
        <v>10</v>
      </c>
      <c r="AC19">
        <v>17</v>
      </c>
      <c r="AD19" s="1">
        <v>44256</v>
      </c>
      <c r="AE19" s="1">
        <v>40602</v>
      </c>
    </row>
    <row r="20" spans="1:31" x14ac:dyDescent="0.35">
      <c r="A20" t="s">
        <v>70</v>
      </c>
      <c r="B20">
        <v>445100</v>
      </c>
      <c r="C20" t="s">
        <v>73</v>
      </c>
      <c r="D20" t="s">
        <v>66</v>
      </c>
      <c r="E20" t="s">
        <v>68</v>
      </c>
      <c r="F20" t="s">
        <v>67</v>
      </c>
      <c r="G20" t="s">
        <v>66</v>
      </c>
      <c r="H20">
        <v>951430577</v>
      </c>
      <c r="I20">
        <f>VLOOKUP(rwservlet!H20,Sheet1!$K$5:$K$12,1,FALSE)</f>
        <v>951430577</v>
      </c>
      <c r="J20" t="s">
        <v>86</v>
      </c>
      <c r="K20" t="s">
        <v>85</v>
      </c>
      <c r="L20">
        <v>0</v>
      </c>
      <c r="M20" t="s">
        <v>40</v>
      </c>
      <c r="N20" s="1">
        <v>43689</v>
      </c>
      <c r="O20" t="s">
        <v>61</v>
      </c>
      <c r="P20" t="s">
        <v>63</v>
      </c>
      <c r="Q20" t="s">
        <v>61</v>
      </c>
      <c r="R20">
        <v>100</v>
      </c>
      <c r="S20" s="3">
        <v>37231</v>
      </c>
      <c r="T20" s="3">
        <v>3102.61</v>
      </c>
      <c r="U20" t="s">
        <v>29</v>
      </c>
      <c r="V20">
        <v>191500</v>
      </c>
      <c r="W20">
        <v>445100</v>
      </c>
      <c r="X20">
        <v>10301</v>
      </c>
      <c r="Y20">
        <v>61001</v>
      </c>
      <c r="Z20" t="s">
        <v>62</v>
      </c>
      <c r="AA20">
        <v>100</v>
      </c>
      <c r="AB20">
        <v>4</v>
      </c>
      <c r="AC20">
        <v>17</v>
      </c>
      <c r="AD20" s="1">
        <v>44440</v>
      </c>
      <c r="AE20" s="1">
        <v>43689</v>
      </c>
    </row>
    <row r="21" spans="1:31" hidden="1" x14ac:dyDescent="0.35">
      <c r="A21" t="s">
        <v>70</v>
      </c>
      <c r="B21">
        <v>445100</v>
      </c>
      <c r="C21" t="s">
        <v>73</v>
      </c>
      <c r="D21" t="s">
        <v>66</v>
      </c>
      <c r="E21" t="s">
        <v>68</v>
      </c>
      <c r="F21" t="s">
        <v>67</v>
      </c>
      <c r="G21" t="s">
        <v>66</v>
      </c>
      <c r="H21">
        <v>951109429</v>
      </c>
      <c r="J21" t="s">
        <v>84</v>
      </c>
      <c r="K21" t="s">
        <v>83</v>
      </c>
      <c r="L21">
        <v>0</v>
      </c>
      <c r="M21" t="s">
        <v>82</v>
      </c>
      <c r="N21" s="1">
        <v>43437</v>
      </c>
      <c r="O21" t="s">
        <v>61</v>
      </c>
      <c r="P21" t="s">
        <v>63</v>
      </c>
      <c r="Q21" t="s">
        <v>61</v>
      </c>
      <c r="R21">
        <v>100</v>
      </c>
      <c r="S21">
        <v>31885</v>
      </c>
      <c r="T21">
        <v>2657.15</v>
      </c>
      <c r="U21" t="s">
        <v>29</v>
      </c>
      <c r="V21">
        <v>191500</v>
      </c>
      <c r="W21">
        <v>445100</v>
      </c>
      <c r="X21">
        <v>10301</v>
      </c>
      <c r="Y21">
        <v>61001</v>
      </c>
      <c r="Z21" t="s">
        <v>62</v>
      </c>
      <c r="AA21">
        <v>100</v>
      </c>
      <c r="AB21">
        <v>5</v>
      </c>
      <c r="AC21">
        <v>12</v>
      </c>
      <c r="AD21" s="1">
        <v>44197</v>
      </c>
      <c r="AE21" s="1">
        <v>43437</v>
      </c>
    </row>
    <row r="22" spans="1:31" x14ac:dyDescent="0.35">
      <c r="A22" t="s">
        <v>70</v>
      </c>
      <c r="B22">
        <v>445100</v>
      </c>
      <c r="C22" t="s">
        <v>73</v>
      </c>
      <c r="D22" t="s">
        <v>66</v>
      </c>
      <c r="E22" t="s">
        <v>68</v>
      </c>
      <c r="F22" t="s">
        <v>67</v>
      </c>
      <c r="G22" t="s">
        <v>66</v>
      </c>
      <c r="H22">
        <v>951416322</v>
      </c>
      <c r="I22">
        <f>VLOOKUP(rwservlet!H22,Sheet1!$K$5:$K$12,1,FALSE)</f>
        <v>951416322</v>
      </c>
      <c r="J22" t="s">
        <v>81</v>
      </c>
      <c r="K22" t="s">
        <v>80</v>
      </c>
      <c r="L22">
        <v>0</v>
      </c>
      <c r="M22" t="s">
        <v>40</v>
      </c>
      <c r="N22" s="1">
        <v>43179</v>
      </c>
      <c r="O22" t="s">
        <v>61</v>
      </c>
      <c r="P22" t="s">
        <v>63</v>
      </c>
      <c r="Q22" t="s">
        <v>61</v>
      </c>
      <c r="R22">
        <v>100</v>
      </c>
      <c r="S22" s="3">
        <v>37231</v>
      </c>
      <c r="T22" s="3">
        <v>3102.61</v>
      </c>
      <c r="U22" t="s">
        <v>29</v>
      </c>
      <c r="V22">
        <v>191500</v>
      </c>
      <c r="W22">
        <v>445100</v>
      </c>
      <c r="X22">
        <v>10301</v>
      </c>
      <c r="Y22">
        <v>61001</v>
      </c>
      <c r="Z22" t="s">
        <v>62</v>
      </c>
      <c r="AA22">
        <v>100</v>
      </c>
      <c r="AB22">
        <v>4</v>
      </c>
      <c r="AC22">
        <v>17</v>
      </c>
      <c r="AD22" s="1">
        <v>44470</v>
      </c>
      <c r="AE22" s="1">
        <v>42866</v>
      </c>
    </row>
    <row r="23" spans="1:31" x14ac:dyDescent="0.35">
      <c r="A23" t="s">
        <v>70</v>
      </c>
      <c r="B23">
        <v>445100</v>
      </c>
      <c r="C23" t="s">
        <v>73</v>
      </c>
      <c r="D23" t="s">
        <v>66</v>
      </c>
      <c r="E23" t="s">
        <v>68</v>
      </c>
      <c r="F23" t="s">
        <v>67</v>
      </c>
      <c r="G23" t="s">
        <v>66</v>
      </c>
      <c r="H23">
        <v>951746955</v>
      </c>
      <c r="I23">
        <f>VLOOKUP(rwservlet!H23,Sheet1!$K$5:$K$12,1,FALSE)</f>
        <v>951746955</v>
      </c>
      <c r="J23" t="s">
        <v>79</v>
      </c>
      <c r="K23" t="s">
        <v>78</v>
      </c>
      <c r="L23">
        <v>0</v>
      </c>
      <c r="M23" t="s">
        <v>40</v>
      </c>
      <c r="N23" s="1">
        <v>43423</v>
      </c>
      <c r="O23" t="s">
        <v>61</v>
      </c>
      <c r="P23" t="s">
        <v>63</v>
      </c>
      <c r="Q23" t="s">
        <v>61</v>
      </c>
      <c r="R23">
        <v>90</v>
      </c>
      <c r="S23" s="3">
        <v>29596</v>
      </c>
      <c r="T23" s="3">
        <v>2466.36</v>
      </c>
      <c r="U23" t="s">
        <v>29</v>
      </c>
      <c r="V23">
        <v>191500</v>
      </c>
      <c r="W23">
        <v>445100</v>
      </c>
      <c r="X23">
        <v>10301</v>
      </c>
      <c r="Y23">
        <v>61001</v>
      </c>
      <c r="Z23" t="s">
        <v>62</v>
      </c>
      <c r="AA23">
        <v>100</v>
      </c>
      <c r="AB23">
        <v>1</v>
      </c>
      <c r="AC23">
        <v>17</v>
      </c>
      <c r="AD23" s="1">
        <v>44409</v>
      </c>
      <c r="AE23" s="1">
        <v>43423</v>
      </c>
    </row>
    <row r="24" spans="1:31" hidden="1" x14ac:dyDescent="0.35">
      <c r="A24" t="s">
        <v>70</v>
      </c>
      <c r="B24">
        <v>445100</v>
      </c>
      <c r="C24" t="s">
        <v>73</v>
      </c>
      <c r="D24" t="s">
        <v>66</v>
      </c>
      <c r="E24" t="s">
        <v>68</v>
      </c>
      <c r="F24" t="s">
        <v>67</v>
      </c>
      <c r="G24" t="s">
        <v>66</v>
      </c>
      <c r="H24">
        <v>951052734</v>
      </c>
      <c r="I24" t="e">
        <f>VLOOKUP(rwservlet!H24,Sheet1!$K$5:$K$12,1,FALSE)</f>
        <v>#N/A</v>
      </c>
      <c r="J24" t="s">
        <v>77</v>
      </c>
      <c r="K24" t="s">
        <v>76</v>
      </c>
      <c r="L24">
        <v>0</v>
      </c>
      <c r="M24" t="s">
        <v>40</v>
      </c>
      <c r="N24" s="1">
        <v>42975</v>
      </c>
      <c r="O24" t="s">
        <v>61</v>
      </c>
      <c r="P24" t="s">
        <v>63</v>
      </c>
      <c r="Q24" t="s">
        <v>61</v>
      </c>
      <c r="R24">
        <v>100</v>
      </c>
      <c r="S24" s="3">
        <v>42472</v>
      </c>
      <c r="T24" s="3">
        <v>3539.4</v>
      </c>
      <c r="U24" t="s">
        <v>29</v>
      </c>
      <c r="V24">
        <v>191500</v>
      </c>
      <c r="W24">
        <v>445100</v>
      </c>
      <c r="X24">
        <v>10301</v>
      </c>
      <c r="Y24">
        <v>61001</v>
      </c>
      <c r="Z24" t="s">
        <v>62</v>
      </c>
      <c r="AA24">
        <v>100</v>
      </c>
      <c r="AB24">
        <v>7</v>
      </c>
      <c r="AC24">
        <v>17</v>
      </c>
      <c r="AD24" s="1">
        <v>44440</v>
      </c>
      <c r="AE24" s="1">
        <v>39616</v>
      </c>
    </row>
    <row r="25" spans="1:31" x14ac:dyDescent="0.35">
      <c r="A25" t="s">
        <v>70</v>
      </c>
      <c r="B25">
        <v>445100</v>
      </c>
      <c r="C25" t="s">
        <v>73</v>
      </c>
      <c r="D25" t="s">
        <v>66</v>
      </c>
      <c r="E25" t="s">
        <v>68</v>
      </c>
      <c r="F25" t="s">
        <v>67</v>
      </c>
      <c r="G25" t="s">
        <v>66</v>
      </c>
      <c r="H25">
        <v>950638318</v>
      </c>
      <c r="I25">
        <f>VLOOKUP(rwservlet!H25,Sheet1!$K$5:$K$12,1,FALSE)</f>
        <v>950638318</v>
      </c>
      <c r="J25" t="s">
        <v>75</v>
      </c>
      <c r="K25" t="s">
        <v>74</v>
      </c>
      <c r="L25">
        <v>0</v>
      </c>
      <c r="M25" t="s">
        <v>40</v>
      </c>
      <c r="N25" s="1">
        <v>42991</v>
      </c>
      <c r="O25" t="s">
        <v>61</v>
      </c>
      <c r="P25" t="s">
        <v>63</v>
      </c>
      <c r="Q25" t="s">
        <v>61</v>
      </c>
      <c r="R25">
        <v>75</v>
      </c>
      <c r="S25" s="3">
        <v>27924</v>
      </c>
      <c r="T25" s="3">
        <v>2327</v>
      </c>
      <c r="U25" t="s">
        <v>29</v>
      </c>
      <c r="V25">
        <v>191500</v>
      </c>
      <c r="W25">
        <v>445100</v>
      </c>
      <c r="X25">
        <v>10301</v>
      </c>
      <c r="Y25">
        <v>61001</v>
      </c>
      <c r="Z25" t="s">
        <v>62</v>
      </c>
      <c r="AA25">
        <v>100</v>
      </c>
      <c r="AB25">
        <v>4</v>
      </c>
      <c r="AC25">
        <v>17</v>
      </c>
      <c r="AD25" s="1">
        <v>44287</v>
      </c>
      <c r="AE25" s="1">
        <v>42611</v>
      </c>
    </row>
    <row r="26" spans="1:31" x14ac:dyDescent="0.35">
      <c r="A26" t="s">
        <v>70</v>
      </c>
      <c r="B26">
        <v>445100</v>
      </c>
      <c r="C26" t="s">
        <v>73</v>
      </c>
      <c r="D26" t="s">
        <v>66</v>
      </c>
      <c r="E26" t="s">
        <v>68</v>
      </c>
      <c r="F26" t="s">
        <v>67</v>
      </c>
      <c r="G26" t="s">
        <v>66</v>
      </c>
      <c r="H26">
        <v>951603219</v>
      </c>
      <c r="I26">
        <f>VLOOKUP(rwservlet!H26,Sheet1!$K$5:$K$12,1,FALSE)</f>
        <v>951603219</v>
      </c>
      <c r="J26" t="s">
        <v>72</v>
      </c>
      <c r="K26" t="s">
        <v>71</v>
      </c>
      <c r="L26">
        <v>0</v>
      </c>
      <c r="M26" t="s">
        <v>40</v>
      </c>
      <c r="N26" s="1">
        <v>42564</v>
      </c>
      <c r="O26" t="s">
        <v>61</v>
      </c>
      <c r="P26" t="s">
        <v>63</v>
      </c>
      <c r="Q26" t="s">
        <v>61</v>
      </c>
      <c r="R26">
        <v>100</v>
      </c>
      <c r="S26" s="3">
        <v>40580</v>
      </c>
      <c r="T26" s="3">
        <v>3381.67</v>
      </c>
      <c r="U26" t="s">
        <v>29</v>
      </c>
      <c r="V26">
        <v>191500</v>
      </c>
      <c r="W26">
        <v>445100</v>
      </c>
      <c r="X26">
        <v>10301</v>
      </c>
      <c r="Y26">
        <v>61001</v>
      </c>
      <c r="Z26" t="s">
        <v>62</v>
      </c>
      <c r="AA26">
        <v>100</v>
      </c>
      <c r="AB26">
        <v>6</v>
      </c>
      <c r="AC26">
        <v>17</v>
      </c>
      <c r="AD26" s="1">
        <v>44409</v>
      </c>
      <c r="AE26" s="1">
        <v>42564</v>
      </c>
    </row>
    <row r="27" spans="1:31" hidden="1" x14ac:dyDescent="0.35">
      <c r="A27" t="s">
        <v>70</v>
      </c>
      <c r="B27">
        <v>445100</v>
      </c>
      <c r="C27" t="s">
        <v>69</v>
      </c>
      <c r="D27" t="s">
        <v>66</v>
      </c>
      <c r="E27" t="s">
        <v>68</v>
      </c>
      <c r="F27" t="s">
        <v>67</v>
      </c>
      <c r="G27" t="s">
        <v>66</v>
      </c>
      <c r="H27">
        <v>951613529</v>
      </c>
      <c r="J27" t="s">
        <v>65</v>
      </c>
      <c r="K27" t="s">
        <v>64</v>
      </c>
      <c r="L27">
        <v>0</v>
      </c>
      <c r="M27" t="s">
        <v>40</v>
      </c>
      <c r="N27" s="1">
        <v>42670</v>
      </c>
      <c r="O27" s="1">
        <v>44074</v>
      </c>
      <c r="P27" t="s">
        <v>63</v>
      </c>
      <c r="Q27" t="s">
        <v>61</v>
      </c>
      <c r="R27">
        <v>100</v>
      </c>
      <c r="S27">
        <v>37231</v>
      </c>
      <c r="T27">
        <v>3102.61</v>
      </c>
      <c r="U27" t="s">
        <v>29</v>
      </c>
      <c r="V27">
        <v>191500</v>
      </c>
      <c r="W27">
        <v>445100</v>
      </c>
      <c r="X27">
        <v>10301</v>
      </c>
      <c r="Y27">
        <v>61001</v>
      </c>
      <c r="Z27" t="s">
        <v>62</v>
      </c>
      <c r="AA27">
        <v>100</v>
      </c>
      <c r="AB27">
        <v>4</v>
      </c>
      <c r="AC27">
        <v>17</v>
      </c>
      <c r="AD27" t="s">
        <v>61</v>
      </c>
      <c r="AE27" s="1">
        <v>42670</v>
      </c>
    </row>
  </sheetData>
  <autoFilter ref="A1:AE27">
    <filterColumn colId="8">
      <filters>
        <filter val="950582542"/>
        <filter val="950638318"/>
        <filter val="951352001"/>
        <filter val="951416322"/>
        <filter val="951430577"/>
        <filter val="951593772"/>
        <filter val="951603219"/>
        <filter val="951746955"/>
      </filters>
    </filterColumn>
    <filterColumn colId="12">
      <filters>
        <filter val="Early Childhood Assoc Teacher"/>
      </filters>
    </filterColumn>
    <filterColumn colId="14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"/>
  <sheetViews>
    <sheetView tabSelected="1" workbookViewId="0">
      <selection activeCell="A7" sqref="A7:J15"/>
    </sheetView>
  </sheetViews>
  <sheetFormatPr defaultRowHeight="12.75" x14ac:dyDescent="0.35"/>
  <cols>
    <col min="1" max="1" width="12.46484375" customWidth="1"/>
    <col min="2" max="2" width="12.3984375" hidden="1" customWidth="1"/>
    <col min="3" max="3" width="20.73046875" customWidth="1"/>
    <col min="4" max="4" width="10.9296875" customWidth="1"/>
    <col min="6" max="6" width="26.46484375" bestFit="1" customWidth="1"/>
    <col min="7" max="7" width="13.796875" customWidth="1"/>
    <col min="8" max="8" width="11.59765625" hidden="1" customWidth="1"/>
    <col min="9" max="9" width="23.1328125" customWidth="1"/>
    <col min="10" max="10" width="33.59765625" customWidth="1"/>
    <col min="11" max="11" width="11.6640625" customWidth="1"/>
    <col min="12" max="12" width="15.3984375" customWidth="1"/>
    <col min="14" max="14" width="15.9296875" bestFit="1" customWidth="1"/>
    <col min="15" max="15" width="11.3984375" customWidth="1"/>
    <col min="16" max="16" width="12.53125" style="3" customWidth="1"/>
    <col min="17" max="17" width="11" style="3" bestFit="1" customWidth="1"/>
  </cols>
  <sheetData>
    <row r="3" spans="1:17" x14ac:dyDescent="0.35">
      <c r="G3" s="3">
        <v>17000</v>
      </c>
      <c r="H3" s="7">
        <f>G3/Table1[[#Totals],[Total]]</f>
        <v>4.2482307393439854E-2</v>
      </c>
    </row>
    <row r="5" spans="1:17" x14ac:dyDescent="0.35">
      <c r="G5" t="s">
        <v>164</v>
      </c>
    </row>
    <row r="7" spans="1:17" x14ac:dyDescent="0.35">
      <c r="A7" t="s">
        <v>149</v>
      </c>
      <c r="B7" t="s">
        <v>157</v>
      </c>
      <c r="C7" t="s">
        <v>148</v>
      </c>
      <c r="D7" t="s">
        <v>147</v>
      </c>
      <c r="E7" t="s">
        <v>146</v>
      </c>
      <c r="F7" t="s">
        <v>145</v>
      </c>
      <c r="G7" t="s">
        <v>144</v>
      </c>
      <c r="H7" t="s">
        <v>143</v>
      </c>
      <c r="I7" t="s">
        <v>169</v>
      </c>
      <c r="J7" t="s">
        <v>168</v>
      </c>
      <c r="K7" t="s">
        <v>140</v>
      </c>
      <c r="L7" s="6" t="s">
        <v>139</v>
      </c>
      <c r="M7" t="s">
        <v>158</v>
      </c>
      <c r="N7" t="s">
        <v>162</v>
      </c>
      <c r="O7" t="s">
        <v>159</v>
      </c>
      <c r="P7" s="3" t="s">
        <v>160</v>
      </c>
      <c r="Q7" s="3" t="s">
        <v>161</v>
      </c>
    </row>
    <row r="8" spans="1:17" hidden="1" x14ac:dyDescent="0.35">
      <c r="A8">
        <v>951593772</v>
      </c>
      <c r="B8">
        <v>951593772</v>
      </c>
      <c r="C8" t="s">
        <v>94</v>
      </c>
      <c r="D8" t="s">
        <v>93</v>
      </c>
      <c r="E8">
        <v>0</v>
      </c>
      <c r="F8" t="s">
        <v>40</v>
      </c>
      <c r="G8" s="1">
        <v>42489</v>
      </c>
      <c r="H8" t="s">
        <v>61</v>
      </c>
      <c r="I8" t="s">
        <v>167</v>
      </c>
      <c r="J8" t="s">
        <v>167</v>
      </c>
      <c r="K8">
        <v>100</v>
      </c>
      <c r="L8" s="6">
        <v>35651</v>
      </c>
      <c r="M8">
        <v>0.86799999999999999</v>
      </c>
      <c r="N8" s="3">
        <f>Table1[[#This Row],[Appt Salary   ]]+(Table1[[#This Row],[Appt Salary   ]]*Table1[[#This Row],[OPE]])</f>
        <v>66596.067999999999</v>
      </c>
      <c r="O8">
        <v>0</v>
      </c>
      <c r="P8" s="3">
        <f>Table1[[#This Row],[Total Wg&amp;OPE]]+(Table1[[#This Row],[Total Wg&amp;OPE]]*Table1[[#This Row],[EPCS rate]])</f>
        <v>66596.067999999999</v>
      </c>
      <c r="Q8" s="3">
        <f>Table1[[#This Row],[Total]]*$H$3</f>
        <v>2829.1546319704235</v>
      </c>
    </row>
    <row r="9" spans="1:17" hidden="1" x14ac:dyDescent="0.35">
      <c r="A9">
        <v>950582542</v>
      </c>
      <c r="B9">
        <v>950582542</v>
      </c>
      <c r="C9" t="s">
        <v>92</v>
      </c>
      <c r="D9" t="s">
        <v>91</v>
      </c>
      <c r="E9">
        <v>0</v>
      </c>
      <c r="F9" t="s">
        <v>40</v>
      </c>
      <c r="G9" s="1">
        <v>44123</v>
      </c>
      <c r="H9" t="s">
        <v>61</v>
      </c>
      <c r="I9" t="s">
        <v>167</v>
      </c>
      <c r="J9" t="s">
        <v>167</v>
      </c>
      <c r="K9">
        <v>100</v>
      </c>
      <c r="L9" s="6">
        <v>34299</v>
      </c>
      <c r="M9">
        <v>0.86799999999999999</v>
      </c>
      <c r="N9" s="3">
        <f>Table1[[#This Row],[Appt Salary   ]]+(Table1[[#This Row],[Appt Salary   ]]*Table1[[#This Row],[OPE]])</f>
        <v>64070.531999999999</v>
      </c>
      <c r="O9">
        <v>0</v>
      </c>
      <c r="P9" s="3">
        <f>Table1[[#This Row],[Total Wg&amp;OPE]]+(Table1[[#This Row],[Total Wg&amp;OPE]]*Table1[[#This Row],[EPCS rate]])</f>
        <v>64070.531999999999</v>
      </c>
      <c r="Q9" s="3">
        <f>Table1[[#This Row],[Total]]*$H$3</f>
        <v>2721.8640352852249</v>
      </c>
    </row>
    <row r="10" spans="1:17" hidden="1" x14ac:dyDescent="0.35">
      <c r="A10">
        <v>951352001</v>
      </c>
      <c r="B10">
        <v>951352001</v>
      </c>
      <c r="C10" t="s">
        <v>90</v>
      </c>
      <c r="D10" t="s">
        <v>89</v>
      </c>
      <c r="E10">
        <v>0</v>
      </c>
      <c r="F10" t="s">
        <v>40</v>
      </c>
      <c r="G10" s="1">
        <v>44126</v>
      </c>
      <c r="H10" t="s">
        <v>61</v>
      </c>
      <c r="I10" t="s">
        <v>167</v>
      </c>
      <c r="J10" t="s">
        <v>167</v>
      </c>
      <c r="K10">
        <v>100</v>
      </c>
      <c r="L10" s="6">
        <v>34299</v>
      </c>
      <c r="M10">
        <v>0.86799999999999999</v>
      </c>
      <c r="N10" s="3">
        <f>Table1[[#This Row],[Appt Salary   ]]+(Table1[[#This Row],[Appt Salary   ]]*Table1[[#This Row],[OPE]])</f>
        <v>64070.531999999999</v>
      </c>
      <c r="O10">
        <v>0</v>
      </c>
      <c r="P10" s="3">
        <f>Table1[[#This Row],[Total Wg&amp;OPE]]+(Table1[[#This Row],[Total Wg&amp;OPE]]*Table1[[#This Row],[EPCS rate]])</f>
        <v>64070.531999999999</v>
      </c>
      <c r="Q10" s="3">
        <f>Table1[[#This Row],[Total]]*$H$3</f>
        <v>2721.8640352852249</v>
      </c>
    </row>
    <row r="11" spans="1:17" x14ac:dyDescent="0.35">
      <c r="A11" s="9">
        <v>951430577</v>
      </c>
      <c r="B11">
        <v>951430577</v>
      </c>
      <c r="C11" s="9" t="s">
        <v>86</v>
      </c>
      <c r="D11" s="9" t="s">
        <v>85</v>
      </c>
      <c r="E11" s="9">
        <v>0</v>
      </c>
      <c r="F11" s="9" t="s">
        <v>40</v>
      </c>
      <c r="G11" s="10">
        <v>43689</v>
      </c>
      <c r="H11" t="s">
        <v>61</v>
      </c>
      <c r="I11" s="9" t="s">
        <v>167</v>
      </c>
      <c r="J11" s="9" t="s">
        <v>167</v>
      </c>
      <c r="K11">
        <v>100</v>
      </c>
      <c r="L11" s="6">
        <v>37231</v>
      </c>
      <c r="M11">
        <v>0.86799999999999999</v>
      </c>
      <c r="N11" s="3">
        <f>Table1[[#This Row],[Appt Salary   ]]+(Table1[[#This Row],[Appt Salary   ]]*Table1[[#This Row],[OPE]])</f>
        <v>69547.508000000002</v>
      </c>
      <c r="O11">
        <v>0</v>
      </c>
      <c r="P11" s="3">
        <f>Table1[[#This Row],[Total Wg&amp;OPE]]+(Table1[[#This Row],[Total Wg&amp;OPE]]*Table1[[#This Row],[EPCS rate]])</f>
        <v>69547.508000000002</v>
      </c>
      <c r="Q11" s="3">
        <f>Table1[[#This Row],[Total]]*$H$3</f>
        <v>2954.5386133037173</v>
      </c>
    </row>
    <row r="12" spans="1:17" x14ac:dyDescent="0.35">
      <c r="A12">
        <v>951416322</v>
      </c>
      <c r="B12">
        <v>951416322</v>
      </c>
      <c r="C12" t="s">
        <v>81</v>
      </c>
      <c r="D12" t="s">
        <v>80</v>
      </c>
      <c r="E12">
        <v>0</v>
      </c>
      <c r="F12" t="s">
        <v>40</v>
      </c>
      <c r="G12" s="1">
        <v>43179</v>
      </c>
      <c r="H12" t="s">
        <v>61</v>
      </c>
      <c r="I12" t="s">
        <v>165</v>
      </c>
      <c r="J12" t="s">
        <v>167</v>
      </c>
      <c r="K12">
        <v>100</v>
      </c>
      <c r="L12" s="6">
        <v>37231</v>
      </c>
      <c r="M12">
        <v>1.2350000000000001</v>
      </c>
      <c r="N12" s="3">
        <f>Table1[[#This Row],[Appt Salary   ]]+(Table1[[#This Row],[Appt Salary   ]]*Table1[[#This Row],[OPE]])</f>
        <v>83211.285000000003</v>
      </c>
      <c r="O12">
        <v>0</v>
      </c>
      <c r="P12" s="3">
        <f>Table1[[#This Row],[Total Wg&amp;OPE]]+(Table1[[#This Row],[Total Wg&amp;OPE]]*Table1[[#This Row],[EPCS rate]])</f>
        <v>83211.285000000003</v>
      </c>
      <c r="Q12" s="3">
        <f>Table1[[#This Row],[Total]]*$H$3</f>
        <v>3535.0073879731308</v>
      </c>
    </row>
    <row r="13" spans="1:17" x14ac:dyDescent="0.35">
      <c r="A13">
        <v>951746955</v>
      </c>
      <c r="B13">
        <v>951746955</v>
      </c>
      <c r="C13" t="s">
        <v>79</v>
      </c>
      <c r="D13" t="s">
        <v>78</v>
      </c>
      <c r="E13">
        <v>0</v>
      </c>
      <c r="F13" t="s">
        <v>40</v>
      </c>
      <c r="G13" s="1">
        <v>43423</v>
      </c>
      <c r="H13" t="s">
        <v>61</v>
      </c>
      <c r="I13" t="s">
        <v>163</v>
      </c>
      <c r="J13" t="s">
        <v>163</v>
      </c>
      <c r="K13">
        <v>90</v>
      </c>
      <c r="L13" s="6">
        <v>32885</v>
      </c>
      <c r="M13">
        <v>1.2350000000000001</v>
      </c>
      <c r="N13" s="3">
        <f>Table1[[#This Row],[Appt Salary   ]]+(Table1[[#This Row],[Appt Salary   ]]*Table1[[#This Row],[OPE]])</f>
        <v>73497.975000000006</v>
      </c>
      <c r="O13">
        <v>0</v>
      </c>
      <c r="P13" s="3">
        <f>Table1[[#This Row],[Total Wg&amp;OPE]]+(Table1[[#This Row],[Total Wg&amp;OPE]]*Table1[[#This Row],[EPCS rate]])</f>
        <v>73497.975000000006</v>
      </c>
      <c r="Q13" s="3">
        <f>Table1[[#This Row],[Total]]*$H$3</f>
        <v>3122.3635667453577</v>
      </c>
    </row>
    <row r="14" spans="1:17" x14ac:dyDescent="0.35">
      <c r="A14">
        <v>950638318</v>
      </c>
      <c r="B14">
        <v>950638318</v>
      </c>
      <c r="C14" t="s">
        <v>75</v>
      </c>
      <c r="D14" t="s">
        <v>74</v>
      </c>
      <c r="E14">
        <v>0</v>
      </c>
      <c r="F14" t="s">
        <v>40</v>
      </c>
      <c r="G14" s="1">
        <v>42991</v>
      </c>
      <c r="H14" t="s">
        <v>61</v>
      </c>
      <c r="I14" t="s">
        <v>166</v>
      </c>
      <c r="J14" t="s">
        <v>163</v>
      </c>
      <c r="K14">
        <v>75</v>
      </c>
      <c r="L14" s="6">
        <v>37232</v>
      </c>
      <c r="M14">
        <v>1.2350000000000001</v>
      </c>
      <c r="N14" s="3">
        <f>Table1[[#This Row],[Appt Salary   ]]+(Table1[[#This Row],[Appt Salary   ]]*Table1[[#This Row],[OPE]])</f>
        <v>83213.52</v>
      </c>
      <c r="O14">
        <v>0</v>
      </c>
      <c r="P14" s="3">
        <f>Table1[[#This Row],[Total Wg&amp;OPE]]+(Table1[[#This Row],[Total Wg&amp;OPE]]*Table1[[#This Row],[EPCS rate]])</f>
        <v>83213.52</v>
      </c>
      <c r="Q14" s="3">
        <f>Table1[[#This Row],[Total]]*$H$3</f>
        <v>3535.1023359301553</v>
      </c>
    </row>
    <row r="15" spans="1:17" x14ac:dyDescent="0.35">
      <c r="A15">
        <v>951603219</v>
      </c>
      <c r="B15">
        <v>951603219</v>
      </c>
      <c r="C15" t="s">
        <v>72</v>
      </c>
      <c r="D15" t="s">
        <v>71</v>
      </c>
      <c r="E15">
        <v>0</v>
      </c>
      <c r="F15" t="s">
        <v>40</v>
      </c>
      <c r="G15" s="1">
        <v>42564</v>
      </c>
      <c r="H15" t="s">
        <v>61</v>
      </c>
      <c r="I15" t="s">
        <v>165</v>
      </c>
      <c r="J15" t="s">
        <v>167</v>
      </c>
      <c r="K15">
        <v>100</v>
      </c>
      <c r="L15" s="6">
        <v>40580</v>
      </c>
      <c r="M15">
        <v>1.2350000000000001</v>
      </c>
      <c r="N15" s="3">
        <f>Table1[[#This Row],[Appt Salary   ]]+(Table1[[#This Row],[Appt Salary   ]]*Table1[[#This Row],[OPE]])</f>
        <v>90696.3</v>
      </c>
      <c r="O15">
        <v>0</v>
      </c>
      <c r="P15" s="3">
        <f>Table1[[#This Row],[Total Wg&amp;OPE]]+(Table1[[#This Row],[Total Wg&amp;OPE]]*Table1[[#This Row],[EPCS rate]])</f>
        <v>90696.3</v>
      </c>
      <c r="Q15" s="3">
        <f>Table1[[#This Row],[Total]]*$H$3</f>
        <v>3852.9880960476394</v>
      </c>
    </row>
    <row r="16" spans="1:17" x14ac:dyDescent="0.35">
      <c r="A16" t="s">
        <v>160</v>
      </c>
      <c r="P16" s="6">
        <f>SUBTOTAL(109,Table1[Total])</f>
        <v>400166.58799999999</v>
      </c>
      <c r="Q16" s="8">
        <f>SUBTOTAL(109,Table1[Amt to Xfer])</f>
        <v>17000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opLeftCell="I1" workbookViewId="0">
      <selection activeCell="K5" sqref="K5:K12"/>
    </sheetView>
  </sheetViews>
  <sheetFormatPr defaultRowHeight="12.75" x14ac:dyDescent="0.35"/>
  <cols>
    <col min="9" max="10" width="25.796875" bestFit="1" customWidth="1"/>
    <col min="11" max="11" width="9.73046875" bestFit="1" customWidth="1"/>
    <col min="12" max="12" width="23.53125" bestFit="1" customWidth="1"/>
    <col min="18" max="19" width="9.06640625" style="2"/>
    <col min="21" max="21" width="16.265625" bestFit="1" customWidth="1"/>
    <col min="24" max="24" width="9.796875" style="1" bestFit="1" customWidth="1"/>
    <col min="29" max="29" width="9.06640625" style="2"/>
  </cols>
  <sheetData>
    <row r="1" spans="1:29" x14ac:dyDescent="0.35">
      <c r="R1" s="2">
        <v>0.871</v>
      </c>
    </row>
    <row r="4" spans="1:29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s="2" t="s">
        <v>17</v>
      </c>
      <c r="S4" s="2" t="s">
        <v>18</v>
      </c>
      <c r="T4" t="s">
        <v>19</v>
      </c>
      <c r="U4" t="s">
        <v>20</v>
      </c>
      <c r="V4" t="s">
        <v>21</v>
      </c>
      <c r="W4" t="s">
        <v>22</v>
      </c>
      <c r="X4" s="1" t="s">
        <v>23</v>
      </c>
      <c r="Y4" t="s">
        <v>24</v>
      </c>
      <c r="Z4" t="s">
        <v>25</v>
      </c>
      <c r="AA4" t="s">
        <v>26</v>
      </c>
      <c r="AB4" t="s">
        <v>27</v>
      </c>
      <c r="AC4" s="2" t="s">
        <v>28</v>
      </c>
    </row>
    <row r="5" spans="1:29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G5" t="s">
        <v>34</v>
      </c>
      <c r="H5" t="s">
        <v>35</v>
      </c>
      <c r="I5" t="s">
        <v>36</v>
      </c>
      <c r="J5" t="s">
        <v>36</v>
      </c>
      <c r="K5" s="5">
        <v>951593772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s="2">
        <v>17.14</v>
      </c>
      <c r="S5" s="2">
        <v>170.5</v>
      </c>
      <c r="T5" t="s">
        <v>43</v>
      </c>
      <c r="U5" t="s">
        <v>44</v>
      </c>
      <c r="V5" t="s">
        <v>45</v>
      </c>
      <c r="W5" t="s">
        <v>46</v>
      </c>
      <c r="X5" s="1">
        <v>44165</v>
      </c>
      <c r="AC5" s="2">
        <v>2922.37</v>
      </c>
    </row>
    <row r="6" spans="1:29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G6" t="s">
        <v>34</v>
      </c>
      <c r="H6" t="s">
        <v>35</v>
      </c>
      <c r="I6" t="s">
        <v>36</v>
      </c>
      <c r="J6" t="s">
        <v>36</v>
      </c>
      <c r="K6" s="5">
        <v>950582542</v>
      </c>
      <c r="L6" t="s">
        <v>47</v>
      </c>
      <c r="M6" t="s">
        <v>48</v>
      </c>
      <c r="N6" t="s">
        <v>39</v>
      </c>
      <c r="O6" t="s">
        <v>40</v>
      </c>
      <c r="P6" t="s">
        <v>41</v>
      </c>
      <c r="Q6" t="s">
        <v>42</v>
      </c>
      <c r="R6" s="2">
        <v>16.489999999999998</v>
      </c>
      <c r="S6" s="2">
        <v>112</v>
      </c>
      <c r="T6" t="s">
        <v>43</v>
      </c>
      <c r="U6" t="s">
        <v>44</v>
      </c>
      <c r="V6" t="s">
        <v>45</v>
      </c>
      <c r="W6" t="s">
        <v>46</v>
      </c>
      <c r="X6" s="1">
        <v>44165</v>
      </c>
      <c r="AC6" s="2">
        <v>1846.88</v>
      </c>
    </row>
    <row r="7" spans="1:29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  <c r="G7" t="s">
        <v>34</v>
      </c>
      <c r="H7" t="s">
        <v>35</v>
      </c>
      <c r="I7" t="s">
        <v>36</v>
      </c>
      <c r="J7" t="s">
        <v>36</v>
      </c>
      <c r="K7" s="5">
        <v>951352001</v>
      </c>
      <c r="L7" t="s">
        <v>49</v>
      </c>
      <c r="M7" t="s">
        <v>50</v>
      </c>
      <c r="N7" t="s">
        <v>39</v>
      </c>
      <c r="O7" t="s">
        <v>40</v>
      </c>
      <c r="P7" t="s">
        <v>41</v>
      </c>
      <c r="Q7" t="s">
        <v>42</v>
      </c>
      <c r="R7" s="2">
        <v>16.489999999999998</v>
      </c>
      <c r="S7" s="2">
        <v>112</v>
      </c>
      <c r="T7" t="s">
        <v>43</v>
      </c>
      <c r="U7" t="s">
        <v>44</v>
      </c>
      <c r="V7" t="s">
        <v>45</v>
      </c>
      <c r="W7" t="s">
        <v>46</v>
      </c>
      <c r="X7" s="1">
        <v>44165</v>
      </c>
      <c r="AC7" s="2">
        <v>1846.88</v>
      </c>
    </row>
    <row r="8" spans="1:29" x14ac:dyDescent="0.35">
      <c r="A8" t="s">
        <v>29</v>
      </c>
      <c r="B8" t="s">
        <v>30</v>
      </c>
      <c r="C8" t="s">
        <v>31</v>
      </c>
      <c r="D8" t="s">
        <v>32</v>
      </c>
      <c r="E8" t="s">
        <v>33</v>
      </c>
      <c r="G8" t="s">
        <v>34</v>
      </c>
      <c r="H8" t="s">
        <v>35</v>
      </c>
      <c r="I8" t="s">
        <v>36</v>
      </c>
      <c r="J8" t="s">
        <v>36</v>
      </c>
      <c r="K8" s="5">
        <v>951430577</v>
      </c>
      <c r="L8" t="s">
        <v>51</v>
      </c>
      <c r="M8" t="s">
        <v>52</v>
      </c>
      <c r="N8" t="s">
        <v>39</v>
      </c>
      <c r="O8" t="s">
        <v>40</v>
      </c>
      <c r="P8" t="s">
        <v>41</v>
      </c>
      <c r="Q8" t="s">
        <v>42</v>
      </c>
      <c r="R8" s="2">
        <v>17.899999999999999</v>
      </c>
      <c r="S8" s="2">
        <v>170.5</v>
      </c>
      <c r="T8" t="s">
        <v>43</v>
      </c>
      <c r="U8" t="s">
        <v>44</v>
      </c>
      <c r="V8" t="s">
        <v>45</v>
      </c>
      <c r="W8" t="s">
        <v>46</v>
      </c>
      <c r="X8" s="1">
        <v>44165</v>
      </c>
      <c r="AC8" s="2">
        <v>3051.95</v>
      </c>
    </row>
    <row r="9" spans="1:29" x14ac:dyDescent="0.35">
      <c r="A9" t="s">
        <v>29</v>
      </c>
      <c r="B9" t="s">
        <v>30</v>
      </c>
      <c r="C9" t="s">
        <v>31</v>
      </c>
      <c r="D9" t="s">
        <v>32</v>
      </c>
      <c r="E9" t="s">
        <v>33</v>
      </c>
      <c r="G9" t="s">
        <v>34</v>
      </c>
      <c r="H9" t="s">
        <v>35</v>
      </c>
      <c r="I9" t="s">
        <v>36</v>
      </c>
      <c r="J9" t="s">
        <v>36</v>
      </c>
      <c r="K9" s="5">
        <v>951416322</v>
      </c>
      <c r="L9" t="s">
        <v>53</v>
      </c>
      <c r="M9" t="s">
        <v>54</v>
      </c>
      <c r="N9" t="s">
        <v>39</v>
      </c>
      <c r="O9" t="s">
        <v>40</v>
      </c>
      <c r="P9" t="s">
        <v>41</v>
      </c>
      <c r="Q9" t="s">
        <v>42</v>
      </c>
      <c r="R9" s="2">
        <v>17.899999999999999</v>
      </c>
      <c r="S9" s="2">
        <v>167</v>
      </c>
      <c r="T9" t="s">
        <v>43</v>
      </c>
      <c r="U9" t="s">
        <v>44</v>
      </c>
      <c r="V9" t="s">
        <v>45</v>
      </c>
      <c r="W9" t="s">
        <v>46</v>
      </c>
      <c r="X9" s="1">
        <v>44165</v>
      </c>
      <c r="AC9" s="2">
        <v>2989.3</v>
      </c>
    </row>
    <row r="10" spans="1:29" x14ac:dyDescent="0.3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G10" t="s">
        <v>34</v>
      </c>
      <c r="H10" t="s">
        <v>35</v>
      </c>
      <c r="I10" t="s">
        <v>36</v>
      </c>
      <c r="J10" t="s">
        <v>36</v>
      </c>
      <c r="K10" s="5">
        <v>951746955</v>
      </c>
      <c r="L10" t="s">
        <v>55</v>
      </c>
      <c r="M10" t="s">
        <v>56</v>
      </c>
      <c r="N10" t="s">
        <v>39</v>
      </c>
      <c r="O10" t="s">
        <v>40</v>
      </c>
      <c r="P10" t="s">
        <v>41</v>
      </c>
      <c r="Q10" t="s">
        <v>42</v>
      </c>
      <c r="R10" s="2">
        <v>15.81</v>
      </c>
      <c r="S10" s="2">
        <v>155.5</v>
      </c>
      <c r="T10" t="s">
        <v>43</v>
      </c>
      <c r="U10" t="s">
        <v>44</v>
      </c>
      <c r="V10" t="s">
        <v>45</v>
      </c>
      <c r="W10" t="s">
        <v>46</v>
      </c>
      <c r="X10" s="1">
        <v>44165</v>
      </c>
      <c r="AC10" s="2">
        <v>2458.46</v>
      </c>
    </row>
    <row r="11" spans="1:29" x14ac:dyDescent="0.3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G11" t="s">
        <v>34</v>
      </c>
      <c r="H11" t="s">
        <v>35</v>
      </c>
      <c r="I11" t="s">
        <v>36</v>
      </c>
      <c r="J11" t="s">
        <v>36</v>
      </c>
      <c r="K11" s="5">
        <v>950638318</v>
      </c>
      <c r="L11" t="s">
        <v>57</v>
      </c>
      <c r="M11" t="s">
        <v>58</v>
      </c>
      <c r="N11" t="s">
        <v>39</v>
      </c>
      <c r="O11" t="s">
        <v>40</v>
      </c>
      <c r="P11" t="s">
        <v>41</v>
      </c>
      <c r="Q11" t="s">
        <v>42</v>
      </c>
      <c r="R11" s="2">
        <v>17.899999999999999</v>
      </c>
      <c r="S11" s="2">
        <v>154.25</v>
      </c>
      <c r="T11" t="s">
        <v>43</v>
      </c>
      <c r="U11" t="s">
        <v>44</v>
      </c>
      <c r="V11" t="s">
        <v>45</v>
      </c>
      <c r="W11" t="s">
        <v>46</v>
      </c>
      <c r="X11" s="1">
        <v>44165</v>
      </c>
      <c r="AC11" s="2">
        <v>2761.08</v>
      </c>
    </row>
    <row r="12" spans="1:29" x14ac:dyDescent="0.3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G12" t="s">
        <v>34</v>
      </c>
      <c r="H12" t="s">
        <v>35</v>
      </c>
      <c r="I12" t="s">
        <v>36</v>
      </c>
      <c r="J12" t="s">
        <v>36</v>
      </c>
      <c r="K12" s="5">
        <v>951603219</v>
      </c>
      <c r="L12" t="s">
        <v>59</v>
      </c>
      <c r="M12" t="s">
        <v>60</v>
      </c>
      <c r="N12" t="s">
        <v>39</v>
      </c>
      <c r="O12" t="s">
        <v>40</v>
      </c>
      <c r="P12" t="s">
        <v>41</v>
      </c>
      <c r="Q12" t="s">
        <v>42</v>
      </c>
      <c r="R12" s="2">
        <v>19.510000000000002</v>
      </c>
      <c r="S12" s="2">
        <v>155.25</v>
      </c>
      <c r="T12" t="s">
        <v>43</v>
      </c>
      <c r="U12" t="s">
        <v>44</v>
      </c>
      <c r="V12" t="s">
        <v>45</v>
      </c>
      <c r="W12" t="s">
        <v>46</v>
      </c>
      <c r="X12" s="1">
        <v>44165</v>
      </c>
      <c r="AC12" s="2">
        <v>3028.93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rwservlet</vt:lpstr>
      <vt:lpstr>Sheet3</vt:lpstr>
      <vt:lpstr>Sheet1</vt:lpstr>
    </vt:vector>
  </TitlesOfParts>
  <Company>The University of Oregon - Campus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Goodell</dc:creator>
  <cp:lastModifiedBy>Sandy Goodell</cp:lastModifiedBy>
  <dcterms:created xsi:type="dcterms:W3CDTF">2020-12-07T17:46:50Z</dcterms:created>
  <dcterms:modified xsi:type="dcterms:W3CDTF">2020-12-08T02:22:07Z</dcterms:modified>
</cp:coreProperties>
</file>